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12" yWindow="564" windowWidth="15780" windowHeight="6564" activeTab="0"/>
  </bookViews>
  <sheets>
    <sheet name="Rekapitulace stavby" sheetId="1" r:id="rId1"/>
    <sheet name="01 - ZATEPLENÍ OBJEKTU" sheetId="2" r:id="rId2"/>
    <sheet name="02 - Vedlejší rozpočtové ..." sheetId="3" r:id="rId3"/>
  </sheets>
  <definedNames>
    <definedName name="_xlnm._FilterDatabase" localSheetId="1" hidden="1">'01 - ZATEPLENÍ OBJEKTU'!$C$148:$K$1549</definedName>
    <definedName name="_xlnm._FilterDatabase" localSheetId="2" hidden="1">'02 - Vedlejší rozpočtové ...'!$C$118:$K$124</definedName>
    <definedName name="_xlnm.Print_Area" localSheetId="1">'01 - ZATEPLENÍ OBJEKTU'!$C$4:$J$76,'01 - ZATEPLENÍ OBJEKTU'!$C$82:$J$130,'01 - ZATEPLENÍ OBJEKTU'!$C$136:$K$1549</definedName>
    <definedName name="_xlnm.Print_Area" localSheetId="2">'02 - Vedlejší rozpočtové ...'!$C$4:$J$76,'02 - Vedlejší rozpočtové ...'!$C$82:$J$100,'02 - Vedlejší rozpočtové ...'!$C$106:$K$124</definedName>
    <definedName name="_xlnm.Print_Area" localSheetId="0">'Rekapitulace stavby'!$D$4:$AO$76,'Rekapitulace stavby'!$C$82:$AQ$97</definedName>
    <definedName name="_xlnm.Print_Titles" localSheetId="0">'Rekapitulace stavby'!$92:$92</definedName>
    <definedName name="_xlnm.Print_Titles" localSheetId="1">'01 - ZATEPLENÍ OBJEKTU'!$148:$148</definedName>
    <definedName name="_xlnm.Print_Titles" localSheetId="2">'02 - Vedlejší rozpočtové ...'!$118:$118</definedName>
  </definedNames>
  <calcPr calcId="145621"/>
</workbook>
</file>

<file path=xl/sharedStrings.xml><?xml version="1.0" encoding="utf-8"?>
<sst xmlns="http://schemas.openxmlformats.org/spreadsheetml/2006/main" count="14076" uniqueCount="1694">
  <si>
    <t>Export Komplet</t>
  </si>
  <si>
    <t/>
  </si>
  <si>
    <t>2.0</t>
  </si>
  <si>
    <t>ZAMOK</t>
  </si>
  <si>
    <t>False</t>
  </si>
  <si>
    <t>{53665354-3975-4ffd-82e0-0ef7c8f78795}</t>
  </si>
  <si>
    <t>0,01</t>
  </si>
  <si>
    <t>21</t>
  </si>
  <si>
    <t>15</t>
  </si>
  <si>
    <t>REKAPITULACE STAVBY</t>
  </si>
  <si>
    <t>v ---  níže se nacházejí doplnkové a pomocné údaje k sestavám  --- v</t>
  </si>
  <si>
    <t>Návod na vyplnění</t>
  </si>
  <si>
    <t>0,001</t>
  </si>
  <si>
    <t>Kód:</t>
  </si>
  <si>
    <t>2019005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</si>
  <si>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</si>
  <si>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</si>
  <si>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Celková oprava objektu Děčín spádovištní stavědlo -ZMĚNA Č.1</t>
  </si>
  <si>
    <t>KSO:</t>
  </si>
  <si>
    <t>CC-CZ:</t>
  </si>
  <si>
    <t>Místo:</t>
  </si>
  <si>
    <t xml:space="preserve"> </t>
  </si>
  <si>
    <t>Datum:</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</si>
  <si>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</si>
  <si>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</si>
  <si>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</si>
  <si>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</si>
  <si>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</si>
  <si>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</si>
  <si>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</si>
  <si>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</si>
  <si>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</si>
  <si>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</si>
  <si>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</si>
  <si>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</si>
  <si>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</si>
  <si>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</si>
  <si>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</si>
  <si>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</si>
  <si>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</si>
  <si>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</si>
  <si>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</si>
  <si>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</si>
  <si>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</si>
  <si>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</si>
  <si>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</si>
  <si>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</si>
  <si>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</si>
  <si>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</si>
  <si>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</si>
  <si>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</si>
  <si>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</si>
  <si>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</si>
  <si>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</si>
  <si>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</si>
  <si>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</si>
  <si>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</si>
  <si>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</si>
  <si>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</si>
  <si>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</si>
  <si>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</si>
  <si>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</si>
  <si>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</si>
  <si>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</si>
  <si>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</si>
  <si>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</si>
  <si>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</si>
  <si>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</si>
  <si>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</si>
  <si>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</si>
  <si>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</si>
  <si>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</si>
  <si>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</si>
  <si>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</si>
  <si>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</si>
  <si>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</si>
  <si>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</si>
  <si>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</si>
  <si>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</si>
  <si>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ZATEPLENÍ OBJEKTU</t>
  </si>
  <si>
    <t>STA</t>
  </si>
  <si>
    <t>1</t>
  </si>
  <si>
    <t>{e8a43c2a-9a9d-45df-ba6b-f6caaa4a2260}</t>
  </si>
  <si>
    <t>2</t>
  </si>
  <si>
    <t>02</t>
  </si>
  <si>
    <t>Vedlejší rozpočtové náklady</t>
  </si>
  <si>
    <t>{d7a845ab-dbd6-42d5-990a-c6e54c7f467a}</t>
  </si>
  <si>
    <t>KRYCÍ LIST SOUPISU PRACÍ</t>
  </si>
  <si>
    <t>Objekt:</t>
  </si>
  <si>
    <t>01 - ZATEPLENÍ OBJEKTU</t>
  </si>
  <si>
    <t>REKAPITULACE ČLENĚNÍ SOUPISU PRACÍ</t>
  </si>
  <si>
    <t>Kód dílu - Popis</t>
  </si>
  <si>
    <t>Cena celkem [CZK]</t>
  </si>
  <si>
    <t>Náklady ze soupisu prací</t>
  </si>
  <si>
    <t>-1</t>
  </si>
  <si>
    <t>HSV - Práce a dodávky HSV</t>
  </si>
  <si>
    <t xml:space="preserve">    112 - Kácení stromů</t>
  </si>
  <si>
    <t xml:space="preserve">    3 - Svislé a kompletní konstrukce</t>
  </si>
  <si>
    <t xml:space="preserve">    349 - Oplocení</t>
  </si>
  <si>
    <t xml:space="preserve">    4 - Vodorovné konstrukce</t>
  </si>
  <si>
    <t xml:space="preserve">    431 - Vodorovné konstrukce - oprava venkovního schodiště do 1.pp</t>
  </si>
  <si>
    <t xml:space="preserve">    462 - Okapový chodníček</t>
  </si>
  <si>
    <t xml:space="preserve">    463 - Podkladní konstrukce - stříška nad vstupem</t>
  </si>
  <si>
    <t xml:space="preserve">    623 - Úprava povrchů vnější - zateplení KAZETY</t>
  </si>
  <si>
    <t xml:space="preserve">    624 - Úprava povrchů vnější - KZS</t>
  </si>
  <si>
    <t xml:space="preserve">    628 - Úprava povrchů vnější - OBJEKT DÍLEN</t>
  </si>
  <si>
    <t xml:space="preserve">    629 - Úprava povrchů vnější -  VÝTAHOVÁ ŠACHTA</t>
  </si>
  <si>
    <t xml:space="preserve">    9 - Ostatní konstrukce a práce, bourání</t>
  </si>
  <si>
    <t xml:space="preserve">    94 - Lešení a stavební výtahy</t>
  </si>
  <si>
    <t xml:space="preserve">    951 - Ostatní konstrukce a práce</t>
  </si>
  <si>
    <t xml:space="preserve">    953 - Odstranění azbestocementových desek</t>
  </si>
  <si>
    <t xml:space="preserve">    961 - Bourání konstrukcí a demontáže konstrukcí</t>
  </si>
  <si>
    <t xml:space="preserve">    992 - Přesun hmot</t>
  </si>
  <si>
    <t>PSV - Práce a dodávky PSV</t>
  </si>
  <si>
    <t xml:space="preserve">    711 - Izolace proti vodě, vlhkosti a plynům</t>
  </si>
  <si>
    <t xml:space="preserve">    712 - Povlakové krytiny</t>
  </si>
  <si>
    <t xml:space="preserve">    735 - Ústřední vytápění - otopná tělesa</t>
  </si>
  <si>
    <t xml:space="preserve">    7491 - Elektromontáže</t>
  </si>
  <si>
    <t xml:space="preserve">    743.1 -  Elektromontáže - hromosvod</t>
  </si>
  <si>
    <t xml:space="preserve">    762 - Konstrukce tesařské</t>
  </si>
  <si>
    <t xml:space="preserve">    763 - Konstrukce suché výstavby</t>
  </si>
  <si>
    <t xml:space="preserve">    764 - Konstrukce klempířské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</si>
  <si>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</si>
  <si>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</si>
  <si>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</si>
  <si>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</si>
  <si>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</si>
  <si>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</si>
  <si>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</si>
  <si>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</si>
  <si>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</si>
  <si>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</si>
  <si>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</si>
  <si>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</si>
  <si>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</si>
  <si>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</si>
  <si>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</si>
  <si>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</si>
  <si>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</si>
  <si>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</si>
  <si>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</si>
  <si>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</si>
  <si>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</si>
  <si>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</si>
  <si>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112</t>
  </si>
  <si>
    <t>Kácení stromů</t>
  </si>
  <si>
    <t>K</t>
  </si>
  <si>
    <t>112101101</t>
  </si>
  <si>
    <t>Odstranění stromů s odřezáním kmene a s odvětvením listnatých, průměru kmene přes 100 do 300 mm</t>
  </si>
  <si>
    <t>kus</t>
  </si>
  <si>
    <t>CS ÚRS 2019 01</t>
  </si>
  <si>
    <t>4</t>
  </si>
  <si>
    <t>PSC</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</si>
  <si>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</si>
  <si>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112201101</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</si>
  <si>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</si>
  <si>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</si>
  <si>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3</t>
  </si>
  <si>
    <t>162301401</t>
  </si>
  <si>
    <t>Vodorovné přemístění větví, kmenů nebo pařezů  s naložením, složením a dopravou do 5000 m větví stromů listnatých, průměru kmene přes 100 do 300 mm</t>
  </si>
  <si>
    <t>6</t>
  </si>
  <si>
    <t xml:space="preserve">Poznámka k souboru cen:
1. Průměr kmene i pařezu se měří v místě řezu. 2. Měrná jednotka je 1 strom. </t>
  </si>
  <si>
    <t>162301411</t>
  </si>
  <si>
    <t>Vodorovné přemístění větví, kmenů nebo pařezů  s naložením, složením a dopravou do 5000 m kmenů stromů listnatých, průměru přes 100 do 300 mm</t>
  </si>
  <si>
    <t>8</t>
  </si>
  <si>
    <t>5</t>
  </si>
  <si>
    <t>162301421</t>
  </si>
  <si>
    <t>Vodorovné přemístění větví, kmenů nebo pařezů  s naložením, složením a dopravou do 5000 m pařezů kmenů, průměru přes 100 do 300 mm</t>
  </si>
  <si>
    <t>10</t>
  </si>
  <si>
    <t>Svislé a kompletní konstrukce</t>
  </si>
  <si>
    <t>349</t>
  </si>
  <si>
    <t>Oplocení</t>
  </si>
  <si>
    <t>966071822</t>
  </si>
  <si>
    <t>Rozebrání oplocení z pletiva  drátěného se čtvercovými oky, výšky přes 1,6 do 2,0 m</t>
  </si>
  <si>
    <t>m</t>
  </si>
  <si>
    <t>12</t>
  </si>
  <si>
    <t xml:space="preserve">Poznámka k souboru cen:
1. V cenách jsou započteny i náklady na odklizení materiálu na vzdálenost do 20 m nebo naložení na dopravní prostředek. 2. V cenách nejsou započteny náklady na demontáž sloupků. </t>
  </si>
  <si>
    <t>VV</t>
  </si>
  <si>
    <t>6+6</t>
  </si>
  <si>
    <t>Součet</t>
  </si>
  <si>
    <t>7</t>
  </si>
  <si>
    <t>966071711</t>
  </si>
  <si>
    <t>Bourání plotových sloupků a vzpěr ocelových trubkových nebo profilovaných výšky do 2,50 m zabetonovaných</t>
  </si>
  <si>
    <t>14</t>
  </si>
  <si>
    <t xml:space="preserve">Poznámka k souboru cen:
1. V cenách jsou započteny i náklady na odklizení materiálu na vzdálenost do 20 m nebo naložení na dopravní prostředek. </t>
  </si>
  <si>
    <t>348401130</t>
  </si>
  <si>
    <t>Montáž oplocení z pletiva strojového s napínacími dráty přes 1,6 do 2,0 m</t>
  </si>
  <si>
    <t>16</t>
  </si>
  <si>
    <t xml:space="preserve">Poznámka k souboru cen:
1. V cenách nejsou započteny náklady na dodávku pletiva a drátů, tyto se oceňují ve specifikaci. </t>
  </si>
  <si>
    <t>9</t>
  </si>
  <si>
    <t>338171113</t>
  </si>
  <si>
    <t>Montáž sloupků a vzpěr plotových ocelových trubkových nebo profilovaných výšky do 2,00 m se zabetonováním do 0,08 m3 do připravených jamek</t>
  </si>
  <si>
    <t>18</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</si>
  <si>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</si>
  <si>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Vodorovné konstrukce</t>
  </si>
  <si>
    <t>431</t>
  </si>
  <si>
    <t>Vodorovné konstrukce - oprava venkovního schodiště do 1.pp</t>
  </si>
  <si>
    <t>985112131</t>
  </si>
  <si>
    <t>Odsekání degradovaného betonu rubu kleneb a podlah, tloušťky do 10 mm</t>
  </si>
  <si>
    <t>m2</t>
  </si>
  <si>
    <t>20</t>
  </si>
  <si>
    <t xml:space="preserve">Poznámka k souboru cen:
1. V ceně -2111 až -2133 jsou započteny i náklady na odstranění degradovaného betonu ručním pneumatickým kladivem s dočištěním k obnažení betonářské výztuže a jejím ručním očištěním. </t>
  </si>
  <si>
    <t>1,77*1</t>
  </si>
  <si>
    <t>1,77*(0,175+0,28)*12</t>
  </si>
  <si>
    <t>11</t>
  </si>
  <si>
    <t>985112193</t>
  </si>
  <si>
    <t>Odsekání degradovaného betonu Příplatek k cenám za plochu do 10 m2 jednotlivě</t>
  </si>
  <si>
    <t>22</t>
  </si>
  <si>
    <t>632682113.51</t>
  </si>
  <si>
    <t>Oprava betonových stupňů a podest cementovou maltou s obsahem metakrylátu tl. 10 mm</t>
  </si>
  <si>
    <t>24</t>
  </si>
  <si>
    <t>462</t>
  </si>
  <si>
    <t>Okapový chodníček</t>
  </si>
  <si>
    <t>13</t>
  </si>
  <si>
    <t>215901101</t>
  </si>
  <si>
    <t>Zhutnění podloží pod násypy z rostlé horniny tř. 1 až 4  z hornin soudružných do 92 % PS a nesoudržných sypkých relativní ulehlosti I(d) do 0,8</t>
  </si>
  <si>
    <t>26</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</si>
  <si>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</si>
  <si>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0,5*(45,17*2+0,5+12,4+2,15)</t>
  </si>
  <si>
    <t>-0,5*(1,7*3)</t>
  </si>
  <si>
    <t>Mezisoučet   1.pp - část 1</t>
  </si>
  <si>
    <t>0,5*(3,2+4,27+19,66+0,5+5,37+3,3+11,8+0,5)</t>
  </si>
  <si>
    <t>-0,5*3,3</t>
  </si>
  <si>
    <t>0,5*(0,3+1,7+2,1)</t>
  </si>
  <si>
    <t>Mezisoučet   1.np - část 2</t>
  </si>
  <si>
    <t>637111111</t>
  </si>
  <si>
    <t>Okapový chodník z kameniva  s udusáním a urovnáním povrchu ze štěrkopísku tl. 100 mm</t>
  </si>
  <si>
    <t>28</t>
  </si>
  <si>
    <t>637121111</t>
  </si>
  <si>
    <t>Okapový chodník z kameniva  s udusáním a urovnáním povrchu z kačírku tl. 100 mm</t>
  </si>
  <si>
    <t>30</t>
  </si>
  <si>
    <t>637411111.54</t>
  </si>
  <si>
    <t>Okapový chodníček tl do 15 cm z betonu tř. C30/37 - XF4</t>
  </si>
  <si>
    <t>32</t>
  </si>
  <si>
    <t>17</t>
  </si>
  <si>
    <t>213141111</t>
  </si>
  <si>
    <t>Zřízení vrstvy z geotextilie  filtrační, separační, odvodňovací, ochranné, výztužné nebo protierozní v rovině nebo ve sklonu do 1:5, šířky do 3 m</t>
  </si>
  <si>
    <t>34</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</si>
  <si>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</si>
  <si>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0,7*(45,17*2+0,5+12,4+2,15)</t>
  </si>
  <si>
    <t>-0,7*(1,7*3)</t>
  </si>
  <si>
    <t>M</t>
  </si>
  <si>
    <t>283220150.52</t>
  </si>
  <si>
    <t>černá záhonová fólie proti plevelu 50 g/m2</t>
  </si>
  <si>
    <t>36</t>
  </si>
  <si>
    <t>70,203*1,1</t>
  </si>
  <si>
    <t>19</t>
  </si>
  <si>
    <t>916331112</t>
  </si>
  <si>
    <t>Osazení zahradního obrubníku betonového s ložem tl. od 50 do 100 mm z betonu prostého tř. C 12/15 s boční opěrou z betonu prostého tř. C 12/15</t>
  </si>
  <si>
    <t>38</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</si>
  <si>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</si>
  <si>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(45,17*2+0,5+12,4+2,15+0,5*5)</t>
  </si>
  <si>
    <t>-(1,7*3)</t>
  </si>
  <si>
    <t>592172140.52</t>
  </si>
  <si>
    <t>zahradní obrubník 200x1000x50 mm přírodní šedý</t>
  </si>
  <si>
    <t>40</t>
  </si>
  <si>
    <t>104</t>
  </si>
  <si>
    <t>916991121</t>
  </si>
  <si>
    <t>Lože pod obrubníky, krajníky nebo obruby z dlažebních kostek  z betonu prostého tř. C 16/20</t>
  </si>
  <si>
    <t>m3</t>
  </si>
  <si>
    <t>42</t>
  </si>
  <si>
    <t>102,79*0,25*0,20</t>
  </si>
  <si>
    <t>463</t>
  </si>
  <si>
    <t>Podkladní konstrukce - stříška nad vstupem</t>
  </si>
  <si>
    <t>632451034</t>
  </si>
  <si>
    <t>Potěr cementový vyrovnávací z malty (MC-15) v ploše o průměrné (střední) tl. přes 40 do 50 mm</t>
  </si>
  <si>
    <t>44</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</si>
  <si>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</si>
  <si>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3,3*2,2</t>
  </si>
  <si>
    <t>623</t>
  </si>
  <si>
    <t>Úprava povrchů vnější - zateplení KAZETY</t>
  </si>
  <si>
    <t>23</t>
  </si>
  <si>
    <t>622273220.51</t>
  </si>
  <si>
    <t>Oprava nosného ocelového roštu pro zavěšenou fasádu včetně kotvení</t>
  </si>
  <si>
    <t>46</t>
  </si>
  <si>
    <t>736,992*0,15   "CCA 15%"</t>
  </si>
  <si>
    <t>622273271</t>
  </si>
  <si>
    <t>Montáž zavěšené odvětrávané fasády na hliníkové nosné konstrukci  z fasádních desek na dvousměrné nosné konstrukci opláštění připevněné mechanickým skrytým spojem, (zadní uchycení ) opláštění stěn s vložením tepelné izolace, tloušťky 180 mm</t>
  </si>
  <si>
    <t>48</t>
  </si>
  <si>
    <t xml:space="preserve">Poznámka k souboru cen:
1. V cenách jsou započteny náklady na: a) montáž a dodávku nosné konstrukce (roštu) se vzdáleností podpěr 425 mm pro podhledy a 600 mm pro stěny. Montáž roštu s jinými (menšími) roztečemi podpěr se oceňuje individuálně, b) montáž a dodávku tepelné izolace z desek z minerální vlny, c) montáž fasádní desky, d) montáž difuzní folie. 2. V cenách nejsou započteny náklady na: a) dodávku fasádních desek, tyto se oceňují ve specifikaci. Ztratné pro kompaktní desky - (cementovláknité, cementotřískové, z vysokotlakého laminátu) lze stanovit ve výši 25 %. b) dodávku difuzní fólie, tyto se oceňují ve specifikaci. Ztratné lze stanovit ve výši 10 %. c) případnou povrchovou úpravu desek. </t>
  </si>
  <si>
    <t>14,4*(18,54+13,8)</t>
  </si>
  <si>
    <t>-1,2*1,8*56</t>
  </si>
  <si>
    <t>Mezisoučet   pohled JV</t>
  </si>
  <si>
    <t>14,4*(18,24+18,3)</t>
  </si>
  <si>
    <t>-(1,2*1,8*56+0,9*1,8*8)</t>
  </si>
  <si>
    <t>Mezisoučet   pohled SZ</t>
  </si>
  <si>
    <t>25</t>
  </si>
  <si>
    <t>591551170.51</t>
  </si>
  <si>
    <t>systémová pozinkovaná obkladová lamela s PE lakem 25, tl. plechu 1mm včetně systémových a ukončovacích prvků</t>
  </si>
  <si>
    <t>50</t>
  </si>
  <si>
    <t>736,992*1,1</t>
  </si>
  <si>
    <t>283292760</t>
  </si>
  <si>
    <t>fólie PE vyztužená pro parotěsnou vrstvu (reakce na oheň - třída E) 140g/m2</t>
  </si>
  <si>
    <t>52</t>
  </si>
  <si>
    <t>27</t>
  </si>
  <si>
    <t>283293220</t>
  </si>
  <si>
    <t>fólie kontaktní difuzně propustná pro doplňkovou hydroizolační vrstvu, čtyřvrstvá mikroporézní PP 160g/m2</t>
  </si>
  <si>
    <t>54</t>
  </si>
  <si>
    <t>622273291</t>
  </si>
  <si>
    <t>Montáž zavěšené odvětrávané fasády na hliníkové nosné konstrukci  z fasádních desek na dvousměrné nosné konstrukci opláštění připevněné mechanickým skrytým spojem, (zadní uchycení ) opláštění stěn s vložením tepelné izolace, tloušťky ostění nebo nadpraží</t>
  </si>
  <si>
    <t>56</t>
  </si>
  <si>
    <t>(1,2*2+1,8*2)*56</t>
  </si>
  <si>
    <t>(0,9*2+1,8*2)*8</t>
  </si>
  <si>
    <t>29</t>
  </si>
  <si>
    <t>58</t>
  </si>
  <si>
    <t>715,2*0,2*1,25</t>
  </si>
  <si>
    <t>631482010</t>
  </si>
  <si>
    <t>deska tepelně izolační minerální provětrávaných fasád λ=0,030-0,32 tl 30mm</t>
  </si>
  <si>
    <t>60</t>
  </si>
  <si>
    <t>715,2*0,15*1,1</t>
  </si>
  <si>
    <t>624</t>
  </si>
  <si>
    <t>Úprava povrchů vnější - KZS</t>
  </si>
  <si>
    <t>31</t>
  </si>
  <si>
    <t>985141113</t>
  </si>
  <si>
    <t>Vyčištění trhlin nebo dutin ve zdivu šířky do 30 mm, hloubky přes 300 do 500 mm</t>
  </si>
  <si>
    <t>62</t>
  </si>
  <si>
    <t xml:space="preserve">Poznámka k souboru cen:
1. V cenách jsou započteny i náklady na: a) odstranění porostů, zvětralin a nečistot, b) vysekání navětralých částí zdiva, c) vyfoukání a vypláchnutí trhlin. 2. Množství měrných jednotek se určuje v m délky vyčištěné dutiny. </t>
  </si>
  <si>
    <t>"cca"   10</t>
  </si>
  <si>
    <t>985421112</t>
  </si>
  <si>
    <t>Injektáž trhlin v cihelném, kamenném nebo smíšeném zdivu nízkotlaká do 0,6 MP, včetně provedení vrtů aktivovanou cementovou maltou šířka trhlin do 2 mm tloušťka zdiva přes 300 do 450 mm</t>
  </si>
  <si>
    <t>64</t>
  </si>
  <si>
    <t xml:space="preserve">Poznámka k souboru cen:
1. Šířka trhlin je určena šířkou trhliny na povrchu konstrukce. 2. Množství měrných jednotek se určuje v m délky trhliny. 3. V cenách jsou započteny i náklady na: a) vyčištění trhlin, b) vyvrtání otvorů pro injektážní jehly a jejich vyčištění - jsou uvažovány 4 vrty na 1 m trhliny. U zdiva tloušťky do 450 mm je uvažováno provedení vrtů z jedné strany zdiva, u tloušťky přes 450 mm z obou stran zdiva, c) úpravu trhlin před injektáží (temování), d) hrubé zapravení otvorů po injektážních jehlách. 4. V cenách nejsou započteny náklady na zednické zapravení trhlin a opravu omítek, které se oceňují cenami katalogu 801-4 Budovy a haly - opravy a údržba. </t>
  </si>
  <si>
    <t>33</t>
  </si>
  <si>
    <t>319201321</t>
  </si>
  <si>
    <t>Vyrovnání nerovného povrchu vnitřního i vnějšího zdiva  bez odsekání vadných cihel, maltou (s dodáním hmot) tl. do 30 mm</t>
  </si>
  <si>
    <t>66</t>
  </si>
  <si>
    <t>1,2*(2,2+3,3+0,35)</t>
  </si>
  <si>
    <t>0,4*(3,65+0,3)</t>
  </si>
  <si>
    <t>(3,6+0,3)*1,77</t>
  </si>
  <si>
    <t>-0,8*1,97</t>
  </si>
  <si>
    <t>(2,8+0,6)*0,35</t>
  </si>
  <si>
    <t>0,8*0,35</t>
  </si>
  <si>
    <t>2,8*0,65</t>
  </si>
  <si>
    <t>(3,63+0,4)/2*3,63</t>
  </si>
  <si>
    <t>Mezisoučet   část 1 - vstup do 1.pp</t>
  </si>
  <si>
    <t>622325101</t>
  </si>
  <si>
    <t>Oprava vápenocementové omítky vnějších ploch stupně členitosti 1 hladké stěn, v rozsahu opravované plochy do 10%</t>
  </si>
  <si>
    <t>68</t>
  </si>
  <si>
    <t>14,4*(13,8+1,02*2+0,16*2)</t>
  </si>
  <si>
    <t>-1,2*1,8*3</t>
  </si>
  <si>
    <t>(1,2+1,8*2)*0,1*3</t>
  </si>
  <si>
    <t>2,8*1,1+(3,63+0,4)/2*3,63   "část vstupu do 1.pp"</t>
  </si>
  <si>
    <t>Mezisoučet   pohled JZ - část 1</t>
  </si>
  <si>
    <t>14,4*(1,8+2,4+1,5+0,6*7+0,9)</t>
  </si>
  <si>
    <t>-(2,4*1,4+2,4*2,4*2+2,4*3,6+0,6*0,9*16)</t>
  </si>
  <si>
    <t>(2,4+1,4*2)*0,1</t>
  </si>
  <si>
    <t>(2,4+2,4*2)*0,1*2</t>
  </si>
  <si>
    <t>(2,4+3,6*2)*0,1</t>
  </si>
  <si>
    <t>(0,6+0,9*2)*0,1*16</t>
  </si>
  <si>
    <t>Mezisoučet   pohled SZ - část 1</t>
  </si>
  <si>
    <t>14,4*(1,02*2+0,16*2+0,65+0,25)</t>
  </si>
  <si>
    <t>11,1*12,9</t>
  </si>
  <si>
    <t>Mezisoučet   pohled SV - část 1</t>
  </si>
  <si>
    <t>2,7*1,8</t>
  </si>
  <si>
    <t>11,4*(6,3+1,15*2)</t>
  </si>
  <si>
    <t>3,6*0,85*2</t>
  </si>
  <si>
    <t>-(1,5*1,8*4+4,7*2,4+1,8*2,4*2)</t>
  </si>
  <si>
    <t>(1,5+1,8*2)*0,1*4</t>
  </si>
  <si>
    <t>Mezisoučet   pohled JV - část 1</t>
  </si>
  <si>
    <t>35</t>
  </si>
  <si>
    <t>621325101</t>
  </si>
  <si>
    <t>Oprava vápenocementové omítky vnějších ploch stupně členitosti 1 hladké podhledů, v rozsahu opravované plochy do 10%</t>
  </si>
  <si>
    <t>70</t>
  </si>
  <si>
    <t>0,3*3,9+6,6*1,15+0,85*6,6+0,25*6,3+(1,85*0,9)/2*2   "podhledy"</t>
  </si>
  <si>
    <t>622335101</t>
  </si>
  <si>
    <t>Oprava cementové omítky vnějších ploch  hladké stěn, v rozsahu opravované plochy do 10%</t>
  </si>
  <si>
    <t>72</t>
  </si>
  <si>
    <t>1,3*(45,17*2+13,7+0,25+0,65)</t>
  </si>
  <si>
    <t>-(1,2*0,6*34+0,9*0,6*2+0,6*0,6*4+2,4*1)</t>
  </si>
  <si>
    <t>-1,3*3,3</t>
  </si>
  <si>
    <t>(1,2+0,6*2)*0,15*34</t>
  </si>
  <si>
    <t>(0,9+0,6*2)*0,15*2</t>
  </si>
  <si>
    <t>(0,6+0,6*2)*0,15*4</t>
  </si>
  <si>
    <t>(1*2)*0,15</t>
  </si>
  <si>
    <t>Mezisoučet    sokl - část 1</t>
  </si>
  <si>
    <t>37</t>
  </si>
  <si>
    <t>621335101</t>
  </si>
  <si>
    <t>Oprava cementové omítky vnějších ploch  hladké podhledů, v rozsahu opravované plochy do 10%</t>
  </si>
  <si>
    <t>74</t>
  </si>
  <si>
    <t>1,1*(1,15*2+3,9)     "podhled podesty vstupu - pohledJV"</t>
  </si>
  <si>
    <t>0,3*(1,1*2+1,15*2+3,9)   "stěny podestu vstupu - pohled JV"</t>
  </si>
  <si>
    <t>622321121</t>
  </si>
  <si>
    <t>Omítka vápenocementová vnějších ploch  nanášená ručně jednovrstvá, tloušťky do 15 mm hladká stěn</t>
  </si>
  <si>
    <t>76</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</si>
  <si>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</si>
  <si>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3*(1,39+0,3*3+0,1+1,39)</t>
  </si>
  <si>
    <t>0,3*1,8</t>
  </si>
  <si>
    <t>Mezisoučet   část 1 - pohled JV  (pod otlučeným obkladem)</t>
  </si>
  <si>
    <t>-1,2*0,6</t>
  </si>
  <si>
    <t>(1,2*2+0,6*2)*0,15</t>
  </si>
  <si>
    <t>39</t>
  </si>
  <si>
    <t>622321191</t>
  </si>
  <si>
    <t>Omítka vápenocementová vnějších ploch  nanášená ručně Příplatek k cenám za každých dalších i započatých 5 mm tloušťky omítky přes 15 mm stěn</t>
  </si>
  <si>
    <t>78</t>
  </si>
  <si>
    <t>36,231*2</t>
  </si>
  <si>
    <t>629995101</t>
  </si>
  <si>
    <t>Očištění vnějších ploch tlakovou vodou omytím</t>
  </si>
  <si>
    <t>80</t>
  </si>
  <si>
    <t>633,612+17,61</t>
  </si>
  <si>
    <t xml:space="preserve">116,982+9,34 </t>
  </si>
  <si>
    <t>36,231</t>
  </si>
  <si>
    <t>41</t>
  </si>
  <si>
    <t>622142001.51</t>
  </si>
  <si>
    <t>Potažení vnějších stěn lepidlem - VYROVNÁNÍ</t>
  </si>
  <si>
    <t>82</t>
  </si>
  <si>
    <t>813,775*0,3   "cca 30% VYROVNÁNÍ"</t>
  </si>
  <si>
    <t>622211021</t>
  </si>
  <si>
    <t>Montáž kontaktního zateplení  z polystyrenových desek nebo z kombinovaných desek na vnější stěny, tloušťky desek přes 80 do 120 mm</t>
  </si>
  <si>
    <t>84</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</si>
  <si>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</si>
  <si>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3*(1,39*2+3,9+0,3*2+0,1)</t>
  </si>
  <si>
    <t>-1,8*2,8</t>
  </si>
  <si>
    <t>43</t>
  </si>
  <si>
    <t>283759800</t>
  </si>
  <si>
    <t>deska EPS 100 fasádní λ=0,037 tl 120mm</t>
  </si>
  <si>
    <t>86</t>
  </si>
  <si>
    <t>623,778*1,02</t>
  </si>
  <si>
    <t>-13,668   "odpočet zateplení minerální vatou"</t>
  </si>
  <si>
    <t>631515290</t>
  </si>
  <si>
    <t>deska tepelně izolační minerální kontaktních fasád podélné vlákno λ=0,036-0,037 tl 120mm</t>
  </si>
  <si>
    <t>88</t>
  </si>
  <si>
    <t>2,2*0,5*6 *1,02</t>
  </si>
  <si>
    <t>3,4*0,5*4 *1,02</t>
  </si>
  <si>
    <t>45</t>
  </si>
  <si>
    <t>621221021</t>
  </si>
  <si>
    <t>Montáž kontaktního zateplení  z desek z minerální vlny s podélnou orientací vláken na vnější podhledy, tloušťky desek přes 80 do 120 mm</t>
  </si>
  <si>
    <t>90</t>
  </si>
  <si>
    <t>0,3*3,9+1,15*6,6+0,85*6,6+0,25*6,3+(1,85*0,9)/2*2   "podhledy"</t>
  </si>
  <si>
    <t>92</t>
  </si>
  <si>
    <t>17,61*1,1</t>
  </si>
  <si>
    <t>47</t>
  </si>
  <si>
    <t>622211011</t>
  </si>
  <si>
    <t>Montáž kontaktního zateplení  z polystyrenových desek nebo z kombinovaných desek na vnější stěny, tloušťky desek přes 40 do 80 mm</t>
  </si>
  <si>
    <t>94</t>
  </si>
  <si>
    <t>-(1,2*0,6*34+0,9*0,6*2+0,6*0,6*4)</t>
  </si>
  <si>
    <t>283764180</t>
  </si>
  <si>
    <t>deska z polystyrénu XPS, hrana polodrážková a hladký povrch tl 60mm</t>
  </si>
  <si>
    <t>96</t>
  </si>
  <si>
    <t>115,526*1,02</t>
  </si>
  <si>
    <t>49</t>
  </si>
  <si>
    <t>622212051</t>
  </si>
  <si>
    <t>Montáž kontaktního zateplení vnějšího ostění, nadpraží nebo parapetu z polystyrenových desek hloubky špalet přes 200 do 400 mm, tloušťky desek do 40 mm</t>
  </si>
  <si>
    <t>98</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</si>
  <si>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</si>
  <si>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(1,2*2+1,8*2)*3</t>
  </si>
  <si>
    <t>(2,4+1,4*2)*1</t>
  </si>
  <si>
    <t>(2,4*2+2,4*2)*2</t>
  </si>
  <si>
    <t>(2,4*2+3,6*2)*1</t>
  </si>
  <si>
    <t>(0,6*2+0,9*2)*16</t>
  </si>
  <si>
    <t>(1,8+2,8*2)*1</t>
  </si>
  <si>
    <t>(1,5*2+1,8*2)*4</t>
  </si>
  <si>
    <t>(2,4*2)*1</t>
  </si>
  <si>
    <t>(1,2*2+0,6*2)*34</t>
  </si>
  <si>
    <t>(0,9*2+0,6*2)*2</t>
  </si>
  <si>
    <t>(0,6*2+0,6*2)*4</t>
  </si>
  <si>
    <t>(2,4+1*2)*1</t>
  </si>
  <si>
    <t>283759430</t>
  </si>
  <si>
    <t>deska EPS 100 fasádní λ=0,037 tl 30mm</t>
  </si>
  <si>
    <t>100</t>
  </si>
  <si>
    <t>(1,2+1,8*2)*3*0,22*1,05</t>
  </si>
  <si>
    <t>(2,4+1,4*2)*1*0,22*1,05</t>
  </si>
  <si>
    <t>(2,4+2,4*2)*2*0,22*1,05</t>
  </si>
  <si>
    <t>(2,4+3,6*2)*1*0,22*1,05</t>
  </si>
  <si>
    <t>(0,6+0,9*2)*16*0,22*1,05</t>
  </si>
  <si>
    <t>(1,8+2,8*2)*1*0,10*1,05</t>
  </si>
  <si>
    <t>(1,5+1,8*2)*4*0,22*1,05</t>
  </si>
  <si>
    <t>(2,4*2)*1*0,22*1,05</t>
  </si>
  <si>
    <t>51</t>
  </si>
  <si>
    <t>283764150</t>
  </si>
  <si>
    <t>deska z polystyrénu XPS, hrana polodrážková a hladký povrch tl 30mm</t>
  </si>
  <si>
    <t>102</t>
  </si>
  <si>
    <t>1,2*3*0,22*1,05</t>
  </si>
  <si>
    <t>2,4*2*0,22*1,05</t>
  </si>
  <si>
    <t>2,4*1*0,22*1,05</t>
  </si>
  <si>
    <t>0,6*16*0,22*1,05</t>
  </si>
  <si>
    <t>1,5*0,22*4</t>
  </si>
  <si>
    <t>(1,2*2+0,6*2)*34*0,21*1,05</t>
  </si>
  <si>
    <t>(0,9*2+0,6*2)*2*0,21*1,05</t>
  </si>
  <si>
    <t>(0,6*2+0,6*2)*4*0,21*1,05</t>
  </si>
  <si>
    <t>(2,4+1*2)*0,21*1,05</t>
  </si>
  <si>
    <t>622251101</t>
  </si>
  <si>
    <t>Montáž kontaktního zateplení  Příplatek k cenám za zápustnou montáž kotev s použitím tepelněizolačních zátek na vnější stěny z polystyrenu</t>
  </si>
  <si>
    <t>623,778+115,526</t>
  </si>
  <si>
    <t>-13,4</t>
  </si>
  <si>
    <t>53</t>
  </si>
  <si>
    <t>622251105</t>
  </si>
  <si>
    <t>Montáž kontaktního zateplení  Příplatek k cenám za zápustnou montáž kotev s použitím tepelněizolačních zátek na vnější stěny z minerální vlny</t>
  </si>
  <si>
    <t>106</t>
  </si>
  <si>
    <t xml:space="preserve">2,2*0,5*6  </t>
  </si>
  <si>
    <t xml:space="preserve">3,4*0,5*4 </t>
  </si>
  <si>
    <t>621251105</t>
  </si>
  <si>
    <t>Montáž kontaktního zateplení  Příplatek k cenám za zápustnou montáž kotev s použitím tepelněizolačních zátek na vnější podhledy z minerální vlny</t>
  </si>
  <si>
    <t>108</t>
  </si>
  <si>
    <t>55</t>
  </si>
  <si>
    <t>622252001</t>
  </si>
  <si>
    <t>Montáž lišt kontaktního zateplení  zakládacích soklových připevněných hmoždinkami</t>
  </si>
  <si>
    <t>110</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</si>
  <si>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</si>
  <si>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14,04+0,77+0,37+1,17*4</t>
  </si>
  <si>
    <t>1,5+0,6*7+0,9+1,39*2+3,9</t>
  </si>
  <si>
    <t>-1,8</t>
  </si>
  <si>
    <t>590516490</t>
  </si>
  <si>
    <t>lišta soklová Al s okapničkou zakládací U 12cm 0,95/200cm</t>
  </si>
  <si>
    <t>31,340*1,05</t>
  </si>
  <si>
    <t>57</t>
  </si>
  <si>
    <t>590515180.51</t>
  </si>
  <si>
    <t>expanzní těsnící páska</t>
  </si>
  <si>
    <t>114</t>
  </si>
  <si>
    <t>31,34*1,1</t>
  </si>
  <si>
    <t>622252002</t>
  </si>
  <si>
    <t>Montáž lišt kontaktního zateplení  ostatních stěnových, dilatačních apod. lepených do tmelu</t>
  </si>
  <si>
    <t>116</t>
  </si>
  <si>
    <t>14,4*8+1,3*4+3*2+6,6*3+1,15*4+0,85*4</t>
  </si>
  <si>
    <t>Mezisoučet</t>
  </si>
  <si>
    <t>59</t>
  </si>
  <si>
    <t>590514840</t>
  </si>
  <si>
    <t>lišta rohová PVC 10/10 cm s tkaninou bal. 2,5 m</t>
  </si>
  <si>
    <t>118</t>
  </si>
  <si>
    <t>154,2*1,05</t>
  </si>
  <si>
    <t>590514800</t>
  </si>
  <si>
    <t>profil rohový Al s tkaninou kontaktního zateplení</t>
  </si>
  <si>
    <t>120</t>
  </si>
  <si>
    <t>301,4*1,05</t>
  </si>
  <si>
    <t>61</t>
  </si>
  <si>
    <t>122</t>
  </si>
  <si>
    <t>(2,4*2+2*2+4,7)*1</t>
  </si>
  <si>
    <t>590514750</t>
  </si>
  <si>
    <t>profil okenní začišťovací s tkaninou -Thermospoj 6 mm/2,4 m</t>
  </si>
  <si>
    <t>124</t>
  </si>
  <si>
    <t>310,1*1,05</t>
  </si>
  <si>
    <t>63</t>
  </si>
  <si>
    <t>126</t>
  </si>
  <si>
    <t>1,2*(3+3+34)</t>
  </si>
  <si>
    <t>2,4*(1+2+1+1)</t>
  </si>
  <si>
    <t>0,6*(16+4)</t>
  </si>
  <si>
    <t>1,8*1</t>
  </si>
  <si>
    <t>1,5*4</t>
  </si>
  <si>
    <t>0,9*2</t>
  </si>
  <si>
    <t>590515100</t>
  </si>
  <si>
    <t>profil okenní s nepřiznanou podomítkovou okapnicí PVC 2,0 m</t>
  </si>
  <si>
    <t>128</t>
  </si>
  <si>
    <t>81,600*1,05</t>
  </si>
  <si>
    <t>65</t>
  </si>
  <si>
    <t>130</t>
  </si>
  <si>
    <t>590515120</t>
  </si>
  <si>
    <t>profil parapetní se sklovláknitou armovací tkaninou PVC 2 m</t>
  </si>
  <si>
    <t>132</t>
  </si>
  <si>
    <t>67</t>
  </si>
  <si>
    <t>134</t>
  </si>
  <si>
    <t>14,4*2+12,88*2+3*3+4,25+4,4</t>
  </si>
  <si>
    <t>590515020</t>
  </si>
  <si>
    <t>profil dilatační rohový</t>
  </si>
  <si>
    <t>136</t>
  </si>
  <si>
    <t>63,560*1,05</t>
  </si>
  <si>
    <t>69</t>
  </si>
  <si>
    <t>622142001</t>
  </si>
  <si>
    <t>Potažení vnějších ploch pletivem  v ploše nebo pruzích, na plném podkladu sklovláknitým vtlačením do tmelu stěn</t>
  </si>
  <si>
    <t>138</t>
  </si>
  <si>
    <t xml:space="preserve">Poznámka k souboru cen:
1. V cenách -2001 jsou započteny i náklady na tmel. </t>
  </si>
  <si>
    <t>(1,2+0,6*2)*0,15</t>
  </si>
  <si>
    <t>621142001</t>
  </si>
  <si>
    <t>Potažení vnějších ploch pletivem  v ploše nebo pruzích, na plném podkladu sklovláknitým vtlačením do tmelu podhledů</t>
  </si>
  <si>
    <t>140</t>
  </si>
  <si>
    <t>0,3*(1,1*2+1,15*2+3,9)   "stěny podesty vstupu - pohled JV"</t>
  </si>
  <si>
    <t>Mezisoučet    schodiště - pohled JV</t>
  </si>
  <si>
    <t>71</t>
  </si>
  <si>
    <t>622531011</t>
  </si>
  <si>
    <t>Omítka tenkovrstvá silikonová vnějších ploch  probarvená, včetně penetrace podkladu zrnitá, tloušťky 1,5 mm stěn</t>
  </si>
  <si>
    <t>-729274607</t>
  </si>
  <si>
    <t xml:space="preserve">623,778 </t>
  </si>
  <si>
    <t>(1,2+1,8*2)*3*0,22</t>
  </si>
  <si>
    <t>(2,4+1,4*2)*1*0,22</t>
  </si>
  <si>
    <t>(2,4+2,4*2)*2*0,22</t>
  </si>
  <si>
    <t>(2,4+3,6*2)*1*0,22</t>
  </si>
  <si>
    <t>(0,6+0,9*2)*16*0,22</t>
  </si>
  <si>
    <t>(1,8+2,8*2)*1*0,10</t>
  </si>
  <si>
    <t>(1,5+1,8*2)*4*0,22</t>
  </si>
  <si>
    <t>621531011</t>
  </si>
  <si>
    <t>Omítka tenkovrstvá silikonová vnějších ploch  probarvená, včetně penetrace podkladu zrnitá, tloušťky 1,5 mm podhledů</t>
  </si>
  <si>
    <t>1326125811</t>
  </si>
  <si>
    <t>73</t>
  </si>
  <si>
    <t>622511101</t>
  </si>
  <si>
    <t>Omítka tenkovrstvá akrylátová vnějších ploch  probarvená, včetně penetrace podkladu mozaiková jemnozrnná stěn</t>
  </si>
  <si>
    <t>146</t>
  </si>
  <si>
    <t>115,526+24,171</t>
  </si>
  <si>
    <t xml:space="preserve">(1,2+0,6*2)*34*0,21 </t>
  </si>
  <si>
    <t>(1,2+0,6*2)*0,15*1</t>
  </si>
  <si>
    <t xml:space="preserve">(0,9+0,6*2)*2*0,21 </t>
  </si>
  <si>
    <t xml:space="preserve">(0,6+0,6*2)*4*0,21 </t>
  </si>
  <si>
    <t xml:space="preserve">(1*2)*0,21 </t>
  </si>
  <si>
    <t>623511101</t>
  </si>
  <si>
    <t>Omítka tenkovrstvá akrylátová vnějších ploch  probarvená, včetně penetrace podkladu mozaiková jemnozrnná pilířů nebo sloupů</t>
  </si>
  <si>
    <t>148</t>
  </si>
  <si>
    <t>628</t>
  </si>
  <si>
    <t>Úprava povrchů vnější - OBJEKT DÍLEN</t>
  </si>
  <si>
    <t>75</t>
  </si>
  <si>
    <t>150</t>
  </si>
  <si>
    <t>"cca"   20</t>
  </si>
  <si>
    <t>152</t>
  </si>
  <si>
    <t>77</t>
  </si>
  <si>
    <t>478935733</t>
  </si>
  <si>
    <t>154</t>
  </si>
  <si>
    <t>3,75*3,2</t>
  </si>
  <si>
    <t>4,05*3,2</t>
  </si>
  <si>
    <t>-(1,5*1,6+2,7*2,35)</t>
  </si>
  <si>
    <t>4,1*(3,3*2+3,3)</t>
  </si>
  <si>
    <t>5,425*(4,27+19,66+5,37)</t>
  </si>
  <si>
    <t>6,125*(8,5+19,66)</t>
  </si>
  <si>
    <t>3,40*(3,3*2)</t>
  </si>
  <si>
    <t>2,075*(0,4+6,6+0,15+2,5)</t>
  </si>
  <si>
    <t>2,0*0,6*2</t>
  </si>
  <si>
    <t>-(16,8*2,4+1,2*0,6*2+3,6*2,4*2)</t>
  </si>
  <si>
    <t>-(1*1,67+1,1*1,62+1,5*1,62+2,7*2,35+1*1,62+3,7*3,35)</t>
  </si>
  <si>
    <t>(16,8+2,4*2)*0,15</t>
  </si>
  <si>
    <t>(1,2+0,6*2)*0,15*2</t>
  </si>
  <si>
    <t>(3,6+2,4*2)*0,15*2</t>
  </si>
  <si>
    <t>Mezisoučet    část 2</t>
  </si>
  <si>
    <t>79</t>
  </si>
  <si>
    <t>156</t>
  </si>
  <si>
    <t>3,3*14,06   "podhled"</t>
  </si>
  <si>
    <t>158</t>
  </si>
  <si>
    <t>0,5*3,2</t>
  </si>
  <si>
    <t>-0,5*1,5</t>
  </si>
  <si>
    <t>1,05*(4,27+19,66+5,37)</t>
  </si>
  <si>
    <t>0,35*(3,3+11,8+0,6*2)</t>
  </si>
  <si>
    <t>-0,35*(1,5+1+0,9)</t>
  </si>
  <si>
    <t>0,35*(0,315+0,465+3,3*2+14,06+0,55+1,2+0,5+2+0,45)</t>
  </si>
  <si>
    <t>-0,35*3,7</t>
  </si>
  <si>
    <t>Mezisoučet   1.np - část 2 (pod otlučeným obkladem)</t>
  </si>
  <si>
    <t>81</t>
  </si>
  <si>
    <t>160</t>
  </si>
  <si>
    <t>43,984*2</t>
  </si>
  <si>
    <t>162</t>
  </si>
  <si>
    <t>348,048+46,398</t>
  </si>
  <si>
    <t>43,984</t>
  </si>
  <si>
    <t>83</t>
  </si>
  <si>
    <t>164</t>
  </si>
  <si>
    <t>438,43*0,3   "cca 30% VYROVNÁNÍ"</t>
  </si>
  <si>
    <t>166</t>
  </si>
  <si>
    <t>3,25*3,2</t>
  </si>
  <si>
    <t>4,1*3,2</t>
  </si>
  <si>
    <t>-(1,5*1,1+2,7*2,4)</t>
  </si>
  <si>
    <t>4,1*(3,3+3,3)</t>
  </si>
  <si>
    <t>3,4*3,3</t>
  </si>
  <si>
    <t>5,375*(4,27+19,66+5,37)</t>
  </si>
  <si>
    <t>6,175*(8,5+19,66)</t>
  </si>
  <si>
    <t>3,35*(3,3*2)</t>
  </si>
  <si>
    <t>-(1*1,72+1,1*1,67+1,5*1,67+2,7*2,4+1*1,67+3,7*3,4)</t>
  </si>
  <si>
    <t>1,1*(3,2+4,27+19,66+5,37+3,3)</t>
  </si>
  <si>
    <t>-1,5*1,0</t>
  </si>
  <si>
    <t>0,3*(11,8+3,3+19,66+3,2+3,3*2)</t>
  </si>
  <si>
    <t>-0,3*(1+1,1+1,5+2,7+1+3,7)</t>
  </si>
  <si>
    <t>2*0,6*2</t>
  </si>
  <si>
    <t>Mezisoučet   sokl části 2</t>
  </si>
  <si>
    <t>85</t>
  </si>
  <si>
    <t>168</t>
  </si>
  <si>
    <t>-2113932103</t>
  </si>
  <si>
    <t>87</t>
  </si>
  <si>
    <t>-90471328</t>
  </si>
  <si>
    <t>174</t>
  </si>
  <si>
    <t>629</t>
  </si>
  <si>
    <t>Úprava povrchů vnější -  VÝTAHOVÁ ŠACHTA</t>
  </si>
  <si>
    <t>89</t>
  </si>
  <si>
    <t>176</t>
  </si>
  <si>
    <t>2,6*(5,25*2+4,05*2+0,3*2)</t>
  </si>
  <si>
    <t>-(0,8*1,97+1,2*0,7)</t>
  </si>
  <si>
    <t>(1,2+0,7*2)*0,1</t>
  </si>
  <si>
    <t>(0,8+1,97*2)*0,15</t>
  </si>
  <si>
    <t>178</t>
  </si>
  <si>
    <t>91</t>
  </si>
  <si>
    <t>622221011</t>
  </si>
  <si>
    <t>Montáž kontaktního zateplení  z desek z minerální vlny s podélnou orientací vláken na vnější stěny, tloušťky desek přes 40 do 80 mm</t>
  </si>
  <si>
    <t>180</t>
  </si>
  <si>
    <t>631515190</t>
  </si>
  <si>
    <t>deska tepelně izolační minerální kontaktních fasád podélné vlákno λ=0,036-0,037 tl 50mm</t>
  </si>
  <si>
    <t>182</t>
  </si>
  <si>
    <t>48,475*1,02</t>
  </si>
  <si>
    <t>93</t>
  </si>
  <si>
    <t>622222001</t>
  </si>
  <si>
    <t>Montáž kontaktního zateplení vnějšího ostění, nadpraží nebo parapetu z desek z minerální vlny s podélnou nebo kolmou orientací vláken hloubky špalet do 200 mm, tloušťky desek do 40 mm</t>
  </si>
  <si>
    <t>184</t>
  </si>
  <si>
    <t>(1,2*2+0,7*2)*1</t>
  </si>
  <si>
    <t>(0,8+1,97*2)*1</t>
  </si>
  <si>
    <t>631515060</t>
  </si>
  <si>
    <t>deska tepelně izolační minerální kontaktních fasád kolmé vlákno λ=0,040-0,042 tl 30mm</t>
  </si>
  <si>
    <t>186</t>
  </si>
  <si>
    <t>(1,2*2+0,7*2)*0,15*1 *1,05</t>
  </si>
  <si>
    <t>(0,8+1,97*2)*0,21*1 *1,05</t>
  </si>
  <si>
    <t>95</t>
  </si>
  <si>
    <t>188</t>
  </si>
  <si>
    <t>(5,35*2+4,05*2+0,3*2)</t>
  </si>
  <si>
    <t>-(0,8)</t>
  </si>
  <si>
    <t>590516420</t>
  </si>
  <si>
    <t>lišta soklová Al s okapničkou, zakládací U 05 cm, 0,7/200 cm</t>
  </si>
  <si>
    <t>190</t>
  </si>
  <si>
    <t>18,600*1,05</t>
  </si>
  <si>
    <t>97</t>
  </si>
  <si>
    <t>192</t>
  </si>
  <si>
    <t>18,6*1,1</t>
  </si>
  <si>
    <t>194</t>
  </si>
  <si>
    <t>2,6*6</t>
  </si>
  <si>
    <t>(1,2*2+0,7*2)</t>
  </si>
  <si>
    <t>0,8+1,97*2</t>
  </si>
  <si>
    <t>99</t>
  </si>
  <si>
    <t>196</t>
  </si>
  <si>
    <t>(1,2+0,8)*1,05</t>
  </si>
  <si>
    <t>198</t>
  </si>
  <si>
    <t>2,6*6*1,05</t>
  </si>
  <si>
    <t>(0,7*2+1,97*2)*1,05</t>
  </si>
  <si>
    <t>101</t>
  </si>
  <si>
    <t>200</t>
  </si>
  <si>
    <t>202</t>
  </si>
  <si>
    <t>8,54*1,05</t>
  </si>
  <si>
    <t>103</t>
  </si>
  <si>
    <t>204</t>
  </si>
  <si>
    <t>1,2+0,8</t>
  </si>
  <si>
    <t>206</t>
  </si>
  <si>
    <t>2*1,05</t>
  </si>
  <si>
    <t>105</t>
  </si>
  <si>
    <t>208</t>
  </si>
  <si>
    <t>1,2</t>
  </si>
  <si>
    <t>210</t>
  </si>
  <si>
    <t>1,2*1,05</t>
  </si>
  <si>
    <t>107</t>
  </si>
  <si>
    <t>212</t>
  </si>
  <si>
    <t>2,6*2</t>
  </si>
  <si>
    <t>214</t>
  </si>
  <si>
    <t>5,2*1,05</t>
  </si>
  <si>
    <t>109</t>
  </si>
  <si>
    <t>622521011</t>
  </si>
  <si>
    <t>Omítka tenkovrstvá silikátová vnějších ploch  probarvená, včetně penetrace podkladu zrnitá, tloušťky 1,5 mm stěn</t>
  </si>
  <si>
    <t>216</t>
  </si>
  <si>
    <t>(1,2+0,7*2)*0,15</t>
  </si>
  <si>
    <t>(0,8+1,97*2)*0,21</t>
  </si>
  <si>
    <t>Ostatní konstrukce a práce, bourání</t>
  </si>
  <si>
    <t>Lešení a stavební výtahy</t>
  </si>
  <si>
    <t>949101111</t>
  </si>
  <si>
    <t>Lešení pomocné pracovní pro objekty pozemních staveb  pro zatížení do 150 kg/m2, o výšce lešeňové podlahy do 1,9 m</t>
  </si>
  <si>
    <t>218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</si>
  <si>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</si>
  <si>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1,5*(2,15*4+4+2,15*4+4+4,4)</t>
  </si>
  <si>
    <t>1,5*(2,15*2+1,875+2,4+4+1,7+1,8)</t>
  </si>
  <si>
    <t>1,5*(3,7+2,15+2,15+4,4)</t>
  </si>
  <si>
    <t>1,5*(2,15+2,15)</t>
  </si>
  <si>
    <t>Mezisoučet   1.np</t>
  </si>
  <si>
    <t>1,5*(2,15*5+1,7+4+4,4*3)</t>
  </si>
  <si>
    <t>1,5*(2,15*2+4,4*2+3,7)</t>
  </si>
  <si>
    <t>1,5*(1,45+2,15*5+4,4)</t>
  </si>
  <si>
    <t>Mezisoučet   2.np</t>
  </si>
  <si>
    <t>1,5*(2,15*3+4,4+1,7+4+2,05+2,225+4,4*2)</t>
  </si>
  <si>
    <t>1,5*(4,4*2+2,15*3+1,4)</t>
  </si>
  <si>
    <t>1,5*(3,7+2,15*4+4,4)</t>
  </si>
  <si>
    <t>Mezisoučet   3.np</t>
  </si>
  <si>
    <t>1,5*(4,4*2+2,15+1,7+4+2,05+2,225+4+4,4)</t>
  </si>
  <si>
    <t>1,5*(2,15*2+4,4*2+2,2+1,35)</t>
  </si>
  <si>
    <t>1,5*(1,45+2,15+4,4)</t>
  </si>
  <si>
    <t xml:space="preserve">1,5*(2,15*2+2,15*2)  </t>
  </si>
  <si>
    <t>Mezisoučet   4.np</t>
  </si>
  <si>
    <t>Součet   vnitřní</t>
  </si>
  <si>
    <t>111</t>
  </si>
  <si>
    <t>949101112</t>
  </si>
  <si>
    <t>Lešení pomocné pracovní pro objekty pozemních staveb  pro zatížení do 150 kg/m2, o výšce lešeňové podlahy přes 1,9 do 3,5 m</t>
  </si>
  <si>
    <t>220</t>
  </si>
  <si>
    <t>3,3*14,06   "podhled - pohled JV"</t>
  </si>
  <si>
    <t>Součet   vnější</t>
  </si>
  <si>
    <t>941211112</t>
  </si>
  <si>
    <t>Montáž lešení řadového rámového lehkého pracovního s podlahami  s provozním zatížením tř. 3 do 200 kg/m2 šířky tř. SW06 přes 0,6 do 0,9 m, výšky přes 10 do 25 m</t>
  </si>
  <si>
    <t>222</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</si>
  <si>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</si>
  <si>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16*(47,5*2+16*2+3*2)</t>
  </si>
  <si>
    <t>113</t>
  </si>
  <si>
    <t>941211211</t>
  </si>
  <si>
    <t>Montáž lešení řadového rámového lehkého pracovního s podlahami  s provozním zatížením tř. 3 do 200 kg/m2 Příplatek za první a každý další den použití lešení k ceně -1111 nebo -1112</t>
  </si>
  <si>
    <t>224</t>
  </si>
  <si>
    <t>2128*50   "cca 5 měsíců"</t>
  </si>
  <si>
    <t>941211812</t>
  </si>
  <si>
    <t>Demontáž lešení řadového rámového lehkého pracovního  s provozním zatížením tř. 3 do 200 kg/m2 šířky tř. SW06 přes 0,6 do 0,9 m, výšky přes 10 do 25 m</t>
  </si>
  <si>
    <t>226</t>
  </si>
  <si>
    <t xml:space="preserve">Poznámka k souboru cen:
1. Demontáž lešení řadového rámového lehkého výšky přes 40 m se oceňuje individuálně. </t>
  </si>
  <si>
    <t>115</t>
  </si>
  <si>
    <t>941211111</t>
  </si>
  <si>
    <t>Montáž lešení řadového rámového lehkého pracovního s podlahami  s provozním zatížením tř. 3 do 200 kg/m2 šířky tř. SW06 přes 0,6 do 0,9 m, výšky do 10 m</t>
  </si>
  <si>
    <t>228</t>
  </si>
  <si>
    <t>8*(22*2+5+6)</t>
  </si>
  <si>
    <t>5*(4*3)</t>
  </si>
  <si>
    <t>230</t>
  </si>
  <si>
    <t>500*60   "cca 2 měsíce"</t>
  </si>
  <si>
    <t>117</t>
  </si>
  <si>
    <t>941211811</t>
  </si>
  <si>
    <t>Demontáž lešení řadového rámového lehkého pracovního  s provozním zatížením tř. 3 do 200 kg/m2 šířky tř. SW06 přes 0,6 do 0,9 m, výšky do 10 m</t>
  </si>
  <si>
    <t>232</t>
  </si>
  <si>
    <t>944511111</t>
  </si>
  <si>
    <t>Montáž ochranné sítě  zavěšené na konstrukci lešení z textilie z umělých vláken</t>
  </si>
  <si>
    <t>234</t>
  </si>
  <si>
    <t xml:space="preserve">Poznámka k souboru cen:
1. V cenách nejsou započteny náklady na lešení potřebné pro zavěšení sítí; toto lešení se oceňuje příslušnými cenami lešení. </t>
  </si>
  <si>
    <t>2128+500</t>
  </si>
  <si>
    <t>119</t>
  </si>
  <si>
    <t>944511211</t>
  </si>
  <si>
    <t>Montáž ochranné sítě  Příplatek za první a každý další den použití sítě k ceně -1111</t>
  </si>
  <si>
    <t>236</t>
  </si>
  <si>
    <t>2128*30   "cca 3 měsíce"</t>
  </si>
  <si>
    <t>500*60     " cca 2 měsíce"</t>
  </si>
  <si>
    <t>944511811</t>
  </si>
  <si>
    <t>Demontáž ochranné sítě  zavěšené na konstrukci lešení z textilie z umělých vláken</t>
  </si>
  <si>
    <t>238</t>
  </si>
  <si>
    <t>951</t>
  </si>
  <si>
    <t>Ostatní konstrukce a práce</t>
  </si>
  <si>
    <t>121</t>
  </si>
  <si>
    <t>952901411.72</t>
  </si>
  <si>
    <t>Odsazení a úprava hlásiče požáru</t>
  </si>
  <si>
    <t>240</t>
  </si>
  <si>
    <t>1   "pohled SZ"</t>
  </si>
  <si>
    <t>2   "pohled JV"</t>
  </si>
  <si>
    <t>952901411.73</t>
  </si>
  <si>
    <t>Odsazení a úprava svítidla stěnového</t>
  </si>
  <si>
    <t>242</t>
  </si>
  <si>
    <t>3   "pohled JV"</t>
  </si>
  <si>
    <t>1   "pohled SV"</t>
  </si>
  <si>
    <t>123</t>
  </si>
  <si>
    <t>952901411.74</t>
  </si>
  <si>
    <t>Demontáž a zpětná montáž klimatizační jednotky s uložením</t>
  </si>
  <si>
    <t>244</t>
  </si>
  <si>
    <t>952901411.75</t>
  </si>
  <si>
    <t>Demontáž a zpětná montáž hodin s uložením</t>
  </si>
  <si>
    <t>246</t>
  </si>
  <si>
    <t>1   "pohled JV"</t>
  </si>
  <si>
    <t>125</t>
  </si>
  <si>
    <t>952901411.52</t>
  </si>
  <si>
    <t>Demontáž a zpětná montáž antény nebo kamery s uložením</t>
  </si>
  <si>
    <t>248</t>
  </si>
  <si>
    <t>952901411.76</t>
  </si>
  <si>
    <t>Demontáž a zpětná montáž označení objektu s uložením</t>
  </si>
  <si>
    <t>250</t>
  </si>
  <si>
    <t>127</t>
  </si>
  <si>
    <t>952901411.77</t>
  </si>
  <si>
    <t>Demontáž a zpětná montáž reklamní plachty uložením</t>
  </si>
  <si>
    <t>252</t>
  </si>
  <si>
    <t>1   "pohled JZ"</t>
  </si>
  <si>
    <t>742894220</t>
  </si>
  <si>
    <t>Montáž ostatního příslušenství rozvoden tabulek výstražných a označovacích pro přístroje lepením</t>
  </si>
  <si>
    <t>254</t>
  </si>
  <si>
    <t>129</t>
  </si>
  <si>
    <t>735345110</t>
  </si>
  <si>
    <t>tabulka bezpečnostní s tiskem 2 barvy A4 210x297mm samolepící</t>
  </si>
  <si>
    <t>256</t>
  </si>
  <si>
    <t>952901111</t>
  </si>
  <si>
    <t>Vyčištění budov nebo objektů před předáním do užívání  budov bytové nebo občanské výstavby, světlé výšky podlaží do 4 m</t>
  </si>
  <si>
    <t>258</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</si>
  <si>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</si>
  <si>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5*(2,15*4+4+2,15*4+4+4,4)</t>
  </si>
  <si>
    <t>5*(2,15*2+1,875+2,4+4+1,7+1,8)</t>
  </si>
  <si>
    <t>5*(3,7+2,15+2,15+4,4)</t>
  </si>
  <si>
    <t xml:space="preserve">5*(2,15+2,15)   </t>
  </si>
  <si>
    <t>1,5*40</t>
  </si>
  <si>
    <t>5*(2,15*5+1,7+4+4,4*3)</t>
  </si>
  <si>
    <t>5*(2,15*2+4,4*2+3,7)</t>
  </si>
  <si>
    <t>5*(1,45+2,15*5+4,4)</t>
  </si>
  <si>
    <t>1,5*40+3,4*5</t>
  </si>
  <si>
    <t>5*(2,15*3+4,4+1,7+4+2,05+2,225+4,4*2)</t>
  </si>
  <si>
    <t>5*(4,4*2+2,15*3+1,4)</t>
  </si>
  <si>
    <t>5*(3,7+2,15*4+4,4)</t>
  </si>
  <si>
    <t>5*(4,4*2+2,15+1,7+4+2,05+2,225+4+4,4)</t>
  </si>
  <si>
    <t>5*(2,15*2+4,4*2+2,2+1,35)</t>
  </si>
  <si>
    <t>5*(1,45+2,15+4,4)</t>
  </si>
  <si>
    <t xml:space="preserve">5*(2,15*2+2,15*2)   </t>
  </si>
  <si>
    <t>131</t>
  </si>
  <si>
    <t>619991011</t>
  </si>
  <si>
    <t>Zakrytí vnitřních ploch před znečištěním  včetně pozdějšího odkrytí konstrukcí a prvků obalením fólií a přelepením páskou</t>
  </si>
  <si>
    <t>260</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</si>
  <si>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</si>
  <si>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1,2*1,8*28*4</t>
  </si>
  <si>
    <t>0,9*1,8*4</t>
  </si>
  <si>
    <t>Součet   okna</t>
  </si>
  <si>
    <t>619991001</t>
  </si>
  <si>
    <t>Zakrytí vnitřních ploch před znečištěním  včetně pozdějšího odkrytí podlah fólií přilepenou lepící páskou</t>
  </si>
  <si>
    <t>262</t>
  </si>
  <si>
    <t>2*(2,15*4+4+2,15*4+4+4,4)</t>
  </si>
  <si>
    <t>2*(2,15*2+1,875+2,4+4+1,7+1,8)</t>
  </si>
  <si>
    <t>2*(3,7+2,15+2,15+4,4)</t>
  </si>
  <si>
    <t xml:space="preserve">2*(2,15+2,15)   </t>
  </si>
  <si>
    <t>2*(2,15*5+1,7+4+4,4*3)</t>
  </si>
  <si>
    <t>2*(2,15*2+4,4*2+3,7)</t>
  </si>
  <si>
    <t>2*(1,45+2,15*5+4,4)</t>
  </si>
  <si>
    <t>2*(2,15*3+4,4+1,7+4+2,05+2,225+4,4*2)</t>
  </si>
  <si>
    <t>2*(4,4*2+2,15*3+1,4)</t>
  </si>
  <si>
    <t>2*(3,7+2,15*4+4,4)</t>
  </si>
  <si>
    <t>2*(4,4*2+2,15+1,7+4+2,05+2,225+4+4,4)</t>
  </si>
  <si>
    <t>2*(2,15*2+4,4*2+2,2+1,35)</t>
  </si>
  <si>
    <t>2*(1,45+2,15+4,4)</t>
  </si>
  <si>
    <t xml:space="preserve">2*(2,15*2+2,15*2)   </t>
  </si>
  <si>
    <t>Součet   počítáno v š.2,0 m od vyměňovaných stěn</t>
  </si>
  <si>
    <t>133</t>
  </si>
  <si>
    <t>629991011</t>
  </si>
  <si>
    <t>Zakrytí vnějších ploch před znečištěním  včetně pozdějšího odkrytí výplní otvorů a svislých ploch fólií přilepenou lepící páskou</t>
  </si>
  <si>
    <t>264</t>
  </si>
  <si>
    <t xml:space="preserve">Poznámka k souboru cen:
1. V ceně -1012 nejsou započteny náklady na dodávku a montáž začišťovací lišty; tyto se oceňují cenou 622 14-3004 této části katalogu a materiálem ve specifikaci. </t>
  </si>
  <si>
    <t>1,2*1,8*56</t>
  </si>
  <si>
    <t>(1,2*1,8*56+0,9*1,8*8)</t>
  </si>
  <si>
    <t>1,2*1,8*3 *2</t>
  </si>
  <si>
    <t>(2,4*1,4+2,4*2,4*2+2,4*3,6+0,6*0,9*16)</t>
  </si>
  <si>
    <t>(1,5*1,8*4+4,7*2,4+1,8*2,4*2)</t>
  </si>
  <si>
    <t>(1,2*0,6*34+0,9*0,6*2+0,6*0,6*4)</t>
  </si>
  <si>
    <t>1,5*2,1+16,8*2,4+1,2*0,6*2+1*2,02</t>
  </si>
  <si>
    <t>1,1*2,02+1,5*2,02+2,7*2,7+1*2,02</t>
  </si>
  <si>
    <t xml:space="preserve">3,6*2,4*2+3,7*3,7+2,7*2,7+1*2 </t>
  </si>
  <si>
    <t>1,8*2,8+4,7*2,4+2*2,4*2</t>
  </si>
  <si>
    <t>953</t>
  </si>
  <si>
    <t>Odstranění azbestocementových desek</t>
  </si>
  <si>
    <t>966089001</t>
  </si>
  <si>
    <t>Demontáž azbestocementových stěn včetně naložení do pytlů</t>
  </si>
  <si>
    <t>266</t>
  </si>
  <si>
    <t>135</t>
  </si>
  <si>
    <t>997013114</t>
  </si>
  <si>
    <t>Vnitrostaveništní doprava suti a vybouraných hmot  vodorovně do 50 m svisle s použitím mechanizace pro budovy a haly výšky přes 12 do 15 m</t>
  </si>
  <si>
    <t>t</t>
  </si>
  <si>
    <t>268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</si>
  <si>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</si>
  <si>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</si>
  <si>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</si>
  <si>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270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</si>
  <si>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</si>
  <si>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137</t>
  </si>
  <si>
    <t>997013509</t>
  </si>
  <si>
    <t>Odvoz suti a vybouraných hmot na skládku nebo meziskládku  se složením, na vzdálenost Příplatek k ceně za každý další i započatý 1 km přes 1 km</t>
  </si>
  <si>
    <t>272</t>
  </si>
  <si>
    <t>997013821</t>
  </si>
  <si>
    <t>Poplatek za uložení stavebního odpadu na skládce (skládkovné) ze stavebních materiálů obsahujících azbest zatříděných do Katalogu odpadů pod kódem 170 605</t>
  </si>
  <si>
    <t>274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</si>
  <si>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</si>
  <si>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139</t>
  </si>
  <si>
    <t>952901540</t>
  </si>
  <si>
    <t>Vyčištění místnosti po demontáži azbestocementových desek</t>
  </si>
  <si>
    <t>místnost</t>
  </si>
  <si>
    <t>276</t>
  </si>
  <si>
    <t>952901541</t>
  </si>
  <si>
    <t>Měření  azbestu</t>
  </si>
  <si>
    <t>278</t>
  </si>
  <si>
    <t>141</t>
  </si>
  <si>
    <t>952901542</t>
  </si>
  <si>
    <t>Hermetické uzavření místnosti pro demontáž azbestocementových desek</t>
  </si>
  <si>
    <t>280</t>
  </si>
  <si>
    <t>961</t>
  </si>
  <si>
    <t>Bourání konstrukcí a demontáže konstrukcí</t>
  </si>
  <si>
    <t>142</t>
  </si>
  <si>
    <t>767134831</t>
  </si>
  <si>
    <t>Demontáž stěn a příček z plechu  oplechování stěn lamelami</t>
  </si>
  <si>
    <t>282</t>
  </si>
  <si>
    <t>Mezisoučet   pohled JZ</t>
  </si>
  <si>
    <t>Mezisoučet   pohled SV</t>
  </si>
  <si>
    <t>Mezisoučet   výtahová šachta</t>
  </si>
  <si>
    <t>143</t>
  </si>
  <si>
    <t>767135831</t>
  </si>
  <si>
    <t>Demontáž stěn a příček z plechu  roštu pro oplechování z lamel</t>
  </si>
  <si>
    <t>284</t>
  </si>
  <si>
    <t>144</t>
  </si>
  <si>
    <t>713130811</t>
  </si>
  <si>
    <t>Odstranění tepelné izolace běžných stavebních konstrukcí  z rohoží, pásů, dílců, desek, bloků stěn a příček volně kladených z vláknitých materiálů, tloušťka izolace do 100 mm</t>
  </si>
  <si>
    <t>286</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</si>
  <si>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</si>
  <si>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145</t>
  </si>
  <si>
    <t>966072123.51</t>
  </si>
  <si>
    <t>Demontáž opláštění stěn ocelových kcí ze skleněné výplně včetně lišt budov v do 24 m</t>
  </si>
  <si>
    <t>288</t>
  </si>
  <si>
    <t>767135821</t>
  </si>
  <si>
    <t>Demontáž stěn a příček z plechu  roštu pro oplechování z kazet</t>
  </si>
  <si>
    <t>290</t>
  </si>
  <si>
    <t>147</t>
  </si>
  <si>
    <t>713130843</t>
  </si>
  <si>
    <t>Odstranění tepelné izolace běžných stavebních konstrukcí  z rohoží, pásů, dílců, desek, bloků stěn a příček připevněných lepením z vláknitých materiálů, tloušťka izolace přes 100 mm</t>
  </si>
  <si>
    <t>292</t>
  </si>
  <si>
    <t>776401800</t>
  </si>
  <si>
    <t>Odstranění soklíků a lišt pryžových nebo plastových</t>
  </si>
  <si>
    <t>294</t>
  </si>
  <si>
    <t>3,07+2,45+2,15*2+4,6+5,055+2,4+2,15+4,825+2,275+3,07</t>
  </si>
  <si>
    <t>3,07+4,425+4+2,77</t>
  </si>
  <si>
    <t>0,4*32</t>
  </si>
  <si>
    <t>3,07+4,7+2,15+2,5+2+5,055+4,65+5+5,32</t>
  </si>
  <si>
    <t>3,07+2,45+4,7+4,4+4,95+2,45+4,7*2+2,45+5,32</t>
  </si>
  <si>
    <t>0,4*44</t>
  </si>
  <si>
    <t>3,07+2,45+4,4+2,5+2+7,53+2,225+5+5,32</t>
  </si>
  <si>
    <t>5,32+4,7+2,4+4,8+4+2,45+4,7+2,45+5,32</t>
  </si>
  <si>
    <t>2+5,055+2,375+2,45+7,3+6,95+3,07</t>
  </si>
  <si>
    <t>0,4*18</t>
  </si>
  <si>
    <t>149</t>
  </si>
  <si>
    <t>771473810</t>
  </si>
  <si>
    <t>Demontáž soklíků z dlaždic keramických  lepených rovných</t>
  </si>
  <si>
    <t>296</t>
  </si>
  <si>
    <t>2,225+4,3+6,02+1,45+7,87+0,4*12</t>
  </si>
  <si>
    <t>7,2+2,45+5,3+0,4*8</t>
  </si>
  <si>
    <t>764002851</t>
  </si>
  <si>
    <t>Demontáž klempířských konstrukcí oplechování parapetů do suti</t>
  </si>
  <si>
    <t>298</t>
  </si>
  <si>
    <t>34+52+26,5</t>
  </si>
  <si>
    <t>151</t>
  </si>
  <si>
    <t>764002871</t>
  </si>
  <si>
    <t>Demontáž klempířských konstrukcí lemování zdí do suti</t>
  </si>
  <si>
    <t>300</t>
  </si>
  <si>
    <t>764002861</t>
  </si>
  <si>
    <t>Demontáž klempířských konstrukcí oplechování říms do suti</t>
  </si>
  <si>
    <t>302</t>
  </si>
  <si>
    <t>3,1+3,3</t>
  </si>
  <si>
    <t>153</t>
  </si>
  <si>
    <t>764002801</t>
  </si>
  <si>
    <t>Demontáž klempířských konstrukcí závětrné lišty do suti</t>
  </si>
  <si>
    <t>304</t>
  </si>
  <si>
    <t>764002811</t>
  </si>
  <si>
    <t>Demontáž klempířských konstrukcí okapového plechu do suti, v krytině povlakové</t>
  </si>
  <si>
    <t>306</t>
  </si>
  <si>
    <t>155</t>
  </si>
  <si>
    <t>764002841</t>
  </si>
  <si>
    <t>Demontáž klempířských konstrukcí oplechování horních ploch zdí a nadezdívek do suti</t>
  </si>
  <si>
    <t>308</t>
  </si>
  <si>
    <t>74+62,1+29+3+9</t>
  </si>
  <si>
    <t>764002812</t>
  </si>
  <si>
    <t>Demontáž klempířských konstrukcí okapového plechu do suti, v krytině skládané</t>
  </si>
  <si>
    <t>310</t>
  </si>
  <si>
    <t>3,2+2,2*2</t>
  </si>
  <si>
    <t>157</t>
  </si>
  <si>
    <t>764001821</t>
  </si>
  <si>
    <t>Demontáž klempířských konstrukcí krytiny ze svitků nebo tabulí do suti</t>
  </si>
  <si>
    <t>312</t>
  </si>
  <si>
    <t>712300832</t>
  </si>
  <si>
    <t>Odstranění ze střech plochých do 10°  krytiny povlakové dvouvrstvé</t>
  </si>
  <si>
    <t>314</t>
  </si>
  <si>
    <t>6,54*1,175    "pohled JV - nad arkýřem"</t>
  </si>
  <si>
    <t>159</t>
  </si>
  <si>
    <t>113107131</t>
  </si>
  <si>
    <t>Odstranění podkladů nebo krytů ručně s přemístěním hmot na skládku na vzdálenost do 3 m nebo s naložením na dopravní prostředek z betonu prostého, o tl. vrstvy přes 100 do 150 mm</t>
  </si>
  <si>
    <t>316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</si>
  <si>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</si>
  <si>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0,5*(45,17*2+1*6+0,5+12,4+2,15)</t>
  </si>
  <si>
    <t>113107121</t>
  </si>
  <si>
    <t>Odstranění podkladů nebo krytů ručně s přemístěním hmot na skládku na vzdálenost do 3 m nebo s naložením na dopravní prostředek z kameniva hrubého drceného, o tl. vrstvy do 100 mm</t>
  </si>
  <si>
    <t>318</t>
  </si>
  <si>
    <t>161</t>
  </si>
  <si>
    <t>976071111</t>
  </si>
  <si>
    <t>Vybourání kovových madel, zábradlí, dvířek, zděří, kotevních želez  madel a zábradlí</t>
  </si>
  <si>
    <t>320</t>
  </si>
  <si>
    <t>3,1+2*2+3,5</t>
  </si>
  <si>
    <t>(1,15+1,1+2,55)*2</t>
  </si>
  <si>
    <t>976061111</t>
  </si>
  <si>
    <t>Vybourání dřevěných konstrukcí  zábradlí a madel</t>
  </si>
  <si>
    <t>322</t>
  </si>
  <si>
    <t>3,6   "část 1 - vstup do 1.pp"</t>
  </si>
  <si>
    <t>163</t>
  </si>
  <si>
    <t>965081333</t>
  </si>
  <si>
    <t>Bourání podlah z dlaždic bez podkladního lože nebo mazaniny, s jakoukoliv výplní spár betonových, teracových nebo čedičových tl. do 30 mm, plochy přes 1 m2</t>
  </si>
  <si>
    <t>324</t>
  </si>
  <si>
    <t xml:space="preserve">Poznámka k souboru cen:
1. Odsekání soklíků se oceňuje cenami souboru cen 965 08. </t>
  </si>
  <si>
    <t>3,3*2,2   "stříška nad vstupem do 1.pp"</t>
  </si>
  <si>
    <t>965046111</t>
  </si>
  <si>
    <t>Broušení stávajících betonových podlah úběr do 3 mm</t>
  </si>
  <si>
    <t>326</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</si>
  <si>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</si>
  <si>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165</t>
  </si>
  <si>
    <t>965046119</t>
  </si>
  <si>
    <t>Broušení stávajících betonových podlah Příplatek k ceně za každý další 1 mm úběru</t>
  </si>
  <si>
    <t>328</t>
  </si>
  <si>
    <t>7,260*7</t>
  </si>
  <si>
    <t>978059641</t>
  </si>
  <si>
    <t>Odsekání obkladů  stěn včetně otlučení podkladní omítky až na zdivo z obkládaček vnějších, z jakýchkoliv materiálů, plochy přes 1 m2</t>
  </si>
  <si>
    <t>330</t>
  </si>
  <si>
    <t>1,2*(2,2+3,3+0,35)*0,6</t>
  </si>
  <si>
    <t>Mezisoučet   část 1 - pohled JV</t>
  </si>
  <si>
    <t>167</t>
  </si>
  <si>
    <t>978059611</t>
  </si>
  <si>
    <t>Odsekání obkladů  stěn včetně otlučení podkladní omítky až na zdivo z obkládaček vnějších, z jakýchkoliv materiálů, plochy do 1 m2</t>
  </si>
  <si>
    <t>332</t>
  </si>
  <si>
    <t>0,3*0,3*11*2    "schody do 1.pp - část 1"</t>
  </si>
  <si>
    <t>978059541</t>
  </si>
  <si>
    <t>Odsekání obkladů  stěn včetně otlučení podkladní omítky až na zdivo z obkládaček vnitřních, z jakýchkoliv materiálů, plochy přes 1 m2</t>
  </si>
  <si>
    <t>334</t>
  </si>
  <si>
    <t>169</t>
  </si>
  <si>
    <t>967031742</t>
  </si>
  <si>
    <t>Přisekání (špicování) plošné nebo rovných ostění zdiva z cihel pálených  plošné, na maltu vápennou nebo vápenocementovou, tl. na maltu cementovou, tl. do 100 mm</t>
  </si>
  <si>
    <t>336</t>
  </si>
  <si>
    <t>0,25*(3,2+2,2)   "část 1 - vstup do 1.pp - přizdívka"</t>
  </si>
  <si>
    <t>170</t>
  </si>
  <si>
    <t>978015391</t>
  </si>
  <si>
    <t>Otlučení vápenných nebo vápenocementových omítek vnějších ploch s vyškrabáním spar a s očištěním zdiva stupně členitosti 1 a 2, v rozsahu přes 80 do 100 %</t>
  </si>
  <si>
    <t>338</t>
  </si>
  <si>
    <t>Mezisoučet   část 1 - pohled JV (pod otlučeným obkladem)</t>
  </si>
  <si>
    <t>171</t>
  </si>
  <si>
    <t>978036191</t>
  </si>
  <si>
    <t>Otlučení cementových omítek vnějších ploch s vyškrabáním spar zdiva a s očištěním povrchu, v rozsahu přes 80 do 100 %</t>
  </si>
  <si>
    <t>340</t>
  </si>
  <si>
    <t>172</t>
  </si>
  <si>
    <t>978015321</t>
  </si>
  <si>
    <t>Otlučení vápenných nebo vápenocementových omítek vnějších ploch s vyškrabáním spar a s očištěním zdiva stupně členitosti 1 a 2, v rozsahu do 10 %</t>
  </si>
  <si>
    <t>342</t>
  </si>
  <si>
    <t>0,3*3,9+1,15*6,6+0,85*6,3+0,25*6,6+(1,85*0,9)/2*2   "podhledy"</t>
  </si>
  <si>
    <t>173</t>
  </si>
  <si>
    <t>978036121</t>
  </si>
  <si>
    <t>Otlučení cementových omítek vnějších ploch s vyškrabáním spar zdiva a s očištěním povrchu, v rozsahu do 10 %</t>
  </si>
  <si>
    <t>344</t>
  </si>
  <si>
    <t>(1*2)*0,15*1</t>
  </si>
  <si>
    <t>976082141.51</t>
  </si>
  <si>
    <t>Demontáž nebo vybourání mřížek ze zdiva betonového</t>
  </si>
  <si>
    <t>346</t>
  </si>
  <si>
    <t>1+5+6</t>
  </si>
  <si>
    <t>175</t>
  </si>
  <si>
    <t>348</t>
  </si>
  <si>
    <t>94,379</t>
  </si>
  <si>
    <t>-19,899   "odpočet azbestu - počítáno samostatně"</t>
  </si>
  <si>
    <t>350</t>
  </si>
  <si>
    <t>74,48*14</t>
  </si>
  <si>
    <t>177</t>
  </si>
  <si>
    <t>997013814</t>
  </si>
  <si>
    <t>Poplatek za uložení stavebního odpadu na skládce (skládkovné) z izolačních materiálů zatříděného do Katalogu odpadů pod kódem 170 604</t>
  </si>
  <si>
    <t>352</t>
  </si>
  <si>
    <t>997013813</t>
  </si>
  <si>
    <t>Poplatek za uložení stavebního odpadu na skládce (skládkovné) z plastických hmot zatříděného do Katalogu odpadů pod kódem 170 203</t>
  </si>
  <si>
    <t>354</t>
  </si>
  <si>
    <t>179</t>
  </si>
  <si>
    <t>997013804</t>
  </si>
  <si>
    <t>Poplatek za uložení stavebního odpadu na skládce (skládkovné) ze skla zatříděného do Katalogu odpadů pod kódem 170 202</t>
  </si>
  <si>
    <t>356</t>
  </si>
  <si>
    <t>997013831</t>
  </si>
  <si>
    <t>Poplatek za uložení stavebního odpadu na skládce (skládkovné) směsného stavebního a demoličního zatříděného do Katalogu odpadů pod kódem 170 904</t>
  </si>
  <si>
    <t>358</t>
  </si>
  <si>
    <t>74,48</t>
  </si>
  <si>
    <t>-(2,217+0,73+6,633)</t>
  </si>
  <si>
    <t>-16,792    "odpočet kovového odpadu"</t>
  </si>
  <si>
    <t>992</t>
  </si>
  <si>
    <t>Přesun hmot</t>
  </si>
  <si>
    <t>181</t>
  </si>
  <si>
    <t>998017003</t>
  </si>
  <si>
    <t>Přesun hmot pro budovy občanské výstavby, bydlení, výrobu a služby  s omezením mechanizace vodorovná dopravní vzdálenost do 100 m pro budovy s jakoukoliv nosnou konstrukcí výšky přes 12 do 24 m</t>
  </si>
  <si>
    <t>360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</si>
  <si>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</si>
  <si>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</si>
  <si>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</si>
  <si>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</si>
  <si>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</si>
  <si>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711113127</t>
  </si>
  <si>
    <t>Izolace proti zemní vlhkosti natěradly a tmely za studena na ploše svislé S těsnicí stěrkou jednosložkovu na bázi cementu</t>
  </si>
  <si>
    <t>362</t>
  </si>
  <si>
    <t>183</t>
  </si>
  <si>
    <t>998711203</t>
  </si>
  <si>
    <t>Přesun hmot pro izolace proti vodě, vlhkosti a plynům  stanovený procentní sazbou (%) z ceny vodorovná dopravní vzdálenost do 50 m v objektech výšky přes 12 do 60 m</t>
  </si>
  <si>
    <t>%</t>
  </si>
  <si>
    <t>364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</si>
  <si>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</si>
  <si>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</si>
  <si>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</si>
  <si>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712311101</t>
  </si>
  <si>
    <t>Provedení povlakové krytiny střech plochých do 10° natěradly a tmely za studena  nátěrem lakem penetračním nebo asfaltovým</t>
  </si>
  <si>
    <t>366</t>
  </si>
  <si>
    <t xml:space="preserve">Poznámka k souboru cen:
1. Povlakové krytiny střech jednotlivě do 10 m2 se oceňují skladebně cenou příslušné izolace a cenou 712 39-9095 Příplatek za plochu do 10 m2. </t>
  </si>
  <si>
    <t>3,3*2,2           "stříška nad vstupem do 1.pp"</t>
  </si>
  <si>
    <t>185</t>
  </si>
  <si>
    <t>111631500</t>
  </si>
  <si>
    <t>lak penetrační asfaltový</t>
  </si>
  <si>
    <t>368</t>
  </si>
  <si>
    <t>14,945*0,0003</t>
  </si>
  <si>
    <t>712341559</t>
  </si>
  <si>
    <t>Provedení povlakové krytiny střech plochých do 10° pásy přitavením  NAIP v plné ploše</t>
  </si>
  <si>
    <t>370</t>
  </si>
  <si>
    <t xml:space="preserve">Poznámka k souboru cen:
1. Povlakové krytiny střech jednotlivě do 10 m2 se oceňují skladebně cenou příslušné izolace a cenou 712 39-9097 Příplatek za plochu do 10 m2. </t>
  </si>
  <si>
    <t>6,54*1,175 *2   "pohled JV - nad arkýřem"</t>
  </si>
  <si>
    <t>3,3*2,2 *2           "stříška nad vstupem do 1.pp"</t>
  </si>
  <si>
    <t>187</t>
  </si>
  <si>
    <t>628522640.58</t>
  </si>
  <si>
    <t>modifikovaný SBS pás s nosnou vložkou ze skelné tkaniny</t>
  </si>
  <si>
    <t>372</t>
  </si>
  <si>
    <t>6,54*1,175 *1,15   "pohled JV - nad arkýřem"</t>
  </si>
  <si>
    <t>3,3*2,2 *1,15           "stříška nad vstupem do 1.pp"</t>
  </si>
  <si>
    <t>628522640.59</t>
  </si>
  <si>
    <t>modifikovaný SBS pás s kombinovanou nosnou vložkou a posypem</t>
  </si>
  <si>
    <t>374</t>
  </si>
  <si>
    <t>189</t>
  </si>
  <si>
    <t>712811101</t>
  </si>
  <si>
    <t>Provedení povlakové krytiny střech samostatným vytažením izolačního povlaku za studena  na konstrukce převyšující úroveň střechy, nátěrem penetračním</t>
  </si>
  <si>
    <t>376</t>
  </si>
  <si>
    <t>6,54*0,5    "pohled JV - nad arkýřem"</t>
  </si>
  <si>
    <t>3,3*0,5      "stříška nad vstupem do 1.pp"</t>
  </si>
  <si>
    <t>378</t>
  </si>
  <si>
    <t>4,92*0,00035</t>
  </si>
  <si>
    <t>191</t>
  </si>
  <si>
    <t>712841559</t>
  </si>
  <si>
    <t>Provedení povlakové krytiny střech samostatným vytažením izolačního povlaku pásy přitavením  na konstrukce převyšující úroveň střechy, NAIP</t>
  </si>
  <si>
    <t>380</t>
  </si>
  <si>
    <t>6,54*0,5 *2    "pohled JV - nad arkýřem"</t>
  </si>
  <si>
    <t>3,3*0,5 *2      "stříška nad vstupem do 1.pp"</t>
  </si>
  <si>
    <t>382</t>
  </si>
  <si>
    <t>6,54*0,5 *1,2    "pohled JV - nad arkýřem"</t>
  </si>
  <si>
    <t>3,3*0,5 *1,2      "stříška nad vstupem do 1.pp"</t>
  </si>
  <si>
    <t>193</t>
  </si>
  <si>
    <t>384</t>
  </si>
  <si>
    <t>998712203</t>
  </si>
  <si>
    <t>Přesun hmot pro povlakové krytiny stanovený procentní sazbou (%) z ceny vodorovná dopravní vzdálenost do 50 m v objektech výšky přes 12 do 24 m</t>
  </si>
  <si>
    <t>386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</si>
  <si>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</si>
  <si>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735</t>
  </si>
  <si>
    <t>Ústřední vytápění - otopná tělesa</t>
  </si>
  <si>
    <t>195</t>
  </si>
  <si>
    <t>735191915.52</t>
  </si>
  <si>
    <t>Demontáž a zpětná montáž radiátoru, včetně nového kotvení</t>
  </si>
  <si>
    <t>388</t>
  </si>
  <si>
    <t>735191905</t>
  </si>
  <si>
    <t>Ostatní opravy otopných těles  odvzdušnění tělesa</t>
  </si>
  <si>
    <t>390</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</si>
  <si>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</si>
  <si>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197</t>
  </si>
  <si>
    <t>735494811.52</t>
  </si>
  <si>
    <t>Vypuštění a napuštění topného systému</t>
  </si>
  <si>
    <t>soubor</t>
  </si>
  <si>
    <t>392</t>
  </si>
  <si>
    <t>998735203</t>
  </si>
  <si>
    <t>Přesun hmot pro otopná tělesa  stanovený procentní sazbou (%) z ceny vodorovná dopravní vzdálenost do 50 m v objektech výšky přes 12 do 24 m</t>
  </si>
  <si>
    <t>394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</si>
  <si>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</si>
  <si>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7491</t>
  </si>
  <si>
    <t>Elektromontáže</t>
  </si>
  <si>
    <t>199</t>
  </si>
  <si>
    <t>748122112</t>
  </si>
  <si>
    <t>Montáž svítidel zářivkových se zapojením vodičů průmyslových stropních přisazených 1 zdroj s krytem</t>
  </si>
  <si>
    <t>398</t>
  </si>
  <si>
    <t>10   "část 2"</t>
  </si>
  <si>
    <t>748122111.51</t>
  </si>
  <si>
    <t>Demontáž svítidlo zářivkové průmyslové stropní přisazené</t>
  </si>
  <si>
    <t>400</t>
  </si>
  <si>
    <t>743.1</t>
  </si>
  <si>
    <t xml:space="preserve"> Elektromontáže - hromosvod</t>
  </si>
  <si>
    <t>201</t>
  </si>
  <si>
    <t>743629300.54</t>
  </si>
  <si>
    <t>Demontáž hromosvodu (NOVÝ HROMOSVOD JE SOUČÁSTÍ JINÉ INVESTIČNÍ AKCE)</t>
  </si>
  <si>
    <t>396</t>
  </si>
  <si>
    <t>3*16+1*7</t>
  </si>
  <si>
    <t>74141000.01</t>
  </si>
  <si>
    <t>Montáž uzemňovacího vedení s upevněním, propojením a připojením pomocí svorek na povrchu pásku průřezu do 120 mm2</t>
  </si>
  <si>
    <t>kpl</t>
  </si>
  <si>
    <t>-387896539</t>
  </si>
  <si>
    <t>Kompletní hromosvod dle ČSN 34 1390</t>
  </si>
  <si>
    <t>min. 8+4 svodů</t>
  </si>
  <si>
    <t>mřížová soustava</t>
  </si>
  <si>
    <t>762</t>
  </si>
  <si>
    <t>Konstrukce tesařské</t>
  </si>
  <si>
    <t>203</t>
  </si>
  <si>
    <t>762430033</t>
  </si>
  <si>
    <t>Obložení stěn z cementotřískových desek šroubovaných na pero a drážku broušených, tloušťky desky 16 mm</t>
  </si>
  <si>
    <t>402</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</si>
  <si>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</si>
  <si>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762495000</t>
  </si>
  <si>
    <t>Spojovací prostředky olištování spár, obložení stropů, střešních podhledů a stěn  hřebíky, vruty</t>
  </si>
  <si>
    <t>404</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</si>
  <si>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</si>
  <si>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205</t>
  </si>
  <si>
    <t>998762203</t>
  </si>
  <si>
    <t>Přesun hmot pro konstrukce tesařské  stanovený procentní sazbou (%) z ceny vodorovná dopravní vzdálenost do 50 m v objektech výšky přes 12 do 24 m</t>
  </si>
  <si>
    <t>406</t>
  </si>
  <si>
    <t>763</t>
  </si>
  <si>
    <t>Konstrukce suché výstavby</t>
  </si>
  <si>
    <t>763121621</t>
  </si>
  <si>
    <t>Stěna předsazená ze sádrokartonových desek montáž desek na nosnou konstrukci, tl. 12,5 mm</t>
  </si>
  <si>
    <t>408</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</si>
  <si>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</si>
  <si>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207</t>
  </si>
  <si>
    <t>590305210</t>
  </si>
  <si>
    <t>deska stavební sdk "A" tl. 12,5 mm</t>
  </si>
  <si>
    <t>410</t>
  </si>
  <si>
    <t>590305230</t>
  </si>
  <si>
    <t>deska impregnovaná sdk "H2" 12,5 mm</t>
  </si>
  <si>
    <t>412</t>
  </si>
  <si>
    <t>209</t>
  </si>
  <si>
    <t>763121714</t>
  </si>
  <si>
    <t>Stěna předsazená ze sádrokartonových desek ostatní konstrukce a práce na předsazených stěnách ze sádrokartonových desek základní penetrační nátěr</t>
  </si>
  <si>
    <t>414</t>
  </si>
  <si>
    <t>763121711</t>
  </si>
  <si>
    <t>Stěna předsazená ze sádrokartonových desek ostatní konstrukce a práce na předsazených stěnách ze sádrokartonových desek dilatace</t>
  </si>
  <si>
    <t>416</t>
  </si>
  <si>
    <t>211</t>
  </si>
  <si>
    <t>763182313</t>
  </si>
  <si>
    <t>Výplně otvorů konstrukcí ze sádrokartonových desek  ostění oken z desek hloubky do 0,2 m</t>
  </si>
  <si>
    <t>418</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</si>
  <si>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V ceně -1325 jsou započteny náklady na usazení, vyvážení a přetmelení, včetně kotevního materiálu. 3. Montáž zárubní dřevěných a obložkových lze oceňovat cenami katalogu 800-766 Konstrukce truhlářské. 4. V cenách -2313 a -2314 ostění oken jsou započteny i náklady na ochranné úhelníky. 5. V ceně -2411 opláštění střešního okna jsou započteny i náklady na UA profily.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</si>
  <si>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(1,2*2+1,8*2)*28*4</t>
  </si>
  <si>
    <t>(0,9*2+1,8*2)*2*4</t>
  </si>
  <si>
    <t>763131621</t>
  </si>
  <si>
    <t>Podhled ze sádrokartonových desek  montáž desek, tl. 12,5 mm</t>
  </si>
  <si>
    <t>420</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</si>
  <si>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</si>
  <si>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0,5*(2,15*4+4+2,15*4+4+4,4)</t>
  </si>
  <si>
    <t>0,5*(2,15*2+1,875+2,4+4+1,7+1,8)</t>
  </si>
  <si>
    <t>0,5*(3,7+2,15+2,15+4,4)</t>
  </si>
  <si>
    <t>0,5*(2,15+2,15)   "impregnovaný"</t>
  </si>
  <si>
    <t>0,5*(2,15*5+1,7+4+4,4*3)</t>
  </si>
  <si>
    <t>0,5*(2,15*2+4,4*2+3,7)</t>
  </si>
  <si>
    <t>0,5*(1,45+2,15*5+4,4)</t>
  </si>
  <si>
    <t>0,5*(2,15*3+4,4+1,7+4+2,05+2,225+4,4*2)</t>
  </si>
  <si>
    <t>0,5*(4,4*2+2,15*3+1,4)</t>
  </si>
  <si>
    <t>0,5*(3,7+2,15*4+4,4)</t>
  </si>
  <si>
    <t>0,5*(4,4*2+2,15+1,7+4+2,05+2,225+4+4,4)</t>
  </si>
  <si>
    <t>0,5*(2,15*2+4,4*2+2,2+1,35)</t>
  </si>
  <si>
    <t>0,5*(1,45+2,15+4,4)</t>
  </si>
  <si>
    <t>0,5*(2,15*2+2,15*2)   "impregnovaný"</t>
  </si>
  <si>
    <t>213</t>
  </si>
  <si>
    <t>422</t>
  </si>
  <si>
    <t>125,489*1,2</t>
  </si>
  <si>
    <t>-7,74   "odpočet sdk impregnovaného"</t>
  </si>
  <si>
    <t>424</t>
  </si>
  <si>
    <t>0,5*(2,15+2,15)*1,2   "impregnovaný"</t>
  </si>
  <si>
    <t>0,5*(2,15*2+2,15*2)*1,2   "impregnovaný"</t>
  </si>
  <si>
    <t>215</t>
  </si>
  <si>
    <t>763131714</t>
  </si>
  <si>
    <t>Podhled ze sádrokartonových desek  ostatní práce a konstrukce na podhledech ze sádrokartonových desek základní penetrační nátěr</t>
  </si>
  <si>
    <t>426</t>
  </si>
  <si>
    <t>763131711</t>
  </si>
  <si>
    <t>Podhled ze sádrokartonových desek  ostatní práce a konstrukce na podhledech ze sádrokartonových desek dilatace</t>
  </si>
  <si>
    <t>428</t>
  </si>
  <si>
    <t>(2,15*4+4+2,15*4+4+4,4)</t>
  </si>
  <si>
    <t>(2,15*2+1,875+2,4+4+1,7+1,8)</t>
  </si>
  <si>
    <t>(3,7+2,15+2,15+4,4)</t>
  </si>
  <si>
    <t>(2,15+2,15)   "impregnovaný"</t>
  </si>
  <si>
    <t>(2,15*5+1,7+4+4,4*3)</t>
  </si>
  <si>
    <t>(2,15*2+4,4*2+3,7)</t>
  </si>
  <si>
    <t>(1,45+2,15*5+4,4)</t>
  </si>
  <si>
    <t>(2,15*3+4,4+1,7+4+2,05+2,225+4,4*2)</t>
  </si>
  <si>
    <t>(4,4*2+2,15*3+1,4)</t>
  </si>
  <si>
    <t>(3,7+2,15*4+4,4)</t>
  </si>
  <si>
    <t>(4,4*2+2,15+1,7+4+2,05+2,225+4+4,4)</t>
  </si>
  <si>
    <t>(2,15*2+4,4*2+2,2+1,35)</t>
  </si>
  <si>
    <t>(1,45+2,15+4,4)</t>
  </si>
  <si>
    <t>(2,15*2+2,15*2)   "impregnovaný"</t>
  </si>
  <si>
    <t>217</t>
  </si>
  <si>
    <t>763131751</t>
  </si>
  <si>
    <t>Podhled ze sádrokartonových desek  ostatní práce a konstrukce na podhledech ze sádrokartonových desek montáž parotěsné zábrany</t>
  </si>
  <si>
    <t>430</t>
  </si>
  <si>
    <t>0,65*(2,15*4+4+2,15*4+4+4,4)</t>
  </si>
  <si>
    <t>0,65*(2,15*2+1,875+2,4+4+1,7+1,8)</t>
  </si>
  <si>
    <t>0,65*(3,7+2,15+2,15+4,4)</t>
  </si>
  <si>
    <t>0,65*(2,15+2,15)   "impregnovaný"</t>
  </si>
  <si>
    <t>0,65*(2,15*5+1,7+4+4,4*3)</t>
  </si>
  <si>
    <t>0,65*(2,15*2+4,4*2+3,7)</t>
  </si>
  <si>
    <t>0,65*(1,45+2,15*5+4,4)</t>
  </si>
  <si>
    <t>0,65*(2,15*3+4,4+1,7+4+2,05+2,225+4,4*2)</t>
  </si>
  <si>
    <t>0,65*(4,4*2+2,15*3+1,4)</t>
  </si>
  <si>
    <t>0,65*(3,7+2,15*4+4,4)</t>
  </si>
  <si>
    <t>0,65*(4,4*2+2,15+1,7+4+2,05+2,225+4+4,4)</t>
  </si>
  <si>
    <t>0,65*(2,15*2+4,4*2+2,2+1,35)</t>
  </si>
  <si>
    <t>0,65*(1,45+2,15+4,4)</t>
  </si>
  <si>
    <t>0,65*(2,15*2+2,15*2)   "impregnovaný"</t>
  </si>
  <si>
    <t>283292100</t>
  </si>
  <si>
    <t>fólie PE nevyztužená pro parotěsnou vrstvu podlah, stěn, stropů a střech do 200 g/m2</t>
  </si>
  <si>
    <t>432</t>
  </si>
  <si>
    <t>163,135*1,2</t>
  </si>
  <si>
    <t>219</t>
  </si>
  <si>
    <t>998763403</t>
  </si>
  <si>
    <t>Přesun hmot pro konstrukce montované z desek  stanovený procentní sazbou (%) z ceny vodorovná dopravní vzdálenost do 50 m v objektech výšky přes 12 do 24 m</t>
  </si>
  <si>
    <t>434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</si>
  <si>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</si>
  <si>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</si>
  <si>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</si>
  <si>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764246405.51</t>
  </si>
  <si>
    <t>Oplechování parapetů rovných mechanicky kotvené z TiZn předzvětralého plechu  rš 385 mm - ozn. K/1</t>
  </si>
  <si>
    <t>436</t>
  </si>
  <si>
    <t>221</t>
  </si>
  <si>
    <t>764246405.52</t>
  </si>
  <si>
    <t>Oplechování parapetů rovných mechanicky kotvené z TiZn předzvětralého plechu  rš 345 mm - ozn. K/2</t>
  </si>
  <si>
    <t>438</t>
  </si>
  <si>
    <t>764242434.51</t>
  </si>
  <si>
    <t>Oplechování rovné okapové hrany z TiZn předzvětralého plechu rš 295 mm - ozn. K/3</t>
  </si>
  <si>
    <t>440</t>
  </si>
  <si>
    <t>223</t>
  </si>
  <si>
    <t>764011443</t>
  </si>
  <si>
    <t>Podkladní plech z pozinkovaného plechu tloušťky 1,0 mm pro TiZn rš 250 mm</t>
  </si>
  <si>
    <t>442</t>
  </si>
  <si>
    <t xml:space="preserve">Poznámka k souboru cen:
1. Rozvinutá šířka podkladního plechu se určuje z rš střešního prvku. 2. Tloušťka pokladního plechu 1,0 mm se používá pro střešní prvky z titanzinkového plechu. </t>
  </si>
  <si>
    <t>764244406.51</t>
  </si>
  <si>
    <t>Oplechování horních ploch a nadezdívek bez rohů z TiZn předzvětral plechu kotvené rš 490 mm - ozn. K/4</t>
  </si>
  <si>
    <t>444</t>
  </si>
  <si>
    <t>225</t>
  </si>
  <si>
    <t>764011445</t>
  </si>
  <si>
    <t>Podkladní plech z pozinkovaného plechu tloušťky 1,0 mm pro TiZn rš 400 mm</t>
  </si>
  <si>
    <t>446</t>
  </si>
  <si>
    <t>764141431</t>
  </si>
  <si>
    <t>Krytina ze svitků nebo tabulí z titanzinkového předzvětralého plechu s úpravou u okapů, prostupů a výčnělků střechy rovné drážkováním z tabulí, velikosti 1000 x 2000 mm, sklon střechy do 30°</t>
  </si>
  <si>
    <t>448</t>
  </si>
  <si>
    <t>3,5 "arkýř"</t>
  </si>
  <si>
    <t>227</t>
  </si>
  <si>
    <t>764341417.51</t>
  </si>
  <si>
    <t>Lemování rovných zdí  z TiZn předzvětralého plechu rš 842+510 mm - ozn. K/6</t>
  </si>
  <si>
    <t>450</t>
  </si>
  <si>
    <t>764244405.51</t>
  </si>
  <si>
    <t>Oplechování horních ploch a nadezdívek bez rohů z TiZn předzvětral plechu kotvené rš 410 mm - ozn. K/7</t>
  </si>
  <si>
    <t>452</t>
  </si>
  <si>
    <t>229</t>
  </si>
  <si>
    <t>764011424</t>
  </si>
  <si>
    <t>Podkladní plech z pozinkovaného plechu tloušťky 1,0 mm pro TiZn rš 330 mm</t>
  </si>
  <si>
    <t>454</t>
  </si>
  <si>
    <t>764244404.52</t>
  </si>
  <si>
    <t>Oplechování horních ploch a nadezdívek bez rohů z TiZn předzvětral plechu kotvené rš 310 mm - ozn. K/8</t>
  </si>
  <si>
    <t>456</t>
  </si>
  <si>
    <t>231</t>
  </si>
  <si>
    <t>764011443.51</t>
  </si>
  <si>
    <t>Podkladní plech z PZ plechu pro hřebeny, nároží, úžlabí nebo okapové hrany tl. 1,0 mm rš 250 mm - pro ozn. K/8</t>
  </si>
  <si>
    <t>458</t>
  </si>
  <si>
    <t>764244403.51</t>
  </si>
  <si>
    <t>Oplechování horních ploch a nadezdívek bez rohů z TiZn předzvětral plechu kotvené rš 260 mm - ozn. K/9</t>
  </si>
  <si>
    <t>460</t>
  </si>
  <si>
    <t>233</t>
  </si>
  <si>
    <t>764011442</t>
  </si>
  <si>
    <t>Podkladní plech z pozinkovaného plechu tloušťky 1,0 mm pro TiZn rš 200 mm</t>
  </si>
  <si>
    <t>764244406.52</t>
  </si>
  <si>
    <t>Oplechování horních ploch a nadezdívek bez rohů z TiZn předzvětral plechu kotvené rš 470 mm - ozn. K/10</t>
  </si>
  <si>
    <t>464</t>
  </si>
  <si>
    <t>235</t>
  </si>
  <si>
    <t>764011445.51</t>
  </si>
  <si>
    <t>Podkladní plech z PZ plechu pro hřebeny, nároží, úžlabí nebo okapové hrany tl. 1,0 mm rš 400 mm - pro ozn. K/9</t>
  </si>
  <si>
    <t>466</t>
  </si>
  <si>
    <t>764218611</t>
  </si>
  <si>
    <t>Oplechování říms a ozdobných prvků z pozinkovaného plechu s povrchovou úpravou rovných, bez rohů mechanicky kotvené přes rš 670 mm</t>
  </si>
  <si>
    <t>468</t>
  </si>
  <si>
    <t xml:space="preserve">Poznámka k souboru cen:
1. Ceny lze použít pro ocenění oplechování římsy pod nadřímsovým žlabem. </t>
  </si>
  <si>
    <t>3,1*0,691    "ozn. K/11"</t>
  </si>
  <si>
    <t>3,3*0,951    "ozn. K/12"</t>
  </si>
  <si>
    <t>237</t>
  </si>
  <si>
    <t>764011446</t>
  </si>
  <si>
    <t>Podkladní plech z pozinkovaného plechu tloušťky 1,0 mm pro TiZn rš 500 mm</t>
  </si>
  <si>
    <t>470</t>
  </si>
  <si>
    <t>764011447</t>
  </si>
  <si>
    <t>Podkladní plech z pozinkovaného plechu tloušťky 1,0 mm pro TiZn rš 670 mm</t>
  </si>
  <si>
    <t>472</t>
  </si>
  <si>
    <t>239</t>
  </si>
  <si>
    <t>764246405.53</t>
  </si>
  <si>
    <t>Oplechování parapetů rovných mechanicky kotvené z TiZn předzvětralého plechu  rš 255 mm - ozn. K/13</t>
  </si>
  <si>
    <t>474</t>
  </si>
  <si>
    <t>764341415.51</t>
  </si>
  <si>
    <t>Lemování rovných zdí střech s krytinou skládanou z TiZn předzvětralého plechu rš 381 mm - ozn. K/14</t>
  </si>
  <si>
    <t>476</t>
  </si>
  <si>
    <t>241</t>
  </si>
  <si>
    <t>764245445</t>
  </si>
  <si>
    <t>Oplechování horních ploch zdí a nadezdívek (atik) z titanzinkového předzvětralého plechu Příplatek k cenám za zvýšenou pracnost při provedení rohu nebo koutu do rš 400 mm</t>
  </si>
  <si>
    <t>478</t>
  </si>
  <si>
    <t>2   "k/8"</t>
  </si>
  <si>
    <t>1  "K/10"</t>
  </si>
  <si>
    <t>764245446</t>
  </si>
  <si>
    <t>Oplechování horních ploch zdí a nadezdívek (atik) z titanzinkového předzvětralého plechu Příplatek k cenám za zvýšenou pracnost při provedení rohu nebo koutu přes rš 400 mm</t>
  </si>
  <si>
    <t>480</t>
  </si>
  <si>
    <t>6   "K/7"</t>
  </si>
  <si>
    <t>8   "K/4"</t>
  </si>
  <si>
    <t>243</t>
  </si>
  <si>
    <t>764004863</t>
  </si>
  <si>
    <t>Demontáž klempířských konstrukcí svodu k dalšímu použití</t>
  </si>
  <si>
    <t>482</t>
  </si>
  <si>
    <t>4,5*3</t>
  </si>
  <si>
    <t>764508131</t>
  </si>
  <si>
    <t>Montáž svodu kruhového, průměru svodu</t>
  </si>
  <si>
    <t>484</t>
  </si>
  <si>
    <t>245</t>
  </si>
  <si>
    <t>764508132</t>
  </si>
  <si>
    <t>Montáž svodu kruhového, průměru objímek</t>
  </si>
  <si>
    <t>486</t>
  </si>
  <si>
    <t>3*4</t>
  </si>
  <si>
    <t>998764203</t>
  </si>
  <si>
    <t>Přesun hmot pro konstrukce klempířské stanovený procentní sazbou (%) z ceny vodorovná dopravní vzdálenost do 50 m v objektech výšky přes 12 do 24 m</t>
  </si>
  <si>
    <t>488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</si>
  <si>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</si>
  <si>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</si>
  <si>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</si>
  <si>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247</t>
  </si>
  <si>
    <t>767640322.57</t>
  </si>
  <si>
    <t>Demontáž a zpětná montáž ventilační mříže 1100x500 mm pro provedení nátěru</t>
  </si>
  <si>
    <t>490</t>
  </si>
  <si>
    <t>751398021</t>
  </si>
  <si>
    <t>Montáž ostatních zařízení  větrací mřížky stěnové, průřezu do 0,040 m2</t>
  </si>
  <si>
    <t>492</t>
  </si>
  <si>
    <t>249</t>
  </si>
  <si>
    <t>562456050</t>
  </si>
  <si>
    <t>mřížka větrací hranatá plast se žaluzií 200x200mm</t>
  </si>
  <si>
    <t>494</t>
  </si>
  <si>
    <t>751398023</t>
  </si>
  <si>
    <t>Montáž ostatních zařízení  větrací mřížky stěnové, průřezu přes 0,100 do 0,150 m2</t>
  </si>
  <si>
    <t>496</t>
  </si>
  <si>
    <t>251</t>
  </si>
  <si>
    <t>562456540.54</t>
  </si>
  <si>
    <t>ventilační plastová mřížka plastová se žaluzií 350x350 mm - ozn. Z/5</t>
  </si>
  <si>
    <t>498</t>
  </si>
  <si>
    <t>751398025</t>
  </si>
  <si>
    <t>Montáž ostatních zařízení  větrací mřížky stěnové, průřezu přes 0,200 m2</t>
  </si>
  <si>
    <t>500</t>
  </si>
  <si>
    <t>253</t>
  </si>
  <si>
    <t>562456540.55</t>
  </si>
  <si>
    <t>ventilační plastová mřížka plastová se žaluzií 500x500 mm - ozn. Z/4</t>
  </si>
  <si>
    <t>502</t>
  </si>
  <si>
    <t>767161114</t>
  </si>
  <si>
    <t>Montáž zábradlí rovného  z trubek nebo tenkostěnných profilů do zdiva, hmotnosti 1 m zábradlí přes 20 do 30 kg</t>
  </si>
  <si>
    <t>504</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</si>
  <si>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</si>
  <si>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1,94    "Z/1"</t>
  </si>
  <si>
    <t>3,41    "Z/2"</t>
  </si>
  <si>
    <t>255</t>
  </si>
  <si>
    <t>135000035</t>
  </si>
  <si>
    <t>zábradlí schodišťové kovové žárově zinkované v. 900 mm, dl. 1940 mm, včetně chemických kotev a polymermalty - ozn. Z/1</t>
  </si>
  <si>
    <t>506</t>
  </si>
  <si>
    <t>135000036</t>
  </si>
  <si>
    <t>zábradlí schodišťové kovové žárově zinkované v. 926 mm, dl. 3410 mm, včetně chemických kotev a polymermalty - ozn. Z/2</t>
  </si>
  <si>
    <t>508</t>
  </si>
  <si>
    <t>257</t>
  </si>
  <si>
    <t>767165111</t>
  </si>
  <si>
    <t>Montáž zábradlí rovného  madel z trubek nebo tenkostěnných profilů šroubováním</t>
  </si>
  <si>
    <t>510</t>
  </si>
  <si>
    <t>551470000.52</t>
  </si>
  <si>
    <t>madlo kovové žárově zinkované dl. 3429 mm, včetně kotvení - ozn. Z/2</t>
  </si>
  <si>
    <t>512</t>
  </si>
  <si>
    <t>259</t>
  </si>
  <si>
    <t>767220130</t>
  </si>
  <si>
    <t>Montáž schodišťového zábradlí  z trubek nebo tenkostěnných profilů do zdiva, hmotnosti 1 m zábradlí přes 25 kg</t>
  </si>
  <si>
    <t>514</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</si>
  <si>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</si>
  <si>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(0,98+2,34+0,371+2,635)*2</t>
  </si>
  <si>
    <t>135000036.51</t>
  </si>
  <si>
    <t>zábradlí schodišťové kovové žárově zinkované v. 926 mm, včetně chemických koteva polymermalty - ozn. Z/3</t>
  </si>
  <si>
    <t>516</t>
  </si>
  <si>
    <t>261</t>
  </si>
  <si>
    <t>977151111</t>
  </si>
  <si>
    <t>Jádrové vrty diamantovými korunkami do stavebních materiálů (železobetonu, betonu, cihel, obkladů, dlažeb, kamene) průměru do 35 mm</t>
  </si>
  <si>
    <t>518</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</si>
  <si>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</si>
  <si>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0,2*6      "zábradlí Z/1"</t>
  </si>
  <si>
    <t>0,2*12    "zábradlí Z/2"</t>
  </si>
  <si>
    <t>0,2*44    "zábradlí Z/3"</t>
  </si>
  <si>
    <t>0,09*2     "madlo"</t>
  </si>
  <si>
    <t>998767203</t>
  </si>
  <si>
    <t>Přesun hmot pro zámečnické konstrukce  stanovený procentní sazbou (%) z ceny vodorovná dopravní vzdálenost do 50 m v objektech výšky přes 12 do 24 m</t>
  </si>
  <si>
    <t>520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</si>
  <si>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</si>
  <si>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</si>
  <si>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</si>
  <si>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263</t>
  </si>
  <si>
    <t>771474113</t>
  </si>
  <si>
    <t>Montáž soklů z dlaždic keramických lepených flexibilním lepidlem rovných, výšky přes 90 do 120 mm</t>
  </si>
  <si>
    <t>522</t>
  </si>
  <si>
    <t>771579197</t>
  </si>
  <si>
    <t>Montáž podlah z dlaždic keramických lepených flexibilním lepidlem Příplatek k cenám za dvousložkové lepidlo</t>
  </si>
  <si>
    <t>524</t>
  </si>
  <si>
    <t xml:space="preserve">Poznámka k souboru cen:
1. Položky jsou učeny pro všechy druhy povrchových úprav. </t>
  </si>
  <si>
    <t>44,815*0,1</t>
  </si>
  <si>
    <t>265</t>
  </si>
  <si>
    <t>771579196</t>
  </si>
  <si>
    <t>Montáž podlah z dlaždic keramických lepených flexibilním lepidlem Příplatek k cenám za dvousložkový spárovací tmel</t>
  </si>
  <si>
    <t>526</t>
  </si>
  <si>
    <t>597613120.51</t>
  </si>
  <si>
    <t>sokl keramický - upřesnit dle stávajícího</t>
  </si>
  <si>
    <t>528</t>
  </si>
  <si>
    <t>44,815*1,1</t>
  </si>
  <si>
    <t>267</t>
  </si>
  <si>
    <t>771573913</t>
  </si>
  <si>
    <t>Opravy podlah z dlaždic keramických  lepených při velikosti dlaždic přes 9 do 12 ks/m2</t>
  </si>
  <si>
    <t>530</t>
  </si>
  <si>
    <t>"CCA"    200</t>
  </si>
  <si>
    <t>597611360.51</t>
  </si>
  <si>
    <t>dlaždice keramické - upřesnit dle stávajících</t>
  </si>
  <si>
    <t>532</t>
  </si>
  <si>
    <t>200*0,2*0,2*1,1</t>
  </si>
  <si>
    <t>269</t>
  </si>
  <si>
    <t>998771203</t>
  </si>
  <si>
    <t>Přesun hmot pro podlahy z dlaždic stanovený procentní sazbou (%) z ceny vodorovná dopravní vzdálenost do 50 m v objektech výšky přes 12 do 24 m</t>
  </si>
  <si>
    <t>534</t>
  </si>
  <si>
    <t>776</t>
  </si>
  <si>
    <t>Podlahy povlakové</t>
  </si>
  <si>
    <t>776421100</t>
  </si>
  <si>
    <t>Lepení obvodových soklíků nebo lišt z měkčených plastů</t>
  </si>
  <si>
    <t>536</t>
  </si>
  <si>
    <t>271</t>
  </si>
  <si>
    <t>284110060</t>
  </si>
  <si>
    <t>lišta soklová PVC samolepící 15x50mm</t>
  </si>
  <si>
    <t>538</t>
  </si>
  <si>
    <t>776591940</t>
  </si>
  <si>
    <t>Oprava podlah výměnou podlahového povlaku plochy do 2 m2 s vyříznutím a očištěním</t>
  </si>
  <si>
    <t>540</t>
  </si>
  <si>
    <t>273</t>
  </si>
  <si>
    <t>284102450.53</t>
  </si>
  <si>
    <t>krytina podlahová PVC - dle stávajícího</t>
  </si>
  <si>
    <t>542</t>
  </si>
  <si>
    <t>998776203</t>
  </si>
  <si>
    <t>Přesun hmot pro podlahy povlakové  stanovený procentní sazbou (%) z ceny vodorovná dopravní vzdálenost do 50 m v objektech výšky přes 12 do 24 m</t>
  </si>
  <si>
    <t>544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</si>
  <si>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</si>
  <si>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781</t>
  </si>
  <si>
    <t>Dokončovací práce - obklady</t>
  </si>
  <si>
    <t>275</t>
  </si>
  <si>
    <t>781474115</t>
  </si>
  <si>
    <t>Montáž obkladů vnitřních stěn z dlaždic keramických lepených flexibilním lepidlem maloformátových hladkých přes 22 do 25 ks/m2</t>
  </si>
  <si>
    <t>546</t>
  </si>
  <si>
    <t xml:space="preserve">Poznámka k souboru cen:
1. Položky jsou určeny pro všechny druhy povrchových úprav. </t>
  </si>
  <si>
    <t>781479191</t>
  </si>
  <si>
    <t>Montáž obkladů vnitřních stěn z dlaždic keramických Příplatek k cenám za plochu do 10 m2 jednotlivě</t>
  </si>
  <si>
    <t>548</t>
  </si>
  <si>
    <t>277</t>
  </si>
  <si>
    <t>781479194</t>
  </si>
  <si>
    <t>Příplatek k montáži obkladů vnitřních keramických hladkých za nerovný povrch</t>
  </si>
  <si>
    <t>550</t>
  </si>
  <si>
    <t>781479197</t>
  </si>
  <si>
    <t>Montáž obkladů vnitřních stěn z dlaždic keramických Příplatek k cenám za dvousložkové lepidlo</t>
  </si>
  <si>
    <t>552</t>
  </si>
  <si>
    <t>279</t>
  </si>
  <si>
    <t>781479196</t>
  </si>
  <si>
    <t>Montáž obkladů vnitřních stěn z dlaždic keramických Příplatek k cenám za dvousložkový spárovací tmel</t>
  </si>
  <si>
    <t>554</t>
  </si>
  <si>
    <t>597761810.51</t>
  </si>
  <si>
    <t>obklady keramické 200x200 mm - upřesnit dle výběru</t>
  </si>
  <si>
    <t>556</t>
  </si>
  <si>
    <t>281</t>
  </si>
  <si>
    <t>998781203</t>
  </si>
  <si>
    <t>Přesun hmot pro obklady keramické  stanovený procentní sazbou (%) z ceny vodorovná dopravní vzdálenost do 50 m v objektech výšky přes 12 do 24 m</t>
  </si>
  <si>
    <t>558</t>
  </si>
  <si>
    <t>783</t>
  </si>
  <si>
    <t>Dokončovací práce - nátěry</t>
  </si>
  <si>
    <t>783201821</t>
  </si>
  <si>
    <t>Odstranění nátěrů ze zámečnických konstrukcí opálením</t>
  </si>
  <si>
    <t>560</t>
  </si>
  <si>
    <t xml:space="preserve">1,1*0,5*4    </t>
  </si>
  <si>
    <t>Mezisoučet   ventilační mříž - 1.np část 2</t>
  </si>
  <si>
    <t>16,8*2,4*2</t>
  </si>
  <si>
    <t>3,6*2,4*2 *2</t>
  </si>
  <si>
    <t>Mezisoučet   okna - část 2</t>
  </si>
  <si>
    <t>1*2,02*2</t>
  </si>
  <si>
    <t>1,1*2,02*2 *2</t>
  </si>
  <si>
    <t>1,5*2,02*2</t>
  </si>
  <si>
    <t>2,7*2,7*2 *2</t>
  </si>
  <si>
    <t>3,7*3,7*2</t>
  </si>
  <si>
    <t>Mezisoučet   dveře a vrata - část 2</t>
  </si>
  <si>
    <t>(1+2,02*2)*0,25</t>
  </si>
  <si>
    <t>(1,1+2,02*2)*0,25*2</t>
  </si>
  <si>
    <t>(1,5+2,02*2)*0,25</t>
  </si>
  <si>
    <t>(2,7+2,7*2)*0,15*2</t>
  </si>
  <si>
    <t>(3,7+3,7*2)*0,15</t>
  </si>
  <si>
    <t>Mezisoučet   zárubně vrat a dveří - část 2</t>
  </si>
  <si>
    <t>0,6*8*2</t>
  </si>
  <si>
    <t>Mezisoučet   žebřík - část 2</t>
  </si>
  <si>
    <t>283</t>
  </si>
  <si>
    <t>783221121</t>
  </si>
  <si>
    <t>Nátěry syntetické KDK barva dražší matný povrch 1x antikorozní, 1x základní, 1x email</t>
  </si>
  <si>
    <t>562</t>
  </si>
  <si>
    <t>783103821</t>
  </si>
  <si>
    <t>Odstranění nátěrů z ocelových konstrukcí lehkých "C" opálením</t>
  </si>
  <si>
    <t>564</t>
  </si>
  <si>
    <t>0,18*3*14,06</t>
  </si>
  <si>
    <t>0,18*4*3,75*2</t>
  </si>
  <si>
    <t>285</t>
  </si>
  <si>
    <t>783121161</t>
  </si>
  <si>
    <t>Nátěry syntetické OK lehkých "C" barva dražší matný povrch 1x antikorozní, 1x základní, 1x email</t>
  </si>
  <si>
    <t>566</t>
  </si>
  <si>
    <t>783103801</t>
  </si>
  <si>
    <t>Odstranění nátěrů okartáčováním z ocelových konstrukcí lehkých "C" nebo velmi lehkých"CC"</t>
  </si>
  <si>
    <t>568</t>
  </si>
  <si>
    <t>736,992*2</t>
  </si>
  <si>
    <t>Mezisoučet  ocelová konstrukce boletických panelů</t>
  </si>
  <si>
    <t>287</t>
  </si>
  <si>
    <t>783125730</t>
  </si>
  <si>
    <t>Nátěry syntetické OK lehkých "C" barva standardní základní</t>
  </si>
  <si>
    <t>570</t>
  </si>
  <si>
    <t>783812190.01</t>
  </si>
  <si>
    <t>Ochranný bezbarvý omyvatelný lak na stěny (dodatečná ochrana barev) jednonásobný</t>
  </si>
  <si>
    <t>572</t>
  </si>
  <si>
    <t>1,8*(2,225+4+4,4+4,4+2,15+1,45)</t>
  </si>
  <si>
    <t>1,8*(4,4+2,15+3,7+2,4)</t>
  </si>
  <si>
    <t>784</t>
  </si>
  <si>
    <t>Dokončovací práce - malby a tapety</t>
  </si>
  <si>
    <t>289</t>
  </si>
  <si>
    <t>784211121</t>
  </si>
  <si>
    <t>Malby z malířských směsí otěruvzdorných za mokra dvojnásobné, bílé za mokra otěruvzdorné středně v místnostech výšky do 3,80 m</t>
  </si>
  <si>
    <t>574</t>
  </si>
  <si>
    <t>3*(2,15*4+4+2,15*4+4+4,4)</t>
  </si>
  <si>
    <t>3*(2,15*2+1,875+2,4+4+1,7+1,8)</t>
  </si>
  <si>
    <t>3*(3,7+2,15+2,15+4,4)</t>
  </si>
  <si>
    <t>3*(2,15+2,15)   "impregnovaný"</t>
  </si>
  <si>
    <t>-1,8*2,15*2   "odpočet obkladů"</t>
  </si>
  <si>
    <t>3*(2,15*5+1,7+4+4,4*3)</t>
  </si>
  <si>
    <t>3*(2,15*2+4,4*2+3,7)</t>
  </si>
  <si>
    <t>3*(1,45+2,15*5+4,4)</t>
  </si>
  <si>
    <t>3*(2,15*3+4,4+1,7+4+2,05+2,225+4,4*2)</t>
  </si>
  <si>
    <t>3*(4,4*2+2,15*3+1,4)</t>
  </si>
  <si>
    <t>3*(3,7+2,15*4+4,4)</t>
  </si>
  <si>
    <t>3*(4,4*2+2,15+1,7+4+2,05+2,225+4+4,4)</t>
  </si>
  <si>
    <t>3*(2,15*2+4,4*2+2,2+1,35)</t>
  </si>
  <si>
    <t>3*(1,45+2,15+4,4)</t>
  </si>
  <si>
    <t>3*(2,15*2+2,15*2)   "impregnovaný"</t>
  </si>
  <si>
    <t>-1,8*(2,15*4)  "odpočet obkladů"</t>
  </si>
  <si>
    <t>02 - Vedlejší rozpočtové náklady</t>
  </si>
  <si>
    <t>VRN - Vedlejší rozpočtové náklady</t>
  </si>
  <si>
    <t xml:space="preserve">    VRN3 - Zařízení staveniště</t>
  </si>
  <si>
    <t xml:space="preserve">    VRN7 - Provozní vlivy</t>
  </si>
  <si>
    <t>VRN</t>
  </si>
  <si>
    <t>VRN3</t>
  </si>
  <si>
    <t>Zařízení staveniště</t>
  </si>
  <si>
    <t>030001000.51</t>
  </si>
  <si>
    <t>1024</t>
  </si>
  <si>
    <t>1598276348</t>
  </si>
  <si>
    <t>VRN7</t>
  </si>
  <si>
    <t>Provozní vlivy</t>
  </si>
  <si>
    <t>070001000.51</t>
  </si>
  <si>
    <t>540804425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</si>
</sst>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3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0" fillId="0" borderId="0" xfId="0"/>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21" xfId="0" applyFont="1" applyFill="1" applyBorder="1" applyAlignment="1" applyProtection="1">
      <alignment horizontal="lef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8"/>
  <sheetViews>
    <sheetView showGridLines="0" tabSelected="1" workbookViewId="0" topLeftCell="A1">
      <selection activeCell="V30" sqref="V30"/>
    </sheetView>
  </sheetViews>
  <sheetFormatPr defaultColWidth="9.140625" defaultRowHeight="12"/>
  <cols>
    <col min="1" max="1" width="7.140625" style="1" customWidth="1"/>
    <col min="2" max="2" width="1.421875" style="1" customWidth="1"/>
    <col min="3" max="3" width="3.57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57421875" style="1" customWidth="1"/>
    <col min="43" max="43" width="13.421875" style="1" hidden="1" customWidth="1"/>
    <col min="44" max="44" width="11.7109375" style="1" customWidth="1"/>
    <col min="45" max="47" width="22.140625" style="1" hidden="1" customWidth="1"/>
    <col min="48" max="49" width="18.57421875" style="1" hidden="1" customWidth="1"/>
    <col min="50" max="51" width="21.421875" style="1" hidden="1" customWidth="1"/>
    <col min="52" max="52" width="18.57421875" style="1" hidden="1" customWidth="1"/>
    <col min="53" max="53" width="16.421875" style="1" hidden="1" customWidth="1"/>
    <col min="54" max="54" width="21.421875" style="1" hidden="1" customWidth="1"/>
    <col min="55" max="55" width="18.57421875" style="1" hidden="1" customWidth="1"/>
    <col min="56" max="56" width="16.421875" style="1" hidden="1" customWidth="1"/>
    <col min="57" max="57" width="57.00390625" style="1" customWidth="1"/>
    <col min="71" max="91" width="9.140625" style="1" hidden="1" customWidth="1"/>
  </cols>
  <sheetData>
    <row r="1" spans="1:74" ht="12">
      <c r="A1" s="17" t="s">
        <v>0</v>
      </c>
      <c r="AZ1" s="17" t="s">
        <v>1</v>
      </c>
      <c r="BA1" s="17" t="s">
        <v>2</v>
      </c>
      <c r="BB1" s="17" t="s">
        <v>3</v>
      </c>
      <c r="BT1" s="17" t="s">
        <v>4</v>
      </c>
      <c r="BU1" s="17" t="s">
        <v>4</v>
      </c>
      <c r="BV1" s="17" t="s">
        <v>5</v>
      </c>
    </row>
    <row r="2" spans="44:72" s="1" customFormat="1" ht="36.9" customHeight="1">
      <c r="AR2" s="294"/>
      <c r="AS2" s="294"/>
      <c r="AT2" s="294"/>
      <c r="AU2" s="294"/>
      <c r="AV2" s="294"/>
      <c r="AW2" s="294"/>
      <c r="AX2" s="294"/>
      <c r="AY2" s="294"/>
      <c r="AZ2" s="294"/>
      <c r="BA2" s="294"/>
      <c r="BB2" s="294"/>
      <c r="BC2" s="294"/>
      <c r="BD2" s="294"/>
      <c r="BE2" s="294"/>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06" t="s">
        <v>14</v>
      </c>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23"/>
      <c r="AQ5" s="23"/>
      <c r="AR5" s="21"/>
      <c r="BE5" s="285" t="s">
        <v>15</v>
      </c>
      <c r="BS5" s="18" t="s">
        <v>6</v>
      </c>
    </row>
    <row r="6" spans="2:71" s="1" customFormat="1" ht="36.9" customHeight="1">
      <c r="B6" s="22"/>
      <c r="C6" s="23"/>
      <c r="D6" s="29" t="s">
        <v>16</v>
      </c>
      <c r="E6" s="23"/>
      <c r="F6" s="23"/>
      <c r="G6" s="23"/>
      <c r="H6" s="23"/>
      <c r="I6" s="23"/>
      <c r="J6" s="23"/>
      <c r="K6" s="308" t="s">
        <v>17</v>
      </c>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23"/>
      <c r="AQ6" s="23"/>
      <c r="AR6" s="21"/>
      <c r="BE6" s="286"/>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86"/>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2" t="s">
        <v>27</v>
      </c>
      <c r="AO8" s="23"/>
      <c r="AP8" s="23"/>
      <c r="AQ8" s="23"/>
      <c r="AR8" s="21"/>
      <c r="BE8" s="286"/>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6"/>
      <c r="BS9" s="18" t="s">
        <v>6</v>
      </c>
    </row>
    <row r="10" spans="2:71" s="1" customFormat="1" ht="12" customHeight="1">
      <c r="B10" s="22"/>
      <c r="C10" s="23"/>
      <c r="D10" s="30" t="s">
        <v>23</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24</v>
      </c>
      <c r="AL10" s="23"/>
      <c r="AM10" s="23"/>
      <c r="AN10" s="28" t="s">
        <v>1</v>
      </c>
      <c r="AO10" s="23"/>
      <c r="AP10" s="23"/>
      <c r="AQ10" s="23"/>
      <c r="AR10" s="21"/>
      <c r="BE10" s="286"/>
      <c r="BS10" s="18" t="s">
        <v>6</v>
      </c>
    </row>
    <row r="11" spans="2:71" s="1" customFormat="1" ht="18.45" customHeight="1">
      <c r="B11" s="22"/>
      <c r="C11" s="23"/>
      <c r="D11" s="23"/>
      <c r="E11" s="28" t="s">
        <v>21</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25</v>
      </c>
      <c r="AL11" s="23"/>
      <c r="AM11" s="23"/>
      <c r="AN11" s="28" t="s">
        <v>1</v>
      </c>
      <c r="AO11" s="23"/>
      <c r="AP11" s="23"/>
      <c r="AQ11" s="23"/>
      <c r="AR11" s="21"/>
      <c r="BE11" s="286"/>
      <c r="BS11" s="18" t="s">
        <v>6</v>
      </c>
    </row>
    <row r="12" spans="2:71" s="1" customFormat="1" ht="6.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6"/>
      <c r="BS12" s="18" t="s">
        <v>6</v>
      </c>
    </row>
    <row r="13" spans="2:71" s="1" customFormat="1" ht="12" customHeight="1">
      <c r="B13" s="22"/>
      <c r="C13" s="23"/>
      <c r="D13" s="30" t="s">
        <v>26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24</v>
      </c>
      <c r="AL13" s="23"/>
      <c r="AM13" s="23"/>
      <c r="AN13" s="32" t="s">
        <v>27</v>
      </c>
      <c r="AO13" s="23"/>
      <c r="AP13" s="23"/>
      <c r="AQ13" s="23"/>
      <c r="AR13" s="21"/>
      <c r="BE13" s="286"/>
      <c r="BS13" s="18" t="s">
        <v>6</v>
      </c>
    </row>
    <row r="14" spans="2:71" ht="13.2">
      <c r="B14" s="22"/>
      <c r="C14" s="23"/>
      <c r="D14" s="23"/>
      <c r="E14" s="309" t="s">
        <v>27</v>
      </c>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0" t="s">
        <v>25</v>
      </c>
      <c r="AL14" s="23"/>
      <c r="AM14" s="23"/>
      <c r="AN14" s="32" t="s">
        <v>27</v>
      </c>
      <c r="AO14" s="23"/>
      <c r="AP14" s="23"/>
      <c r="AQ14" s="23"/>
      <c r="AR14" s="21"/>
      <c r="BE14" s="286"/>
      <c r="BS14" s="18" t="s">
        <v>6</v>
      </c>
    </row>
    <row r="15" spans="2:71" s="1" customFormat="1" ht="6.9"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6"/>
      <c r="BS15" s="18" t="s">
        <v>4</v>
      </c>
    </row>
    <row r="16" spans="2:71" s="1" customFormat="1" ht="12" customHeight="1">
      <c r="B16" s="22"/>
      <c r="C16" s="23"/>
      <c r="D16" s="30" t="s">
        <v>28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24</v>
      </c>
      <c r="AL16" s="23"/>
      <c r="AM16" s="23"/>
      <c r="AN16" s="28" t="s">
        <v>1</v>
      </c>
      <c r="AO16" s="23"/>
      <c r="AP16" s="23"/>
      <c r="AQ16" s="23"/>
      <c r="AR16" s="21"/>
      <c r="BE16" s="286"/>
      <c r="BS16" s="18" t="s">
        <v>4</v>
      </c>
    </row>
    <row r="17" spans="2:71" s="1" customFormat="1" ht="18.45" customHeight="1">
      <c r="B17" s="22"/>
      <c r="C17" s="23"/>
      <c r="D17" s="23"/>
      <c r="E17" s="28" t="s">
        <v>21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25</v>
      </c>
      <c r="AL17" s="23"/>
      <c r="AM17" s="23"/>
      <c r="AN17" s="28" t="s">
        <v>1</v>
      </c>
      <c r="AO17" s="23"/>
      <c r="AP17" s="23"/>
      <c r="AQ17" s="23"/>
      <c r="AR17" s="21"/>
      <c r="BE17" s="286"/>
      <c r="BS17" s="18" t="s">
        <v>29</v>
      </c>
    </row>
    <row r="18" spans="2:71" s="1" customFormat="1" ht="6.9"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6"/>
      <c r="BS18" s="18" t="s">
        <v>6</v>
      </c>
    </row>
    <row r="19" spans="2:71" s="1" customFormat="1" ht="12" customHeight="1">
      <c r="B19" s="22"/>
      <c r="C19" s="23"/>
      <c r="D19" s="30" t="s">
        <v>30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24</v>
      </c>
      <c r="AL19" s="23"/>
      <c r="AM19" s="23"/>
      <c r="AN19" s="28" t="s">
        <v>1</v>
      </c>
      <c r="AO19" s="23"/>
      <c r="AP19" s="23"/>
      <c r="AQ19" s="23"/>
      <c r="AR19" s="21"/>
      <c r="BE19" s="286"/>
      <c r="BS19" s="18" t="s">
        <v>6</v>
      </c>
    </row>
    <row r="20" spans="2:71" s="1" customFormat="1" ht="18.45" customHeight="1">
      <c r="B20" s="22"/>
      <c r="C20" s="23"/>
      <c r="D20" s="23"/>
      <c r="E20" s="28" t="s">
        <v>21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25</v>
      </c>
      <c r="AL20" s="23"/>
      <c r="AM20" s="23"/>
      <c r="AN20" s="28" t="s">
        <v>1</v>
      </c>
      <c r="AO20" s="23"/>
      <c r="AP20" s="23"/>
      <c r="AQ20" s="23"/>
      <c r="AR20" s="21"/>
      <c r="BE20" s="286"/>
      <c r="BS20" s="18" t="s">
        <v>4</v>
      </c>
    </row>
    <row r="21" spans="2:57" s="1" customFormat="1" ht="6.9"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6"/>
    </row>
    <row r="22" spans="2:57" s="1" customFormat="1" ht="12" customHeight="1">
      <c r="B22" s="22"/>
      <c r="C22" s="23"/>
      <c r="D22" s="30" t="s">
        <v>31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6"/>
    </row>
    <row r="23" spans="2:57" s="1" customFormat="1" ht="60" customHeight="1">
      <c r="B23" s="22"/>
      <c r="C23" s="23"/>
      <c r="D23" s="23"/>
      <c r="E23" s="311" t="s">
        <v>32</v>
      </c>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23"/>
      <c r="AP23" s="23"/>
      <c r="AQ23" s="23"/>
      <c r="AR23" s="21"/>
      <c r="BE23" s="286"/>
    </row>
    <row r="24" spans="2:57" s="1" customFormat="1" ht="6.9"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6"/>
    </row>
    <row r="25" spans="2:57" s="1" customFormat="1" ht="6.9"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6"/>
    </row>
    <row r="26" spans="1:57" s="2" customFormat="1" ht="25.95" customHeight="1">
      <c r="A26" s="35"/>
      <c r="B26" s="36"/>
      <c r="C26" s="37"/>
      <c r="D26" s="38" t="s">
        <v>33</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88">
        <f>ROUND(AG94,2)</f>
        <v>0</v>
      </c>
      <c r="AL26" s="289"/>
      <c r="AM26" s="289"/>
      <c r="AN26" s="289"/>
      <c r="AO26" s="289"/>
      <c r="AP26" s="37"/>
      <c r="AQ26" s="37"/>
      <c r="AR26" s="40"/>
      <c r="BE26" s="286"/>
    </row>
    <row r="27" spans="1:57" s="2" customFormat="1" ht="6.9"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6"/>
    </row>
    <row r="28" spans="1:57" s="2" customFormat="1" ht="13.2">
      <c r="A28" s="35"/>
      <c r="B28" s="36"/>
      <c r="C28" s="37"/>
      <c r="D28" s="37"/>
      <c r="E28" s="37"/>
      <c r="F28" s="37"/>
      <c r="G28" s="37"/>
      <c r="H28" s="37"/>
      <c r="I28" s="37"/>
      <c r="J28" s="37"/>
      <c r="K28" s="37"/>
      <c r="L28" s="312" t="s">
        <v>34</v>
      </c>
      <c r="M28" s="312"/>
      <c r="N28" s="312"/>
      <c r="O28" s="312"/>
      <c r="P28" s="312"/>
      <c r="Q28" s="37"/>
      <c r="R28" s="37"/>
      <c r="S28" s="37"/>
      <c r="T28" s="37"/>
      <c r="U28" s="37"/>
      <c r="V28" s="37"/>
      <c r="W28" s="312" t="s">
        <v>35</v>
      </c>
      <c r="X28" s="312"/>
      <c r="Y28" s="312"/>
      <c r="Z28" s="312"/>
      <c r="AA28" s="312"/>
      <c r="AB28" s="312"/>
      <c r="AC28" s="312"/>
      <c r="AD28" s="312"/>
      <c r="AE28" s="312"/>
      <c r="AF28" s="37"/>
      <c r="AG28" s="37"/>
      <c r="AH28" s="37"/>
      <c r="AI28" s="37"/>
      <c r="AJ28" s="37"/>
      <c r="AK28" s="312" t="s">
        <v>36</v>
      </c>
      <c r="AL28" s="312"/>
      <c r="AM28" s="312"/>
      <c r="AN28" s="312"/>
      <c r="AO28" s="312"/>
      <c r="AP28" s="37"/>
      <c r="AQ28" s="37"/>
      <c r="AR28" s="40"/>
      <c r="BE28" s="286"/>
    </row>
    <row r="29" spans="2:57" s="3" customFormat="1" ht="14.4" customHeight="1">
      <c r="B29" s="41"/>
      <c r="C29" s="42"/>
      <c r="D29" s="30" t="s">
        <v>37</v>
      </c>
      <c r="E29" s="42"/>
      <c r="F29" s="30" t="s">
        <v>38</v>
      </c>
      <c r="G29" s="42"/>
      <c r="H29" s="42"/>
      <c r="I29" s="42"/>
      <c r="J29" s="42"/>
      <c r="K29" s="42"/>
      <c r="L29" s="313">
        <v>0.21</v>
      </c>
      <c r="M29" s="284"/>
      <c r="N29" s="284"/>
      <c r="O29" s="284"/>
      <c r="P29" s="284"/>
      <c r="Q29" s="42"/>
      <c r="R29" s="42"/>
      <c r="S29" s="42"/>
      <c r="T29" s="42"/>
      <c r="U29" s="42"/>
      <c r="V29" s="42"/>
      <c r="W29" s="283">
        <f>ROUND(AZ94,2)</f>
        <v>0</v>
      </c>
      <c r="X29" s="284"/>
      <c r="Y29" s="284"/>
      <c r="Z29" s="284"/>
      <c r="AA29" s="284"/>
      <c r="AB29" s="284"/>
      <c r="AC29" s="284"/>
      <c r="AD29" s="284"/>
      <c r="AE29" s="284"/>
      <c r="AF29" s="42"/>
      <c r="AG29" s="42"/>
      <c r="AH29" s="42"/>
      <c r="AI29" s="42"/>
      <c r="AJ29" s="42"/>
      <c r="AK29" s="283">
        <f>ROUND(AV94,2)</f>
        <v>0</v>
      </c>
      <c r="AL29" s="284"/>
      <c r="AM29" s="284"/>
      <c r="AN29" s="284"/>
      <c r="AO29" s="284"/>
      <c r="AP29" s="42"/>
      <c r="AQ29" s="42"/>
      <c r="AR29" s="43"/>
      <c r="BE29" s="287"/>
    </row>
    <row r="30" spans="2:57" s="3" customFormat="1" ht="14.4" customHeight="1">
      <c r="B30" s="41"/>
      <c r="C30" s="42"/>
      <c r="D30" s="42"/>
      <c r="E30" s="42"/>
      <c r="F30" s="30" t="s">
        <v>39</v>
      </c>
      <c r="G30" s="42"/>
      <c r="H30" s="42"/>
      <c r="I30" s="42"/>
      <c r="J30" s="42"/>
      <c r="K30" s="42"/>
      <c r="L30" s="313">
        <v>0.15</v>
      </c>
      <c r="M30" s="284"/>
      <c r="N30" s="284"/>
      <c r="O30" s="284"/>
      <c r="P30" s="284"/>
      <c r="Q30" s="42"/>
      <c r="R30" s="42"/>
      <c r="S30" s="42"/>
      <c r="T30" s="42"/>
      <c r="U30" s="42"/>
      <c r="V30" s="42"/>
      <c r="W30" s="283">
        <f>ROUND(BA94,2)</f>
        <v>0</v>
      </c>
      <c r="X30" s="284"/>
      <c r="Y30" s="284"/>
      <c r="Z30" s="284"/>
      <c r="AA30" s="284"/>
      <c r="AB30" s="284"/>
      <c r="AC30" s="284"/>
      <c r="AD30" s="284"/>
      <c r="AE30" s="284"/>
      <c r="AF30" s="42"/>
      <c r="AG30" s="42"/>
      <c r="AH30" s="42"/>
      <c r="AI30" s="42"/>
      <c r="AJ30" s="42"/>
      <c r="AK30" s="283">
        <f>ROUND(AW94,2)</f>
        <v>0</v>
      </c>
      <c r="AL30" s="284"/>
      <c r="AM30" s="284"/>
      <c r="AN30" s="284"/>
      <c r="AO30" s="284"/>
      <c r="AP30" s="42"/>
      <c r="AQ30" s="42"/>
      <c r="AR30" s="43"/>
      <c r="BE30" s="287"/>
    </row>
    <row r="31" spans="2:57" s="3" customFormat="1" ht="14.4" customHeight="1" hidden="1">
      <c r="B31" s="41"/>
      <c r="C31" s="42"/>
      <c r="D31" s="42"/>
      <c r="E31" s="42"/>
      <c r="F31" s="30" t="s">
        <v>40</v>
      </c>
      <c r="G31" s="42"/>
      <c r="H31" s="42"/>
      <c r="I31" s="42"/>
      <c r="J31" s="42"/>
      <c r="K31" s="42"/>
      <c r="L31" s="313">
        <v>0.21</v>
      </c>
      <c r="M31" s="284"/>
      <c r="N31" s="284"/>
      <c r="O31" s="284"/>
      <c r="P31" s="284"/>
      <c r="Q31" s="42"/>
      <c r="R31" s="42"/>
      <c r="S31" s="42"/>
      <c r="T31" s="42"/>
      <c r="U31" s="42"/>
      <c r="V31" s="42"/>
      <c r="W31" s="283">
        <f>ROUND(BB94,2)</f>
        <v>0</v>
      </c>
      <c r="X31" s="284"/>
      <c r="Y31" s="284"/>
      <c r="Z31" s="284"/>
      <c r="AA31" s="284"/>
      <c r="AB31" s="284"/>
      <c r="AC31" s="284"/>
      <c r="AD31" s="284"/>
      <c r="AE31" s="284"/>
      <c r="AF31" s="42"/>
      <c r="AG31" s="42"/>
      <c r="AH31" s="42"/>
      <c r="AI31" s="42"/>
      <c r="AJ31" s="42"/>
      <c r="AK31" s="283">
        <v>0</v>
      </c>
      <c r="AL31" s="284"/>
      <c r="AM31" s="284"/>
      <c r="AN31" s="284"/>
      <c r="AO31" s="284"/>
      <c r="AP31" s="42"/>
      <c r="AQ31" s="42"/>
      <c r="AR31" s="43"/>
      <c r="BE31" s="287"/>
    </row>
    <row r="32" spans="2:57" s="3" customFormat="1" ht="14.4" customHeight="1" hidden="1">
      <c r="B32" s="41"/>
      <c r="C32" s="42"/>
      <c r="D32" s="42"/>
      <c r="E32" s="42"/>
      <c r="F32" s="30" t="s">
        <v>41</v>
      </c>
      <c r="G32" s="42"/>
      <c r="H32" s="42"/>
      <c r="I32" s="42"/>
      <c r="J32" s="42"/>
      <c r="K32" s="42"/>
      <c r="L32" s="313">
        <v>0.15</v>
      </c>
      <c r="M32" s="284"/>
      <c r="N32" s="284"/>
      <c r="O32" s="284"/>
      <c r="P32" s="284"/>
      <c r="Q32" s="42"/>
      <c r="R32" s="42"/>
      <c r="S32" s="42"/>
      <c r="T32" s="42"/>
      <c r="U32" s="42"/>
      <c r="V32" s="42"/>
      <c r="W32" s="283">
        <f>ROUND(BC94,2)</f>
        <v>0</v>
      </c>
      <c r="X32" s="284"/>
      <c r="Y32" s="284"/>
      <c r="Z32" s="284"/>
      <c r="AA32" s="284"/>
      <c r="AB32" s="284"/>
      <c r="AC32" s="284"/>
      <c r="AD32" s="284"/>
      <c r="AE32" s="284"/>
      <c r="AF32" s="42"/>
      <c r="AG32" s="42"/>
      <c r="AH32" s="42"/>
      <c r="AI32" s="42"/>
      <c r="AJ32" s="42"/>
      <c r="AK32" s="283">
        <v>0</v>
      </c>
      <c r="AL32" s="284"/>
      <c r="AM32" s="284"/>
      <c r="AN32" s="284"/>
      <c r="AO32" s="284"/>
      <c r="AP32" s="42"/>
      <c r="AQ32" s="42"/>
      <c r="AR32" s="43"/>
      <c r="BE32" s="287"/>
    </row>
    <row r="33" spans="2:57" s="3" customFormat="1" ht="14.4" customHeight="1" hidden="1">
      <c r="B33" s="41"/>
      <c r="C33" s="42"/>
      <c r="D33" s="42"/>
      <c r="E33" s="42"/>
      <c r="F33" s="30" t="s">
        <v>42</v>
      </c>
      <c r="G33" s="42"/>
      <c r="H33" s="42"/>
      <c r="I33" s="42"/>
      <c r="J33" s="42"/>
      <c r="K33" s="42"/>
      <c r="L33" s="313">
        <v>0</v>
      </c>
      <c r="M33" s="284"/>
      <c r="N33" s="284"/>
      <c r="O33" s="284"/>
      <c r="P33" s="284"/>
      <c r="Q33" s="42"/>
      <c r="R33" s="42"/>
      <c r="S33" s="42"/>
      <c r="T33" s="42"/>
      <c r="U33" s="42"/>
      <c r="V33" s="42"/>
      <c r="W33" s="283">
        <f>ROUND(BD94,2)</f>
        <v>0</v>
      </c>
      <c r="X33" s="284"/>
      <c r="Y33" s="284"/>
      <c r="Z33" s="284"/>
      <c r="AA33" s="284"/>
      <c r="AB33" s="284"/>
      <c r="AC33" s="284"/>
      <c r="AD33" s="284"/>
      <c r="AE33" s="284"/>
      <c r="AF33" s="42"/>
      <c r="AG33" s="42"/>
      <c r="AH33" s="42"/>
      <c r="AI33" s="42"/>
      <c r="AJ33" s="42"/>
      <c r="AK33" s="283">
        <v>0</v>
      </c>
      <c r="AL33" s="284"/>
      <c r="AM33" s="284"/>
      <c r="AN33" s="284"/>
      <c r="AO33" s="284"/>
      <c r="AP33" s="42"/>
      <c r="AQ33" s="42"/>
      <c r="AR33" s="43"/>
      <c r="BE33" s="287"/>
    </row>
    <row r="34" spans="1:57" s="2" customFormat="1" ht="6.9"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6"/>
    </row>
    <row r="35" spans="1:57" s="2" customFormat="1" ht="25.95" customHeight="1">
      <c r="A35" s="35"/>
      <c r="B35" s="36"/>
      <c r="C35" s="44"/>
      <c r="D35" s="45" t="s">
        <v>43</v>
      </c>
      <c r="E35" s="46"/>
      <c r="F35" s="46"/>
      <c r="G35" s="46"/>
      <c r="H35" s="46"/>
      <c r="I35" s="46"/>
      <c r="J35" s="46"/>
      <c r="K35" s="46"/>
      <c r="L35" s="46"/>
      <c r="M35" s="46"/>
      <c r="N35" s="46"/>
      <c r="O35" s="46"/>
      <c r="P35" s="46"/>
      <c r="Q35" s="46"/>
      <c r="R35" s="46"/>
      <c r="S35" s="46"/>
      <c r="T35" s="47" t="s">
        <v>44</v>
      </c>
      <c r="U35" s="46"/>
      <c r="V35" s="46"/>
      <c r="W35" s="46"/>
      <c r="X35" s="290" t="s">
        <v>45</v>
      </c>
      <c r="Y35" s="291"/>
      <c r="Z35" s="291"/>
      <c r="AA35" s="291"/>
      <c r="AB35" s="291"/>
      <c r="AC35" s="46"/>
      <c r="AD35" s="46"/>
      <c r="AE35" s="46"/>
      <c r="AF35" s="46"/>
      <c r="AG35" s="46"/>
      <c r="AH35" s="46"/>
      <c r="AI35" s="46"/>
      <c r="AJ35" s="46"/>
      <c r="AK35" s="292">
        <f>SUM(AK26:AK33)</f>
        <v>0</v>
      </c>
      <c r="AL35" s="291"/>
      <c r="AM35" s="291"/>
      <c r="AN35" s="291"/>
      <c r="AO35" s="293"/>
      <c r="AP35" s="44"/>
      <c r="AQ35" s="44"/>
      <c r="AR35" s="40"/>
      <c r="BE35" s="35"/>
    </row>
    <row r="36" spans="1:57" s="2" customFormat="1" ht="6.9"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48"/>
      <c r="C49" s="49"/>
      <c r="D49" s="50" t="s">
        <v>46</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47</v>
      </c>
      <c r="AI49" s="51"/>
      <c r="AJ49" s="51"/>
      <c r="AK49" s="51"/>
      <c r="AL49" s="51"/>
      <c r="AM49" s="51"/>
      <c r="AN49" s="51"/>
      <c r="AO49" s="51"/>
      <c r="AP49" s="49"/>
      <c r="AQ49" s="49"/>
      <c r="AR49" s="52"/>
    </row>
    <row r="50" spans="2:44" ht="10.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0.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0.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0.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0.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0.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0.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0.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0.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0.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3.2">
      <c r="A60" s="35"/>
      <c r="B60" s="36"/>
      <c r="C60" s="37"/>
      <c r="D60" s="53" t="s">
        <v>48</v>
      </c>
      <c r="E60" s="39"/>
      <c r="F60" s="39"/>
      <c r="G60" s="39"/>
      <c r="H60" s="39"/>
      <c r="I60" s="39"/>
      <c r="J60" s="39"/>
      <c r="K60" s="39"/>
      <c r="L60" s="39"/>
      <c r="M60" s="39"/>
      <c r="N60" s="39"/>
      <c r="O60" s="39"/>
      <c r="P60" s="39"/>
      <c r="Q60" s="39"/>
      <c r="R60" s="39"/>
      <c r="S60" s="39"/>
      <c r="T60" s="39"/>
      <c r="U60" s="39"/>
      <c r="V60" s="53" t="s">
        <v>49</v>
      </c>
      <c r="W60" s="39"/>
      <c r="X60" s="39"/>
      <c r="Y60" s="39"/>
      <c r="Z60" s="39"/>
      <c r="AA60" s="39"/>
      <c r="AB60" s="39"/>
      <c r="AC60" s="39"/>
      <c r="AD60" s="39"/>
      <c r="AE60" s="39"/>
      <c r="AF60" s="39"/>
      <c r="AG60" s="39"/>
      <c r="AH60" s="53" t="s">
        <v>48</v>
      </c>
      <c r="AI60" s="39"/>
      <c r="AJ60" s="39"/>
      <c r="AK60" s="39"/>
      <c r="AL60" s="39"/>
      <c r="AM60" s="53" t="s">
        <v>49</v>
      </c>
      <c r="AN60" s="39"/>
      <c r="AO60" s="39"/>
      <c r="AP60" s="37"/>
      <c r="AQ60" s="37"/>
      <c r="AR60" s="40"/>
      <c r="BE60" s="35"/>
    </row>
    <row r="61" spans="2:44" ht="10.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0.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0.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3.2">
      <c r="A64" s="35"/>
      <c r="B64" s="36"/>
      <c r="C64" s="37"/>
      <c r="D64" s="50" t="s">
        <v>50</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51</v>
      </c>
      <c r="AI64" s="54"/>
      <c r="AJ64" s="54"/>
      <c r="AK64" s="54"/>
      <c r="AL64" s="54"/>
      <c r="AM64" s="54"/>
      <c r="AN64" s="54"/>
      <c r="AO64" s="54"/>
      <c r="AP64" s="37"/>
      <c r="AQ64" s="37"/>
      <c r="AR64" s="40"/>
      <c r="BE64" s="35"/>
    </row>
    <row r="65" spans="2:44" ht="10.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0.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0.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0.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0.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0.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0.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0.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0.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0.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3.2">
      <c r="A75" s="35"/>
      <c r="B75" s="36"/>
      <c r="C75" s="37"/>
      <c r="D75" s="53" t="s">
        <v>48</v>
      </c>
      <c r="E75" s="39"/>
      <c r="F75" s="39"/>
      <c r="G75" s="39"/>
      <c r="H75" s="39"/>
      <c r="I75" s="39"/>
      <c r="J75" s="39"/>
      <c r="K75" s="39"/>
      <c r="L75" s="39"/>
      <c r="M75" s="39"/>
      <c r="N75" s="39"/>
      <c r="O75" s="39"/>
      <c r="P75" s="39"/>
      <c r="Q75" s="39"/>
      <c r="R75" s="39"/>
      <c r="S75" s="39"/>
      <c r="T75" s="39"/>
      <c r="U75" s="39"/>
      <c r="V75" s="53" t="s">
        <v>49</v>
      </c>
      <c r="W75" s="39"/>
      <c r="X75" s="39"/>
      <c r="Y75" s="39"/>
      <c r="Z75" s="39"/>
      <c r="AA75" s="39"/>
      <c r="AB75" s="39"/>
      <c r="AC75" s="39"/>
      <c r="AD75" s="39"/>
      <c r="AE75" s="39"/>
      <c r="AF75" s="39"/>
      <c r="AG75" s="39"/>
      <c r="AH75" s="53" t="s">
        <v>48</v>
      </c>
      <c r="AI75" s="39"/>
      <c r="AJ75" s="39"/>
      <c r="AK75" s="39"/>
      <c r="AL75" s="39"/>
      <c r="AM75" s="53" t="s">
        <v>49</v>
      </c>
      <c r="AN75" s="39"/>
      <c r="AO75" s="39"/>
      <c r="AP75" s="37"/>
      <c r="AQ75" s="37"/>
      <c r="AR75" s="40"/>
      <c r="BE75" s="35"/>
    </row>
    <row r="76" spans="1:57" s="2" customFormat="1" ht="10.2">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 customHeight="1">
      <c r="A82" s="35"/>
      <c r="B82" s="36"/>
      <c r="C82" s="24" t="s">
        <v>52</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2019005</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 customHeight="1">
      <c r="B85" s="62"/>
      <c r="C85" s="63" t="s">
        <v>16</v>
      </c>
      <c r="D85" s="64"/>
      <c r="E85" s="64"/>
      <c r="F85" s="64"/>
      <c r="G85" s="64"/>
      <c r="H85" s="64"/>
      <c r="I85" s="64"/>
      <c r="J85" s="64"/>
      <c r="K85" s="64"/>
      <c r="L85" s="303" t="str">
        <f>K6</f>
        <v>Celková oprava objektu Děčín spádovištní stavědlo -ZMĚNA Č.1</v>
      </c>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64"/>
      <c r="AQ85" s="64"/>
      <c r="AR85" s="65"/>
    </row>
    <row r="86" spans="1:57" s="2" customFormat="1" ht="6.9"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 xml:space="preserve"> </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305" t="str">
        <f>IF(AN8="","",AN8)</f>
        <v>Vyplň údaj</v>
      </c>
      <c r="AN87" s="305"/>
      <c r="AO87" s="37"/>
      <c r="AP87" s="37"/>
      <c r="AQ87" s="37"/>
      <c r="AR87" s="40"/>
      <c r="BE87" s="35"/>
    </row>
    <row r="88" spans="1:57" s="2" customFormat="1" ht="6.9"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6" customHeight="1">
      <c r="A89" s="35"/>
      <c r="B89" s="36"/>
      <c r="C89" s="30" t="s">
        <v>23</v>
      </c>
      <c r="D89" s="37"/>
      <c r="E89" s="37"/>
      <c r="F89" s="37"/>
      <c r="G89" s="37"/>
      <c r="H89" s="37"/>
      <c r="I89" s="37"/>
      <c r="J89" s="37"/>
      <c r="K89" s="37"/>
      <c r="L89" s="60" t="str">
        <f>IF(E11="","",E11)</f>
        <v xml:space="preserve"> </v>
      </c>
      <c r="M89" s="37"/>
      <c r="N89" s="37"/>
      <c r="O89" s="37"/>
      <c r="P89" s="37"/>
      <c r="Q89" s="37"/>
      <c r="R89" s="37"/>
      <c r="S89" s="37"/>
      <c r="T89" s="37"/>
      <c r="U89" s="37"/>
      <c r="V89" s="37"/>
      <c r="W89" s="37"/>
      <c r="X89" s="37"/>
      <c r="Y89" s="37"/>
      <c r="Z89" s="37"/>
      <c r="AA89" s="37"/>
      <c r="AB89" s="37"/>
      <c r="AC89" s="37"/>
      <c r="AD89" s="37"/>
      <c r="AE89" s="37"/>
      <c r="AF89" s="37"/>
      <c r="AG89" s="37"/>
      <c r="AH89" s="37"/>
      <c r="AI89" s="30" t="s">
        <v>28</v>
      </c>
      <c r="AJ89" s="37"/>
      <c r="AK89" s="37"/>
      <c r="AL89" s="37"/>
      <c r="AM89" s="301" t="str">
        <f>IF(E17="","",E17)</f>
        <v xml:space="preserve"> </v>
      </c>
      <c r="AN89" s="302"/>
      <c r="AO89" s="302"/>
      <c r="AP89" s="302"/>
      <c r="AQ89" s="37"/>
      <c r="AR89" s="40"/>
      <c r="AS89" s="295" t="s">
        <v>53</v>
      </c>
      <c r="AT89" s="296"/>
      <c r="AU89" s="68"/>
      <c r="AV89" s="68"/>
      <c r="AW89" s="68"/>
      <c r="AX89" s="68"/>
      <c r="AY89" s="68"/>
      <c r="AZ89" s="68"/>
      <c r="BA89" s="68"/>
      <c r="BB89" s="68"/>
      <c r="BC89" s="68"/>
      <c r="BD89" s="69"/>
      <c r="BE89" s="35"/>
    </row>
    <row r="90" spans="1:57" s="2" customFormat="1" ht="15.6" customHeight="1">
      <c r="A90" s="35"/>
      <c r="B90" s="36"/>
      <c r="C90" s="30" t="s">
        <v>26</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30</v>
      </c>
      <c r="AJ90" s="37"/>
      <c r="AK90" s="37"/>
      <c r="AL90" s="37"/>
      <c r="AM90" s="301" t="str">
        <f>IF(E20="","",E20)</f>
        <v xml:space="preserve"> </v>
      </c>
      <c r="AN90" s="302"/>
      <c r="AO90" s="302"/>
      <c r="AP90" s="302"/>
      <c r="AQ90" s="37"/>
      <c r="AR90" s="40"/>
      <c r="AS90" s="297"/>
      <c r="AT90" s="298"/>
      <c r="AU90" s="70"/>
      <c r="AV90" s="70"/>
      <c r="AW90" s="70"/>
      <c r="AX90" s="70"/>
      <c r="AY90" s="70"/>
      <c r="AZ90" s="70"/>
      <c r="BA90" s="70"/>
      <c r="BB90" s="70"/>
      <c r="BC90" s="70"/>
      <c r="BD90" s="71"/>
      <c r="BE90" s="35"/>
    </row>
    <row r="91" spans="1:57" s="2" customFormat="1" ht="10.8"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99"/>
      <c r="AT91" s="300"/>
      <c r="AU91" s="72"/>
      <c r="AV91" s="72"/>
      <c r="AW91" s="72"/>
      <c r="AX91" s="72"/>
      <c r="AY91" s="72"/>
      <c r="AZ91" s="72"/>
      <c r="BA91" s="72"/>
      <c r="BB91" s="72"/>
      <c r="BC91" s="72"/>
      <c r="BD91" s="73"/>
      <c r="BE91" s="35"/>
    </row>
    <row r="92" spans="1:57" s="2" customFormat="1" ht="29.25" customHeight="1">
      <c r="A92" s="35"/>
      <c r="B92" s="36"/>
      <c r="C92" s="314" t="s">
        <v>54</v>
      </c>
      <c r="D92" s="315"/>
      <c r="E92" s="315"/>
      <c r="F92" s="315"/>
      <c r="G92" s="315"/>
      <c r="H92" s="74"/>
      <c r="I92" s="316" t="s">
        <v>55</v>
      </c>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7" t="s">
        <v>56</v>
      </c>
      <c r="AH92" s="315"/>
      <c r="AI92" s="315"/>
      <c r="AJ92" s="315"/>
      <c r="AK92" s="315"/>
      <c r="AL92" s="315"/>
      <c r="AM92" s="315"/>
      <c r="AN92" s="316" t="s">
        <v>57</v>
      </c>
      <c r="AO92" s="315"/>
      <c r="AP92" s="318"/>
      <c r="AQ92" s="75" t="s">
        <v>58</v>
      </c>
      <c r="AR92" s="40"/>
      <c r="AS92" s="76" t="s">
        <v>59</v>
      </c>
      <c r="AT92" s="77" t="s">
        <v>60</v>
      </c>
      <c r="AU92" s="77" t="s">
        <v>61</v>
      </c>
      <c r="AV92" s="77" t="s">
        <v>62</v>
      </c>
      <c r="AW92" s="77" t="s">
        <v>63</v>
      </c>
      <c r="AX92" s="77" t="s">
        <v>64</v>
      </c>
      <c r="AY92" s="77" t="s">
        <v>65</v>
      </c>
      <c r="AZ92" s="77" t="s">
        <v>66</v>
      </c>
      <c r="BA92" s="77" t="s">
        <v>67</v>
      </c>
      <c r="BB92" s="77" t="s">
        <v>68</v>
      </c>
      <c r="BC92" s="77" t="s">
        <v>69</v>
      </c>
      <c r="BD92" s="78" t="s">
        <v>70</v>
      </c>
      <c r="BE92" s="35"/>
    </row>
    <row r="93" spans="1:57" s="2" customFormat="1" ht="10.8"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 customHeight="1">
      <c r="B94" s="82"/>
      <c r="C94" s="83" t="s">
        <v>71</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322">
        <f>ROUND(SUM(AG95:AG96),2)</f>
        <v>0</v>
      </c>
      <c r="AH94" s="322"/>
      <c r="AI94" s="322"/>
      <c r="AJ94" s="322"/>
      <c r="AK94" s="322"/>
      <c r="AL94" s="322"/>
      <c r="AM94" s="322"/>
      <c r="AN94" s="323">
        <f>SUM(AG94,AT94)</f>
        <v>0</v>
      </c>
      <c r="AO94" s="323"/>
      <c r="AP94" s="323"/>
      <c r="AQ94" s="86" t="s">
        <v>1</v>
      </c>
      <c r="AR94" s="87"/>
      <c r="AS94" s="88">
        <f>ROUND(SUM(AS95:AS96),2)</f>
        <v>0</v>
      </c>
      <c r="AT94" s="89">
        <f>ROUND(SUM(AV94:AW94),2)</f>
        <v>0</v>
      </c>
      <c r="AU94" s="90">
        <f>ROUND(SUM(AU95:AU96),5)</f>
        <v>0</v>
      </c>
      <c r="AV94" s="89">
        <f>ROUND(AZ94*L29,2)</f>
        <v>0</v>
      </c>
      <c r="AW94" s="89">
        <f>ROUND(BA94*L30,2)</f>
        <v>0</v>
      </c>
      <c r="AX94" s="89">
        <f>ROUND(BB94*L29,2)</f>
        <v>0</v>
      </c>
      <c r="AY94" s="89">
        <f>ROUND(BC94*L30,2)</f>
        <v>0</v>
      </c>
      <c r="AZ94" s="89">
        <f>ROUND(SUM(AZ95:AZ96),2)</f>
        <v>0</v>
      </c>
      <c r="BA94" s="89">
        <f>ROUND(SUM(BA95:BA96),2)</f>
        <v>0</v>
      </c>
      <c r="BB94" s="89">
        <f>ROUND(SUM(BB95:BB96),2)</f>
        <v>0</v>
      </c>
      <c r="BC94" s="89">
        <f>ROUND(SUM(BC95:BC96),2)</f>
        <v>0</v>
      </c>
      <c r="BD94" s="91">
        <f>ROUND(SUM(BD95:BD96),2)</f>
        <v>0</v>
      </c>
      <c r="BS94" s="92" t="s">
        <v>72</v>
      </c>
      <c r="BT94" s="92" t="s">
        <v>73</v>
      </c>
      <c r="BU94" s="93" t="s">
        <v>74</v>
      </c>
      <c r="BV94" s="92" t="s">
        <v>75</v>
      </c>
      <c r="BW94" s="92" t="s">
        <v>5</v>
      </c>
      <c r="BX94" s="92" t="s">
        <v>76</v>
      </c>
      <c r="CL94" s="92" t="s">
        <v>1</v>
      </c>
    </row>
    <row r="95" spans="1:91" s="7" customFormat="1" ht="14.4" customHeight="1">
      <c r="A95" s="94" t="s">
        <v>77</v>
      </c>
      <c r="B95" s="95"/>
      <c r="C95" s="96"/>
      <c r="D95" s="321" t="s">
        <v>78</v>
      </c>
      <c r="E95" s="321"/>
      <c r="F95" s="321"/>
      <c r="G95" s="321"/>
      <c r="H95" s="321"/>
      <c r="I95" s="97"/>
      <c r="J95" s="321" t="s">
        <v>79</v>
      </c>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19">
        <f>'01 - ZATEPLENÍ OBJEKTU'!J30</f>
        <v>0</v>
      </c>
      <c r="AH95" s="320"/>
      <c r="AI95" s="320"/>
      <c r="AJ95" s="320"/>
      <c r="AK95" s="320"/>
      <c r="AL95" s="320"/>
      <c r="AM95" s="320"/>
      <c r="AN95" s="319">
        <f>SUM(AG95,AT95)</f>
        <v>0</v>
      </c>
      <c r="AO95" s="320"/>
      <c r="AP95" s="320"/>
      <c r="AQ95" s="98" t="s">
        <v>80</v>
      </c>
      <c r="AR95" s="99"/>
      <c r="AS95" s="100">
        <v>0</v>
      </c>
      <c r="AT95" s="101">
        <f>ROUND(SUM(AV95:AW95),2)</f>
        <v>0</v>
      </c>
      <c r="AU95" s="102">
        <f>'01 - ZATEPLENÍ OBJEKTU'!P149</f>
        <v>0</v>
      </c>
      <c r="AV95" s="101">
        <f>'01 - ZATEPLENÍ OBJEKTU'!J33</f>
        <v>0</v>
      </c>
      <c r="AW95" s="101">
        <f>'01 - ZATEPLENÍ OBJEKTU'!J34</f>
        <v>0</v>
      </c>
      <c r="AX95" s="101">
        <f>'01 - ZATEPLENÍ OBJEKTU'!J35</f>
        <v>0</v>
      </c>
      <c r="AY95" s="101">
        <f>'01 - ZATEPLENÍ OBJEKTU'!J36</f>
        <v>0</v>
      </c>
      <c r="AZ95" s="101">
        <f>'01 - ZATEPLENÍ OBJEKTU'!F33</f>
        <v>0</v>
      </c>
      <c r="BA95" s="101">
        <f>'01 - ZATEPLENÍ OBJEKTU'!F34</f>
        <v>0</v>
      </c>
      <c r="BB95" s="101">
        <f>'01 - ZATEPLENÍ OBJEKTU'!F35</f>
        <v>0</v>
      </c>
      <c r="BC95" s="101">
        <f>'01 - ZATEPLENÍ OBJEKTU'!F36</f>
        <v>0</v>
      </c>
      <c r="BD95" s="103">
        <f>'01 - ZATEPLENÍ OBJEKTU'!F37</f>
        <v>0</v>
      </c>
      <c r="BT95" s="104" t="s">
        <v>81</v>
      </c>
      <c r="BV95" s="104" t="s">
        <v>75</v>
      </c>
      <c r="BW95" s="104" t="s">
        <v>82</v>
      </c>
      <c r="BX95" s="104" t="s">
        <v>5</v>
      </c>
      <c r="CL95" s="104" t="s">
        <v>1</v>
      </c>
      <c r="CM95" s="104" t="s">
        <v>83</v>
      </c>
    </row>
    <row r="96" spans="1:91" s="7" customFormat="1" ht="14.4" customHeight="1">
      <c r="A96" s="94" t="s">
        <v>77</v>
      </c>
      <c r="B96" s="95"/>
      <c r="C96" s="96"/>
      <c r="D96" s="321" t="s">
        <v>84</v>
      </c>
      <c r="E96" s="321"/>
      <c r="F96" s="321"/>
      <c r="G96" s="321"/>
      <c r="H96" s="321"/>
      <c r="I96" s="97"/>
      <c r="J96" s="321" t="s">
        <v>85</v>
      </c>
      <c r="K96" s="321"/>
      <c r="L96" s="321"/>
      <c r="M96" s="321"/>
      <c r="N96" s="321"/>
      <c r="O96" s="321"/>
      <c r="P96" s="321"/>
      <c r="Q96" s="321"/>
      <c r="R96" s="321"/>
      <c r="S96" s="321"/>
      <c r="T96" s="321"/>
      <c r="U96" s="321"/>
      <c r="V96" s="321"/>
      <c r="W96" s="321"/>
      <c r="X96" s="321"/>
      <c r="Y96" s="321"/>
      <c r="Z96" s="321"/>
      <c r="AA96" s="321"/>
      <c r="AB96" s="321"/>
      <c r="AC96" s="321"/>
      <c r="AD96" s="321"/>
      <c r="AE96" s="321"/>
      <c r="AF96" s="321"/>
      <c r="AG96" s="319">
        <f>'02 - Vedlejší rozpočtové ...'!J30</f>
        <v>0</v>
      </c>
      <c r="AH96" s="320"/>
      <c r="AI96" s="320"/>
      <c r="AJ96" s="320"/>
      <c r="AK96" s="320"/>
      <c r="AL96" s="320"/>
      <c r="AM96" s="320"/>
      <c r="AN96" s="319">
        <f>SUM(AG96,AT96)</f>
        <v>0</v>
      </c>
      <c r="AO96" s="320"/>
      <c r="AP96" s="320"/>
      <c r="AQ96" s="98" t="s">
        <v>80</v>
      </c>
      <c r="AR96" s="99"/>
      <c r="AS96" s="105">
        <v>0</v>
      </c>
      <c r="AT96" s="106">
        <f>ROUND(SUM(AV96:AW96),2)</f>
        <v>0</v>
      </c>
      <c r="AU96" s="107">
        <f>'02 - Vedlejší rozpočtové ...'!P119</f>
        <v>0</v>
      </c>
      <c r="AV96" s="106">
        <f>'02 - Vedlejší rozpočtové ...'!J33</f>
        <v>0</v>
      </c>
      <c r="AW96" s="106">
        <f>'02 - Vedlejší rozpočtové ...'!J34</f>
        <v>0</v>
      </c>
      <c r="AX96" s="106">
        <f>'02 - Vedlejší rozpočtové ...'!J35</f>
        <v>0</v>
      </c>
      <c r="AY96" s="106">
        <f>'02 - Vedlejší rozpočtové ...'!J36</f>
        <v>0</v>
      </c>
      <c r="AZ96" s="106">
        <f>'02 - Vedlejší rozpočtové ...'!F33</f>
        <v>0</v>
      </c>
      <c r="BA96" s="106">
        <f>'02 - Vedlejší rozpočtové ...'!F34</f>
        <v>0</v>
      </c>
      <c r="BB96" s="106">
        <f>'02 - Vedlejší rozpočtové ...'!F35</f>
        <v>0</v>
      </c>
      <c r="BC96" s="106">
        <f>'02 - Vedlejší rozpočtové ...'!F36</f>
        <v>0</v>
      </c>
      <c r="BD96" s="108">
        <f>'02 - Vedlejší rozpočtové ...'!F37</f>
        <v>0</v>
      </c>
      <c r="BT96" s="104" t="s">
        <v>81</v>
      </c>
      <c r="BV96" s="104" t="s">
        <v>75</v>
      </c>
      <c r="BW96" s="104" t="s">
        <v>86</v>
      </c>
      <c r="BX96" s="104" t="s">
        <v>5</v>
      </c>
      <c r="CL96" s="104" t="s">
        <v>1</v>
      </c>
      <c r="CM96" s="104" t="s">
        <v>83</v>
      </c>
    </row>
    <row r="97" spans="1:57" s="2" customFormat="1" ht="30" customHeight="1">
      <c r="A97" s="35"/>
      <c r="B97" s="36"/>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40"/>
      <c r="AS97" s="35"/>
      <c r="AT97" s="35"/>
      <c r="AU97" s="35"/>
      <c r="AV97" s="35"/>
      <c r="AW97" s="35"/>
      <c r="AX97" s="35"/>
      <c r="AY97" s="35"/>
      <c r="AZ97" s="35"/>
      <c r="BA97" s="35"/>
      <c r="BB97" s="35"/>
      <c r="BC97" s="35"/>
      <c r="BD97" s="35"/>
      <c r="BE97" s="35"/>
    </row>
    <row r="98" spans="1:57" s="2" customFormat="1" ht="6.9" customHeight="1">
      <c r="A98" s="35"/>
      <c r="B98" s="55"/>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40"/>
      <c r="AS98" s="35"/>
      <c r="AT98" s="35"/>
      <c r="AU98" s="35"/>
      <c r="AV98" s="35"/>
      <c r="AW98" s="35"/>
      <c r="AX98" s="35"/>
      <c r="AY98" s="35"/>
      <c r="AZ98" s="35"/>
      <c r="BA98" s="35"/>
      <c r="BB98" s="35"/>
      <c r="BC98" s="35"/>
      <c r="BD98" s="35"/>
      <c r="BE98" s="35"/>
    </row>
  </sheetData>
  <sheetProtection algorithmName="SHA-512" hashValue="wQ8TIjq4pkpzqUM2co1gtxyUBuWyXhFvpzMKv/sk5ckYhhqXD7FebUDU15vKI4P4hIeARFyGpfsE6coT+d2lAw==" saltValue="YX5vRZGKqnoYLjJH7I75BfG8ids9+aTIsGrVoYdaBsTd8rBeoZ8W0rT84PZjRA3AoAd7EIlu4ov1608pOeA3og==" spinCount="100000" sheet="1" objects="1" scenarios="1" formatColumns="0" formatRows="0"/>
  <mergeCells count="46">
    <mergeCell ref="AN96:AP96"/>
    <mergeCell ref="AG96:AM96"/>
    <mergeCell ref="D96:H96"/>
    <mergeCell ref="J96:AF96"/>
    <mergeCell ref="AG94:AM94"/>
    <mergeCell ref="AN94:AP94"/>
    <mergeCell ref="AG92:AM92"/>
    <mergeCell ref="AN92:AP92"/>
    <mergeCell ref="AN95:AP95"/>
    <mergeCell ref="AG95:AM95"/>
    <mergeCell ref="D95:H95"/>
    <mergeCell ref="J95:AF95"/>
    <mergeCell ref="L30:P30"/>
    <mergeCell ref="L31:P31"/>
    <mergeCell ref="L32:P32"/>
    <mergeCell ref="L33:P33"/>
    <mergeCell ref="C92:G92"/>
    <mergeCell ref="I92:AF92"/>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5" location="'01 - ZATEPLENÍ OBJEKTU'!C2" display="/"/>
    <hyperlink ref="A96" location="'02 - Vedlejší rozpočtové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50"/>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13.140625" style="1" customWidth="1"/>
    <col min="9" max="9" width="17.28125" style="10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109"/>
      <c r="L2" s="294"/>
      <c r="M2" s="294"/>
      <c r="N2" s="294"/>
      <c r="O2" s="294"/>
      <c r="P2" s="294"/>
      <c r="Q2" s="294"/>
      <c r="R2" s="294"/>
      <c r="S2" s="294"/>
      <c r="T2" s="294"/>
      <c r="U2" s="294"/>
      <c r="V2" s="294"/>
      <c r="AT2" s="18" t="s">
        <v>82</v>
      </c>
    </row>
    <row r="3" spans="2:46" s="1" customFormat="1" ht="6.9" customHeight="1">
      <c r="B3" s="110"/>
      <c r="C3" s="111"/>
      <c r="D3" s="111"/>
      <c r="E3" s="111"/>
      <c r="F3" s="111"/>
      <c r="G3" s="111"/>
      <c r="H3" s="111"/>
      <c r="I3" s="112"/>
      <c r="J3" s="111"/>
      <c r="K3" s="111"/>
      <c r="L3" s="21"/>
      <c r="AT3" s="18" t="s">
        <v>83</v>
      </c>
    </row>
    <row r="4" spans="2:46" s="1" customFormat="1" ht="24.9" customHeight="1">
      <c r="B4" s="21"/>
      <c r="D4" s="113" t="s">
        <v>87</v>
      </c>
      <c r="I4" s="109"/>
      <c r="L4" s="21"/>
      <c r="M4" s="114" t="s">
        <v>10</v>
      </c>
      <c r="AT4" s="18" t="s">
        <v>4</v>
      </c>
    </row>
    <row r="5" spans="2:12" s="1" customFormat="1" ht="6.9" customHeight="1">
      <c r="B5" s="21"/>
      <c r="I5" s="109"/>
      <c r="L5" s="21"/>
    </row>
    <row r="6" spans="2:12" s="1" customFormat="1" ht="12" customHeight="1">
      <c r="B6" s="21"/>
      <c r="D6" s="115" t="s">
        <v>16</v>
      </c>
      <c r="I6" s="109"/>
      <c r="L6" s="21"/>
    </row>
    <row r="7" spans="2:12" s="1" customFormat="1" ht="24" customHeight="1">
      <c r="B7" s="21"/>
      <c r="E7" s="324" t="str">
        <f>'Rekapitulace stavby'!K6</f>
        <v>Celková oprava objektu Děčín spádovištní stavědlo -ZMĚNA Č.1</v>
      </c>
      <c r="F7" s="325"/>
      <c r="G7" s="325"/>
      <c r="H7" s="325"/>
      <c r="I7" s="109"/>
      <c r="L7" s="21"/>
    </row>
    <row r="8" spans="1:31" s="2" customFormat="1" ht="12" customHeight="1">
      <c r="A8" s="35"/>
      <c r="B8" s="40"/>
      <c r="C8" s="35"/>
      <c r="D8" s="115" t="s">
        <v>88</v>
      </c>
      <c r="E8" s="35"/>
      <c r="F8" s="35"/>
      <c r="G8" s="35"/>
      <c r="H8" s="35"/>
      <c r="I8" s="116"/>
      <c r="J8" s="35"/>
      <c r="K8" s="35"/>
      <c r="L8" s="52"/>
      <c r="S8" s="35"/>
      <c r="T8" s="35"/>
      <c r="U8" s="35"/>
      <c r="V8" s="35"/>
      <c r="W8" s="35"/>
      <c r="X8" s="35"/>
      <c r="Y8" s="35"/>
      <c r="Z8" s="35"/>
      <c r="AA8" s="35"/>
      <c r="AB8" s="35"/>
      <c r="AC8" s="35"/>
      <c r="AD8" s="35"/>
      <c r="AE8" s="35"/>
    </row>
    <row r="9" spans="1:31" s="2" customFormat="1" ht="14.4" customHeight="1">
      <c r="A9" s="35"/>
      <c r="B9" s="40"/>
      <c r="C9" s="35"/>
      <c r="D9" s="35"/>
      <c r="E9" s="326" t="s">
        <v>89</v>
      </c>
      <c r="F9" s="327"/>
      <c r="G9" s="327"/>
      <c r="H9" s="327"/>
      <c r="I9" s="116"/>
      <c r="J9" s="35"/>
      <c r="K9" s="35"/>
      <c r="L9" s="52"/>
      <c r="S9" s="35"/>
      <c r="T9" s="35"/>
      <c r="U9" s="35"/>
      <c r="V9" s="35"/>
      <c r="W9" s="35"/>
      <c r="X9" s="35"/>
      <c r="Y9" s="35"/>
      <c r="Z9" s="35"/>
      <c r="AA9" s="35"/>
      <c r="AB9" s="35"/>
      <c r="AC9" s="35"/>
      <c r="AD9" s="35"/>
      <c r="AE9" s="35"/>
    </row>
    <row r="10" spans="1:31" s="2" customFormat="1" ht="10.2">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5" t="s">
        <v>18</v>
      </c>
      <c r="E11" s="35"/>
      <c r="F11" s="117" t="s">
        <v>1</v>
      </c>
      <c r="G11" s="35"/>
      <c r="H11" s="35"/>
      <c r="I11" s="118" t="s">
        <v>19</v>
      </c>
      <c r="J11" s="117"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5" t="s">
        <v>20</v>
      </c>
      <c r="E12" s="35"/>
      <c r="F12" s="117" t="s">
        <v>21</v>
      </c>
      <c r="G12" s="35"/>
      <c r="H12" s="35"/>
      <c r="I12" s="118" t="s">
        <v>22</v>
      </c>
      <c r="J12" s="119" t="str">
        <f>'Rekapitulace stavby'!AN8</f>
        <v>Vyplň údaj</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5" t="s">
        <v>23</v>
      </c>
      <c r="E14" s="35"/>
      <c r="F14" s="35"/>
      <c r="G14" s="35"/>
      <c r="H14" s="35"/>
      <c r="I14" s="118" t="s">
        <v>24</v>
      </c>
      <c r="J14" s="117"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7" t="str">
        <f>IF('Rekapitulace stavby'!E11="","",'Rekapitulace stavby'!E11)</f>
        <v xml:space="preserve"> </v>
      </c>
      <c r="F15" s="35"/>
      <c r="G15" s="35"/>
      <c r="H15" s="35"/>
      <c r="I15" s="118" t="s">
        <v>25</v>
      </c>
      <c r="J15" s="117" t="str">
        <f>IF('Rekapitulace stavby'!AN11="","",'Rekapitulace stavby'!AN11)</f>
        <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26</v>
      </c>
      <c r="E17" s="35"/>
      <c r="F17" s="35"/>
      <c r="G17" s="35"/>
      <c r="H17" s="35"/>
      <c r="I17" s="118" t="s">
        <v>24</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8" t="str">
        <f>'Rekapitulace stavby'!E14</f>
        <v>Vyplň údaj</v>
      </c>
      <c r="F18" s="329"/>
      <c r="G18" s="329"/>
      <c r="H18" s="329"/>
      <c r="I18" s="118" t="s">
        <v>25</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28</v>
      </c>
      <c r="E20" s="35"/>
      <c r="F20" s="35"/>
      <c r="G20" s="35"/>
      <c r="H20" s="35"/>
      <c r="I20" s="118" t="s">
        <v>24</v>
      </c>
      <c r="J20" s="117"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tr">
        <f>IF('Rekapitulace stavby'!E17="","",'Rekapitulace stavby'!E17)</f>
        <v xml:space="preserve"> </v>
      </c>
      <c r="F21" s="35"/>
      <c r="G21" s="35"/>
      <c r="H21" s="35"/>
      <c r="I21" s="118" t="s">
        <v>25</v>
      </c>
      <c r="J21" s="117" t="str">
        <f>IF('Rekapitulace stavby'!AN17="","",'Rekapitulace stavby'!AN17)</f>
        <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30</v>
      </c>
      <c r="E23" s="35"/>
      <c r="F23" s="35"/>
      <c r="G23" s="35"/>
      <c r="H23" s="35"/>
      <c r="I23" s="118" t="s">
        <v>24</v>
      </c>
      <c r="J23" s="117"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tr">
        <f>IF('Rekapitulace stavby'!E20="","",'Rekapitulace stavby'!E20)</f>
        <v xml:space="preserve"> </v>
      </c>
      <c r="F24" s="35"/>
      <c r="G24" s="35"/>
      <c r="H24" s="35"/>
      <c r="I24" s="118" t="s">
        <v>25</v>
      </c>
      <c r="J24" s="117" t="str">
        <f>IF('Rekapitulace stavby'!AN20="","",'Rekapitulace stavby'!AN20)</f>
        <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31</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96" customHeight="1">
      <c r="A27" s="120"/>
      <c r="B27" s="121"/>
      <c r="C27" s="120"/>
      <c r="D27" s="120"/>
      <c r="E27" s="330" t="s">
        <v>32</v>
      </c>
      <c r="F27" s="330"/>
      <c r="G27" s="330"/>
      <c r="H27" s="330"/>
      <c r="I27" s="122"/>
      <c r="J27" s="120"/>
      <c r="K27" s="120"/>
      <c r="L27" s="123"/>
      <c r="S27" s="120"/>
      <c r="T27" s="120"/>
      <c r="U27" s="120"/>
      <c r="V27" s="120"/>
      <c r="W27" s="120"/>
      <c r="X27" s="120"/>
      <c r="Y27" s="120"/>
      <c r="Z27" s="120"/>
      <c r="AA27" s="120"/>
      <c r="AB27" s="120"/>
      <c r="AC27" s="120"/>
      <c r="AD27" s="120"/>
      <c r="AE27" s="120"/>
    </row>
    <row r="28" spans="1:31" s="2" customFormat="1" ht="6.9"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33</v>
      </c>
      <c r="E30" s="35"/>
      <c r="F30" s="35"/>
      <c r="G30" s="35"/>
      <c r="H30" s="35"/>
      <c r="I30" s="116"/>
      <c r="J30" s="127">
        <f>ROUND(J149,2)</f>
        <v>0</v>
      </c>
      <c r="K30" s="35"/>
      <c r="L30" s="52"/>
      <c r="S30" s="35"/>
      <c r="T30" s="35"/>
      <c r="U30" s="35"/>
      <c r="V30" s="35"/>
      <c r="W30" s="35"/>
      <c r="X30" s="35"/>
      <c r="Y30" s="35"/>
      <c r="Z30" s="35"/>
      <c r="AA30" s="35"/>
      <c r="AB30" s="35"/>
      <c r="AC30" s="35"/>
      <c r="AD30" s="35"/>
      <c r="AE30" s="35"/>
    </row>
    <row r="31" spans="1:31" s="2" customFormat="1" ht="6.9"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8" t="s">
        <v>35</v>
      </c>
      <c r="G32" s="35"/>
      <c r="H32" s="35"/>
      <c r="I32" s="129" t="s">
        <v>34</v>
      </c>
      <c r="J32" s="128" t="s">
        <v>36</v>
      </c>
      <c r="K32" s="35"/>
      <c r="L32" s="52"/>
      <c r="S32" s="35"/>
      <c r="T32" s="35"/>
      <c r="U32" s="35"/>
      <c r="V32" s="35"/>
      <c r="W32" s="35"/>
      <c r="X32" s="35"/>
      <c r="Y32" s="35"/>
      <c r="Z32" s="35"/>
      <c r="AA32" s="35"/>
      <c r="AB32" s="35"/>
      <c r="AC32" s="35"/>
      <c r="AD32" s="35"/>
      <c r="AE32" s="35"/>
    </row>
    <row r="33" spans="1:31" s="2" customFormat="1" ht="14.4" customHeight="1">
      <c r="A33" s="35"/>
      <c r="B33" s="40"/>
      <c r="C33" s="35"/>
      <c r="D33" s="130" t="s">
        <v>37</v>
      </c>
      <c r="E33" s="115" t="s">
        <v>38</v>
      </c>
      <c r="F33" s="131">
        <f>ROUND((SUM(BE149:BE1549)),2)</f>
        <v>0</v>
      </c>
      <c r="G33" s="35"/>
      <c r="H33" s="35"/>
      <c r="I33" s="132">
        <v>0.21</v>
      </c>
      <c r="J33" s="131">
        <f>ROUND(((SUM(BE149:BE1549))*I33),2)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5" t="s">
        <v>39</v>
      </c>
      <c r="F34" s="131">
        <f>ROUND((SUM(BF149:BF1549)),2)</f>
        <v>0</v>
      </c>
      <c r="G34" s="35"/>
      <c r="H34" s="35"/>
      <c r="I34" s="132">
        <v>0.15</v>
      </c>
      <c r="J34" s="131">
        <f>ROUND(((SUM(BF149:BF1549))*I34),2)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5" t="s">
        <v>40</v>
      </c>
      <c r="F35" s="131">
        <f>ROUND((SUM(BG149:BG1549)),2)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5" t="s">
        <v>41</v>
      </c>
      <c r="F36" s="131">
        <f>ROUND((SUM(BH149:BH1549)),2)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5" t="s">
        <v>42</v>
      </c>
      <c r="F37" s="131">
        <f>ROUND((SUM(BI149:BI1549)),2)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43</v>
      </c>
      <c r="E39" s="135"/>
      <c r="F39" s="135"/>
      <c r="G39" s="136" t="s">
        <v>44</v>
      </c>
      <c r="H39" s="137" t="s">
        <v>45</v>
      </c>
      <c r="I39" s="138"/>
      <c r="J39" s="139">
        <f>SUM(J30:J37)</f>
        <v>0</v>
      </c>
      <c r="K39" s="140"/>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2:12" s="1" customFormat="1" ht="14.4" customHeight="1">
      <c r="B41" s="21"/>
      <c r="I41" s="109"/>
      <c r="L41" s="21"/>
    </row>
    <row r="42" spans="2:12" s="1" customFormat="1" ht="14.4" customHeight="1">
      <c r="B42" s="21"/>
      <c r="I42" s="109"/>
      <c r="L42" s="21"/>
    </row>
    <row r="43" spans="2:12" s="1" customFormat="1" ht="14.4" customHeight="1">
      <c r="B43" s="21"/>
      <c r="I43" s="109"/>
      <c r="L43" s="21"/>
    </row>
    <row r="44" spans="2:12" s="1" customFormat="1" ht="14.4" customHeight="1">
      <c r="B44" s="21"/>
      <c r="I44" s="109"/>
      <c r="L44" s="21"/>
    </row>
    <row r="45" spans="2:12" s="1" customFormat="1" ht="14.4" customHeight="1">
      <c r="B45" s="21"/>
      <c r="I45" s="109"/>
      <c r="L45" s="21"/>
    </row>
    <row r="46" spans="2:12" s="1" customFormat="1" ht="14.4" customHeight="1">
      <c r="B46" s="21"/>
      <c r="I46" s="109"/>
      <c r="L46" s="21"/>
    </row>
    <row r="47" spans="2:12" s="1" customFormat="1" ht="14.4" customHeight="1">
      <c r="B47" s="21"/>
      <c r="I47" s="109"/>
      <c r="L47" s="21"/>
    </row>
    <row r="48" spans="2:12" s="1" customFormat="1" ht="14.4" customHeight="1">
      <c r="B48" s="21"/>
      <c r="I48" s="109"/>
      <c r="L48" s="21"/>
    </row>
    <row r="49" spans="2:12" s="1" customFormat="1" ht="14.4" customHeight="1">
      <c r="B49" s="21"/>
      <c r="I49" s="109"/>
      <c r="L49" s="21"/>
    </row>
    <row r="50" spans="2:12" s="2" customFormat="1" ht="14.4" customHeight="1">
      <c r="B50" s="52"/>
      <c r="D50" s="141" t="s">
        <v>46</v>
      </c>
      <c r="E50" s="142"/>
      <c r="F50" s="142"/>
      <c r="G50" s="141" t="s">
        <v>47</v>
      </c>
      <c r="H50" s="142"/>
      <c r="I50" s="143"/>
      <c r="J50" s="142"/>
      <c r="K50" s="142"/>
      <c r="L50" s="52"/>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5"/>
      <c r="B61" s="40"/>
      <c r="C61" s="35"/>
      <c r="D61" s="144" t="s">
        <v>48</v>
      </c>
      <c r="E61" s="145"/>
      <c r="F61" s="146" t="s">
        <v>49</v>
      </c>
      <c r="G61" s="144" t="s">
        <v>48</v>
      </c>
      <c r="H61" s="145"/>
      <c r="I61" s="147"/>
      <c r="J61" s="148" t="s">
        <v>49</v>
      </c>
      <c r="K61" s="145"/>
      <c r="L61" s="52"/>
      <c r="S61" s="35"/>
      <c r="T61" s="35"/>
      <c r="U61" s="35"/>
      <c r="V61" s="35"/>
      <c r="W61" s="35"/>
      <c r="X61" s="35"/>
      <c r="Y61" s="35"/>
      <c r="Z61" s="35"/>
      <c r="AA61" s="35"/>
      <c r="AB61" s="35"/>
      <c r="AC61" s="35"/>
      <c r="AD61" s="35"/>
      <c r="AE61" s="35"/>
    </row>
    <row r="62" spans="2:12" ht="10.2">
      <c r="B62" s="21"/>
      <c r="L62" s="21"/>
    </row>
    <row r="63" spans="2:12" ht="10.2">
      <c r="B63" s="21"/>
      <c r="L63" s="21"/>
    </row>
    <row r="64" spans="2:12" ht="10.2">
      <c r="B64" s="21"/>
      <c r="L64" s="21"/>
    </row>
    <row r="65" spans="1:31" s="2" customFormat="1" ht="13.2">
      <c r="A65" s="35"/>
      <c r="B65" s="40"/>
      <c r="C65" s="35"/>
      <c r="D65" s="141" t="s">
        <v>50</v>
      </c>
      <c r="E65" s="149"/>
      <c r="F65" s="149"/>
      <c r="G65" s="141" t="s">
        <v>51</v>
      </c>
      <c r="H65" s="149"/>
      <c r="I65" s="150"/>
      <c r="J65" s="149"/>
      <c r="K65" s="149"/>
      <c r="L65" s="52"/>
      <c r="S65" s="35"/>
      <c r="T65" s="35"/>
      <c r="U65" s="35"/>
      <c r="V65" s="35"/>
      <c r="W65" s="35"/>
      <c r="X65" s="35"/>
      <c r="Y65" s="35"/>
      <c r="Z65" s="35"/>
      <c r="AA65" s="35"/>
      <c r="AB65" s="35"/>
      <c r="AC65" s="35"/>
      <c r="AD65" s="35"/>
      <c r="AE65" s="35"/>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5"/>
      <c r="B76" s="40"/>
      <c r="C76" s="35"/>
      <c r="D76" s="144" t="s">
        <v>48</v>
      </c>
      <c r="E76" s="145"/>
      <c r="F76" s="146" t="s">
        <v>49</v>
      </c>
      <c r="G76" s="144" t="s">
        <v>48</v>
      </c>
      <c r="H76" s="145"/>
      <c r="I76" s="147"/>
      <c r="J76" s="148" t="s">
        <v>49</v>
      </c>
      <c r="K76" s="145"/>
      <c r="L76" s="52"/>
      <c r="S76" s="35"/>
      <c r="T76" s="35"/>
      <c r="U76" s="35"/>
      <c r="V76" s="35"/>
      <c r="W76" s="35"/>
      <c r="X76" s="35"/>
      <c r="Y76" s="35"/>
      <c r="Z76" s="35"/>
      <c r="AA76" s="35"/>
      <c r="AB76" s="35"/>
      <c r="AC76" s="35"/>
      <c r="AD76" s="35"/>
      <c r="AE76" s="35"/>
    </row>
    <row r="77" spans="1:31" s="2" customFormat="1" ht="14.4"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31" s="2" customFormat="1" ht="6.9"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31" s="2" customFormat="1" ht="24.9" customHeight="1">
      <c r="A82" s="35"/>
      <c r="B82" s="36"/>
      <c r="C82" s="24" t="s">
        <v>90</v>
      </c>
      <c r="D82" s="37"/>
      <c r="E82" s="37"/>
      <c r="F82" s="37"/>
      <c r="G82" s="37"/>
      <c r="H82" s="37"/>
      <c r="I82" s="116"/>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31" s="2" customFormat="1" ht="24" customHeight="1">
      <c r="A85" s="35"/>
      <c r="B85" s="36"/>
      <c r="C85" s="37"/>
      <c r="D85" s="37"/>
      <c r="E85" s="331" t="str">
        <f>E7</f>
        <v>Celková oprava objektu Děčín spádovištní stavědlo -ZMĚNA Č.1</v>
      </c>
      <c r="F85" s="332"/>
      <c r="G85" s="332"/>
      <c r="H85" s="332"/>
      <c r="I85" s="116"/>
      <c r="J85" s="37"/>
      <c r="K85" s="37"/>
      <c r="L85" s="52"/>
      <c r="S85" s="35"/>
      <c r="T85" s="35"/>
      <c r="U85" s="35"/>
      <c r="V85" s="35"/>
      <c r="W85" s="35"/>
      <c r="X85" s="35"/>
      <c r="Y85" s="35"/>
      <c r="Z85" s="35"/>
      <c r="AA85" s="35"/>
      <c r="AB85" s="35"/>
      <c r="AC85" s="35"/>
      <c r="AD85" s="35"/>
      <c r="AE85" s="35"/>
    </row>
    <row r="86" spans="1:31" s="2" customFormat="1" ht="12" customHeight="1">
      <c r="A86" s="35"/>
      <c r="B86" s="36"/>
      <c r="C86" s="30" t="s">
        <v>88</v>
      </c>
      <c r="D86" s="37"/>
      <c r="E86" s="37"/>
      <c r="F86" s="37"/>
      <c r="G86" s="37"/>
      <c r="H86" s="37"/>
      <c r="I86" s="116"/>
      <c r="J86" s="37"/>
      <c r="K86" s="37"/>
      <c r="L86" s="52"/>
      <c r="S86" s="35"/>
      <c r="T86" s="35"/>
      <c r="U86" s="35"/>
      <c r="V86" s="35"/>
      <c r="W86" s="35"/>
      <c r="X86" s="35"/>
      <c r="Y86" s="35"/>
      <c r="Z86" s="35"/>
      <c r="AA86" s="35"/>
      <c r="AB86" s="35"/>
      <c r="AC86" s="35"/>
      <c r="AD86" s="35"/>
      <c r="AE86" s="35"/>
    </row>
    <row r="87" spans="1:31" s="2" customFormat="1" ht="14.4" customHeight="1">
      <c r="A87" s="35"/>
      <c r="B87" s="36"/>
      <c r="C87" s="37"/>
      <c r="D87" s="37"/>
      <c r="E87" s="303" t="str">
        <f>E9</f>
        <v>01 - ZATEPLENÍ OBJEKTU</v>
      </c>
      <c r="F87" s="333"/>
      <c r="G87" s="333"/>
      <c r="H87" s="333"/>
      <c r="I87" s="116"/>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118" t="s">
        <v>22</v>
      </c>
      <c r="J89" s="67" t="str">
        <f>IF(J12="","",J12)</f>
        <v>Vyplň údaj</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31" s="2" customFormat="1" ht="15.6" customHeight="1">
      <c r="A91" s="35"/>
      <c r="B91" s="36"/>
      <c r="C91" s="30" t="s">
        <v>23</v>
      </c>
      <c r="D91" s="37"/>
      <c r="E91" s="37"/>
      <c r="F91" s="28" t="str">
        <f>E15</f>
        <v xml:space="preserve"> </v>
      </c>
      <c r="G91" s="37"/>
      <c r="H91" s="37"/>
      <c r="I91" s="118" t="s">
        <v>28</v>
      </c>
      <c r="J91" s="33" t="str">
        <f>E21</f>
        <v xml:space="preserve"> </v>
      </c>
      <c r="K91" s="37"/>
      <c r="L91" s="52"/>
      <c r="S91" s="35"/>
      <c r="T91" s="35"/>
      <c r="U91" s="35"/>
      <c r="V91" s="35"/>
      <c r="W91" s="35"/>
      <c r="X91" s="35"/>
      <c r="Y91" s="35"/>
      <c r="Z91" s="35"/>
      <c r="AA91" s="35"/>
      <c r="AB91" s="35"/>
      <c r="AC91" s="35"/>
      <c r="AD91" s="35"/>
      <c r="AE91" s="35"/>
    </row>
    <row r="92" spans="1:31" s="2" customFormat="1" ht="15.6" customHeight="1">
      <c r="A92" s="35"/>
      <c r="B92" s="36"/>
      <c r="C92" s="30" t="s">
        <v>26</v>
      </c>
      <c r="D92" s="37"/>
      <c r="E92" s="37"/>
      <c r="F92" s="28" t="str">
        <f>IF(E18="","",E18)</f>
        <v>Vyplň údaj</v>
      </c>
      <c r="G92" s="37"/>
      <c r="H92" s="37"/>
      <c r="I92" s="118" t="s">
        <v>30</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31" s="2" customFormat="1" ht="29.25" customHeight="1">
      <c r="A94" s="35"/>
      <c r="B94" s="36"/>
      <c r="C94" s="157" t="s">
        <v>91</v>
      </c>
      <c r="D94" s="158"/>
      <c r="E94" s="158"/>
      <c r="F94" s="158"/>
      <c r="G94" s="158"/>
      <c r="H94" s="158"/>
      <c r="I94" s="159"/>
      <c r="J94" s="160" t="s">
        <v>92</v>
      </c>
      <c r="K94" s="158"/>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8" customHeight="1">
      <c r="A96" s="35"/>
      <c r="B96" s="36"/>
      <c r="C96" s="161" t="s">
        <v>93</v>
      </c>
      <c r="D96" s="37"/>
      <c r="E96" s="37"/>
      <c r="F96" s="37"/>
      <c r="G96" s="37"/>
      <c r="H96" s="37"/>
      <c r="I96" s="116"/>
      <c r="J96" s="85">
        <f>J149</f>
        <v>0</v>
      </c>
      <c r="K96" s="37"/>
      <c r="L96" s="52"/>
      <c r="S96" s="35"/>
      <c r="T96" s="35"/>
      <c r="U96" s="35"/>
      <c r="V96" s="35"/>
      <c r="W96" s="35"/>
      <c r="X96" s="35"/>
      <c r="Y96" s="35"/>
      <c r="Z96" s="35"/>
      <c r="AA96" s="35"/>
      <c r="AB96" s="35"/>
      <c r="AC96" s="35"/>
      <c r="AD96" s="35"/>
      <c r="AE96" s="35"/>
      <c r="AU96" s="18" t="s">
        <v>94</v>
      </c>
    </row>
    <row r="97" spans="2:12" s="9" customFormat="1" ht="24.9" customHeight="1">
      <c r="B97" s="162"/>
      <c r="C97" s="163"/>
      <c r="D97" s="164" t="s">
        <v>95</v>
      </c>
      <c r="E97" s="165"/>
      <c r="F97" s="165"/>
      <c r="G97" s="165"/>
      <c r="H97" s="165"/>
      <c r="I97" s="166"/>
      <c r="J97" s="167">
        <f>J150</f>
        <v>0</v>
      </c>
      <c r="K97" s="163"/>
      <c r="L97" s="168"/>
    </row>
    <row r="98" spans="2:12" s="10" customFormat="1" ht="19.95" customHeight="1">
      <c r="B98" s="169"/>
      <c r="C98" s="170"/>
      <c r="D98" s="171" t="s">
        <v>96</v>
      </c>
      <c r="E98" s="172"/>
      <c r="F98" s="172"/>
      <c r="G98" s="172"/>
      <c r="H98" s="172"/>
      <c r="I98" s="173"/>
      <c r="J98" s="174">
        <f>J151</f>
        <v>0</v>
      </c>
      <c r="K98" s="170"/>
      <c r="L98" s="175"/>
    </row>
    <row r="99" spans="2:12" s="10" customFormat="1" ht="19.95" customHeight="1">
      <c r="B99" s="169"/>
      <c r="C99" s="170"/>
      <c r="D99" s="171" t="s">
        <v>97</v>
      </c>
      <c r="E99" s="172"/>
      <c r="F99" s="172"/>
      <c r="G99" s="172"/>
      <c r="H99" s="172"/>
      <c r="I99" s="173"/>
      <c r="J99" s="174">
        <f>J162</f>
        <v>0</v>
      </c>
      <c r="K99" s="170"/>
      <c r="L99" s="175"/>
    </row>
    <row r="100" spans="2:12" s="10" customFormat="1" ht="19.95" customHeight="1">
      <c r="B100" s="169"/>
      <c r="C100" s="170"/>
      <c r="D100" s="171" t="s">
        <v>98</v>
      </c>
      <c r="E100" s="172"/>
      <c r="F100" s="172"/>
      <c r="G100" s="172"/>
      <c r="H100" s="172"/>
      <c r="I100" s="173"/>
      <c r="J100" s="174">
        <f>J163</f>
        <v>0</v>
      </c>
      <c r="K100" s="170"/>
      <c r="L100" s="175"/>
    </row>
    <row r="101" spans="2:12" s="10" customFormat="1" ht="19.95" customHeight="1">
      <c r="B101" s="169"/>
      <c r="C101" s="170"/>
      <c r="D101" s="171" t="s">
        <v>99</v>
      </c>
      <c r="E101" s="172"/>
      <c r="F101" s="172"/>
      <c r="G101" s="172"/>
      <c r="H101" s="172"/>
      <c r="I101" s="173"/>
      <c r="J101" s="174">
        <f>J174</f>
        <v>0</v>
      </c>
      <c r="K101" s="170"/>
      <c r="L101" s="175"/>
    </row>
    <row r="102" spans="2:12" s="10" customFormat="1" ht="19.95" customHeight="1">
      <c r="B102" s="169"/>
      <c r="C102" s="170"/>
      <c r="D102" s="171" t="s">
        <v>100</v>
      </c>
      <c r="E102" s="172"/>
      <c r="F102" s="172"/>
      <c r="G102" s="172"/>
      <c r="H102" s="172"/>
      <c r="I102" s="173"/>
      <c r="J102" s="174">
        <f>J175</f>
        <v>0</v>
      </c>
      <c r="K102" s="170"/>
      <c r="L102" s="175"/>
    </row>
    <row r="103" spans="2:12" s="10" customFormat="1" ht="19.95" customHeight="1">
      <c r="B103" s="169"/>
      <c r="C103" s="170"/>
      <c r="D103" s="171" t="s">
        <v>101</v>
      </c>
      <c r="E103" s="172"/>
      <c r="F103" s="172"/>
      <c r="G103" s="172"/>
      <c r="H103" s="172"/>
      <c r="I103" s="173"/>
      <c r="J103" s="174">
        <f>J184</f>
        <v>0</v>
      </c>
      <c r="K103" s="170"/>
      <c r="L103" s="175"/>
    </row>
    <row r="104" spans="2:12" s="10" customFormat="1" ht="19.95" customHeight="1">
      <c r="B104" s="169"/>
      <c r="C104" s="170"/>
      <c r="D104" s="171" t="s">
        <v>102</v>
      </c>
      <c r="E104" s="172"/>
      <c r="F104" s="172"/>
      <c r="G104" s="172"/>
      <c r="H104" s="172"/>
      <c r="I104" s="173"/>
      <c r="J104" s="174">
        <f>J228</f>
        <v>0</v>
      </c>
      <c r="K104" s="170"/>
      <c r="L104" s="175"/>
    </row>
    <row r="105" spans="2:12" s="10" customFormat="1" ht="19.95" customHeight="1">
      <c r="B105" s="169"/>
      <c r="C105" s="170"/>
      <c r="D105" s="171" t="s">
        <v>103</v>
      </c>
      <c r="E105" s="172"/>
      <c r="F105" s="172"/>
      <c r="G105" s="172"/>
      <c r="H105" s="172"/>
      <c r="I105" s="173"/>
      <c r="J105" s="174">
        <f>J233</f>
        <v>0</v>
      </c>
      <c r="K105" s="170"/>
      <c r="L105" s="175"/>
    </row>
    <row r="106" spans="2:12" s="10" customFormat="1" ht="19.95" customHeight="1">
      <c r="B106" s="169"/>
      <c r="C106" s="170"/>
      <c r="D106" s="171" t="s">
        <v>104</v>
      </c>
      <c r="E106" s="172"/>
      <c r="F106" s="172"/>
      <c r="G106" s="172"/>
      <c r="H106" s="172"/>
      <c r="I106" s="173"/>
      <c r="J106" s="174">
        <f>J267</f>
        <v>0</v>
      </c>
      <c r="K106" s="170"/>
      <c r="L106" s="175"/>
    </row>
    <row r="107" spans="2:12" s="10" customFormat="1" ht="19.95" customHeight="1">
      <c r="B107" s="169"/>
      <c r="C107" s="170"/>
      <c r="D107" s="171" t="s">
        <v>105</v>
      </c>
      <c r="E107" s="172"/>
      <c r="F107" s="172"/>
      <c r="G107" s="172"/>
      <c r="H107" s="172"/>
      <c r="I107" s="173"/>
      <c r="J107" s="174">
        <f>J605</f>
        <v>0</v>
      </c>
      <c r="K107" s="170"/>
      <c r="L107" s="175"/>
    </row>
    <row r="108" spans="2:12" s="10" customFormat="1" ht="19.95" customHeight="1">
      <c r="B108" s="169"/>
      <c r="C108" s="170"/>
      <c r="D108" s="171" t="s">
        <v>106</v>
      </c>
      <c r="E108" s="172"/>
      <c r="F108" s="172"/>
      <c r="G108" s="172"/>
      <c r="H108" s="172"/>
      <c r="I108" s="173"/>
      <c r="J108" s="174">
        <f>J712</f>
        <v>0</v>
      </c>
      <c r="K108" s="170"/>
      <c r="L108" s="175"/>
    </row>
    <row r="109" spans="2:12" s="10" customFormat="1" ht="19.95" customHeight="1">
      <c r="B109" s="169"/>
      <c r="C109" s="170"/>
      <c r="D109" s="171" t="s">
        <v>107</v>
      </c>
      <c r="E109" s="172"/>
      <c r="F109" s="172"/>
      <c r="G109" s="172"/>
      <c r="H109" s="172"/>
      <c r="I109" s="173"/>
      <c r="J109" s="174">
        <f>J793</f>
        <v>0</v>
      </c>
      <c r="K109" s="170"/>
      <c r="L109" s="175"/>
    </row>
    <row r="110" spans="2:12" s="10" customFormat="1" ht="19.95" customHeight="1">
      <c r="B110" s="169"/>
      <c r="C110" s="170"/>
      <c r="D110" s="171" t="s">
        <v>108</v>
      </c>
      <c r="E110" s="172"/>
      <c r="F110" s="172"/>
      <c r="G110" s="172"/>
      <c r="H110" s="172"/>
      <c r="I110" s="173"/>
      <c r="J110" s="174">
        <f>J794</f>
        <v>0</v>
      </c>
      <c r="K110" s="170"/>
      <c r="L110" s="175"/>
    </row>
    <row r="111" spans="2:12" s="10" customFormat="1" ht="19.95" customHeight="1">
      <c r="B111" s="169"/>
      <c r="C111" s="170"/>
      <c r="D111" s="171" t="s">
        <v>109</v>
      </c>
      <c r="E111" s="172"/>
      <c r="F111" s="172"/>
      <c r="G111" s="172"/>
      <c r="H111" s="172"/>
      <c r="I111" s="173"/>
      <c r="J111" s="174">
        <f>J851</f>
        <v>0</v>
      </c>
      <c r="K111" s="170"/>
      <c r="L111" s="175"/>
    </row>
    <row r="112" spans="2:12" s="10" customFormat="1" ht="19.95" customHeight="1">
      <c r="B112" s="169"/>
      <c r="C112" s="170"/>
      <c r="D112" s="171" t="s">
        <v>110</v>
      </c>
      <c r="E112" s="172"/>
      <c r="F112" s="172"/>
      <c r="G112" s="172"/>
      <c r="H112" s="172"/>
      <c r="I112" s="173"/>
      <c r="J112" s="174">
        <f>J941</f>
        <v>0</v>
      </c>
      <c r="K112" s="170"/>
      <c r="L112" s="175"/>
    </row>
    <row r="113" spans="2:12" s="10" customFormat="1" ht="19.95" customHeight="1">
      <c r="B113" s="169"/>
      <c r="C113" s="170"/>
      <c r="D113" s="171" t="s">
        <v>111</v>
      </c>
      <c r="E113" s="172"/>
      <c r="F113" s="172"/>
      <c r="G113" s="172"/>
      <c r="H113" s="172"/>
      <c r="I113" s="173"/>
      <c r="J113" s="174">
        <f>J954</f>
        <v>0</v>
      </c>
      <c r="K113" s="170"/>
      <c r="L113" s="175"/>
    </row>
    <row r="114" spans="2:12" s="10" customFormat="1" ht="19.95" customHeight="1">
      <c r="B114" s="169"/>
      <c r="C114" s="170"/>
      <c r="D114" s="171" t="s">
        <v>112</v>
      </c>
      <c r="E114" s="172"/>
      <c r="F114" s="172"/>
      <c r="G114" s="172"/>
      <c r="H114" s="172"/>
      <c r="I114" s="173"/>
      <c r="J114" s="174">
        <f>J1193</f>
        <v>0</v>
      </c>
      <c r="K114" s="170"/>
      <c r="L114" s="175"/>
    </row>
    <row r="115" spans="2:12" s="9" customFormat="1" ht="24.9" customHeight="1">
      <c r="B115" s="162"/>
      <c r="C115" s="163"/>
      <c r="D115" s="164" t="s">
        <v>113</v>
      </c>
      <c r="E115" s="165"/>
      <c r="F115" s="165"/>
      <c r="G115" s="165"/>
      <c r="H115" s="165"/>
      <c r="I115" s="166"/>
      <c r="J115" s="167">
        <f>J1196</f>
        <v>0</v>
      </c>
      <c r="K115" s="163"/>
      <c r="L115" s="168"/>
    </row>
    <row r="116" spans="2:12" s="10" customFormat="1" ht="19.95" customHeight="1">
      <c r="B116" s="169"/>
      <c r="C116" s="170"/>
      <c r="D116" s="171" t="s">
        <v>114</v>
      </c>
      <c r="E116" s="172"/>
      <c r="F116" s="172"/>
      <c r="G116" s="172"/>
      <c r="H116" s="172"/>
      <c r="I116" s="173"/>
      <c r="J116" s="174">
        <f>J1197</f>
        <v>0</v>
      </c>
      <c r="K116" s="170"/>
      <c r="L116" s="175"/>
    </row>
    <row r="117" spans="2:12" s="10" customFormat="1" ht="19.95" customHeight="1">
      <c r="B117" s="169"/>
      <c r="C117" s="170"/>
      <c r="D117" s="171" t="s">
        <v>115</v>
      </c>
      <c r="E117" s="172"/>
      <c r="F117" s="172"/>
      <c r="G117" s="172"/>
      <c r="H117" s="172"/>
      <c r="I117" s="173"/>
      <c r="J117" s="174">
        <f>J1201</f>
        <v>0</v>
      </c>
      <c r="K117" s="170"/>
      <c r="L117" s="175"/>
    </row>
    <row r="118" spans="2:12" s="10" customFormat="1" ht="19.95" customHeight="1">
      <c r="B118" s="169"/>
      <c r="C118" s="170"/>
      <c r="D118" s="171" t="s">
        <v>116</v>
      </c>
      <c r="E118" s="172"/>
      <c r="F118" s="172"/>
      <c r="G118" s="172"/>
      <c r="H118" s="172"/>
      <c r="I118" s="173"/>
      <c r="J118" s="174">
        <f>J1238</f>
        <v>0</v>
      </c>
      <c r="K118" s="170"/>
      <c r="L118" s="175"/>
    </row>
    <row r="119" spans="2:12" s="10" customFormat="1" ht="19.95" customHeight="1">
      <c r="B119" s="169"/>
      <c r="C119" s="170"/>
      <c r="D119" s="171" t="s">
        <v>117</v>
      </c>
      <c r="E119" s="172"/>
      <c r="F119" s="172"/>
      <c r="G119" s="172"/>
      <c r="H119" s="172"/>
      <c r="I119" s="173"/>
      <c r="J119" s="174">
        <f>J1245</f>
        <v>0</v>
      </c>
      <c r="K119" s="170"/>
      <c r="L119" s="175"/>
    </row>
    <row r="120" spans="2:12" s="10" customFormat="1" ht="19.95" customHeight="1">
      <c r="B120" s="169"/>
      <c r="C120" s="170"/>
      <c r="D120" s="171" t="s">
        <v>118</v>
      </c>
      <c r="E120" s="172"/>
      <c r="F120" s="172"/>
      <c r="G120" s="172"/>
      <c r="H120" s="172"/>
      <c r="I120" s="173"/>
      <c r="J120" s="174">
        <f>J1250</f>
        <v>0</v>
      </c>
      <c r="K120" s="170"/>
      <c r="L120" s="175"/>
    </row>
    <row r="121" spans="2:12" s="10" customFormat="1" ht="19.95" customHeight="1">
      <c r="B121" s="169"/>
      <c r="C121" s="170"/>
      <c r="D121" s="171" t="s">
        <v>119</v>
      </c>
      <c r="E121" s="172"/>
      <c r="F121" s="172"/>
      <c r="G121" s="172"/>
      <c r="H121" s="172"/>
      <c r="I121" s="173"/>
      <c r="J121" s="174">
        <f>J1259</f>
        <v>0</v>
      </c>
      <c r="K121" s="170"/>
      <c r="L121" s="175"/>
    </row>
    <row r="122" spans="2:12" s="10" customFormat="1" ht="19.95" customHeight="1">
      <c r="B122" s="169"/>
      <c r="C122" s="170"/>
      <c r="D122" s="171" t="s">
        <v>120</v>
      </c>
      <c r="E122" s="172"/>
      <c r="F122" s="172"/>
      <c r="G122" s="172"/>
      <c r="H122" s="172"/>
      <c r="I122" s="173"/>
      <c r="J122" s="174">
        <f>J1266</f>
        <v>0</v>
      </c>
      <c r="K122" s="170"/>
      <c r="L122" s="175"/>
    </row>
    <row r="123" spans="2:12" s="10" customFormat="1" ht="19.95" customHeight="1">
      <c r="B123" s="169"/>
      <c r="C123" s="170"/>
      <c r="D123" s="171" t="s">
        <v>121</v>
      </c>
      <c r="E123" s="172"/>
      <c r="F123" s="172"/>
      <c r="G123" s="172"/>
      <c r="H123" s="172"/>
      <c r="I123" s="173"/>
      <c r="J123" s="174">
        <f>J1360</f>
        <v>0</v>
      </c>
      <c r="K123" s="170"/>
      <c r="L123" s="175"/>
    </row>
    <row r="124" spans="2:12" s="10" customFormat="1" ht="19.95" customHeight="1">
      <c r="B124" s="169"/>
      <c r="C124" s="170"/>
      <c r="D124" s="171" t="s">
        <v>122</v>
      </c>
      <c r="E124" s="172"/>
      <c r="F124" s="172"/>
      <c r="G124" s="172"/>
      <c r="H124" s="172"/>
      <c r="I124" s="173"/>
      <c r="J124" s="174">
        <f>J1411</f>
        <v>0</v>
      </c>
      <c r="K124" s="170"/>
      <c r="L124" s="175"/>
    </row>
    <row r="125" spans="2:12" s="10" customFormat="1" ht="19.95" customHeight="1">
      <c r="B125" s="169"/>
      <c r="C125" s="170"/>
      <c r="D125" s="171" t="s">
        <v>123</v>
      </c>
      <c r="E125" s="172"/>
      <c r="F125" s="172"/>
      <c r="G125" s="172"/>
      <c r="H125" s="172"/>
      <c r="I125" s="173"/>
      <c r="J125" s="174">
        <f>J1443</f>
        <v>0</v>
      </c>
      <c r="K125" s="170"/>
      <c r="L125" s="175"/>
    </row>
    <row r="126" spans="2:12" s="10" customFormat="1" ht="19.95" customHeight="1">
      <c r="B126" s="169"/>
      <c r="C126" s="170"/>
      <c r="D126" s="171" t="s">
        <v>124</v>
      </c>
      <c r="E126" s="172"/>
      <c r="F126" s="172"/>
      <c r="G126" s="172"/>
      <c r="H126" s="172"/>
      <c r="I126" s="173"/>
      <c r="J126" s="174">
        <f>J1467</f>
        <v>0</v>
      </c>
      <c r="K126" s="170"/>
      <c r="L126" s="175"/>
    </row>
    <row r="127" spans="2:12" s="10" customFormat="1" ht="19.95" customHeight="1">
      <c r="B127" s="169"/>
      <c r="C127" s="170"/>
      <c r="D127" s="171" t="s">
        <v>125</v>
      </c>
      <c r="E127" s="172"/>
      <c r="F127" s="172"/>
      <c r="G127" s="172"/>
      <c r="H127" s="172"/>
      <c r="I127" s="173"/>
      <c r="J127" s="174">
        <f>J1474</f>
        <v>0</v>
      </c>
      <c r="K127" s="170"/>
      <c r="L127" s="175"/>
    </row>
    <row r="128" spans="2:12" s="10" customFormat="1" ht="19.95" customHeight="1">
      <c r="B128" s="169"/>
      <c r="C128" s="170"/>
      <c r="D128" s="171" t="s">
        <v>126</v>
      </c>
      <c r="E128" s="172"/>
      <c r="F128" s="172"/>
      <c r="G128" s="172"/>
      <c r="H128" s="172"/>
      <c r="I128" s="173"/>
      <c r="J128" s="174">
        <f>J1487</f>
        <v>0</v>
      </c>
      <c r="K128" s="170"/>
      <c r="L128" s="175"/>
    </row>
    <row r="129" spans="2:12" s="10" customFormat="1" ht="19.95" customHeight="1">
      <c r="B129" s="169"/>
      <c r="C129" s="170"/>
      <c r="D129" s="171" t="s">
        <v>127</v>
      </c>
      <c r="E129" s="172"/>
      <c r="F129" s="172"/>
      <c r="G129" s="172"/>
      <c r="H129" s="172"/>
      <c r="I129" s="173"/>
      <c r="J129" s="174">
        <f>J1527</f>
        <v>0</v>
      </c>
      <c r="K129" s="170"/>
      <c r="L129" s="175"/>
    </row>
    <row r="130" spans="1:31" s="2" customFormat="1" ht="21.75" customHeight="1">
      <c r="A130" s="35"/>
      <c r="B130" s="36"/>
      <c r="C130" s="37"/>
      <c r="D130" s="37"/>
      <c r="E130" s="37"/>
      <c r="F130" s="37"/>
      <c r="G130" s="37"/>
      <c r="H130" s="37"/>
      <c r="I130" s="116"/>
      <c r="J130" s="37"/>
      <c r="K130" s="37"/>
      <c r="L130" s="52"/>
      <c r="S130" s="35"/>
      <c r="T130" s="35"/>
      <c r="U130" s="35"/>
      <c r="V130" s="35"/>
      <c r="W130" s="35"/>
      <c r="X130" s="35"/>
      <c r="Y130" s="35"/>
      <c r="Z130" s="35"/>
      <c r="AA130" s="35"/>
      <c r="AB130" s="35"/>
      <c r="AC130" s="35"/>
      <c r="AD130" s="35"/>
      <c r="AE130" s="35"/>
    </row>
    <row r="131" spans="1:31" s="2" customFormat="1" ht="6.9" customHeight="1">
      <c r="A131" s="35"/>
      <c r="B131" s="55"/>
      <c r="C131" s="56"/>
      <c r="D131" s="56"/>
      <c r="E131" s="56"/>
      <c r="F131" s="56"/>
      <c r="G131" s="56"/>
      <c r="H131" s="56"/>
      <c r="I131" s="153"/>
      <c r="J131" s="56"/>
      <c r="K131" s="56"/>
      <c r="L131" s="52"/>
      <c r="S131" s="35"/>
      <c r="T131" s="35"/>
      <c r="U131" s="35"/>
      <c r="V131" s="35"/>
      <c r="W131" s="35"/>
      <c r="X131" s="35"/>
      <c r="Y131" s="35"/>
      <c r="Z131" s="35"/>
      <c r="AA131" s="35"/>
      <c r="AB131" s="35"/>
      <c r="AC131" s="35"/>
      <c r="AD131" s="35"/>
      <c r="AE131" s="35"/>
    </row>
    <row r="135" spans="1:31" s="2" customFormat="1" ht="6.9" customHeight="1">
      <c r="A135" s="35"/>
      <c r="B135" s="57"/>
      <c r="C135" s="58"/>
      <c r="D135" s="58"/>
      <c r="E135" s="58"/>
      <c r="F135" s="58"/>
      <c r="G135" s="58"/>
      <c r="H135" s="58"/>
      <c r="I135" s="156"/>
      <c r="J135" s="58"/>
      <c r="K135" s="58"/>
      <c r="L135" s="52"/>
      <c r="S135" s="35"/>
      <c r="T135" s="35"/>
      <c r="U135" s="35"/>
      <c r="V135" s="35"/>
      <c r="W135" s="35"/>
      <c r="X135" s="35"/>
      <c r="Y135" s="35"/>
      <c r="Z135" s="35"/>
      <c r="AA135" s="35"/>
      <c r="AB135" s="35"/>
      <c r="AC135" s="35"/>
      <c r="AD135" s="35"/>
      <c r="AE135" s="35"/>
    </row>
    <row r="136" spans="1:31" s="2" customFormat="1" ht="24.9" customHeight="1">
      <c r="A136" s="35"/>
      <c r="B136" s="36"/>
      <c r="C136" s="24" t="s">
        <v>128</v>
      </c>
      <c r="D136" s="37"/>
      <c r="E136" s="37"/>
      <c r="F136" s="37"/>
      <c r="G136" s="37"/>
      <c r="H136" s="37"/>
      <c r="I136" s="116"/>
      <c r="J136" s="37"/>
      <c r="K136" s="37"/>
      <c r="L136" s="52"/>
      <c r="S136" s="35"/>
      <c r="T136" s="35"/>
      <c r="U136" s="35"/>
      <c r="V136" s="35"/>
      <c r="W136" s="35"/>
      <c r="X136" s="35"/>
      <c r="Y136" s="35"/>
      <c r="Z136" s="35"/>
      <c r="AA136" s="35"/>
      <c r="AB136" s="35"/>
      <c r="AC136" s="35"/>
      <c r="AD136" s="35"/>
      <c r="AE136" s="35"/>
    </row>
    <row r="137" spans="1:31" s="2" customFormat="1" ht="6.9" customHeight="1">
      <c r="A137" s="35"/>
      <c r="B137" s="36"/>
      <c r="C137" s="37"/>
      <c r="D137" s="37"/>
      <c r="E137" s="37"/>
      <c r="F137" s="37"/>
      <c r="G137" s="37"/>
      <c r="H137" s="37"/>
      <c r="I137" s="116"/>
      <c r="J137" s="37"/>
      <c r="K137" s="37"/>
      <c r="L137" s="52"/>
      <c r="S137" s="35"/>
      <c r="T137" s="35"/>
      <c r="U137" s="35"/>
      <c r="V137" s="35"/>
      <c r="W137" s="35"/>
      <c r="X137" s="35"/>
      <c r="Y137" s="35"/>
      <c r="Z137" s="35"/>
      <c r="AA137" s="35"/>
      <c r="AB137" s="35"/>
      <c r="AC137" s="35"/>
      <c r="AD137" s="35"/>
      <c r="AE137" s="35"/>
    </row>
    <row r="138" spans="1:31" s="2" customFormat="1" ht="12" customHeight="1">
      <c r="A138" s="35"/>
      <c r="B138" s="36"/>
      <c r="C138" s="30" t="s">
        <v>16</v>
      </c>
      <c r="D138" s="37"/>
      <c r="E138" s="37"/>
      <c r="F138" s="37"/>
      <c r="G138" s="37"/>
      <c r="H138" s="37"/>
      <c r="I138" s="116"/>
      <c r="J138" s="37"/>
      <c r="K138" s="37"/>
      <c r="L138" s="52"/>
      <c r="S138" s="35"/>
      <c r="T138" s="35"/>
      <c r="U138" s="35"/>
      <c r="V138" s="35"/>
      <c r="W138" s="35"/>
      <c r="X138" s="35"/>
      <c r="Y138" s="35"/>
      <c r="Z138" s="35"/>
      <c r="AA138" s="35"/>
      <c r="AB138" s="35"/>
      <c r="AC138" s="35"/>
      <c r="AD138" s="35"/>
      <c r="AE138" s="35"/>
    </row>
    <row r="139" spans="1:31" s="2" customFormat="1" ht="24" customHeight="1">
      <c r="A139" s="35"/>
      <c r="B139" s="36"/>
      <c r="C139" s="37"/>
      <c r="D139" s="37"/>
      <c r="E139" s="331" t="str">
        <f>E7</f>
        <v>Celková oprava objektu Děčín spádovištní stavědlo -ZMĚNA Č.1</v>
      </c>
      <c r="F139" s="332"/>
      <c r="G139" s="332"/>
      <c r="H139" s="332"/>
      <c r="I139" s="116"/>
      <c r="J139" s="37"/>
      <c r="K139" s="37"/>
      <c r="L139" s="52"/>
      <c r="S139" s="35"/>
      <c r="T139" s="35"/>
      <c r="U139" s="35"/>
      <c r="V139" s="35"/>
      <c r="W139" s="35"/>
      <c r="X139" s="35"/>
      <c r="Y139" s="35"/>
      <c r="Z139" s="35"/>
      <c r="AA139" s="35"/>
      <c r="AB139" s="35"/>
      <c r="AC139" s="35"/>
      <c r="AD139" s="35"/>
      <c r="AE139" s="35"/>
    </row>
    <row r="140" spans="1:31" s="2" customFormat="1" ht="12" customHeight="1">
      <c r="A140" s="35"/>
      <c r="B140" s="36"/>
      <c r="C140" s="30" t="s">
        <v>88</v>
      </c>
      <c r="D140" s="37"/>
      <c r="E140" s="37"/>
      <c r="F140" s="37"/>
      <c r="G140" s="37"/>
      <c r="H140" s="37"/>
      <c r="I140" s="116"/>
      <c r="J140" s="37"/>
      <c r="K140" s="37"/>
      <c r="L140" s="52"/>
      <c r="S140" s="35"/>
      <c r="T140" s="35"/>
      <c r="U140" s="35"/>
      <c r="V140" s="35"/>
      <c r="W140" s="35"/>
      <c r="X140" s="35"/>
      <c r="Y140" s="35"/>
      <c r="Z140" s="35"/>
      <c r="AA140" s="35"/>
      <c r="AB140" s="35"/>
      <c r="AC140" s="35"/>
      <c r="AD140" s="35"/>
      <c r="AE140" s="35"/>
    </row>
    <row r="141" spans="1:31" s="2" customFormat="1" ht="14.4" customHeight="1">
      <c r="A141" s="35"/>
      <c r="B141" s="36"/>
      <c r="C141" s="37"/>
      <c r="D141" s="37"/>
      <c r="E141" s="303" t="str">
        <f>E9</f>
        <v>01 - ZATEPLENÍ OBJEKTU</v>
      </c>
      <c r="F141" s="333"/>
      <c r="G141" s="333"/>
      <c r="H141" s="333"/>
      <c r="I141" s="116"/>
      <c r="J141" s="37"/>
      <c r="K141" s="37"/>
      <c r="L141" s="52"/>
      <c r="S141" s="35"/>
      <c r="T141" s="35"/>
      <c r="U141" s="35"/>
      <c r="V141" s="35"/>
      <c r="W141" s="35"/>
      <c r="X141" s="35"/>
      <c r="Y141" s="35"/>
      <c r="Z141" s="35"/>
      <c r="AA141" s="35"/>
      <c r="AB141" s="35"/>
      <c r="AC141" s="35"/>
      <c r="AD141" s="35"/>
      <c r="AE141" s="35"/>
    </row>
    <row r="142" spans="1:31" s="2" customFormat="1" ht="6.9" customHeight="1">
      <c r="A142" s="35"/>
      <c r="B142" s="36"/>
      <c r="C142" s="37"/>
      <c r="D142" s="37"/>
      <c r="E142" s="37"/>
      <c r="F142" s="37"/>
      <c r="G142" s="37"/>
      <c r="H142" s="37"/>
      <c r="I142" s="116"/>
      <c r="J142" s="37"/>
      <c r="K142" s="37"/>
      <c r="L142" s="52"/>
      <c r="S142" s="35"/>
      <c r="T142" s="35"/>
      <c r="U142" s="35"/>
      <c r="V142" s="35"/>
      <c r="W142" s="35"/>
      <c r="X142" s="35"/>
      <c r="Y142" s="35"/>
      <c r="Z142" s="35"/>
      <c r="AA142" s="35"/>
      <c r="AB142" s="35"/>
      <c r="AC142" s="35"/>
      <c r="AD142" s="35"/>
      <c r="AE142" s="35"/>
    </row>
    <row r="143" spans="1:31" s="2" customFormat="1" ht="12" customHeight="1">
      <c r="A143" s="35"/>
      <c r="B143" s="36"/>
      <c r="C143" s="30" t="s">
        <v>20</v>
      </c>
      <c r="D143" s="37"/>
      <c r="E143" s="37"/>
      <c r="F143" s="28" t="str">
        <f>F12</f>
        <v xml:space="preserve"> </v>
      </c>
      <c r="G143" s="37"/>
      <c r="H143" s="37"/>
      <c r="I143" s="118" t="s">
        <v>22</v>
      </c>
      <c r="J143" s="67" t="str">
        <f>IF(J12="","",J12)</f>
        <v>Vyplň údaj</v>
      </c>
      <c r="K143" s="37"/>
      <c r="L143" s="52"/>
      <c r="S143" s="35"/>
      <c r="T143" s="35"/>
      <c r="U143" s="35"/>
      <c r="V143" s="35"/>
      <c r="W143" s="35"/>
      <c r="X143" s="35"/>
      <c r="Y143" s="35"/>
      <c r="Z143" s="35"/>
      <c r="AA143" s="35"/>
      <c r="AB143" s="35"/>
      <c r="AC143" s="35"/>
      <c r="AD143" s="35"/>
      <c r="AE143" s="35"/>
    </row>
    <row r="144" spans="1:31" s="2" customFormat="1" ht="6.9" customHeight="1">
      <c r="A144" s="35"/>
      <c r="B144" s="36"/>
      <c r="C144" s="37"/>
      <c r="D144" s="37"/>
      <c r="E144" s="37"/>
      <c r="F144" s="37"/>
      <c r="G144" s="37"/>
      <c r="H144" s="37"/>
      <c r="I144" s="116"/>
      <c r="J144" s="37"/>
      <c r="K144" s="37"/>
      <c r="L144" s="52"/>
      <c r="S144" s="35"/>
      <c r="T144" s="35"/>
      <c r="U144" s="35"/>
      <c r="V144" s="35"/>
      <c r="W144" s="35"/>
      <c r="X144" s="35"/>
      <c r="Y144" s="35"/>
      <c r="Z144" s="35"/>
      <c r="AA144" s="35"/>
      <c r="AB144" s="35"/>
      <c r="AC144" s="35"/>
      <c r="AD144" s="35"/>
      <c r="AE144" s="35"/>
    </row>
    <row r="145" spans="1:31" s="2" customFormat="1" ht="15.6" customHeight="1">
      <c r="A145" s="35"/>
      <c r="B145" s="36"/>
      <c r="C145" s="30" t="s">
        <v>23</v>
      </c>
      <c r="D145" s="37"/>
      <c r="E145" s="37"/>
      <c r="F145" s="28" t="str">
        <f>E15</f>
        <v xml:space="preserve"> </v>
      </c>
      <c r="G145" s="37"/>
      <c r="H145" s="37"/>
      <c r="I145" s="118" t="s">
        <v>28</v>
      </c>
      <c r="J145" s="33" t="str">
        <f>E21</f>
        <v xml:space="preserve"> </v>
      </c>
      <c r="K145" s="37"/>
      <c r="L145" s="52"/>
      <c r="S145" s="35"/>
      <c r="T145" s="35"/>
      <c r="U145" s="35"/>
      <c r="V145" s="35"/>
      <c r="W145" s="35"/>
      <c r="X145" s="35"/>
      <c r="Y145" s="35"/>
      <c r="Z145" s="35"/>
      <c r="AA145" s="35"/>
      <c r="AB145" s="35"/>
      <c r="AC145" s="35"/>
      <c r="AD145" s="35"/>
      <c r="AE145" s="35"/>
    </row>
    <row r="146" spans="1:31" s="2" customFormat="1" ht="15.6" customHeight="1">
      <c r="A146" s="35"/>
      <c r="B146" s="36"/>
      <c r="C146" s="30" t="s">
        <v>26</v>
      </c>
      <c r="D146" s="37"/>
      <c r="E146" s="37"/>
      <c r="F146" s="28" t="str">
        <f>IF(E18="","",E18)</f>
        <v>Vyplň údaj</v>
      </c>
      <c r="G146" s="37"/>
      <c r="H146" s="37"/>
      <c r="I146" s="118" t="s">
        <v>30</v>
      </c>
      <c r="J146" s="33" t="str">
        <f>E24</f>
        <v xml:space="preserve"> </v>
      </c>
      <c r="K146" s="37"/>
      <c r="L146" s="52"/>
      <c r="S146" s="35"/>
      <c r="T146" s="35"/>
      <c r="U146" s="35"/>
      <c r="V146" s="35"/>
      <c r="W146" s="35"/>
      <c r="X146" s="35"/>
      <c r="Y146" s="35"/>
      <c r="Z146" s="35"/>
      <c r="AA146" s="35"/>
      <c r="AB146" s="35"/>
      <c r="AC146" s="35"/>
      <c r="AD146" s="35"/>
      <c r="AE146" s="35"/>
    </row>
    <row r="147" spans="1:31" s="2" customFormat="1" ht="10.35" customHeight="1">
      <c r="A147" s="35"/>
      <c r="B147" s="36"/>
      <c r="C147" s="37"/>
      <c r="D147" s="37"/>
      <c r="E147" s="37"/>
      <c r="F147" s="37"/>
      <c r="G147" s="37"/>
      <c r="H147" s="37"/>
      <c r="I147" s="116"/>
      <c r="J147" s="37"/>
      <c r="K147" s="37"/>
      <c r="L147" s="52"/>
      <c r="S147" s="35"/>
      <c r="T147" s="35"/>
      <c r="U147" s="35"/>
      <c r="V147" s="35"/>
      <c r="W147" s="35"/>
      <c r="X147" s="35"/>
      <c r="Y147" s="35"/>
      <c r="Z147" s="35"/>
      <c r="AA147" s="35"/>
      <c r="AB147" s="35"/>
      <c r="AC147" s="35"/>
      <c r="AD147" s="35"/>
      <c r="AE147" s="35"/>
    </row>
    <row r="148" spans="1:31" s="11" customFormat="1" ht="29.25" customHeight="1">
      <c r="A148" s="176"/>
      <c r="B148" s="177"/>
      <c r="C148" s="178" t="s">
        <v>129</v>
      </c>
      <c r="D148" s="179" t="s">
        <v>58</v>
      </c>
      <c r="E148" s="179" t="s">
        <v>54</v>
      </c>
      <c r="F148" s="179" t="s">
        <v>55</v>
      </c>
      <c r="G148" s="179" t="s">
        <v>130</v>
      </c>
      <c r="H148" s="179" t="s">
        <v>131</v>
      </c>
      <c r="I148" s="180" t="s">
        <v>132</v>
      </c>
      <c r="J148" s="179" t="s">
        <v>92</v>
      </c>
      <c r="K148" s="181" t="s">
        <v>133</v>
      </c>
      <c r="L148" s="182"/>
      <c r="M148" s="76" t="s">
        <v>1</v>
      </c>
      <c r="N148" s="77" t="s">
        <v>37</v>
      </c>
      <c r="O148" s="77" t="s">
        <v>134</v>
      </c>
      <c r="P148" s="77" t="s">
        <v>135</v>
      </c>
      <c r="Q148" s="77" t="s">
        <v>136</v>
      </c>
      <c r="R148" s="77" t="s">
        <v>137</v>
      </c>
      <c r="S148" s="77" t="s">
        <v>138</v>
      </c>
      <c r="T148" s="78" t="s">
        <v>139</v>
      </c>
      <c r="U148" s="176"/>
      <c r="V148" s="176"/>
      <c r="W148" s="176"/>
      <c r="X148" s="176"/>
      <c r="Y148" s="176"/>
      <c r="Z148" s="176"/>
      <c r="AA148" s="176"/>
      <c r="AB148" s="176"/>
      <c r="AC148" s="176"/>
      <c r="AD148" s="176"/>
      <c r="AE148" s="176"/>
    </row>
    <row r="149" spans="1:63" s="2" customFormat="1" ht="22.8" customHeight="1">
      <c r="A149" s="35"/>
      <c r="B149" s="36"/>
      <c r="C149" s="83" t="s">
        <v>140</v>
      </c>
      <c r="D149" s="37"/>
      <c r="E149" s="37"/>
      <c r="F149" s="37"/>
      <c r="G149" s="37"/>
      <c r="H149" s="37"/>
      <c r="I149" s="116"/>
      <c r="J149" s="183">
        <f>BK149</f>
        <v>0</v>
      </c>
      <c r="K149" s="37"/>
      <c r="L149" s="40"/>
      <c r="M149" s="79"/>
      <c r="N149" s="184"/>
      <c r="O149" s="80"/>
      <c r="P149" s="185">
        <f>P150+P1196</f>
        <v>0</v>
      </c>
      <c r="Q149" s="80"/>
      <c r="R149" s="185">
        <f>R150+R1196</f>
        <v>89.7783522972588</v>
      </c>
      <c r="S149" s="80"/>
      <c r="T149" s="186">
        <f>T150+T1196</f>
        <v>77.52856054999998</v>
      </c>
      <c r="U149" s="35"/>
      <c r="V149" s="35"/>
      <c r="W149" s="35"/>
      <c r="X149" s="35"/>
      <c r="Y149" s="35"/>
      <c r="Z149" s="35"/>
      <c r="AA149" s="35"/>
      <c r="AB149" s="35"/>
      <c r="AC149" s="35"/>
      <c r="AD149" s="35"/>
      <c r="AE149" s="35"/>
      <c r="AT149" s="18" t="s">
        <v>72</v>
      </c>
      <c r="AU149" s="18" t="s">
        <v>94</v>
      </c>
      <c r="BK149" s="187">
        <f>BK150+BK1196</f>
        <v>0</v>
      </c>
    </row>
    <row r="150" spans="2:63" s="12" customFormat="1" ht="25.95" customHeight="1">
      <c r="B150" s="188"/>
      <c r="C150" s="189"/>
      <c r="D150" s="190" t="s">
        <v>72</v>
      </c>
      <c r="E150" s="191" t="s">
        <v>141</v>
      </c>
      <c r="F150" s="191" t="s">
        <v>142</v>
      </c>
      <c r="G150" s="189"/>
      <c r="H150" s="189"/>
      <c r="I150" s="192"/>
      <c r="J150" s="193">
        <f>BK150</f>
        <v>0</v>
      </c>
      <c r="K150" s="189"/>
      <c r="L150" s="194"/>
      <c r="M150" s="195"/>
      <c r="N150" s="196"/>
      <c r="O150" s="196"/>
      <c r="P150" s="197">
        <f>P151+P162+P163+P174+P175+P184+P228+P233+P267+P605+P712+P793+P794+P851+P941+P954+P1193</f>
        <v>0</v>
      </c>
      <c r="Q150" s="196"/>
      <c r="R150" s="197">
        <f>R151+R162+R163+R174+R175+R184+R228+R233+R267+R605+R712+R793+R794+R851+R941+R954+R1193</f>
        <v>87.5040371922928</v>
      </c>
      <c r="S150" s="196"/>
      <c r="T150" s="198">
        <f>T151+T162+T163+T174+T175+T184+T228+T233+T267+T605+T712+T793+T794+T851+T941+T954+T1193</f>
        <v>76.90105054999998</v>
      </c>
      <c r="AR150" s="199" t="s">
        <v>81</v>
      </c>
      <c r="AT150" s="200" t="s">
        <v>72</v>
      </c>
      <c r="AU150" s="200" t="s">
        <v>73</v>
      </c>
      <c r="AY150" s="199" t="s">
        <v>143</v>
      </c>
      <c r="BK150" s="201">
        <f>BK151+BK162+BK163+BK174+BK175+BK184+BK228+BK233+BK267+BK605+BK712+BK793+BK794+BK851+BK941+BK954+BK1193</f>
        <v>0</v>
      </c>
    </row>
    <row r="151" spans="2:63" s="12" customFormat="1" ht="22.8" customHeight="1">
      <c r="B151" s="188"/>
      <c r="C151" s="189"/>
      <c r="D151" s="190" t="s">
        <v>72</v>
      </c>
      <c r="E151" s="202" t="s">
        <v>144</v>
      </c>
      <c r="F151" s="202" t="s">
        <v>145</v>
      </c>
      <c r="G151" s="189"/>
      <c r="H151" s="189"/>
      <c r="I151" s="192"/>
      <c r="J151" s="203">
        <f>BK151</f>
        <v>0</v>
      </c>
      <c r="K151" s="189"/>
      <c r="L151" s="194"/>
      <c r="M151" s="195"/>
      <c r="N151" s="196"/>
      <c r="O151" s="196"/>
      <c r="P151" s="197">
        <f>SUM(P152:P161)</f>
        <v>0</v>
      </c>
      <c r="Q151" s="196"/>
      <c r="R151" s="197">
        <f>SUM(R152:R161)</f>
        <v>9.2788E-05</v>
      </c>
      <c r="S151" s="196"/>
      <c r="T151" s="198">
        <f>SUM(T152:T161)</f>
        <v>0</v>
      </c>
      <c r="AR151" s="199" t="s">
        <v>81</v>
      </c>
      <c r="AT151" s="200" t="s">
        <v>72</v>
      </c>
      <c r="AU151" s="200" t="s">
        <v>81</v>
      </c>
      <c r="AY151" s="199" t="s">
        <v>143</v>
      </c>
      <c r="BK151" s="201">
        <f>SUM(BK152:BK161)</f>
        <v>0</v>
      </c>
    </row>
    <row r="152" spans="1:65" s="2" customFormat="1" ht="32.4" customHeight="1">
      <c r="A152" s="35"/>
      <c r="B152" s="36"/>
      <c r="C152" s="204" t="s">
        <v>81</v>
      </c>
      <c r="D152" s="204" t="s">
        <v>146</v>
      </c>
      <c r="E152" s="205" t="s">
        <v>147</v>
      </c>
      <c r="F152" s="206" t="s">
        <v>148</v>
      </c>
      <c r="G152" s="207" t="s">
        <v>149</v>
      </c>
      <c r="H152" s="208">
        <v>2</v>
      </c>
      <c r="I152" s="209"/>
      <c r="J152" s="210">
        <f>ROUND(I152*H152,2)</f>
        <v>0</v>
      </c>
      <c r="K152" s="206" t="s">
        <v>150</v>
      </c>
      <c r="L152" s="40"/>
      <c r="M152" s="211" t="s">
        <v>1</v>
      </c>
      <c r="N152" s="212" t="s">
        <v>38</v>
      </c>
      <c r="O152" s="72"/>
      <c r="P152" s="213">
        <f>O152*H152</f>
        <v>0</v>
      </c>
      <c r="Q152" s="213">
        <v>0</v>
      </c>
      <c r="R152" s="213">
        <f>Q152*H152</f>
        <v>0</v>
      </c>
      <c r="S152" s="213">
        <v>0</v>
      </c>
      <c r="T152" s="214">
        <f>S152*H152</f>
        <v>0</v>
      </c>
      <c r="U152" s="35"/>
      <c r="V152" s="35"/>
      <c r="W152" s="35"/>
      <c r="X152" s="35"/>
      <c r="Y152" s="35"/>
      <c r="Z152" s="35"/>
      <c r="AA152" s="35"/>
      <c r="AB152" s="35"/>
      <c r="AC152" s="35"/>
      <c r="AD152" s="35"/>
      <c r="AE152" s="35"/>
      <c r="AR152" s="215" t="s">
        <v>151</v>
      </c>
      <c r="AT152" s="215" t="s">
        <v>146</v>
      </c>
      <c r="AU152" s="215" t="s">
        <v>83</v>
      </c>
      <c r="AY152" s="18" t="s">
        <v>143</v>
      </c>
      <c r="BE152" s="216">
        <f>IF(N152="základní",J152,0)</f>
        <v>0</v>
      </c>
      <c r="BF152" s="216">
        <f>IF(N152="snížená",J152,0)</f>
        <v>0</v>
      </c>
      <c r="BG152" s="216">
        <f>IF(N152="zákl. přenesená",J152,0)</f>
        <v>0</v>
      </c>
      <c r="BH152" s="216">
        <f>IF(N152="sníž. přenesená",J152,0)</f>
        <v>0</v>
      </c>
      <c r="BI152" s="216">
        <f>IF(N152="nulová",J152,0)</f>
        <v>0</v>
      </c>
      <c r="BJ152" s="18" t="s">
        <v>81</v>
      </c>
      <c r="BK152" s="216">
        <f>ROUND(I152*H152,2)</f>
        <v>0</v>
      </c>
      <c r="BL152" s="18" t="s">
        <v>151</v>
      </c>
      <c r="BM152" s="215" t="s">
        <v>83</v>
      </c>
    </row>
    <row r="153" spans="1:47" s="2" customFormat="1" ht="172.8">
      <c r="A153" s="35"/>
      <c r="B153" s="36"/>
      <c r="C153" s="37"/>
      <c r="D153" s="217" t="s">
        <v>152</v>
      </c>
      <c r="E153" s="37"/>
      <c r="F153" s="218" t="s">
        <v>153</v>
      </c>
      <c r="G153" s="37"/>
      <c r="H153" s="37"/>
      <c r="I153" s="116"/>
      <c r="J153" s="37"/>
      <c r="K153" s="37"/>
      <c r="L153" s="40"/>
      <c r="M153" s="219"/>
      <c r="N153" s="220"/>
      <c r="O153" s="72"/>
      <c r="P153" s="72"/>
      <c r="Q153" s="72"/>
      <c r="R153" s="72"/>
      <c r="S153" s="72"/>
      <c r="T153" s="73"/>
      <c r="U153" s="35"/>
      <c r="V153" s="35"/>
      <c r="W153" s="35"/>
      <c r="X153" s="35"/>
      <c r="Y153" s="35"/>
      <c r="Z153" s="35"/>
      <c r="AA153" s="35"/>
      <c r="AB153" s="35"/>
      <c r="AC153" s="35"/>
      <c r="AD153" s="35"/>
      <c r="AE153" s="35"/>
      <c r="AT153" s="18" t="s">
        <v>152</v>
      </c>
      <c r="AU153" s="18" t="s">
        <v>83</v>
      </c>
    </row>
    <row r="154" spans="1:65" s="2" customFormat="1" ht="32.4" customHeight="1">
      <c r="A154" s="35"/>
      <c r="B154" s="36"/>
      <c r="C154" s="204" t="s">
        <v>83</v>
      </c>
      <c r="D154" s="204" t="s">
        <v>146</v>
      </c>
      <c r="E154" s="205" t="s">
        <v>154</v>
      </c>
      <c r="F154" s="206" t="s">
        <v>155</v>
      </c>
      <c r="G154" s="207" t="s">
        <v>149</v>
      </c>
      <c r="H154" s="208">
        <v>2</v>
      </c>
      <c r="I154" s="209"/>
      <c r="J154" s="210">
        <f>ROUND(I154*H154,2)</f>
        <v>0</v>
      </c>
      <c r="K154" s="206" t="s">
        <v>150</v>
      </c>
      <c r="L154" s="40"/>
      <c r="M154" s="211" t="s">
        <v>1</v>
      </c>
      <c r="N154" s="212" t="s">
        <v>38</v>
      </c>
      <c r="O154" s="72"/>
      <c r="P154" s="213">
        <f>O154*H154</f>
        <v>0</v>
      </c>
      <c r="Q154" s="213">
        <v>4.6394E-05</v>
      </c>
      <c r="R154" s="213">
        <f>Q154*H154</f>
        <v>9.2788E-05</v>
      </c>
      <c r="S154" s="213">
        <v>0</v>
      </c>
      <c r="T154" s="214">
        <f>S154*H154</f>
        <v>0</v>
      </c>
      <c r="U154" s="35"/>
      <c r="V154" s="35"/>
      <c r="W154" s="35"/>
      <c r="X154" s="35"/>
      <c r="Y154" s="35"/>
      <c r="Z154" s="35"/>
      <c r="AA154" s="35"/>
      <c r="AB154" s="35"/>
      <c r="AC154" s="35"/>
      <c r="AD154" s="35"/>
      <c r="AE154" s="35"/>
      <c r="AR154" s="215" t="s">
        <v>151</v>
      </c>
      <c r="AT154" s="215" t="s">
        <v>146</v>
      </c>
      <c r="AU154" s="215" t="s">
        <v>83</v>
      </c>
      <c r="AY154" s="18" t="s">
        <v>143</v>
      </c>
      <c r="BE154" s="216">
        <f>IF(N154="základní",J154,0)</f>
        <v>0</v>
      </c>
      <c r="BF154" s="216">
        <f>IF(N154="snížená",J154,0)</f>
        <v>0</v>
      </c>
      <c r="BG154" s="216">
        <f>IF(N154="zákl. přenesená",J154,0)</f>
        <v>0</v>
      </c>
      <c r="BH154" s="216">
        <f>IF(N154="sníž. přenesená",J154,0)</f>
        <v>0</v>
      </c>
      <c r="BI154" s="216">
        <f>IF(N154="nulová",J154,0)</f>
        <v>0</v>
      </c>
      <c r="BJ154" s="18" t="s">
        <v>81</v>
      </c>
      <c r="BK154" s="216">
        <f>ROUND(I154*H154,2)</f>
        <v>0</v>
      </c>
      <c r="BL154" s="18" t="s">
        <v>151</v>
      </c>
      <c r="BM154" s="215" t="s">
        <v>151</v>
      </c>
    </row>
    <row r="155" spans="1:47" s="2" customFormat="1" ht="124.8">
      <c r="A155" s="35"/>
      <c r="B155" s="36"/>
      <c r="C155" s="37"/>
      <c r="D155" s="217" t="s">
        <v>152</v>
      </c>
      <c r="E155" s="37"/>
      <c r="F155" s="218" t="s">
        <v>156</v>
      </c>
      <c r="G155" s="37"/>
      <c r="H155" s="37"/>
      <c r="I155" s="116"/>
      <c r="J155" s="37"/>
      <c r="K155" s="37"/>
      <c r="L155" s="40"/>
      <c r="M155" s="219"/>
      <c r="N155" s="220"/>
      <c r="O155" s="72"/>
      <c r="P155" s="72"/>
      <c r="Q155" s="72"/>
      <c r="R155" s="72"/>
      <c r="S155" s="72"/>
      <c r="T155" s="73"/>
      <c r="U155" s="35"/>
      <c r="V155" s="35"/>
      <c r="W155" s="35"/>
      <c r="X155" s="35"/>
      <c r="Y155" s="35"/>
      <c r="Z155" s="35"/>
      <c r="AA155" s="35"/>
      <c r="AB155" s="35"/>
      <c r="AC155" s="35"/>
      <c r="AD155" s="35"/>
      <c r="AE155" s="35"/>
      <c r="AT155" s="18" t="s">
        <v>152</v>
      </c>
      <c r="AU155" s="18" t="s">
        <v>83</v>
      </c>
    </row>
    <row r="156" spans="1:65" s="2" customFormat="1" ht="43.2" customHeight="1">
      <c r="A156" s="35"/>
      <c r="B156" s="36"/>
      <c r="C156" s="204" t="s">
        <v>157</v>
      </c>
      <c r="D156" s="204" t="s">
        <v>146</v>
      </c>
      <c r="E156" s="205" t="s">
        <v>158</v>
      </c>
      <c r="F156" s="206" t="s">
        <v>159</v>
      </c>
      <c r="G156" s="207" t="s">
        <v>149</v>
      </c>
      <c r="H156" s="208">
        <v>2</v>
      </c>
      <c r="I156" s="209"/>
      <c r="J156" s="210">
        <f>ROUND(I156*H156,2)</f>
        <v>0</v>
      </c>
      <c r="K156" s="206" t="s">
        <v>150</v>
      </c>
      <c r="L156" s="40"/>
      <c r="M156" s="211" t="s">
        <v>1</v>
      </c>
      <c r="N156" s="212" t="s">
        <v>38</v>
      </c>
      <c r="O156" s="72"/>
      <c r="P156" s="213">
        <f>O156*H156</f>
        <v>0</v>
      </c>
      <c r="Q156" s="213">
        <v>0</v>
      </c>
      <c r="R156" s="213">
        <f>Q156*H156</f>
        <v>0</v>
      </c>
      <c r="S156" s="213">
        <v>0</v>
      </c>
      <c r="T156" s="214">
        <f>S156*H156</f>
        <v>0</v>
      </c>
      <c r="U156" s="35"/>
      <c r="V156" s="35"/>
      <c r="W156" s="35"/>
      <c r="X156" s="35"/>
      <c r="Y156" s="35"/>
      <c r="Z156" s="35"/>
      <c r="AA156" s="35"/>
      <c r="AB156" s="35"/>
      <c r="AC156" s="35"/>
      <c r="AD156" s="35"/>
      <c r="AE156" s="35"/>
      <c r="AR156" s="215" t="s">
        <v>151</v>
      </c>
      <c r="AT156" s="215" t="s">
        <v>146</v>
      </c>
      <c r="AU156" s="215" t="s">
        <v>83</v>
      </c>
      <c r="AY156" s="18" t="s">
        <v>143</v>
      </c>
      <c r="BE156" s="216">
        <f>IF(N156="základní",J156,0)</f>
        <v>0</v>
      </c>
      <c r="BF156" s="216">
        <f>IF(N156="snížená",J156,0)</f>
        <v>0</v>
      </c>
      <c r="BG156" s="216">
        <f>IF(N156="zákl. přenesená",J156,0)</f>
        <v>0</v>
      </c>
      <c r="BH156" s="216">
        <f>IF(N156="sníž. přenesená",J156,0)</f>
        <v>0</v>
      </c>
      <c r="BI156" s="216">
        <f>IF(N156="nulová",J156,0)</f>
        <v>0</v>
      </c>
      <c r="BJ156" s="18" t="s">
        <v>81</v>
      </c>
      <c r="BK156" s="216">
        <f>ROUND(I156*H156,2)</f>
        <v>0</v>
      </c>
      <c r="BL156" s="18" t="s">
        <v>151</v>
      </c>
      <c r="BM156" s="215" t="s">
        <v>160</v>
      </c>
    </row>
    <row r="157" spans="1:47" s="2" customFormat="1" ht="28.8">
      <c r="A157" s="35"/>
      <c r="B157" s="36"/>
      <c r="C157" s="37"/>
      <c r="D157" s="217" t="s">
        <v>152</v>
      </c>
      <c r="E157" s="37"/>
      <c r="F157" s="218" t="s">
        <v>161</v>
      </c>
      <c r="G157" s="37"/>
      <c r="H157" s="37"/>
      <c r="I157" s="116"/>
      <c r="J157" s="37"/>
      <c r="K157" s="37"/>
      <c r="L157" s="40"/>
      <c r="M157" s="219"/>
      <c r="N157" s="220"/>
      <c r="O157" s="72"/>
      <c r="P157" s="72"/>
      <c r="Q157" s="72"/>
      <c r="R157" s="72"/>
      <c r="S157" s="72"/>
      <c r="T157" s="73"/>
      <c r="U157" s="35"/>
      <c r="V157" s="35"/>
      <c r="W157" s="35"/>
      <c r="X157" s="35"/>
      <c r="Y157" s="35"/>
      <c r="Z157" s="35"/>
      <c r="AA157" s="35"/>
      <c r="AB157" s="35"/>
      <c r="AC157" s="35"/>
      <c r="AD157" s="35"/>
      <c r="AE157" s="35"/>
      <c r="AT157" s="18" t="s">
        <v>152</v>
      </c>
      <c r="AU157" s="18" t="s">
        <v>83</v>
      </c>
    </row>
    <row r="158" spans="1:65" s="2" customFormat="1" ht="43.2" customHeight="1">
      <c r="A158" s="35"/>
      <c r="B158" s="36"/>
      <c r="C158" s="204" t="s">
        <v>151</v>
      </c>
      <c r="D158" s="204" t="s">
        <v>146</v>
      </c>
      <c r="E158" s="205" t="s">
        <v>162</v>
      </c>
      <c r="F158" s="206" t="s">
        <v>163</v>
      </c>
      <c r="G158" s="207" t="s">
        <v>149</v>
      </c>
      <c r="H158" s="208">
        <v>2</v>
      </c>
      <c r="I158" s="209"/>
      <c r="J158" s="210">
        <f>ROUND(I158*H158,2)</f>
        <v>0</v>
      </c>
      <c r="K158" s="206" t="s">
        <v>150</v>
      </c>
      <c r="L158" s="40"/>
      <c r="M158" s="211" t="s">
        <v>1</v>
      </c>
      <c r="N158" s="212" t="s">
        <v>38</v>
      </c>
      <c r="O158" s="72"/>
      <c r="P158" s="213">
        <f>O158*H158</f>
        <v>0</v>
      </c>
      <c r="Q158" s="213">
        <v>0</v>
      </c>
      <c r="R158" s="213">
        <f>Q158*H158</f>
        <v>0</v>
      </c>
      <c r="S158" s="213">
        <v>0</v>
      </c>
      <c r="T158" s="214">
        <f>S158*H158</f>
        <v>0</v>
      </c>
      <c r="U158" s="35"/>
      <c r="V158" s="35"/>
      <c r="W158" s="35"/>
      <c r="X158" s="35"/>
      <c r="Y158" s="35"/>
      <c r="Z158" s="35"/>
      <c r="AA158" s="35"/>
      <c r="AB158" s="35"/>
      <c r="AC158" s="35"/>
      <c r="AD158" s="35"/>
      <c r="AE158" s="35"/>
      <c r="AR158" s="215" t="s">
        <v>151</v>
      </c>
      <c r="AT158" s="215" t="s">
        <v>146</v>
      </c>
      <c r="AU158" s="215" t="s">
        <v>83</v>
      </c>
      <c r="AY158" s="18" t="s">
        <v>143</v>
      </c>
      <c r="BE158" s="216">
        <f>IF(N158="základní",J158,0)</f>
        <v>0</v>
      </c>
      <c r="BF158" s="216">
        <f>IF(N158="snížená",J158,0)</f>
        <v>0</v>
      </c>
      <c r="BG158" s="216">
        <f>IF(N158="zákl. přenesená",J158,0)</f>
        <v>0</v>
      </c>
      <c r="BH158" s="216">
        <f>IF(N158="sníž. přenesená",J158,0)</f>
        <v>0</v>
      </c>
      <c r="BI158" s="216">
        <f>IF(N158="nulová",J158,0)</f>
        <v>0</v>
      </c>
      <c r="BJ158" s="18" t="s">
        <v>81</v>
      </c>
      <c r="BK158" s="216">
        <f>ROUND(I158*H158,2)</f>
        <v>0</v>
      </c>
      <c r="BL158" s="18" t="s">
        <v>151</v>
      </c>
      <c r="BM158" s="215" t="s">
        <v>164</v>
      </c>
    </row>
    <row r="159" spans="1:47" s="2" customFormat="1" ht="28.8">
      <c r="A159" s="35"/>
      <c r="B159" s="36"/>
      <c r="C159" s="37"/>
      <c r="D159" s="217" t="s">
        <v>152</v>
      </c>
      <c r="E159" s="37"/>
      <c r="F159" s="218" t="s">
        <v>161</v>
      </c>
      <c r="G159" s="37"/>
      <c r="H159" s="37"/>
      <c r="I159" s="116"/>
      <c r="J159" s="37"/>
      <c r="K159" s="37"/>
      <c r="L159" s="40"/>
      <c r="M159" s="219"/>
      <c r="N159" s="220"/>
      <c r="O159" s="72"/>
      <c r="P159" s="72"/>
      <c r="Q159" s="72"/>
      <c r="R159" s="72"/>
      <c r="S159" s="72"/>
      <c r="T159" s="73"/>
      <c r="U159" s="35"/>
      <c r="V159" s="35"/>
      <c r="W159" s="35"/>
      <c r="X159" s="35"/>
      <c r="Y159" s="35"/>
      <c r="Z159" s="35"/>
      <c r="AA159" s="35"/>
      <c r="AB159" s="35"/>
      <c r="AC159" s="35"/>
      <c r="AD159" s="35"/>
      <c r="AE159" s="35"/>
      <c r="AT159" s="18" t="s">
        <v>152</v>
      </c>
      <c r="AU159" s="18" t="s">
        <v>83</v>
      </c>
    </row>
    <row r="160" spans="1:65" s="2" customFormat="1" ht="43.2" customHeight="1">
      <c r="A160" s="35"/>
      <c r="B160" s="36"/>
      <c r="C160" s="204" t="s">
        <v>165</v>
      </c>
      <c r="D160" s="204" t="s">
        <v>146</v>
      </c>
      <c r="E160" s="205" t="s">
        <v>166</v>
      </c>
      <c r="F160" s="206" t="s">
        <v>167</v>
      </c>
      <c r="G160" s="207" t="s">
        <v>149</v>
      </c>
      <c r="H160" s="208">
        <v>2</v>
      </c>
      <c r="I160" s="209"/>
      <c r="J160" s="210">
        <f>ROUND(I160*H160,2)</f>
        <v>0</v>
      </c>
      <c r="K160" s="206" t="s">
        <v>150</v>
      </c>
      <c r="L160" s="40"/>
      <c r="M160" s="211" t="s">
        <v>1</v>
      </c>
      <c r="N160" s="212" t="s">
        <v>38</v>
      </c>
      <c r="O160" s="72"/>
      <c r="P160" s="213">
        <f>O160*H160</f>
        <v>0</v>
      </c>
      <c r="Q160" s="213">
        <v>0</v>
      </c>
      <c r="R160" s="213">
        <f>Q160*H160</f>
        <v>0</v>
      </c>
      <c r="S160" s="213">
        <v>0</v>
      </c>
      <c r="T160" s="214">
        <f>S160*H160</f>
        <v>0</v>
      </c>
      <c r="U160" s="35"/>
      <c r="V160" s="35"/>
      <c r="W160" s="35"/>
      <c r="X160" s="35"/>
      <c r="Y160" s="35"/>
      <c r="Z160" s="35"/>
      <c r="AA160" s="35"/>
      <c r="AB160" s="35"/>
      <c r="AC160" s="35"/>
      <c r="AD160" s="35"/>
      <c r="AE160" s="35"/>
      <c r="AR160" s="215" t="s">
        <v>151</v>
      </c>
      <c r="AT160" s="215" t="s">
        <v>146</v>
      </c>
      <c r="AU160" s="215" t="s">
        <v>83</v>
      </c>
      <c r="AY160" s="18" t="s">
        <v>143</v>
      </c>
      <c r="BE160" s="216">
        <f>IF(N160="základní",J160,0)</f>
        <v>0</v>
      </c>
      <c r="BF160" s="216">
        <f>IF(N160="snížená",J160,0)</f>
        <v>0</v>
      </c>
      <c r="BG160" s="216">
        <f>IF(N160="zákl. přenesená",J160,0)</f>
        <v>0</v>
      </c>
      <c r="BH160" s="216">
        <f>IF(N160="sníž. přenesená",J160,0)</f>
        <v>0</v>
      </c>
      <c r="BI160" s="216">
        <f>IF(N160="nulová",J160,0)</f>
        <v>0</v>
      </c>
      <c r="BJ160" s="18" t="s">
        <v>81</v>
      </c>
      <c r="BK160" s="216">
        <f>ROUND(I160*H160,2)</f>
        <v>0</v>
      </c>
      <c r="BL160" s="18" t="s">
        <v>151</v>
      </c>
      <c r="BM160" s="215" t="s">
        <v>168</v>
      </c>
    </row>
    <row r="161" spans="1:47" s="2" customFormat="1" ht="28.8">
      <c r="A161" s="35"/>
      <c r="B161" s="36"/>
      <c r="C161" s="37"/>
      <c r="D161" s="217" t="s">
        <v>152</v>
      </c>
      <c r="E161" s="37"/>
      <c r="F161" s="218" t="s">
        <v>161</v>
      </c>
      <c r="G161" s="37"/>
      <c r="H161" s="37"/>
      <c r="I161" s="116"/>
      <c r="J161" s="37"/>
      <c r="K161" s="37"/>
      <c r="L161" s="40"/>
      <c r="M161" s="219"/>
      <c r="N161" s="220"/>
      <c r="O161" s="72"/>
      <c r="P161" s="72"/>
      <c r="Q161" s="72"/>
      <c r="R161" s="72"/>
      <c r="S161" s="72"/>
      <c r="T161" s="73"/>
      <c r="U161" s="35"/>
      <c r="V161" s="35"/>
      <c r="W161" s="35"/>
      <c r="X161" s="35"/>
      <c r="Y161" s="35"/>
      <c r="Z161" s="35"/>
      <c r="AA161" s="35"/>
      <c r="AB161" s="35"/>
      <c r="AC161" s="35"/>
      <c r="AD161" s="35"/>
      <c r="AE161" s="35"/>
      <c r="AT161" s="18" t="s">
        <v>152</v>
      </c>
      <c r="AU161" s="18" t="s">
        <v>83</v>
      </c>
    </row>
    <row r="162" spans="2:63" s="12" customFormat="1" ht="22.8" customHeight="1">
      <c r="B162" s="188"/>
      <c r="C162" s="189"/>
      <c r="D162" s="190" t="s">
        <v>72</v>
      </c>
      <c r="E162" s="202" t="s">
        <v>157</v>
      </c>
      <c r="F162" s="202" t="s">
        <v>169</v>
      </c>
      <c r="G162" s="189"/>
      <c r="H162" s="189"/>
      <c r="I162" s="192"/>
      <c r="J162" s="203">
        <f>BK162</f>
        <v>0</v>
      </c>
      <c r="K162" s="189"/>
      <c r="L162" s="194"/>
      <c r="M162" s="195"/>
      <c r="N162" s="196"/>
      <c r="O162" s="196"/>
      <c r="P162" s="197">
        <v>0</v>
      </c>
      <c r="Q162" s="196"/>
      <c r="R162" s="197">
        <v>0</v>
      </c>
      <c r="S162" s="196"/>
      <c r="T162" s="198">
        <v>0</v>
      </c>
      <c r="AR162" s="199" t="s">
        <v>81</v>
      </c>
      <c r="AT162" s="200" t="s">
        <v>72</v>
      </c>
      <c r="AU162" s="200" t="s">
        <v>81</v>
      </c>
      <c r="AY162" s="199" t="s">
        <v>143</v>
      </c>
      <c r="BK162" s="201">
        <v>0</v>
      </c>
    </row>
    <row r="163" spans="2:63" s="12" customFormat="1" ht="22.8" customHeight="1">
      <c r="B163" s="188"/>
      <c r="C163" s="189"/>
      <c r="D163" s="190" t="s">
        <v>72</v>
      </c>
      <c r="E163" s="202" t="s">
        <v>170</v>
      </c>
      <c r="F163" s="202" t="s">
        <v>171</v>
      </c>
      <c r="G163" s="189"/>
      <c r="H163" s="189"/>
      <c r="I163" s="192"/>
      <c r="J163" s="203">
        <f>BK163</f>
        <v>0</v>
      </c>
      <c r="K163" s="189"/>
      <c r="L163" s="194"/>
      <c r="M163" s="195"/>
      <c r="N163" s="196"/>
      <c r="O163" s="196"/>
      <c r="P163" s="197">
        <f>SUM(P164:P173)</f>
        <v>0</v>
      </c>
      <c r="Q163" s="196"/>
      <c r="R163" s="197">
        <f>SUM(R164:R173)</f>
        <v>1.399104</v>
      </c>
      <c r="S163" s="196"/>
      <c r="T163" s="198">
        <f>SUM(T164:T173)</f>
        <v>0.55536</v>
      </c>
      <c r="AR163" s="199" t="s">
        <v>81</v>
      </c>
      <c r="AT163" s="200" t="s">
        <v>72</v>
      </c>
      <c r="AU163" s="200" t="s">
        <v>81</v>
      </c>
      <c r="AY163" s="199" t="s">
        <v>143</v>
      </c>
      <c r="BK163" s="201">
        <f>SUM(BK164:BK173)</f>
        <v>0</v>
      </c>
    </row>
    <row r="164" spans="1:65" s="2" customFormat="1" ht="21.6" customHeight="1">
      <c r="A164" s="35"/>
      <c r="B164" s="36"/>
      <c r="C164" s="204" t="s">
        <v>160</v>
      </c>
      <c r="D164" s="204" t="s">
        <v>146</v>
      </c>
      <c r="E164" s="205" t="s">
        <v>172</v>
      </c>
      <c r="F164" s="206" t="s">
        <v>173</v>
      </c>
      <c r="G164" s="207" t="s">
        <v>174</v>
      </c>
      <c r="H164" s="208">
        <v>12</v>
      </c>
      <c r="I164" s="209"/>
      <c r="J164" s="210">
        <f>ROUND(I164*H164,2)</f>
        <v>0</v>
      </c>
      <c r="K164" s="206" t="s">
        <v>150</v>
      </c>
      <c r="L164" s="40"/>
      <c r="M164" s="211" t="s">
        <v>1</v>
      </c>
      <c r="N164" s="212" t="s">
        <v>38</v>
      </c>
      <c r="O164" s="72"/>
      <c r="P164" s="213">
        <f>O164*H164</f>
        <v>0</v>
      </c>
      <c r="Q164" s="213">
        <v>0</v>
      </c>
      <c r="R164" s="213">
        <f>Q164*H164</f>
        <v>0</v>
      </c>
      <c r="S164" s="213">
        <v>0.00248</v>
      </c>
      <c r="T164" s="214">
        <f>S164*H164</f>
        <v>0.02976</v>
      </c>
      <c r="U164" s="35"/>
      <c r="V164" s="35"/>
      <c r="W164" s="35"/>
      <c r="X164" s="35"/>
      <c r="Y164" s="35"/>
      <c r="Z164" s="35"/>
      <c r="AA164" s="35"/>
      <c r="AB164" s="35"/>
      <c r="AC164" s="35"/>
      <c r="AD164" s="35"/>
      <c r="AE164" s="35"/>
      <c r="AR164" s="215" t="s">
        <v>151</v>
      </c>
      <c r="AT164" s="215" t="s">
        <v>146</v>
      </c>
      <c r="AU164" s="215" t="s">
        <v>83</v>
      </c>
      <c r="AY164" s="18" t="s">
        <v>143</v>
      </c>
      <c r="BE164" s="216">
        <f>IF(N164="základní",J164,0)</f>
        <v>0</v>
      </c>
      <c r="BF164" s="216">
        <f>IF(N164="snížená",J164,0)</f>
        <v>0</v>
      </c>
      <c r="BG164" s="216">
        <f>IF(N164="zákl. přenesená",J164,0)</f>
        <v>0</v>
      </c>
      <c r="BH164" s="216">
        <f>IF(N164="sníž. přenesená",J164,0)</f>
        <v>0</v>
      </c>
      <c r="BI164" s="216">
        <f>IF(N164="nulová",J164,0)</f>
        <v>0</v>
      </c>
      <c r="BJ164" s="18" t="s">
        <v>81</v>
      </c>
      <c r="BK164" s="216">
        <f>ROUND(I164*H164,2)</f>
        <v>0</v>
      </c>
      <c r="BL164" s="18" t="s">
        <v>151</v>
      </c>
      <c r="BM164" s="215" t="s">
        <v>175</v>
      </c>
    </row>
    <row r="165" spans="1:47" s="2" customFormat="1" ht="48">
      <c r="A165" s="35"/>
      <c r="B165" s="36"/>
      <c r="C165" s="37"/>
      <c r="D165" s="217" t="s">
        <v>152</v>
      </c>
      <c r="E165" s="37"/>
      <c r="F165" s="218" t="s">
        <v>176</v>
      </c>
      <c r="G165" s="37"/>
      <c r="H165" s="37"/>
      <c r="I165" s="116"/>
      <c r="J165" s="37"/>
      <c r="K165" s="37"/>
      <c r="L165" s="40"/>
      <c r="M165" s="219"/>
      <c r="N165" s="220"/>
      <c r="O165" s="72"/>
      <c r="P165" s="72"/>
      <c r="Q165" s="72"/>
      <c r="R165" s="72"/>
      <c r="S165" s="72"/>
      <c r="T165" s="73"/>
      <c r="U165" s="35"/>
      <c r="V165" s="35"/>
      <c r="W165" s="35"/>
      <c r="X165" s="35"/>
      <c r="Y165" s="35"/>
      <c r="Z165" s="35"/>
      <c r="AA165" s="35"/>
      <c r="AB165" s="35"/>
      <c r="AC165" s="35"/>
      <c r="AD165" s="35"/>
      <c r="AE165" s="35"/>
      <c r="AT165" s="18" t="s">
        <v>152</v>
      </c>
      <c r="AU165" s="18" t="s">
        <v>83</v>
      </c>
    </row>
    <row r="166" spans="2:51" s="13" customFormat="1" ht="10.2">
      <c r="B166" s="221"/>
      <c r="C166" s="222"/>
      <c r="D166" s="217" t="s">
        <v>177</v>
      </c>
      <c r="E166" s="223" t="s">
        <v>1</v>
      </c>
      <c r="F166" s="224" t="s">
        <v>178</v>
      </c>
      <c r="G166" s="222"/>
      <c r="H166" s="225">
        <v>12</v>
      </c>
      <c r="I166" s="226"/>
      <c r="J166" s="222"/>
      <c r="K166" s="222"/>
      <c r="L166" s="227"/>
      <c r="M166" s="228"/>
      <c r="N166" s="229"/>
      <c r="O166" s="229"/>
      <c r="P166" s="229"/>
      <c r="Q166" s="229"/>
      <c r="R166" s="229"/>
      <c r="S166" s="229"/>
      <c r="T166" s="230"/>
      <c r="AT166" s="231" t="s">
        <v>177</v>
      </c>
      <c r="AU166" s="231" t="s">
        <v>83</v>
      </c>
      <c r="AV166" s="13" t="s">
        <v>83</v>
      </c>
      <c r="AW166" s="13" t="s">
        <v>29</v>
      </c>
      <c r="AX166" s="13" t="s">
        <v>73</v>
      </c>
      <c r="AY166" s="231" t="s">
        <v>143</v>
      </c>
    </row>
    <row r="167" spans="2:51" s="14" customFormat="1" ht="10.2">
      <c r="B167" s="232"/>
      <c r="C167" s="233"/>
      <c r="D167" s="217" t="s">
        <v>177</v>
      </c>
      <c r="E167" s="234" t="s">
        <v>1</v>
      </c>
      <c r="F167" s="235" t="s">
        <v>179</v>
      </c>
      <c r="G167" s="233"/>
      <c r="H167" s="236">
        <v>12</v>
      </c>
      <c r="I167" s="237"/>
      <c r="J167" s="233"/>
      <c r="K167" s="233"/>
      <c r="L167" s="238"/>
      <c r="M167" s="239"/>
      <c r="N167" s="240"/>
      <c r="O167" s="240"/>
      <c r="P167" s="240"/>
      <c r="Q167" s="240"/>
      <c r="R167" s="240"/>
      <c r="S167" s="240"/>
      <c r="T167" s="241"/>
      <c r="AT167" s="242" t="s">
        <v>177</v>
      </c>
      <c r="AU167" s="242" t="s">
        <v>83</v>
      </c>
      <c r="AV167" s="14" t="s">
        <v>151</v>
      </c>
      <c r="AW167" s="14" t="s">
        <v>29</v>
      </c>
      <c r="AX167" s="14" t="s">
        <v>81</v>
      </c>
      <c r="AY167" s="242" t="s">
        <v>143</v>
      </c>
    </row>
    <row r="168" spans="1:65" s="2" customFormat="1" ht="32.4" customHeight="1">
      <c r="A168" s="35"/>
      <c r="B168" s="36"/>
      <c r="C168" s="204" t="s">
        <v>180</v>
      </c>
      <c r="D168" s="204" t="s">
        <v>146</v>
      </c>
      <c r="E168" s="205" t="s">
        <v>181</v>
      </c>
      <c r="F168" s="206" t="s">
        <v>182</v>
      </c>
      <c r="G168" s="207" t="s">
        <v>149</v>
      </c>
      <c r="H168" s="208">
        <v>8</v>
      </c>
      <c r="I168" s="209"/>
      <c r="J168" s="210">
        <f>ROUND(I168*H168,2)</f>
        <v>0</v>
      </c>
      <c r="K168" s="206" t="s">
        <v>150</v>
      </c>
      <c r="L168" s="40"/>
      <c r="M168" s="211" t="s">
        <v>1</v>
      </c>
      <c r="N168" s="212" t="s">
        <v>38</v>
      </c>
      <c r="O168" s="72"/>
      <c r="P168" s="213">
        <f>O168*H168</f>
        <v>0</v>
      </c>
      <c r="Q168" s="213">
        <v>0</v>
      </c>
      <c r="R168" s="213">
        <f>Q168*H168</f>
        <v>0</v>
      </c>
      <c r="S168" s="213">
        <v>0.0657</v>
      </c>
      <c r="T168" s="214">
        <f>S168*H168</f>
        <v>0.5256</v>
      </c>
      <c r="U168" s="35"/>
      <c r="V168" s="35"/>
      <c r="W168" s="35"/>
      <c r="X168" s="35"/>
      <c r="Y168" s="35"/>
      <c r="Z168" s="35"/>
      <c r="AA168" s="35"/>
      <c r="AB168" s="35"/>
      <c r="AC168" s="35"/>
      <c r="AD168" s="35"/>
      <c r="AE168" s="35"/>
      <c r="AR168" s="215" t="s">
        <v>151</v>
      </c>
      <c r="AT168" s="215" t="s">
        <v>146</v>
      </c>
      <c r="AU168" s="215" t="s">
        <v>83</v>
      </c>
      <c r="AY168" s="18" t="s">
        <v>143</v>
      </c>
      <c r="BE168" s="216">
        <f>IF(N168="základní",J168,0)</f>
        <v>0</v>
      </c>
      <c r="BF168" s="216">
        <f>IF(N168="snížená",J168,0)</f>
        <v>0</v>
      </c>
      <c r="BG168" s="216">
        <f>IF(N168="zákl. přenesená",J168,0)</f>
        <v>0</v>
      </c>
      <c r="BH168" s="216">
        <f>IF(N168="sníž. přenesená",J168,0)</f>
        <v>0</v>
      </c>
      <c r="BI168" s="216">
        <f>IF(N168="nulová",J168,0)</f>
        <v>0</v>
      </c>
      <c r="BJ168" s="18" t="s">
        <v>81</v>
      </c>
      <c r="BK168" s="216">
        <f>ROUND(I168*H168,2)</f>
        <v>0</v>
      </c>
      <c r="BL168" s="18" t="s">
        <v>151</v>
      </c>
      <c r="BM168" s="215" t="s">
        <v>183</v>
      </c>
    </row>
    <row r="169" spans="1:47" s="2" customFormat="1" ht="38.4">
      <c r="A169" s="35"/>
      <c r="B169" s="36"/>
      <c r="C169" s="37"/>
      <c r="D169" s="217" t="s">
        <v>152</v>
      </c>
      <c r="E169" s="37"/>
      <c r="F169" s="218" t="s">
        <v>184</v>
      </c>
      <c r="G169" s="37"/>
      <c r="H169" s="37"/>
      <c r="I169" s="116"/>
      <c r="J169" s="37"/>
      <c r="K169" s="37"/>
      <c r="L169" s="40"/>
      <c r="M169" s="219"/>
      <c r="N169" s="220"/>
      <c r="O169" s="72"/>
      <c r="P169" s="72"/>
      <c r="Q169" s="72"/>
      <c r="R169" s="72"/>
      <c r="S169" s="72"/>
      <c r="T169" s="73"/>
      <c r="U169" s="35"/>
      <c r="V169" s="35"/>
      <c r="W169" s="35"/>
      <c r="X169" s="35"/>
      <c r="Y169" s="35"/>
      <c r="Z169" s="35"/>
      <c r="AA169" s="35"/>
      <c r="AB169" s="35"/>
      <c r="AC169" s="35"/>
      <c r="AD169" s="35"/>
      <c r="AE169" s="35"/>
      <c r="AT169" s="18" t="s">
        <v>152</v>
      </c>
      <c r="AU169" s="18" t="s">
        <v>83</v>
      </c>
    </row>
    <row r="170" spans="1:65" s="2" customFormat="1" ht="21.6" customHeight="1">
      <c r="A170" s="35"/>
      <c r="B170" s="36"/>
      <c r="C170" s="204" t="s">
        <v>164</v>
      </c>
      <c r="D170" s="204" t="s">
        <v>146</v>
      </c>
      <c r="E170" s="205" t="s">
        <v>185</v>
      </c>
      <c r="F170" s="206" t="s">
        <v>186</v>
      </c>
      <c r="G170" s="207" t="s">
        <v>174</v>
      </c>
      <c r="H170" s="208">
        <v>12</v>
      </c>
      <c r="I170" s="209"/>
      <c r="J170" s="210">
        <f>ROUND(I170*H170,2)</f>
        <v>0</v>
      </c>
      <c r="K170" s="206" t="s">
        <v>150</v>
      </c>
      <c r="L170" s="40"/>
      <c r="M170" s="211" t="s">
        <v>1</v>
      </c>
      <c r="N170" s="212" t="s">
        <v>38</v>
      </c>
      <c r="O170" s="72"/>
      <c r="P170" s="213">
        <f>O170*H170</f>
        <v>0</v>
      </c>
      <c r="Q170" s="213">
        <v>0</v>
      </c>
      <c r="R170" s="213">
        <f>Q170*H170</f>
        <v>0</v>
      </c>
      <c r="S170" s="213">
        <v>0</v>
      </c>
      <c r="T170" s="214">
        <f>S170*H170</f>
        <v>0</v>
      </c>
      <c r="U170" s="35"/>
      <c r="V170" s="35"/>
      <c r="W170" s="35"/>
      <c r="X170" s="35"/>
      <c r="Y170" s="35"/>
      <c r="Z170" s="35"/>
      <c r="AA170" s="35"/>
      <c r="AB170" s="35"/>
      <c r="AC170" s="35"/>
      <c r="AD170" s="35"/>
      <c r="AE170" s="35"/>
      <c r="AR170" s="215" t="s">
        <v>151</v>
      </c>
      <c r="AT170" s="215" t="s">
        <v>146</v>
      </c>
      <c r="AU170" s="215" t="s">
        <v>83</v>
      </c>
      <c r="AY170" s="18" t="s">
        <v>143</v>
      </c>
      <c r="BE170" s="216">
        <f>IF(N170="základní",J170,0)</f>
        <v>0</v>
      </c>
      <c r="BF170" s="216">
        <f>IF(N170="snížená",J170,0)</f>
        <v>0</v>
      </c>
      <c r="BG170" s="216">
        <f>IF(N170="zákl. přenesená",J170,0)</f>
        <v>0</v>
      </c>
      <c r="BH170" s="216">
        <f>IF(N170="sníž. přenesená",J170,0)</f>
        <v>0</v>
      </c>
      <c r="BI170" s="216">
        <f>IF(N170="nulová",J170,0)</f>
        <v>0</v>
      </c>
      <c r="BJ170" s="18" t="s">
        <v>81</v>
      </c>
      <c r="BK170" s="216">
        <f>ROUND(I170*H170,2)</f>
        <v>0</v>
      </c>
      <c r="BL170" s="18" t="s">
        <v>151</v>
      </c>
      <c r="BM170" s="215" t="s">
        <v>187</v>
      </c>
    </row>
    <row r="171" spans="1:47" s="2" customFormat="1" ht="28.8">
      <c r="A171" s="35"/>
      <c r="B171" s="36"/>
      <c r="C171" s="37"/>
      <c r="D171" s="217" t="s">
        <v>152</v>
      </c>
      <c r="E171" s="37"/>
      <c r="F171" s="218" t="s">
        <v>188</v>
      </c>
      <c r="G171" s="37"/>
      <c r="H171" s="37"/>
      <c r="I171" s="116"/>
      <c r="J171" s="37"/>
      <c r="K171" s="37"/>
      <c r="L171" s="40"/>
      <c r="M171" s="219"/>
      <c r="N171" s="220"/>
      <c r="O171" s="72"/>
      <c r="P171" s="72"/>
      <c r="Q171" s="72"/>
      <c r="R171" s="72"/>
      <c r="S171" s="72"/>
      <c r="T171" s="73"/>
      <c r="U171" s="35"/>
      <c r="V171" s="35"/>
      <c r="W171" s="35"/>
      <c r="X171" s="35"/>
      <c r="Y171" s="35"/>
      <c r="Z171" s="35"/>
      <c r="AA171" s="35"/>
      <c r="AB171" s="35"/>
      <c r="AC171" s="35"/>
      <c r="AD171" s="35"/>
      <c r="AE171" s="35"/>
      <c r="AT171" s="18" t="s">
        <v>152</v>
      </c>
      <c r="AU171" s="18" t="s">
        <v>83</v>
      </c>
    </row>
    <row r="172" spans="1:65" s="2" customFormat="1" ht="43.2" customHeight="1">
      <c r="A172" s="35"/>
      <c r="B172" s="36"/>
      <c r="C172" s="204" t="s">
        <v>189</v>
      </c>
      <c r="D172" s="204" t="s">
        <v>146</v>
      </c>
      <c r="E172" s="205" t="s">
        <v>190</v>
      </c>
      <c r="F172" s="206" t="s">
        <v>191</v>
      </c>
      <c r="G172" s="207" t="s">
        <v>149</v>
      </c>
      <c r="H172" s="208">
        <v>8</v>
      </c>
      <c r="I172" s="209"/>
      <c r="J172" s="210">
        <f>ROUND(I172*H172,2)</f>
        <v>0</v>
      </c>
      <c r="K172" s="206" t="s">
        <v>150</v>
      </c>
      <c r="L172" s="40"/>
      <c r="M172" s="211" t="s">
        <v>1</v>
      </c>
      <c r="N172" s="212" t="s">
        <v>38</v>
      </c>
      <c r="O172" s="72"/>
      <c r="P172" s="213">
        <f>O172*H172</f>
        <v>0</v>
      </c>
      <c r="Q172" s="213">
        <v>0.174888</v>
      </c>
      <c r="R172" s="213">
        <f>Q172*H172</f>
        <v>1.399104</v>
      </c>
      <c r="S172" s="213">
        <v>0</v>
      </c>
      <c r="T172" s="214">
        <f>S172*H172</f>
        <v>0</v>
      </c>
      <c r="U172" s="35"/>
      <c r="V172" s="35"/>
      <c r="W172" s="35"/>
      <c r="X172" s="35"/>
      <c r="Y172" s="35"/>
      <c r="Z172" s="35"/>
      <c r="AA172" s="35"/>
      <c r="AB172" s="35"/>
      <c r="AC172" s="35"/>
      <c r="AD172" s="35"/>
      <c r="AE172" s="35"/>
      <c r="AR172" s="215" t="s">
        <v>151</v>
      </c>
      <c r="AT172" s="215" t="s">
        <v>146</v>
      </c>
      <c r="AU172" s="215" t="s">
        <v>83</v>
      </c>
      <c r="AY172" s="18" t="s">
        <v>143</v>
      </c>
      <c r="BE172" s="216">
        <f>IF(N172="základní",J172,0)</f>
        <v>0</v>
      </c>
      <c r="BF172" s="216">
        <f>IF(N172="snížená",J172,0)</f>
        <v>0</v>
      </c>
      <c r="BG172" s="216">
        <f>IF(N172="zákl. přenesená",J172,0)</f>
        <v>0</v>
      </c>
      <c r="BH172" s="216">
        <f>IF(N172="sníž. přenesená",J172,0)</f>
        <v>0</v>
      </c>
      <c r="BI172" s="216">
        <f>IF(N172="nulová",J172,0)</f>
        <v>0</v>
      </c>
      <c r="BJ172" s="18" t="s">
        <v>81</v>
      </c>
      <c r="BK172" s="216">
        <f>ROUND(I172*H172,2)</f>
        <v>0</v>
      </c>
      <c r="BL172" s="18" t="s">
        <v>151</v>
      </c>
      <c r="BM172" s="215" t="s">
        <v>192</v>
      </c>
    </row>
    <row r="173" spans="1:47" s="2" customFormat="1" ht="124.8">
      <c r="A173" s="35"/>
      <c r="B173" s="36"/>
      <c r="C173" s="37"/>
      <c r="D173" s="217" t="s">
        <v>152</v>
      </c>
      <c r="E173" s="37"/>
      <c r="F173" s="218" t="s">
        <v>193</v>
      </c>
      <c r="G173" s="37"/>
      <c r="H173" s="37"/>
      <c r="I173" s="116"/>
      <c r="J173" s="37"/>
      <c r="K173" s="37"/>
      <c r="L173" s="40"/>
      <c r="M173" s="219"/>
      <c r="N173" s="220"/>
      <c r="O173" s="72"/>
      <c r="P173" s="72"/>
      <c r="Q173" s="72"/>
      <c r="R173" s="72"/>
      <c r="S173" s="72"/>
      <c r="T173" s="73"/>
      <c r="U173" s="35"/>
      <c r="V173" s="35"/>
      <c r="W173" s="35"/>
      <c r="X173" s="35"/>
      <c r="Y173" s="35"/>
      <c r="Z173" s="35"/>
      <c r="AA173" s="35"/>
      <c r="AB173" s="35"/>
      <c r="AC173" s="35"/>
      <c r="AD173" s="35"/>
      <c r="AE173" s="35"/>
      <c r="AT173" s="18" t="s">
        <v>152</v>
      </c>
      <c r="AU173" s="18" t="s">
        <v>83</v>
      </c>
    </row>
    <row r="174" spans="2:63" s="12" customFormat="1" ht="22.8" customHeight="1">
      <c r="B174" s="188"/>
      <c r="C174" s="189"/>
      <c r="D174" s="190" t="s">
        <v>72</v>
      </c>
      <c r="E174" s="202" t="s">
        <v>151</v>
      </c>
      <c r="F174" s="202" t="s">
        <v>194</v>
      </c>
      <c r="G174" s="189"/>
      <c r="H174" s="189"/>
      <c r="I174" s="192"/>
      <c r="J174" s="203">
        <f>BK174</f>
        <v>0</v>
      </c>
      <c r="K174" s="189"/>
      <c r="L174" s="194"/>
      <c r="M174" s="195"/>
      <c r="N174" s="196"/>
      <c r="O174" s="196"/>
      <c r="P174" s="197">
        <v>0</v>
      </c>
      <c r="Q174" s="196"/>
      <c r="R174" s="197">
        <v>0</v>
      </c>
      <c r="S174" s="196"/>
      <c r="T174" s="198">
        <v>0</v>
      </c>
      <c r="AR174" s="199" t="s">
        <v>81</v>
      </c>
      <c r="AT174" s="200" t="s">
        <v>72</v>
      </c>
      <c r="AU174" s="200" t="s">
        <v>81</v>
      </c>
      <c r="AY174" s="199" t="s">
        <v>143</v>
      </c>
      <c r="BK174" s="201">
        <v>0</v>
      </c>
    </row>
    <row r="175" spans="2:63" s="12" customFormat="1" ht="22.8" customHeight="1">
      <c r="B175" s="188"/>
      <c r="C175" s="189"/>
      <c r="D175" s="190" t="s">
        <v>72</v>
      </c>
      <c r="E175" s="202" t="s">
        <v>195</v>
      </c>
      <c r="F175" s="202" t="s">
        <v>196</v>
      </c>
      <c r="G175" s="189"/>
      <c r="H175" s="189"/>
      <c r="I175" s="192"/>
      <c r="J175" s="203">
        <f>BK175</f>
        <v>0</v>
      </c>
      <c r="K175" s="189"/>
      <c r="L175" s="194"/>
      <c r="M175" s="195"/>
      <c r="N175" s="196"/>
      <c r="O175" s="196"/>
      <c r="P175" s="197">
        <f>SUM(P176:P183)</f>
        <v>0</v>
      </c>
      <c r="Q175" s="196"/>
      <c r="R175" s="197">
        <f>SUM(R176:R183)</f>
        <v>0</v>
      </c>
      <c r="S175" s="196"/>
      <c r="T175" s="198">
        <f>SUM(T176:T183)</f>
        <v>0.251548</v>
      </c>
      <c r="AR175" s="199" t="s">
        <v>81</v>
      </c>
      <c r="AT175" s="200" t="s">
        <v>72</v>
      </c>
      <c r="AU175" s="200" t="s">
        <v>81</v>
      </c>
      <c r="AY175" s="199" t="s">
        <v>143</v>
      </c>
      <c r="BK175" s="201">
        <f>SUM(BK176:BK183)</f>
        <v>0</v>
      </c>
    </row>
    <row r="176" spans="1:65" s="2" customFormat="1" ht="21.6" customHeight="1">
      <c r="A176" s="35"/>
      <c r="B176" s="36"/>
      <c r="C176" s="204" t="s">
        <v>168</v>
      </c>
      <c r="D176" s="204" t="s">
        <v>146</v>
      </c>
      <c r="E176" s="205" t="s">
        <v>197</v>
      </c>
      <c r="F176" s="206" t="s">
        <v>198</v>
      </c>
      <c r="G176" s="207" t="s">
        <v>199</v>
      </c>
      <c r="H176" s="208">
        <v>11.434</v>
      </c>
      <c r="I176" s="209"/>
      <c r="J176" s="210">
        <f>ROUND(I176*H176,2)</f>
        <v>0</v>
      </c>
      <c r="K176" s="206" t="s">
        <v>150</v>
      </c>
      <c r="L176" s="40"/>
      <c r="M176" s="211" t="s">
        <v>1</v>
      </c>
      <c r="N176" s="212" t="s">
        <v>38</v>
      </c>
      <c r="O176" s="72"/>
      <c r="P176" s="213">
        <f>O176*H176</f>
        <v>0</v>
      </c>
      <c r="Q176" s="213">
        <v>0</v>
      </c>
      <c r="R176" s="213">
        <f>Q176*H176</f>
        <v>0</v>
      </c>
      <c r="S176" s="213">
        <v>0.022</v>
      </c>
      <c r="T176" s="214">
        <f>S176*H176</f>
        <v>0.251548</v>
      </c>
      <c r="U176" s="35"/>
      <c r="V176" s="35"/>
      <c r="W176" s="35"/>
      <c r="X176" s="35"/>
      <c r="Y176" s="35"/>
      <c r="Z176" s="35"/>
      <c r="AA176" s="35"/>
      <c r="AB176" s="35"/>
      <c r="AC176" s="35"/>
      <c r="AD176" s="35"/>
      <c r="AE176" s="35"/>
      <c r="AR176" s="215" t="s">
        <v>151</v>
      </c>
      <c r="AT176" s="215" t="s">
        <v>146</v>
      </c>
      <c r="AU176" s="215" t="s">
        <v>83</v>
      </c>
      <c r="AY176" s="18" t="s">
        <v>143</v>
      </c>
      <c r="BE176" s="216">
        <f>IF(N176="základní",J176,0)</f>
        <v>0</v>
      </c>
      <c r="BF176" s="216">
        <f>IF(N176="snížená",J176,0)</f>
        <v>0</v>
      </c>
      <c r="BG176" s="216">
        <f>IF(N176="zákl. přenesená",J176,0)</f>
        <v>0</v>
      </c>
      <c r="BH176" s="216">
        <f>IF(N176="sníž. přenesená",J176,0)</f>
        <v>0</v>
      </c>
      <c r="BI176" s="216">
        <f>IF(N176="nulová",J176,0)</f>
        <v>0</v>
      </c>
      <c r="BJ176" s="18" t="s">
        <v>81</v>
      </c>
      <c r="BK176" s="216">
        <f>ROUND(I176*H176,2)</f>
        <v>0</v>
      </c>
      <c r="BL176" s="18" t="s">
        <v>151</v>
      </c>
      <c r="BM176" s="215" t="s">
        <v>200</v>
      </c>
    </row>
    <row r="177" spans="1:47" s="2" customFormat="1" ht="48">
      <c r="A177" s="35"/>
      <c r="B177" s="36"/>
      <c r="C177" s="37"/>
      <c r="D177" s="217" t="s">
        <v>152</v>
      </c>
      <c r="E177" s="37"/>
      <c r="F177" s="218" t="s">
        <v>201</v>
      </c>
      <c r="G177" s="37"/>
      <c r="H177" s="37"/>
      <c r="I177" s="116"/>
      <c r="J177" s="37"/>
      <c r="K177" s="37"/>
      <c r="L177" s="40"/>
      <c r="M177" s="219"/>
      <c r="N177" s="220"/>
      <c r="O177" s="72"/>
      <c r="P177" s="72"/>
      <c r="Q177" s="72"/>
      <c r="R177" s="72"/>
      <c r="S177" s="72"/>
      <c r="T177" s="73"/>
      <c r="U177" s="35"/>
      <c r="V177" s="35"/>
      <c r="W177" s="35"/>
      <c r="X177" s="35"/>
      <c r="Y177" s="35"/>
      <c r="Z177" s="35"/>
      <c r="AA177" s="35"/>
      <c r="AB177" s="35"/>
      <c r="AC177" s="35"/>
      <c r="AD177" s="35"/>
      <c r="AE177" s="35"/>
      <c r="AT177" s="18" t="s">
        <v>152</v>
      </c>
      <c r="AU177" s="18" t="s">
        <v>83</v>
      </c>
    </row>
    <row r="178" spans="2:51" s="13" customFormat="1" ht="10.2">
      <c r="B178" s="221"/>
      <c r="C178" s="222"/>
      <c r="D178" s="217" t="s">
        <v>177</v>
      </c>
      <c r="E178" s="223" t="s">
        <v>1</v>
      </c>
      <c r="F178" s="224" t="s">
        <v>202</v>
      </c>
      <c r="G178" s="222"/>
      <c r="H178" s="225">
        <v>1.77</v>
      </c>
      <c r="I178" s="226"/>
      <c r="J178" s="222"/>
      <c r="K178" s="222"/>
      <c r="L178" s="227"/>
      <c r="M178" s="228"/>
      <c r="N178" s="229"/>
      <c r="O178" s="229"/>
      <c r="P178" s="229"/>
      <c r="Q178" s="229"/>
      <c r="R178" s="229"/>
      <c r="S178" s="229"/>
      <c r="T178" s="230"/>
      <c r="AT178" s="231" t="s">
        <v>177</v>
      </c>
      <c r="AU178" s="231" t="s">
        <v>83</v>
      </c>
      <c r="AV178" s="13" t="s">
        <v>83</v>
      </c>
      <c r="AW178" s="13" t="s">
        <v>29</v>
      </c>
      <c r="AX178" s="13" t="s">
        <v>73</v>
      </c>
      <c r="AY178" s="231" t="s">
        <v>143</v>
      </c>
    </row>
    <row r="179" spans="2:51" s="13" customFormat="1" ht="10.2">
      <c r="B179" s="221"/>
      <c r="C179" s="222"/>
      <c r="D179" s="217" t="s">
        <v>177</v>
      </c>
      <c r="E179" s="223" t="s">
        <v>1</v>
      </c>
      <c r="F179" s="224" t="s">
        <v>203</v>
      </c>
      <c r="G179" s="222"/>
      <c r="H179" s="225">
        <v>9.664</v>
      </c>
      <c r="I179" s="226"/>
      <c r="J179" s="222"/>
      <c r="K179" s="222"/>
      <c r="L179" s="227"/>
      <c r="M179" s="228"/>
      <c r="N179" s="229"/>
      <c r="O179" s="229"/>
      <c r="P179" s="229"/>
      <c r="Q179" s="229"/>
      <c r="R179" s="229"/>
      <c r="S179" s="229"/>
      <c r="T179" s="230"/>
      <c r="AT179" s="231" t="s">
        <v>177</v>
      </c>
      <c r="AU179" s="231" t="s">
        <v>83</v>
      </c>
      <c r="AV179" s="13" t="s">
        <v>83</v>
      </c>
      <c r="AW179" s="13" t="s">
        <v>29</v>
      </c>
      <c r="AX179" s="13" t="s">
        <v>73</v>
      </c>
      <c r="AY179" s="231" t="s">
        <v>143</v>
      </c>
    </row>
    <row r="180" spans="2:51" s="14" customFormat="1" ht="10.2">
      <c r="B180" s="232"/>
      <c r="C180" s="233"/>
      <c r="D180" s="217" t="s">
        <v>177</v>
      </c>
      <c r="E180" s="234" t="s">
        <v>1</v>
      </c>
      <c r="F180" s="235" t="s">
        <v>179</v>
      </c>
      <c r="G180" s="233"/>
      <c r="H180" s="236">
        <v>11.434</v>
      </c>
      <c r="I180" s="237"/>
      <c r="J180" s="233"/>
      <c r="K180" s="233"/>
      <c r="L180" s="238"/>
      <c r="M180" s="239"/>
      <c r="N180" s="240"/>
      <c r="O180" s="240"/>
      <c r="P180" s="240"/>
      <c r="Q180" s="240"/>
      <c r="R180" s="240"/>
      <c r="S180" s="240"/>
      <c r="T180" s="241"/>
      <c r="AT180" s="242" t="s">
        <v>177</v>
      </c>
      <c r="AU180" s="242" t="s">
        <v>83</v>
      </c>
      <c r="AV180" s="14" t="s">
        <v>151</v>
      </c>
      <c r="AW180" s="14" t="s">
        <v>29</v>
      </c>
      <c r="AX180" s="14" t="s">
        <v>81</v>
      </c>
      <c r="AY180" s="242" t="s">
        <v>143</v>
      </c>
    </row>
    <row r="181" spans="1:65" s="2" customFormat="1" ht="21.6" customHeight="1">
      <c r="A181" s="35"/>
      <c r="B181" s="36"/>
      <c r="C181" s="204" t="s">
        <v>204</v>
      </c>
      <c r="D181" s="204" t="s">
        <v>146</v>
      </c>
      <c r="E181" s="205" t="s">
        <v>205</v>
      </c>
      <c r="F181" s="206" t="s">
        <v>206</v>
      </c>
      <c r="G181" s="207" t="s">
        <v>199</v>
      </c>
      <c r="H181" s="208">
        <v>11.434</v>
      </c>
      <c r="I181" s="209"/>
      <c r="J181" s="210">
        <f>ROUND(I181*H181,2)</f>
        <v>0</v>
      </c>
      <c r="K181" s="206" t="s">
        <v>150</v>
      </c>
      <c r="L181" s="40"/>
      <c r="M181" s="211" t="s">
        <v>1</v>
      </c>
      <c r="N181" s="212" t="s">
        <v>38</v>
      </c>
      <c r="O181" s="72"/>
      <c r="P181" s="213">
        <f>O181*H181</f>
        <v>0</v>
      </c>
      <c r="Q181" s="213">
        <v>0</v>
      </c>
      <c r="R181" s="213">
        <f>Q181*H181</f>
        <v>0</v>
      </c>
      <c r="S181" s="213">
        <v>0</v>
      </c>
      <c r="T181" s="214">
        <f>S181*H181</f>
        <v>0</v>
      </c>
      <c r="U181" s="35"/>
      <c r="V181" s="35"/>
      <c r="W181" s="35"/>
      <c r="X181" s="35"/>
      <c r="Y181" s="35"/>
      <c r="Z181" s="35"/>
      <c r="AA181" s="35"/>
      <c r="AB181" s="35"/>
      <c r="AC181" s="35"/>
      <c r="AD181" s="35"/>
      <c r="AE181" s="35"/>
      <c r="AR181" s="215" t="s">
        <v>151</v>
      </c>
      <c r="AT181" s="215" t="s">
        <v>146</v>
      </c>
      <c r="AU181" s="215" t="s">
        <v>83</v>
      </c>
      <c r="AY181" s="18" t="s">
        <v>143</v>
      </c>
      <c r="BE181" s="216">
        <f>IF(N181="základní",J181,0)</f>
        <v>0</v>
      </c>
      <c r="BF181" s="216">
        <f>IF(N181="snížená",J181,0)</f>
        <v>0</v>
      </c>
      <c r="BG181" s="216">
        <f>IF(N181="zákl. přenesená",J181,0)</f>
        <v>0</v>
      </c>
      <c r="BH181" s="216">
        <f>IF(N181="sníž. přenesená",J181,0)</f>
        <v>0</v>
      </c>
      <c r="BI181" s="216">
        <f>IF(N181="nulová",J181,0)</f>
        <v>0</v>
      </c>
      <c r="BJ181" s="18" t="s">
        <v>81</v>
      </c>
      <c r="BK181" s="216">
        <f>ROUND(I181*H181,2)</f>
        <v>0</v>
      </c>
      <c r="BL181" s="18" t="s">
        <v>151</v>
      </c>
      <c r="BM181" s="215" t="s">
        <v>207</v>
      </c>
    </row>
    <row r="182" spans="1:47" s="2" customFormat="1" ht="48">
      <c r="A182" s="35"/>
      <c r="B182" s="36"/>
      <c r="C182" s="37"/>
      <c r="D182" s="217" t="s">
        <v>152</v>
      </c>
      <c r="E182" s="37"/>
      <c r="F182" s="218" t="s">
        <v>201</v>
      </c>
      <c r="G182" s="37"/>
      <c r="H182" s="37"/>
      <c r="I182" s="116"/>
      <c r="J182" s="37"/>
      <c r="K182" s="37"/>
      <c r="L182" s="40"/>
      <c r="M182" s="219"/>
      <c r="N182" s="220"/>
      <c r="O182" s="72"/>
      <c r="P182" s="72"/>
      <c r="Q182" s="72"/>
      <c r="R182" s="72"/>
      <c r="S182" s="72"/>
      <c r="T182" s="73"/>
      <c r="U182" s="35"/>
      <c r="V182" s="35"/>
      <c r="W182" s="35"/>
      <c r="X182" s="35"/>
      <c r="Y182" s="35"/>
      <c r="Z182" s="35"/>
      <c r="AA182" s="35"/>
      <c r="AB182" s="35"/>
      <c r="AC182" s="35"/>
      <c r="AD182" s="35"/>
      <c r="AE182" s="35"/>
      <c r="AT182" s="18" t="s">
        <v>152</v>
      </c>
      <c r="AU182" s="18" t="s">
        <v>83</v>
      </c>
    </row>
    <row r="183" spans="1:65" s="2" customFormat="1" ht="32.4" customHeight="1">
      <c r="A183" s="35"/>
      <c r="B183" s="36"/>
      <c r="C183" s="204" t="s">
        <v>175</v>
      </c>
      <c r="D183" s="204" t="s">
        <v>146</v>
      </c>
      <c r="E183" s="205" t="s">
        <v>208</v>
      </c>
      <c r="F183" s="206" t="s">
        <v>209</v>
      </c>
      <c r="G183" s="207" t="s">
        <v>199</v>
      </c>
      <c r="H183" s="208">
        <v>11.434</v>
      </c>
      <c r="I183" s="209"/>
      <c r="J183" s="210">
        <f>ROUND(I183*H183,2)</f>
        <v>0</v>
      </c>
      <c r="K183" s="206" t="s">
        <v>1</v>
      </c>
      <c r="L183" s="40"/>
      <c r="M183" s="211" t="s">
        <v>1</v>
      </c>
      <c r="N183" s="212" t="s">
        <v>38</v>
      </c>
      <c r="O183" s="72"/>
      <c r="P183" s="213">
        <f>O183*H183</f>
        <v>0</v>
      </c>
      <c r="Q183" s="213">
        <v>0</v>
      </c>
      <c r="R183" s="213">
        <f>Q183*H183</f>
        <v>0</v>
      </c>
      <c r="S183" s="213">
        <v>0</v>
      </c>
      <c r="T183" s="214">
        <f>S183*H183</f>
        <v>0</v>
      </c>
      <c r="U183" s="35"/>
      <c r="V183" s="35"/>
      <c r="W183" s="35"/>
      <c r="X183" s="35"/>
      <c r="Y183" s="35"/>
      <c r="Z183" s="35"/>
      <c r="AA183" s="35"/>
      <c r="AB183" s="35"/>
      <c r="AC183" s="35"/>
      <c r="AD183" s="35"/>
      <c r="AE183" s="35"/>
      <c r="AR183" s="215" t="s">
        <v>151</v>
      </c>
      <c r="AT183" s="215" t="s">
        <v>146</v>
      </c>
      <c r="AU183" s="215" t="s">
        <v>83</v>
      </c>
      <c r="AY183" s="18" t="s">
        <v>143</v>
      </c>
      <c r="BE183" s="216">
        <f>IF(N183="základní",J183,0)</f>
        <v>0</v>
      </c>
      <c r="BF183" s="216">
        <f>IF(N183="snížená",J183,0)</f>
        <v>0</v>
      </c>
      <c r="BG183" s="216">
        <f>IF(N183="zákl. přenesená",J183,0)</f>
        <v>0</v>
      </c>
      <c r="BH183" s="216">
        <f>IF(N183="sníž. přenesená",J183,0)</f>
        <v>0</v>
      </c>
      <c r="BI183" s="216">
        <f>IF(N183="nulová",J183,0)</f>
        <v>0</v>
      </c>
      <c r="BJ183" s="18" t="s">
        <v>81</v>
      </c>
      <c r="BK183" s="216">
        <f>ROUND(I183*H183,2)</f>
        <v>0</v>
      </c>
      <c r="BL183" s="18" t="s">
        <v>151</v>
      </c>
      <c r="BM183" s="215" t="s">
        <v>210</v>
      </c>
    </row>
    <row r="184" spans="2:63" s="12" customFormat="1" ht="22.8" customHeight="1">
      <c r="B184" s="188"/>
      <c r="C184" s="189"/>
      <c r="D184" s="190" t="s">
        <v>72</v>
      </c>
      <c r="E184" s="202" t="s">
        <v>211</v>
      </c>
      <c r="F184" s="202" t="s">
        <v>212</v>
      </c>
      <c r="G184" s="189"/>
      <c r="H184" s="189"/>
      <c r="I184" s="192"/>
      <c r="J184" s="203">
        <f>BK184</f>
        <v>0</v>
      </c>
      <c r="K184" s="189"/>
      <c r="L184" s="194"/>
      <c r="M184" s="195"/>
      <c r="N184" s="196"/>
      <c r="O184" s="196"/>
      <c r="P184" s="197">
        <f>SUM(P185:P227)</f>
        <v>0</v>
      </c>
      <c r="Q184" s="196"/>
      <c r="R184" s="197">
        <f>SUM(R185:R227)</f>
        <v>44.941440037</v>
      </c>
      <c r="S184" s="196"/>
      <c r="T184" s="198">
        <f>SUM(T185:T227)</f>
        <v>0</v>
      </c>
      <c r="AR184" s="199" t="s">
        <v>81</v>
      </c>
      <c r="AT184" s="200" t="s">
        <v>72</v>
      </c>
      <c r="AU184" s="200" t="s">
        <v>81</v>
      </c>
      <c r="AY184" s="199" t="s">
        <v>143</v>
      </c>
      <c r="BK184" s="201">
        <f>SUM(BK185:BK227)</f>
        <v>0</v>
      </c>
    </row>
    <row r="185" spans="1:65" s="2" customFormat="1" ht="43.2" customHeight="1">
      <c r="A185" s="35"/>
      <c r="B185" s="36"/>
      <c r="C185" s="204" t="s">
        <v>213</v>
      </c>
      <c r="D185" s="204" t="s">
        <v>146</v>
      </c>
      <c r="E185" s="205" t="s">
        <v>214</v>
      </c>
      <c r="F185" s="206" t="s">
        <v>215</v>
      </c>
      <c r="G185" s="207" t="s">
        <v>199</v>
      </c>
      <c r="H185" s="208">
        <v>74.845</v>
      </c>
      <c r="I185" s="209"/>
      <c r="J185" s="210">
        <f>ROUND(I185*H185,2)</f>
        <v>0</v>
      </c>
      <c r="K185" s="206" t="s">
        <v>150</v>
      </c>
      <c r="L185" s="40"/>
      <c r="M185" s="211" t="s">
        <v>1</v>
      </c>
      <c r="N185" s="212" t="s">
        <v>38</v>
      </c>
      <c r="O185" s="72"/>
      <c r="P185" s="213">
        <f>O185*H185</f>
        <v>0</v>
      </c>
      <c r="Q185" s="213">
        <v>0</v>
      </c>
      <c r="R185" s="213">
        <f>Q185*H185</f>
        <v>0</v>
      </c>
      <c r="S185" s="213">
        <v>0</v>
      </c>
      <c r="T185" s="214">
        <f>S185*H185</f>
        <v>0</v>
      </c>
      <c r="U185" s="35"/>
      <c r="V185" s="35"/>
      <c r="W185" s="35"/>
      <c r="X185" s="35"/>
      <c r="Y185" s="35"/>
      <c r="Z185" s="35"/>
      <c r="AA185" s="35"/>
      <c r="AB185" s="35"/>
      <c r="AC185" s="35"/>
      <c r="AD185" s="35"/>
      <c r="AE185" s="35"/>
      <c r="AR185" s="215" t="s">
        <v>151</v>
      </c>
      <c r="AT185" s="215" t="s">
        <v>146</v>
      </c>
      <c r="AU185" s="215" t="s">
        <v>83</v>
      </c>
      <c r="AY185" s="18" t="s">
        <v>143</v>
      </c>
      <c r="BE185" s="216">
        <f>IF(N185="základní",J185,0)</f>
        <v>0</v>
      </c>
      <c r="BF185" s="216">
        <f>IF(N185="snížená",J185,0)</f>
        <v>0</v>
      </c>
      <c r="BG185" s="216">
        <f>IF(N185="zákl. přenesená",J185,0)</f>
        <v>0</v>
      </c>
      <c r="BH185" s="216">
        <f>IF(N185="sníž. přenesená",J185,0)</f>
        <v>0</v>
      </c>
      <c r="BI185" s="216">
        <f>IF(N185="nulová",J185,0)</f>
        <v>0</v>
      </c>
      <c r="BJ185" s="18" t="s">
        <v>81</v>
      </c>
      <c r="BK185" s="216">
        <f>ROUND(I185*H185,2)</f>
        <v>0</v>
      </c>
      <c r="BL185" s="18" t="s">
        <v>151</v>
      </c>
      <c r="BM185" s="215" t="s">
        <v>216</v>
      </c>
    </row>
    <row r="186" spans="1:47" s="2" customFormat="1" ht="76.8">
      <c r="A186" s="35"/>
      <c r="B186" s="36"/>
      <c r="C186" s="37"/>
      <c r="D186" s="217" t="s">
        <v>152</v>
      </c>
      <c r="E186" s="37"/>
      <c r="F186" s="218" t="s">
        <v>217</v>
      </c>
      <c r="G186" s="37"/>
      <c r="H186" s="37"/>
      <c r="I186" s="116"/>
      <c r="J186" s="37"/>
      <c r="K186" s="37"/>
      <c r="L186" s="40"/>
      <c r="M186" s="219"/>
      <c r="N186" s="220"/>
      <c r="O186" s="72"/>
      <c r="P186" s="72"/>
      <c r="Q186" s="72"/>
      <c r="R186" s="72"/>
      <c r="S186" s="72"/>
      <c r="T186" s="73"/>
      <c r="U186" s="35"/>
      <c r="V186" s="35"/>
      <c r="W186" s="35"/>
      <c r="X186" s="35"/>
      <c r="Y186" s="35"/>
      <c r="Z186" s="35"/>
      <c r="AA186" s="35"/>
      <c r="AB186" s="35"/>
      <c r="AC186" s="35"/>
      <c r="AD186" s="35"/>
      <c r="AE186" s="35"/>
      <c r="AT186" s="18" t="s">
        <v>152</v>
      </c>
      <c r="AU186" s="18" t="s">
        <v>83</v>
      </c>
    </row>
    <row r="187" spans="2:51" s="13" customFormat="1" ht="10.2">
      <c r="B187" s="221"/>
      <c r="C187" s="222"/>
      <c r="D187" s="217" t="s">
        <v>177</v>
      </c>
      <c r="E187" s="223" t="s">
        <v>1</v>
      </c>
      <c r="F187" s="224" t="s">
        <v>218</v>
      </c>
      <c r="G187" s="222"/>
      <c r="H187" s="225">
        <v>52.695</v>
      </c>
      <c r="I187" s="226"/>
      <c r="J187" s="222"/>
      <c r="K187" s="222"/>
      <c r="L187" s="227"/>
      <c r="M187" s="228"/>
      <c r="N187" s="229"/>
      <c r="O187" s="229"/>
      <c r="P187" s="229"/>
      <c r="Q187" s="229"/>
      <c r="R187" s="229"/>
      <c r="S187" s="229"/>
      <c r="T187" s="230"/>
      <c r="AT187" s="231" t="s">
        <v>177</v>
      </c>
      <c r="AU187" s="231" t="s">
        <v>83</v>
      </c>
      <c r="AV187" s="13" t="s">
        <v>83</v>
      </c>
      <c r="AW187" s="13" t="s">
        <v>29</v>
      </c>
      <c r="AX187" s="13" t="s">
        <v>73</v>
      </c>
      <c r="AY187" s="231" t="s">
        <v>143</v>
      </c>
    </row>
    <row r="188" spans="2:51" s="13" customFormat="1" ht="10.2">
      <c r="B188" s="221"/>
      <c r="C188" s="222"/>
      <c r="D188" s="217" t="s">
        <v>177</v>
      </c>
      <c r="E188" s="223" t="s">
        <v>1</v>
      </c>
      <c r="F188" s="224" t="s">
        <v>219</v>
      </c>
      <c r="G188" s="222"/>
      <c r="H188" s="225">
        <v>-2.55</v>
      </c>
      <c r="I188" s="226"/>
      <c r="J188" s="222"/>
      <c r="K188" s="222"/>
      <c r="L188" s="227"/>
      <c r="M188" s="228"/>
      <c r="N188" s="229"/>
      <c r="O188" s="229"/>
      <c r="P188" s="229"/>
      <c r="Q188" s="229"/>
      <c r="R188" s="229"/>
      <c r="S188" s="229"/>
      <c r="T188" s="230"/>
      <c r="AT188" s="231" t="s">
        <v>177</v>
      </c>
      <c r="AU188" s="231" t="s">
        <v>83</v>
      </c>
      <c r="AV188" s="13" t="s">
        <v>83</v>
      </c>
      <c r="AW188" s="13" t="s">
        <v>29</v>
      </c>
      <c r="AX188" s="13" t="s">
        <v>73</v>
      </c>
      <c r="AY188" s="231" t="s">
        <v>143</v>
      </c>
    </row>
    <row r="189" spans="2:51" s="15" customFormat="1" ht="10.2">
      <c r="B189" s="243"/>
      <c r="C189" s="244"/>
      <c r="D189" s="217" t="s">
        <v>177</v>
      </c>
      <c r="E189" s="245" t="s">
        <v>1</v>
      </c>
      <c r="F189" s="246" t="s">
        <v>220</v>
      </c>
      <c r="G189" s="244"/>
      <c r="H189" s="247">
        <v>50.145</v>
      </c>
      <c r="I189" s="248"/>
      <c r="J189" s="244"/>
      <c r="K189" s="244"/>
      <c r="L189" s="249"/>
      <c r="M189" s="250"/>
      <c r="N189" s="251"/>
      <c r="O189" s="251"/>
      <c r="P189" s="251"/>
      <c r="Q189" s="251"/>
      <c r="R189" s="251"/>
      <c r="S189" s="251"/>
      <c r="T189" s="252"/>
      <c r="AT189" s="253" t="s">
        <v>177</v>
      </c>
      <c r="AU189" s="253" t="s">
        <v>83</v>
      </c>
      <c r="AV189" s="15" t="s">
        <v>157</v>
      </c>
      <c r="AW189" s="15" t="s">
        <v>29</v>
      </c>
      <c r="AX189" s="15" t="s">
        <v>73</v>
      </c>
      <c r="AY189" s="253" t="s">
        <v>143</v>
      </c>
    </row>
    <row r="190" spans="2:51" s="13" customFormat="1" ht="10.2">
      <c r="B190" s="221"/>
      <c r="C190" s="222"/>
      <c r="D190" s="217" t="s">
        <v>177</v>
      </c>
      <c r="E190" s="223" t="s">
        <v>1</v>
      </c>
      <c r="F190" s="224" t="s">
        <v>221</v>
      </c>
      <c r="G190" s="222"/>
      <c r="H190" s="225">
        <v>24.3</v>
      </c>
      <c r="I190" s="226"/>
      <c r="J190" s="222"/>
      <c r="K190" s="222"/>
      <c r="L190" s="227"/>
      <c r="M190" s="228"/>
      <c r="N190" s="229"/>
      <c r="O190" s="229"/>
      <c r="P190" s="229"/>
      <c r="Q190" s="229"/>
      <c r="R190" s="229"/>
      <c r="S190" s="229"/>
      <c r="T190" s="230"/>
      <c r="AT190" s="231" t="s">
        <v>177</v>
      </c>
      <c r="AU190" s="231" t="s">
        <v>83</v>
      </c>
      <c r="AV190" s="13" t="s">
        <v>83</v>
      </c>
      <c r="AW190" s="13" t="s">
        <v>29</v>
      </c>
      <c r="AX190" s="13" t="s">
        <v>73</v>
      </c>
      <c r="AY190" s="231" t="s">
        <v>143</v>
      </c>
    </row>
    <row r="191" spans="2:51" s="13" customFormat="1" ht="10.2">
      <c r="B191" s="221"/>
      <c r="C191" s="222"/>
      <c r="D191" s="217" t="s">
        <v>177</v>
      </c>
      <c r="E191" s="223" t="s">
        <v>1</v>
      </c>
      <c r="F191" s="224" t="s">
        <v>222</v>
      </c>
      <c r="G191" s="222"/>
      <c r="H191" s="225">
        <v>-1.65</v>
      </c>
      <c r="I191" s="226"/>
      <c r="J191" s="222"/>
      <c r="K191" s="222"/>
      <c r="L191" s="227"/>
      <c r="M191" s="228"/>
      <c r="N191" s="229"/>
      <c r="O191" s="229"/>
      <c r="P191" s="229"/>
      <c r="Q191" s="229"/>
      <c r="R191" s="229"/>
      <c r="S191" s="229"/>
      <c r="T191" s="230"/>
      <c r="AT191" s="231" t="s">
        <v>177</v>
      </c>
      <c r="AU191" s="231" t="s">
        <v>83</v>
      </c>
      <c r="AV191" s="13" t="s">
        <v>83</v>
      </c>
      <c r="AW191" s="13" t="s">
        <v>29</v>
      </c>
      <c r="AX191" s="13" t="s">
        <v>73</v>
      </c>
      <c r="AY191" s="231" t="s">
        <v>143</v>
      </c>
    </row>
    <row r="192" spans="2:51" s="13" customFormat="1" ht="10.2">
      <c r="B192" s="221"/>
      <c r="C192" s="222"/>
      <c r="D192" s="217" t="s">
        <v>177</v>
      </c>
      <c r="E192" s="223" t="s">
        <v>1</v>
      </c>
      <c r="F192" s="224" t="s">
        <v>223</v>
      </c>
      <c r="G192" s="222"/>
      <c r="H192" s="225">
        <v>2.05</v>
      </c>
      <c r="I192" s="226"/>
      <c r="J192" s="222"/>
      <c r="K192" s="222"/>
      <c r="L192" s="227"/>
      <c r="M192" s="228"/>
      <c r="N192" s="229"/>
      <c r="O192" s="229"/>
      <c r="P192" s="229"/>
      <c r="Q192" s="229"/>
      <c r="R192" s="229"/>
      <c r="S192" s="229"/>
      <c r="T192" s="230"/>
      <c r="AT192" s="231" t="s">
        <v>177</v>
      </c>
      <c r="AU192" s="231" t="s">
        <v>83</v>
      </c>
      <c r="AV192" s="13" t="s">
        <v>83</v>
      </c>
      <c r="AW192" s="13" t="s">
        <v>29</v>
      </c>
      <c r="AX192" s="13" t="s">
        <v>73</v>
      </c>
      <c r="AY192" s="231" t="s">
        <v>143</v>
      </c>
    </row>
    <row r="193" spans="2:51" s="15" customFormat="1" ht="10.2">
      <c r="B193" s="243"/>
      <c r="C193" s="244"/>
      <c r="D193" s="217" t="s">
        <v>177</v>
      </c>
      <c r="E193" s="245" t="s">
        <v>1</v>
      </c>
      <c r="F193" s="246" t="s">
        <v>224</v>
      </c>
      <c r="G193" s="244"/>
      <c r="H193" s="247">
        <v>24.700000000000003</v>
      </c>
      <c r="I193" s="248"/>
      <c r="J193" s="244"/>
      <c r="K193" s="244"/>
      <c r="L193" s="249"/>
      <c r="M193" s="250"/>
      <c r="N193" s="251"/>
      <c r="O193" s="251"/>
      <c r="P193" s="251"/>
      <c r="Q193" s="251"/>
      <c r="R193" s="251"/>
      <c r="S193" s="251"/>
      <c r="T193" s="252"/>
      <c r="AT193" s="253" t="s">
        <v>177</v>
      </c>
      <c r="AU193" s="253" t="s">
        <v>83</v>
      </c>
      <c r="AV193" s="15" t="s">
        <v>157</v>
      </c>
      <c r="AW193" s="15" t="s">
        <v>29</v>
      </c>
      <c r="AX193" s="15" t="s">
        <v>73</v>
      </c>
      <c r="AY193" s="253" t="s">
        <v>143</v>
      </c>
    </row>
    <row r="194" spans="2:51" s="14" customFormat="1" ht="10.2">
      <c r="B194" s="232"/>
      <c r="C194" s="233"/>
      <c r="D194" s="217" t="s">
        <v>177</v>
      </c>
      <c r="E194" s="234" t="s">
        <v>1</v>
      </c>
      <c r="F194" s="235" t="s">
        <v>179</v>
      </c>
      <c r="G194" s="233"/>
      <c r="H194" s="236">
        <v>74.845</v>
      </c>
      <c r="I194" s="237"/>
      <c r="J194" s="233"/>
      <c r="K194" s="233"/>
      <c r="L194" s="238"/>
      <c r="M194" s="239"/>
      <c r="N194" s="240"/>
      <c r="O194" s="240"/>
      <c r="P194" s="240"/>
      <c r="Q194" s="240"/>
      <c r="R194" s="240"/>
      <c r="S194" s="240"/>
      <c r="T194" s="241"/>
      <c r="AT194" s="242" t="s">
        <v>177</v>
      </c>
      <c r="AU194" s="242" t="s">
        <v>83</v>
      </c>
      <c r="AV194" s="14" t="s">
        <v>151</v>
      </c>
      <c r="AW194" s="14" t="s">
        <v>29</v>
      </c>
      <c r="AX194" s="14" t="s">
        <v>81</v>
      </c>
      <c r="AY194" s="242" t="s">
        <v>143</v>
      </c>
    </row>
    <row r="195" spans="1:65" s="2" customFormat="1" ht="21.6" customHeight="1">
      <c r="A195" s="35"/>
      <c r="B195" s="36"/>
      <c r="C195" s="204" t="s">
        <v>183</v>
      </c>
      <c r="D195" s="204" t="s">
        <v>146</v>
      </c>
      <c r="E195" s="205" t="s">
        <v>225</v>
      </c>
      <c r="F195" s="206" t="s">
        <v>226</v>
      </c>
      <c r="G195" s="207" t="s">
        <v>199</v>
      </c>
      <c r="H195" s="208">
        <v>74.845</v>
      </c>
      <c r="I195" s="209"/>
      <c r="J195" s="210">
        <f>ROUND(I195*H195,2)</f>
        <v>0</v>
      </c>
      <c r="K195" s="206" t="s">
        <v>150</v>
      </c>
      <c r="L195" s="40"/>
      <c r="M195" s="211" t="s">
        <v>1</v>
      </c>
      <c r="N195" s="212" t="s">
        <v>38</v>
      </c>
      <c r="O195" s="72"/>
      <c r="P195" s="213">
        <f>O195*H195</f>
        <v>0</v>
      </c>
      <c r="Q195" s="213">
        <v>0.1837</v>
      </c>
      <c r="R195" s="213">
        <f>Q195*H195</f>
        <v>13.7490265</v>
      </c>
      <c r="S195" s="213">
        <v>0</v>
      </c>
      <c r="T195" s="214">
        <f>S195*H195</f>
        <v>0</v>
      </c>
      <c r="U195" s="35"/>
      <c r="V195" s="35"/>
      <c r="W195" s="35"/>
      <c r="X195" s="35"/>
      <c r="Y195" s="35"/>
      <c r="Z195" s="35"/>
      <c r="AA195" s="35"/>
      <c r="AB195" s="35"/>
      <c r="AC195" s="35"/>
      <c r="AD195" s="35"/>
      <c r="AE195" s="35"/>
      <c r="AR195" s="215" t="s">
        <v>151</v>
      </c>
      <c r="AT195" s="215" t="s">
        <v>146</v>
      </c>
      <c r="AU195" s="215" t="s">
        <v>83</v>
      </c>
      <c r="AY195" s="18" t="s">
        <v>143</v>
      </c>
      <c r="BE195" s="216">
        <f>IF(N195="základní",J195,0)</f>
        <v>0</v>
      </c>
      <c r="BF195" s="216">
        <f>IF(N195="snížená",J195,0)</f>
        <v>0</v>
      </c>
      <c r="BG195" s="216">
        <f>IF(N195="zákl. přenesená",J195,0)</f>
        <v>0</v>
      </c>
      <c r="BH195" s="216">
        <f>IF(N195="sníž. přenesená",J195,0)</f>
        <v>0</v>
      </c>
      <c r="BI195" s="216">
        <f>IF(N195="nulová",J195,0)</f>
        <v>0</v>
      </c>
      <c r="BJ195" s="18" t="s">
        <v>81</v>
      </c>
      <c r="BK195" s="216">
        <f>ROUND(I195*H195,2)</f>
        <v>0</v>
      </c>
      <c r="BL195" s="18" t="s">
        <v>151</v>
      </c>
      <c r="BM195" s="215" t="s">
        <v>227</v>
      </c>
    </row>
    <row r="196" spans="1:65" s="2" customFormat="1" ht="21.6" customHeight="1">
      <c r="A196" s="35"/>
      <c r="B196" s="36"/>
      <c r="C196" s="204" t="s">
        <v>8</v>
      </c>
      <c r="D196" s="204" t="s">
        <v>146</v>
      </c>
      <c r="E196" s="205" t="s">
        <v>228</v>
      </c>
      <c r="F196" s="206" t="s">
        <v>229</v>
      </c>
      <c r="G196" s="207" t="s">
        <v>199</v>
      </c>
      <c r="H196" s="208">
        <v>50.145</v>
      </c>
      <c r="I196" s="209"/>
      <c r="J196" s="210">
        <f>ROUND(I196*H196,2)</f>
        <v>0</v>
      </c>
      <c r="K196" s="206" t="s">
        <v>150</v>
      </c>
      <c r="L196" s="40"/>
      <c r="M196" s="211" t="s">
        <v>1</v>
      </c>
      <c r="N196" s="212" t="s">
        <v>38</v>
      </c>
      <c r="O196" s="72"/>
      <c r="P196" s="213">
        <f>O196*H196</f>
        <v>0</v>
      </c>
      <c r="Q196" s="213">
        <v>0.1837</v>
      </c>
      <c r="R196" s="213">
        <f>Q196*H196</f>
        <v>9.211636500000001</v>
      </c>
      <c r="S196" s="213">
        <v>0</v>
      </c>
      <c r="T196" s="214">
        <f>S196*H196</f>
        <v>0</v>
      </c>
      <c r="U196" s="35"/>
      <c r="V196" s="35"/>
      <c r="W196" s="35"/>
      <c r="X196" s="35"/>
      <c r="Y196" s="35"/>
      <c r="Z196" s="35"/>
      <c r="AA196" s="35"/>
      <c r="AB196" s="35"/>
      <c r="AC196" s="35"/>
      <c r="AD196" s="35"/>
      <c r="AE196" s="35"/>
      <c r="AR196" s="215" t="s">
        <v>151</v>
      </c>
      <c r="AT196" s="215" t="s">
        <v>146</v>
      </c>
      <c r="AU196" s="215" t="s">
        <v>83</v>
      </c>
      <c r="AY196" s="18" t="s">
        <v>143</v>
      </c>
      <c r="BE196" s="216">
        <f>IF(N196="základní",J196,0)</f>
        <v>0</v>
      </c>
      <c r="BF196" s="216">
        <f>IF(N196="snížená",J196,0)</f>
        <v>0</v>
      </c>
      <c r="BG196" s="216">
        <f>IF(N196="zákl. přenesená",J196,0)</f>
        <v>0</v>
      </c>
      <c r="BH196" s="216">
        <f>IF(N196="sníž. přenesená",J196,0)</f>
        <v>0</v>
      </c>
      <c r="BI196" s="216">
        <f>IF(N196="nulová",J196,0)</f>
        <v>0</v>
      </c>
      <c r="BJ196" s="18" t="s">
        <v>81</v>
      </c>
      <c r="BK196" s="216">
        <f>ROUND(I196*H196,2)</f>
        <v>0</v>
      </c>
      <c r="BL196" s="18" t="s">
        <v>151</v>
      </c>
      <c r="BM196" s="215" t="s">
        <v>230</v>
      </c>
    </row>
    <row r="197" spans="2:51" s="13" customFormat="1" ht="10.2">
      <c r="B197" s="221"/>
      <c r="C197" s="222"/>
      <c r="D197" s="217" t="s">
        <v>177</v>
      </c>
      <c r="E197" s="223" t="s">
        <v>1</v>
      </c>
      <c r="F197" s="224" t="s">
        <v>218</v>
      </c>
      <c r="G197" s="222"/>
      <c r="H197" s="225">
        <v>52.695</v>
      </c>
      <c r="I197" s="226"/>
      <c r="J197" s="222"/>
      <c r="K197" s="222"/>
      <c r="L197" s="227"/>
      <c r="M197" s="228"/>
      <c r="N197" s="229"/>
      <c r="O197" s="229"/>
      <c r="P197" s="229"/>
      <c r="Q197" s="229"/>
      <c r="R197" s="229"/>
      <c r="S197" s="229"/>
      <c r="T197" s="230"/>
      <c r="AT197" s="231" t="s">
        <v>177</v>
      </c>
      <c r="AU197" s="231" t="s">
        <v>83</v>
      </c>
      <c r="AV197" s="13" t="s">
        <v>83</v>
      </c>
      <c r="AW197" s="13" t="s">
        <v>29</v>
      </c>
      <c r="AX197" s="13" t="s">
        <v>73</v>
      </c>
      <c r="AY197" s="231" t="s">
        <v>143</v>
      </c>
    </row>
    <row r="198" spans="2:51" s="13" customFormat="1" ht="10.2">
      <c r="B198" s="221"/>
      <c r="C198" s="222"/>
      <c r="D198" s="217" t="s">
        <v>177</v>
      </c>
      <c r="E198" s="223" t="s">
        <v>1</v>
      </c>
      <c r="F198" s="224" t="s">
        <v>219</v>
      </c>
      <c r="G198" s="222"/>
      <c r="H198" s="225">
        <v>-2.55</v>
      </c>
      <c r="I198" s="226"/>
      <c r="J198" s="222"/>
      <c r="K198" s="222"/>
      <c r="L198" s="227"/>
      <c r="M198" s="228"/>
      <c r="N198" s="229"/>
      <c r="O198" s="229"/>
      <c r="P198" s="229"/>
      <c r="Q198" s="229"/>
      <c r="R198" s="229"/>
      <c r="S198" s="229"/>
      <c r="T198" s="230"/>
      <c r="AT198" s="231" t="s">
        <v>177</v>
      </c>
      <c r="AU198" s="231" t="s">
        <v>83</v>
      </c>
      <c r="AV198" s="13" t="s">
        <v>83</v>
      </c>
      <c r="AW198" s="13" t="s">
        <v>29</v>
      </c>
      <c r="AX198" s="13" t="s">
        <v>73</v>
      </c>
      <c r="AY198" s="231" t="s">
        <v>143</v>
      </c>
    </row>
    <row r="199" spans="2:51" s="15" customFormat="1" ht="10.2">
      <c r="B199" s="243"/>
      <c r="C199" s="244"/>
      <c r="D199" s="217" t="s">
        <v>177</v>
      </c>
      <c r="E199" s="245" t="s">
        <v>1</v>
      </c>
      <c r="F199" s="246" t="s">
        <v>220</v>
      </c>
      <c r="G199" s="244"/>
      <c r="H199" s="247">
        <v>50.145</v>
      </c>
      <c r="I199" s="248"/>
      <c r="J199" s="244"/>
      <c r="K199" s="244"/>
      <c r="L199" s="249"/>
      <c r="M199" s="250"/>
      <c r="N199" s="251"/>
      <c r="O199" s="251"/>
      <c r="P199" s="251"/>
      <c r="Q199" s="251"/>
      <c r="R199" s="251"/>
      <c r="S199" s="251"/>
      <c r="T199" s="252"/>
      <c r="AT199" s="253" t="s">
        <v>177</v>
      </c>
      <c r="AU199" s="253" t="s">
        <v>83</v>
      </c>
      <c r="AV199" s="15" t="s">
        <v>157</v>
      </c>
      <c r="AW199" s="15" t="s">
        <v>29</v>
      </c>
      <c r="AX199" s="15" t="s">
        <v>73</v>
      </c>
      <c r="AY199" s="253" t="s">
        <v>143</v>
      </c>
    </row>
    <row r="200" spans="2:51" s="14" customFormat="1" ht="10.2">
      <c r="B200" s="232"/>
      <c r="C200" s="233"/>
      <c r="D200" s="217" t="s">
        <v>177</v>
      </c>
      <c r="E200" s="234" t="s">
        <v>1</v>
      </c>
      <c r="F200" s="235" t="s">
        <v>179</v>
      </c>
      <c r="G200" s="233"/>
      <c r="H200" s="236">
        <v>50.145</v>
      </c>
      <c r="I200" s="237"/>
      <c r="J200" s="233"/>
      <c r="K200" s="233"/>
      <c r="L200" s="238"/>
      <c r="M200" s="239"/>
      <c r="N200" s="240"/>
      <c r="O200" s="240"/>
      <c r="P200" s="240"/>
      <c r="Q200" s="240"/>
      <c r="R200" s="240"/>
      <c r="S200" s="240"/>
      <c r="T200" s="241"/>
      <c r="AT200" s="242" t="s">
        <v>177</v>
      </c>
      <c r="AU200" s="242" t="s">
        <v>83</v>
      </c>
      <c r="AV200" s="14" t="s">
        <v>151</v>
      </c>
      <c r="AW200" s="14" t="s">
        <v>29</v>
      </c>
      <c r="AX200" s="14" t="s">
        <v>81</v>
      </c>
      <c r="AY200" s="242" t="s">
        <v>143</v>
      </c>
    </row>
    <row r="201" spans="1:65" s="2" customFormat="1" ht="21.6" customHeight="1">
      <c r="A201" s="35"/>
      <c r="B201" s="36"/>
      <c r="C201" s="204" t="s">
        <v>187</v>
      </c>
      <c r="D201" s="204" t="s">
        <v>146</v>
      </c>
      <c r="E201" s="205" t="s">
        <v>231</v>
      </c>
      <c r="F201" s="206" t="s">
        <v>232</v>
      </c>
      <c r="G201" s="207" t="s">
        <v>199</v>
      </c>
      <c r="H201" s="208">
        <v>24.7</v>
      </c>
      <c r="I201" s="209"/>
      <c r="J201" s="210">
        <f>ROUND(I201*H201,2)</f>
        <v>0</v>
      </c>
      <c r="K201" s="206" t="s">
        <v>1</v>
      </c>
      <c r="L201" s="40"/>
      <c r="M201" s="211" t="s">
        <v>1</v>
      </c>
      <c r="N201" s="212" t="s">
        <v>38</v>
      </c>
      <c r="O201" s="72"/>
      <c r="P201" s="213">
        <f>O201*H201</f>
        <v>0</v>
      </c>
      <c r="Q201" s="213">
        <v>0</v>
      </c>
      <c r="R201" s="213">
        <f>Q201*H201</f>
        <v>0</v>
      </c>
      <c r="S201" s="213">
        <v>0</v>
      </c>
      <c r="T201" s="214">
        <f>S201*H201</f>
        <v>0</v>
      </c>
      <c r="U201" s="35"/>
      <c r="V201" s="35"/>
      <c r="W201" s="35"/>
      <c r="X201" s="35"/>
      <c r="Y201" s="35"/>
      <c r="Z201" s="35"/>
      <c r="AA201" s="35"/>
      <c r="AB201" s="35"/>
      <c r="AC201" s="35"/>
      <c r="AD201" s="35"/>
      <c r="AE201" s="35"/>
      <c r="AR201" s="215" t="s">
        <v>151</v>
      </c>
      <c r="AT201" s="215" t="s">
        <v>146</v>
      </c>
      <c r="AU201" s="215" t="s">
        <v>83</v>
      </c>
      <c r="AY201" s="18" t="s">
        <v>143</v>
      </c>
      <c r="BE201" s="216">
        <f>IF(N201="základní",J201,0)</f>
        <v>0</v>
      </c>
      <c r="BF201" s="216">
        <f>IF(N201="snížená",J201,0)</f>
        <v>0</v>
      </c>
      <c r="BG201" s="216">
        <f>IF(N201="zákl. přenesená",J201,0)</f>
        <v>0</v>
      </c>
      <c r="BH201" s="216">
        <f>IF(N201="sníž. přenesená",J201,0)</f>
        <v>0</v>
      </c>
      <c r="BI201" s="216">
        <f>IF(N201="nulová",J201,0)</f>
        <v>0</v>
      </c>
      <c r="BJ201" s="18" t="s">
        <v>81</v>
      </c>
      <c r="BK201" s="216">
        <f>ROUND(I201*H201,2)</f>
        <v>0</v>
      </c>
      <c r="BL201" s="18" t="s">
        <v>151</v>
      </c>
      <c r="BM201" s="215" t="s">
        <v>233</v>
      </c>
    </row>
    <row r="202" spans="2:51" s="13" customFormat="1" ht="10.2">
      <c r="B202" s="221"/>
      <c r="C202" s="222"/>
      <c r="D202" s="217" t="s">
        <v>177</v>
      </c>
      <c r="E202" s="223" t="s">
        <v>1</v>
      </c>
      <c r="F202" s="224" t="s">
        <v>221</v>
      </c>
      <c r="G202" s="222"/>
      <c r="H202" s="225">
        <v>24.3</v>
      </c>
      <c r="I202" s="226"/>
      <c r="J202" s="222"/>
      <c r="K202" s="222"/>
      <c r="L202" s="227"/>
      <c r="M202" s="228"/>
      <c r="N202" s="229"/>
      <c r="O202" s="229"/>
      <c r="P202" s="229"/>
      <c r="Q202" s="229"/>
      <c r="R202" s="229"/>
      <c r="S202" s="229"/>
      <c r="T202" s="230"/>
      <c r="AT202" s="231" t="s">
        <v>177</v>
      </c>
      <c r="AU202" s="231" t="s">
        <v>83</v>
      </c>
      <c r="AV202" s="13" t="s">
        <v>83</v>
      </c>
      <c r="AW202" s="13" t="s">
        <v>29</v>
      </c>
      <c r="AX202" s="13" t="s">
        <v>73</v>
      </c>
      <c r="AY202" s="231" t="s">
        <v>143</v>
      </c>
    </row>
    <row r="203" spans="2:51" s="13" customFormat="1" ht="10.2">
      <c r="B203" s="221"/>
      <c r="C203" s="222"/>
      <c r="D203" s="217" t="s">
        <v>177</v>
      </c>
      <c r="E203" s="223" t="s">
        <v>1</v>
      </c>
      <c r="F203" s="224" t="s">
        <v>222</v>
      </c>
      <c r="G203" s="222"/>
      <c r="H203" s="225">
        <v>-1.65</v>
      </c>
      <c r="I203" s="226"/>
      <c r="J203" s="222"/>
      <c r="K203" s="222"/>
      <c r="L203" s="227"/>
      <c r="M203" s="228"/>
      <c r="N203" s="229"/>
      <c r="O203" s="229"/>
      <c r="P203" s="229"/>
      <c r="Q203" s="229"/>
      <c r="R203" s="229"/>
      <c r="S203" s="229"/>
      <c r="T203" s="230"/>
      <c r="AT203" s="231" t="s">
        <v>177</v>
      </c>
      <c r="AU203" s="231" t="s">
        <v>83</v>
      </c>
      <c r="AV203" s="13" t="s">
        <v>83</v>
      </c>
      <c r="AW203" s="13" t="s">
        <v>29</v>
      </c>
      <c r="AX203" s="13" t="s">
        <v>73</v>
      </c>
      <c r="AY203" s="231" t="s">
        <v>143</v>
      </c>
    </row>
    <row r="204" spans="2:51" s="13" customFormat="1" ht="10.2">
      <c r="B204" s="221"/>
      <c r="C204" s="222"/>
      <c r="D204" s="217" t="s">
        <v>177</v>
      </c>
      <c r="E204" s="223" t="s">
        <v>1</v>
      </c>
      <c r="F204" s="224" t="s">
        <v>223</v>
      </c>
      <c r="G204" s="222"/>
      <c r="H204" s="225">
        <v>2.05</v>
      </c>
      <c r="I204" s="226"/>
      <c r="J204" s="222"/>
      <c r="K204" s="222"/>
      <c r="L204" s="227"/>
      <c r="M204" s="228"/>
      <c r="N204" s="229"/>
      <c r="O204" s="229"/>
      <c r="P204" s="229"/>
      <c r="Q204" s="229"/>
      <c r="R204" s="229"/>
      <c r="S204" s="229"/>
      <c r="T204" s="230"/>
      <c r="AT204" s="231" t="s">
        <v>177</v>
      </c>
      <c r="AU204" s="231" t="s">
        <v>83</v>
      </c>
      <c r="AV204" s="13" t="s">
        <v>83</v>
      </c>
      <c r="AW204" s="13" t="s">
        <v>29</v>
      </c>
      <c r="AX204" s="13" t="s">
        <v>73</v>
      </c>
      <c r="AY204" s="231" t="s">
        <v>143</v>
      </c>
    </row>
    <row r="205" spans="2:51" s="15" customFormat="1" ht="10.2">
      <c r="B205" s="243"/>
      <c r="C205" s="244"/>
      <c r="D205" s="217" t="s">
        <v>177</v>
      </c>
      <c r="E205" s="245" t="s">
        <v>1</v>
      </c>
      <c r="F205" s="246" t="s">
        <v>224</v>
      </c>
      <c r="G205" s="244"/>
      <c r="H205" s="247">
        <v>24.700000000000003</v>
      </c>
      <c r="I205" s="248"/>
      <c r="J205" s="244"/>
      <c r="K205" s="244"/>
      <c r="L205" s="249"/>
      <c r="M205" s="250"/>
      <c r="N205" s="251"/>
      <c r="O205" s="251"/>
      <c r="P205" s="251"/>
      <c r="Q205" s="251"/>
      <c r="R205" s="251"/>
      <c r="S205" s="251"/>
      <c r="T205" s="252"/>
      <c r="AT205" s="253" t="s">
        <v>177</v>
      </c>
      <c r="AU205" s="253" t="s">
        <v>83</v>
      </c>
      <c r="AV205" s="15" t="s">
        <v>157</v>
      </c>
      <c r="AW205" s="15" t="s">
        <v>29</v>
      </c>
      <c r="AX205" s="15" t="s">
        <v>73</v>
      </c>
      <c r="AY205" s="253" t="s">
        <v>143</v>
      </c>
    </row>
    <row r="206" spans="2:51" s="14" customFormat="1" ht="10.2">
      <c r="B206" s="232"/>
      <c r="C206" s="233"/>
      <c r="D206" s="217" t="s">
        <v>177</v>
      </c>
      <c r="E206" s="234" t="s">
        <v>1</v>
      </c>
      <c r="F206" s="235" t="s">
        <v>179</v>
      </c>
      <c r="G206" s="233"/>
      <c r="H206" s="236">
        <v>24.700000000000003</v>
      </c>
      <c r="I206" s="237"/>
      <c r="J206" s="233"/>
      <c r="K206" s="233"/>
      <c r="L206" s="238"/>
      <c r="M206" s="239"/>
      <c r="N206" s="240"/>
      <c r="O206" s="240"/>
      <c r="P206" s="240"/>
      <c r="Q206" s="240"/>
      <c r="R206" s="240"/>
      <c r="S206" s="240"/>
      <c r="T206" s="241"/>
      <c r="AT206" s="242" t="s">
        <v>177</v>
      </c>
      <c r="AU206" s="242" t="s">
        <v>83</v>
      </c>
      <c r="AV206" s="14" t="s">
        <v>151</v>
      </c>
      <c r="AW206" s="14" t="s">
        <v>29</v>
      </c>
      <c r="AX206" s="14" t="s">
        <v>81</v>
      </c>
      <c r="AY206" s="242" t="s">
        <v>143</v>
      </c>
    </row>
    <row r="207" spans="1:65" s="2" customFormat="1" ht="43.2" customHeight="1">
      <c r="A207" s="35"/>
      <c r="B207" s="36"/>
      <c r="C207" s="204" t="s">
        <v>234</v>
      </c>
      <c r="D207" s="204" t="s">
        <v>146</v>
      </c>
      <c r="E207" s="205" t="s">
        <v>235</v>
      </c>
      <c r="F207" s="206" t="s">
        <v>236</v>
      </c>
      <c r="G207" s="207" t="s">
        <v>199</v>
      </c>
      <c r="H207" s="208">
        <v>70.203</v>
      </c>
      <c r="I207" s="209"/>
      <c r="J207" s="210">
        <f>ROUND(I207*H207,2)</f>
        <v>0</v>
      </c>
      <c r="K207" s="206" t="s">
        <v>150</v>
      </c>
      <c r="L207" s="40"/>
      <c r="M207" s="211" t="s">
        <v>1</v>
      </c>
      <c r="N207" s="212" t="s">
        <v>38</v>
      </c>
      <c r="O207" s="72"/>
      <c r="P207" s="213">
        <f>O207*H207</f>
        <v>0</v>
      </c>
      <c r="Q207" s="213">
        <v>9.9E-05</v>
      </c>
      <c r="R207" s="213">
        <f>Q207*H207</f>
        <v>0.006950097</v>
      </c>
      <c r="S207" s="213">
        <v>0</v>
      </c>
      <c r="T207" s="214">
        <f>S207*H207</f>
        <v>0</v>
      </c>
      <c r="U207" s="35"/>
      <c r="V207" s="35"/>
      <c r="W207" s="35"/>
      <c r="X207" s="35"/>
      <c r="Y207" s="35"/>
      <c r="Z207" s="35"/>
      <c r="AA207" s="35"/>
      <c r="AB207" s="35"/>
      <c r="AC207" s="35"/>
      <c r="AD207" s="35"/>
      <c r="AE207" s="35"/>
      <c r="AR207" s="215" t="s">
        <v>151</v>
      </c>
      <c r="AT207" s="215" t="s">
        <v>146</v>
      </c>
      <c r="AU207" s="215" t="s">
        <v>83</v>
      </c>
      <c r="AY207" s="18" t="s">
        <v>143</v>
      </c>
      <c r="BE207" s="216">
        <f>IF(N207="základní",J207,0)</f>
        <v>0</v>
      </c>
      <c r="BF207" s="216">
        <f>IF(N207="snížená",J207,0)</f>
        <v>0</v>
      </c>
      <c r="BG207" s="216">
        <f>IF(N207="zákl. přenesená",J207,0)</f>
        <v>0</v>
      </c>
      <c r="BH207" s="216">
        <f>IF(N207="sníž. přenesená",J207,0)</f>
        <v>0</v>
      </c>
      <c r="BI207" s="216">
        <f>IF(N207="nulová",J207,0)</f>
        <v>0</v>
      </c>
      <c r="BJ207" s="18" t="s">
        <v>81</v>
      </c>
      <c r="BK207" s="216">
        <f>ROUND(I207*H207,2)</f>
        <v>0</v>
      </c>
      <c r="BL207" s="18" t="s">
        <v>151</v>
      </c>
      <c r="BM207" s="215" t="s">
        <v>237</v>
      </c>
    </row>
    <row r="208" spans="1:47" s="2" customFormat="1" ht="86.4">
      <c r="A208" s="35"/>
      <c r="B208" s="36"/>
      <c r="C208" s="37"/>
      <c r="D208" s="217" t="s">
        <v>152</v>
      </c>
      <c r="E208" s="37"/>
      <c r="F208" s="218" t="s">
        <v>238</v>
      </c>
      <c r="G208" s="37"/>
      <c r="H208" s="37"/>
      <c r="I208" s="116"/>
      <c r="J208" s="37"/>
      <c r="K208" s="37"/>
      <c r="L208" s="40"/>
      <c r="M208" s="219"/>
      <c r="N208" s="220"/>
      <c r="O208" s="72"/>
      <c r="P208" s="72"/>
      <c r="Q208" s="72"/>
      <c r="R208" s="72"/>
      <c r="S208" s="72"/>
      <c r="T208" s="73"/>
      <c r="U208" s="35"/>
      <c r="V208" s="35"/>
      <c r="W208" s="35"/>
      <c r="X208" s="35"/>
      <c r="Y208" s="35"/>
      <c r="Z208" s="35"/>
      <c r="AA208" s="35"/>
      <c r="AB208" s="35"/>
      <c r="AC208" s="35"/>
      <c r="AD208" s="35"/>
      <c r="AE208" s="35"/>
      <c r="AT208" s="18" t="s">
        <v>152</v>
      </c>
      <c r="AU208" s="18" t="s">
        <v>83</v>
      </c>
    </row>
    <row r="209" spans="2:51" s="13" customFormat="1" ht="10.2">
      <c r="B209" s="221"/>
      <c r="C209" s="222"/>
      <c r="D209" s="217" t="s">
        <v>177</v>
      </c>
      <c r="E209" s="223" t="s">
        <v>1</v>
      </c>
      <c r="F209" s="224" t="s">
        <v>239</v>
      </c>
      <c r="G209" s="222"/>
      <c r="H209" s="225">
        <v>73.773</v>
      </c>
      <c r="I209" s="226"/>
      <c r="J209" s="222"/>
      <c r="K209" s="222"/>
      <c r="L209" s="227"/>
      <c r="M209" s="228"/>
      <c r="N209" s="229"/>
      <c r="O209" s="229"/>
      <c r="P209" s="229"/>
      <c r="Q209" s="229"/>
      <c r="R209" s="229"/>
      <c r="S209" s="229"/>
      <c r="T209" s="230"/>
      <c r="AT209" s="231" t="s">
        <v>177</v>
      </c>
      <c r="AU209" s="231" t="s">
        <v>83</v>
      </c>
      <c r="AV209" s="13" t="s">
        <v>83</v>
      </c>
      <c r="AW209" s="13" t="s">
        <v>29</v>
      </c>
      <c r="AX209" s="13" t="s">
        <v>73</v>
      </c>
      <c r="AY209" s="231" t="s">
        <v>143</v>
      </c>
    </row>
    <row r="210" spans="2:51" s="13" customFormat="1" ht="10.2">
      <c r="B210" s="221"/>
      <c r="C210" s="222"/>
      <c r="D210" s="217" t="s">
        <v>177</v>
      </c>
      <c r="E210" s="223" t="s">
        <v>1</v>
      </c>
      <c r="F210" s="224" t="s">
        <v>240</v>
      </c>
      <c r="G210" s="222"/>
      <c r="H210" s="225">
        <v>-3.57</v>
      </c>
      <c r="I210" s="226"/>
      <c r="J210" s="222"/>
      <c r="K210" s="222"/>
      <c r="L210" s="227"/>
      <c r="M210" s="228"/>
      <c r="N210" s="229"/>
      <c r="O210" s="229"/>
      <c r="P210" s="229"/>
      <c r="Q210" s="229"/>
      <c r="R210" s="229"/>
      <c r="S210" s="229"/>
      <c r="T210" s="230"/>
      <c r="AT210" s="231" t="s">
        <v>177</v>
      </c>
      <c r="AU210" s="231" t="s">
        <v>83</v>
      </c>
      <c r="AV210" s="13" t="s">
        <v>83</v>
      </c>
      <c r="AW210" s="13" t="s">
        <v>29</v>
      </c>
      <c r="AX210" s="13" t="s">
        <v>73</v>
      </c>
      <c r="AY210" s="231" t="s">
        <v>143</v>
      </c>
    </row>
    <row r="211" spans="2:51" s="15" customFormat="1" ht="10.2">
      <c r="B211" s="243"/>
      <c r="C211" s="244"/>
      <c r="D211" s="217" t="s">
        <v>177</v>
      </c>
      <c r="E211" s="245" t="s">
        <v>1</v>
      </c>
      <c r="F211" s="246" t="s">
        <v>220</v>
      </c>
      <c r="G211" s="244"/>
      <c r="H211" s="247">
        <v>70.203</v>
      </c>
      <c r="I211" s="248"/>
      <c r="J211" s="244"/>
      <c r="K211" s="244"/>
      <c r="L211" s="249"/>
      <c r="M211" s="250"/>
      <c r="N211" s="251"/>
      <c r="O211" s="251"/>
      <c r="P211" s="251"/>
      <c r="Q211" s="251"/>
      <c r="R211" s="251"/>
      <c r="S211" s="251"/>
      <c r="T211" s="252"/>
      <c r="AT211" s="253" t="s">
        <v>177</v>
      </c>
      <c r="AU211" s="253" t="s">
        <v>83</v>
      </c>
      <c r="AV211" s="15" t="s">
        <v>157</v>
      </c>
      <c r="AW211" s="15" t="s">
        <v>29</v>
      </c>
      <c r="AX211" s="15" t="s">
        <v>73</v>
      </c>
      <c r="AY211" s="253" t="s">
        <v>143</v>
      </c>
    </row>
    <row r="212" spans="2:51" s="14" customFormat="1" ht="10.2">
      <c r="B212" s="232"/>
      <c r="C212" s="233"/>
      <c r="D212" s="217" t="s">
        <v>177</v>
      </c>
      <c r="E212" s="234" t="s">
        <v>1</v>
      </c>
      <c r="F212" s="235" t="s">
        <v>179</v>
      </c>
      <c r="G212" s="233"/>
      <c r="H212" s="236">
        <v>70.203</v>
      </c>
      <c r="I212" s="237"/>
      <c r="J212" s="233"/>
      <c r="K212" s="233"/>
      <c r="L212" s="238"/>
      <c r="M212" s="239"/>
      <c r="N212" s="240"/>
      <c r="O212" s="240"/>
      <c r="P212" s="240"/>
      <c r="Q212" s="240"/>
      <c r="R212" s="240"/>
      <c r="S212" s="240"/>
      <c r="T212" s="241"/>
      <c r="AT212" s="242" t="s">
        <v>177</v>
      </c>
      <c r="AU212" s="242" t="s">
        <v>83</v>
      </c>
      <c r="AV212" s="14" t="s">
        <v>151</v>
      </c>
      <c r="AW212" s="14" t="s">
        <v>29</v>
      </c>
      <c r="AX212" s="14" t="s">
        <v>81</v>
      </c>
      <c r="AY212" s="242" t="s">
        <v>143</v>
      </c>
    </row>
    <row r="213" spans="1:65" s="2" customFormat="1" ht="14.4" customHeight="1">
      <c r="A213" s="35"/>
      <c r="B213" s="36"/>
      <c r="C213" s="254" t="s">
        <v>192</v>
      </c>
      <c r="D213" s="254" t="s">
        <v>241</v>
      </c>
      <c r="E213" s="255" t="s">
        <v>242</v>
      </c>
      <c r="F213" s="256" t="s">
        <v>243</v>
      </c>
      <c r="G213" s="257" t="s">
        <v>199</v>
      </c>
      <c r="H213" s="258">
        <v>77.223</v>
      </c>
      <c r="I213" s="259"/>
      <c r="J213" s="260">
        <f>ROUND(I213*H213,2)</f>
        <v>0</v>
      </c>
      <c r="K213" s="256" t="s">
        <v>1</v>
      </c>
      <c r="L213" s="261"/>
      <c r="M213" s="262" t="s">
        <v>1</v>
      </c>
      <c r="N213" s="263" t="s">
        <v>38</v>
      </c>
      <c r="O213" s="72"/>
      <c r="P213" s="213">
        <f>O213*H213</f>
        <v>0</v>
      </c>
      <c r="Q213" s="213">
        <v>0</v>
      </c>
      <c r="R213" s="213">
        <f>Q213*H213</f>
        <v>0</v>
      </c>
      <c r="S213" s="213">
        <v>0</v>
      </c>
      <c r="T213" s="214">
        <f>S213*H213</f>
        <v>0</v>
      </c>
      <c r="U213" s="35"/>
      <c r="V213" s="35"/>
      <c r="W213" s="35"/>
      <c r="X213" s="35"/>
      <c r="Y213" s="35"/>
      <c r="Z213" s="35"/>
      <c r="AA213" s="35"/>
      <c r="AB213" s="35"/>
      <c r="AC213" s="35"/>
      <c r="AD213" s="35"/>
      <c r="AE213" s="35"/>
      <c r="AR213" s="215" t="s">
        <v>164</v>
      </c>
      <c r="AT213" s="215" t="s">
        <v>241</v>
      </c>
      <c r="AU213" s="215" t="s">
        <v>83</v>
      </c>
      <c r="AY213" s="18" t="s">
        <v>143</v>
      </c>
      <c r="BE213" s="216">
        <f>IF(N213="základní",J213,0)</f>
        <v>0</v>
      </c>
      <c r="BF213" s="216">
        <f>IF(N213="snížená",J213,0)</f>
        <v>0</v>
      </c>
      <c r="BG213" s="216">
        <f>IF(N213="zákl. přenesená",J213,0)</f>
        <v>0</v>
      </c>
      <c r="BH213" s="216">
        <f>IF(N213="sníž. přenesená",J213,0)</f>
        <v>0</v>
      </c>
      <c r="BI213" s="216">
        <f>IF(N213="nulová",J213,0)</f>
        <v>0</v>
      </c>
      <c r="BJ213" s="18" t="s">
        <v>81</v>
      </c>
      <c r="BK213" s="216">
        <f>ROUND(I213*H213,2)</f>
        <v>0</v>
      </c>
      <c r="BL213" s="18" t="s">
        <v>151</v>
      </c>
      <c r="BM213" s="215" t="s">
        <v>244</v>
      </c>
    </row>
    <row r="214" spans="2:51" s="13" customFormat="1" ht="10.2">
      <c r="B214" s="221"/>
      <c r="C214" s="222"/>
      <c r="D214" s="217" t="s">
        <v>177</v>
      </c>
      <c r="E214" s="223" t="s">
        <v>1</v>
      </c>
      <c r="F214" s="224" t="s">
        <v>245</v>
      </c>
      <c r="G214" s="222"/>
      <c r="H214" s="225">
        <v>77.223</v>
      </c>
      <c r="I214" s="226"/>
      <c r="J214" s="222"/>
      <c r="K214" s="222"/>
      <c r="L214" s="227"/>
      <c r="M214" s="228"/>
      <c r="N214" s="229"/>
      <c r="O214" s="229"/>
      <c r="P214" s="229"/>
      <c r="Q214" s="229"/>
      <c r="R214" s="229"/>
      <c r="S214" s="229"/>
      <c r="T214" s="230"/>
      <c r="AT214" s="231" t="s">
        <v>177</v>
      </c>
      <c r="AU214" s="231" t="s">
        <v>83</v>
      </c>
      <c r="AV214" s="13" t="s">
        <v>83</v>
      </c>
      <c r="AW214" s="13" t="s">
        <v>29</v>
      </c>
      <c r="AX214" s="13" t="s">
        <v>73</v>
      </c>
      <c r="AY214" s="231" t="s">
        <v>143</v>
      </c>
    </row>
    <row r="215" spans="2:51" s="14" customFormat="1" ht="10.2">
      <c r="B215" s="232"/>
      <c r="C215" s="233"/>
      <c r="D215" s="217" t="s">
        <v>177</v>
      </c>
      <c r="E215" s="234" t="s">
        <v>1</v>
      </c>
      <c r="F215" s="235" t="s">
        <v>179</v>
      </c>
      <c r="G215" s="233"/>
      <c r="H215" s="236">
        <v>77.223</v>
      </c>
      <c r="I215" s="237"/>
      <c r="J215" s="233"/>
      <c r="K215" s="233"/>
      <c r="L215" s="238"/>
      <c r="M215" s="239"/>
      <c r="N215" s="240"/>
      <c r="O215" s="240"/>
      <c r="P215" s="240"/>
      <c r="Q215" s="240"/>
      <c r="R215" s="240"/>
      <c r="S215" s="240"/>
      <c r="T215" s="241"/>
      <c r="AT215" s="242" t="s">
        <v>177</v>
      </c>
      <c r="AU215" s="242" t="s">
        <v>83</v>
      </c>
      <c r="AV215" s="14" t="s">
        <v>151</v>
      </c>
      <c r="AW215" s="14" t="s">
        <v>29</v>
      </c>
      <c r="AX215" s="14" t="s">
        <v>81</v>
      </c>
      <c r="AY215" s="242" t="s">
        <v>143</v>
      </c>
    </row>
    <row r="216" spans="1:65" s="2" customFormat="1" ht="43.2" customHeight="1">
      <c r="A216" s="35"/>
      <c r="B216" s="36"/>
      <c r="C216" s="204" t="s">
        <v>246</v>
      </c>
      <c r="D216" s="204" t="s">
        <v>146</v>
      </c>
      <c r="E216" s="205" t="s">
        <v>247</v>
      </c>
      <c r="F216" s="206" t="s">
        <v>248</v>
      </c>
      <c r="G216" s="207" t="s">
        <v>174</v>
      </c>
      <c r="H216" s="208">
        <v>102.79</v>
      </c>
      <c r="I216" s="209"/>
      <c r="J216" s="210">
        <f>ROUND(I216*H216,2)</f>
        <v>0</v>
      </c>
      <c r="K216" s="206" t="s">
        <v>150</v>
      </c>
      <c r="L216" s="40"/>
      <c r="M216" s="211" t="s">
        <v>1</v>
      </c>
      <c r="N216" s="212" t="s">
        <v>38</v>
      </c>
      <c r="O216" s="72"/>
      <c r="P216" s="213">
        <f>O216*H216</f>
        <v>0</v>
      </c>
      <c r="Q216" s="213">
        <v>0.100946</v>
      </c>
      <c r="R216" s="213">
        <f>Q216*H216</f>
        <v>10.37623934</v>
      </c>
      <c r="S216" s="213">
        <v>0</v>
      </c>
      <c r="T216" s="214">
        <f>S216*H216</f>
        <v>0</v>
      </c>
      <c r="U216" s="35"/>
      <c r="V216" s="35"/>
      <c r="W216" s="35"/>
      <c r="X216" s="35"/>
      <c r="Y216" s="35"/>
      <c r="Z216" s="35"/>
      <c r="AA216" s="35"/>
      <c r="AB216" s="35"/>
      <c r="AC216" s="35"/>
      <c r="AD216" s="35"/>
      <c r="AE216" s="35"/>
      <c r="AR216" s="215" t="s">
        <v>151</v>
      </c>
      <c r="AT216" s="215" t="s">
        <v>146</v>
      </c>
      <c r="AU216" s="215" t="s">
        <v>83</v>
      </c>
      <c r="AY216" s="18" t="s">
        <v>143</v>
      </c>
      <c r="BE216" s="216">
        <f>IF(N216="základní",J216,0)</f>
        <v>0</v>
      </c>
      <c r="BF216" s="216">
        <f>IF(N216="snížená",J216,0)</f>
        <v>0</v>
      </c>
      <c r="BG216" s="216">
        <f>IF(N216="zákl. přenesená",J216,0)</f>
        <v>0</v>
      </c>
      <c r="BH216" s="216">
        <f>IF(N216="sníž. přenesená",J216,0)</f>
        <v>0</v>
      </c>
      <c r="BI216" s="216">
        <f>IF(N216="nulová",J216,0)</f>
        <v>0</v>
      </c>
      <c r="BJ216" s="18" t="s">
        <v>81</v>
      </c>
      <c r="BK216" s="216">
        <f>ROUND(I216*H216,2)</f>
        <v>0</v>
      </c>
      <c r="BL216" s="18" t="s">
        <v>151</v>
      </c>
      <c r="BM216" s="215" t="s">
        <v>249</v>
      </c>
    </row>
    <row r="217" spans="1:47" s="2" customFormat="1" ht="76.8">
      <c r="A217" s="35"/>
      <c r="B217" s="36"/>
      <c r="C217" s="37"/>
      <c r="D217" s="217" t="s">
        <v>152</v>
      </c>
      <c r="E217" s="37"/>
      <c r="F217" s="218" t="s">
        <v>250</v>
      </c>
      <c r="G217" s="37"/>
      <c r="H217" s="37"/>
      <c r="I217" s="116"/>
      <c r="J217" s="37"/>
      <c r="K217" s="37"/>
      <c r="L217" s="40"/>
      <c r="M217" s="219"/>
      <c r="N217" s="220"/>
      <c r="O217" s="72"/>
      <c r="P217" s="72"/>
      <c r="Q217" s="72"/>
      <c r="R217" s="72"/>
      <c r="S217" s="72"/>
      <c r="T217" s="73"/>
      <c r="U217" s="35"/>
      <c r="V217" s="35"/>
      <c r="W217" s="35"/>
      <c r="X217" s="35"/>
      <c r="Y217" s="35"/>
      <c r="Z217" s="35"/>
      <c r="AA217" s="35"/>
      <c r="AB217" s="35"/>
      <c r="AC217" s="35"/>
      <c r="AD217" s="35"/>
      <c r="AE217" s="35"/>
      <c r="AT217" s="18" t="s">
        <v>152</v>
      </c>
      <c r="AU217" s="18" t="s">
        <v>83</v>
      </c>
    </row>
    <row r="218" spans="2:51" s="13" customFormat="1" ht="10.2">
      <c r="B218" s="221"/>
      <c r="C218" s="222"/>
      <c r="D218" s="217" t="s">
        <v>177</v>
      </c>
      <c r="E218" s="223" t="s">
        <v>1</v>
      </c>
      <c r="F218" s="224" t="s">
        <v>251</v>
      </c>
      <c r="G218" s="222"/>
      <c r="H218" s="225">
        <v>107.89</v>
      </c>
      <c r="I218" s="226"/>
      <c r="J218" s="222"/>
      <c r="K218" s="222"/>
      <c r="L218" s="227"/>
      <c r="M218" s="228"/>
      <c r="N218" s="229"/>
      <c r="O218" s="229"/>
      <c r="P218" s="229"/>
      <c r="Q218" s="229"/>
      <c r="R218" s="229"/>
      <c r="S218" s="229"/>
      <c r="T218" s="230"/>
      <c r="AT218" s="231" t="s">
        <v>177</v>
      </c>
      <c r="AU218" s="231" t="s">
        <v>83</v>
      </c>
      <c r="AV218" s="13" t="s">
        <v>83</v>
      </c>
      <c r="AW218" s="13" t="s">
        <v>29</v>
      </c>
      <c r="AX218" s="13" t="s">
        <v>73</v>
      </c>
      <c r="AY218" s="231" t="s">
        <v>143</v>
      </c>
    </row>
    <row r="219" spans="2:51" s="13" customFormat="1" ht="10.2">
      <c r="B219" s="221"/>
      <c r="C219" s="222"/>
      <c r="D219" s="217" t="s">
        <v>177</v>
      </c>
      <c r="E219" s="223" t="s">
        <v>1</v>
      </c>
      <c r="F219" s="224" t="s">
        <v>252</v>
      </c>
      <c r="G219" s="222"/>
      <c r="H219" s="225">
        <v>-5.1</v>
      </c>
      <c r="I219" s="226"/>
      <c r="J219" s="222"/>
      <c r="K219" s="222"/>
      <c r="L219" s="227"/>
      <c r="M219" s="228"/>
      <c r="N219" s="229"/>
      <c r="O219" s="229"/>
      <c r="P219" s="229"/>
      <c r="Q219" s="229"/>
      <c r="R219" s="229"/>
      <c r="S219" s="229"/>
      <c r="T219" s="230"/>
      <c r="AT219" s="231" t="s">
        <v>177</v>
      </c>
      <c r="AU219" s="231" t="s">
        <v>83</v>
      </c>
      <c r="AV219" s="13" t="s">
        <v>83</v>
      </c>
      <c r="AW219" s="13" t="s">
        <v>29</v>
      </c>
      <c r="AX219" s="13" t="s">
        <v>73</v>
      </c>
      <c r="AY219" s="231" t="s">
        <v>143</v>
      </c>
    </row>
    <row r="220" spans="2:51" s="15" customFormat="1" ht="10.2">
      <c r="B220" s="243"/>
      <c r="C220" s="244"/>
      <c r="D220" s="217" t="s">
        <v>177</v>
      </c>
      <c r="E220" s="245" t="s">
        <v>1</v>
      </c>
      <c r="F220" s="246" t="s">
        <v>220</v>
      </c>
      <c r="G220" s="244"/>
      <c r="H220" s="247">
        <v>102.79</v>
      </c>
      <c r="I220" s="248"/>
      <c r="J220" s="244"/>
      <c r="K220" s="244"/>
      <c r="L220" s="249"/>
      <c r="M220" s="250"/>
      <c r="N220" s="251"/>
      <c r="O220" s="251"/>
      <c r="P220" s="251"/>
      <c r="Q220" s="251"/>
      <c r="R220" s="251"/>
      <c r="S220" s="251"/>
      <c r="T220" s="252"/>
      <c r="AT220" s="253" t="s">
        <v>177</v>
      </c>
      <c r="AU220" s="253" t="s">
        <v>83</v>
      </c>
      <c r="AV220" s="15" t="s">
        <v>157</v>
      </c>
      <c r="AW220" s="15" t="s">
        <v>29</v>
      </c>
      <c r="AX220" s="15" t="s">
        <v>73</v>
      </c>
      <c r="AY220" s="253" t="s">
        <v>143</v>
      </c>
    </row>
    <row r="221" spans="2:51" s="14" customFormat="1" ht="10.2">
      <c r="B221" s="232"/>
      <c r="C221" s="233"/>
      <c r="D221" s="217" t="s">
        <v>177</v>
      </c>
      <c r="E221" s="234" t="s">
        <v>1</v>
      </c>
      <c r="F221" s="235" t="s">
        <v>179</v>
      </c>
      <c r="G221" s="233"/>
      <c r="H221" s="236">
        <v>102.79</v>
      </c>
      <c r="I221" s="237"/>
      <c r="J221" s="233"/>
      <c r="K221" s="233"/>
      <c r="L221" s="238"/>
      <c r="M221" s="239"/>
      <c r="N221" s="240"/>
      <c r="O221" s="240"/>
      <c r="P221" s="240"/>
      <c r="Q221" s="240"/>
      <c r="R221" s="240"/>
      <c r="S221" s="240"/>
      <c r="T221" s="241"/>
      <c r="AT221" s="242" t="s">
        <v>177</v>
      </c>
      <c r="AU221" s="242" t="s">
        <v>83</v>
      </c>
      <c r="AV221" s="14" t="s">
        <v>151</v>
      </c>
      <c r="AW221" s="14" t="s">
        <v>29</v>
      </c>
      <c r="AX221" s="14" t="s">
        <v>81</v>
      </c>
      <c r="AY221" s="242" t="s">
        <v>143</v>
      </c>
    </row>
    <row r="222" spans="1:65" s="2" customFormat="1" ht="21.6" customHeight="1">
      <c r="A222" s="35"/>
      <c r="B222" s="36"/>
      <c r="C222" s="254" t="s">
        <v>200</v>
      </c>
      <c r="D222" s="254" t="s">
        <v>241</v>
      </c>
      <c r="E222" s="255" t="s">
        <v>253</v>
      </c>
      <c r="F222" s="256" t="s">
        <v>254</v>
      </c>
      <c r="G222" s="257" t="s">
        <v>149</v>
      </c>
      <c r="H222" s="258">
        <v>104</v>
      </c>
      <c r="I222" s="259"/>
      <c r="J222" s="260">
        <f>ROUND(I222*H222,2)</f>
        <v>0</v>
      </c>
      <c r="K222" s="256" t="s">
        <v>1</v>
      </c>
      <c r="L222" s="261"/>
      <c r="M222" s="262" t="s">
        <v>1</v>
      </c>
      <c r="N222" s="263" t="s">
        <v>38</v>
      </c>
      <c r="O222" s="72"/>
      <c r="P222" s="213">
        <f>O222*H222</f>
        <v>0</v>
      </c>
      <c r="Q222" s="213">
        <v>0</v>
      </c>
      <c r="R222" s="213">
        <f>Q222*H222</f>
        <v>0</v>
      </c>
      <c r="S222" s="213">
        <v>0</v>
      </c>
      <c r="T222" s="214">
        <f>S222*H222</f>
        <v>0</v>
      </c>
      <c r="U222" s="35"/>
      <c r="V222" s="35"/>
      <c r="W222" s="35"/>
      <c r="X222" s="35"/>
      <c r="Y222" s="35"/>
      <c r="Z222" s="35"/>
      <c r="AA222" s="35"/>
      <c r="AB222" s="35"/>
      <c r="AC222" s="35"/>
      <c r="AD222" s="35"/>
      <c r="AE222" s="35"/>
      <c r="AR222" s="215" t="s">
        <v>164</v>
      </c>
      <c r="AT222" s="215" t="s">
        <v>241</v>
      </c>
      <c r="AU222" s="215" t="s">
        <v>83</v>
      </c>
      <c r="AY222" s="18" t="s">
        <v>143</v>
      </c>
      <c r="BE222" s="216">
        <f>IF(N222="základní",J222,0)</f>
        <v>0</v>
      </c>
      <c r="BF222" s="216">
        <f>IF(N222="snížená",J222,0)</f>
        <v>0</v>
      </c>
      <c r="BG222" s="216">
        <f>IF(N222="zákl. přenesená",J222,0)</f>
        <v>0</v>
      </c>
      <c r="BH222" s="216">
        <f>IF(N222="sníž. přenesená",J222,0)</f>
        <v>0</v>
      </c>
      <c r="BI222" s="216">
        <f>IF(N222="nulová",J222,0)</f>
        <v>0</v>
      </c>
      <c r="BJ222" s="18" t="s">
        <v>81</v>
      </c>
      <c r="BK222" s="216">
        <f>ROUND(I222*H222,2)</f>
        <v>0</v>
      </c>
      <c r="BL222" s="18" t="s">
        <v>151</v>
      </c>
      <c r="BM222" s="215" t="s">
        <v>255</v>
      </c>
    </row>
    <row r="223" spans="2:51" s="13" customFormat="1" ht="10.2">
      <c r="B223" s="221"/>
      <c r="C223" s="222"/>
      <c r="D223" s="217" t="s">
        <v>177</v>
      </c>
      <c r="E223" s="223" t="s">
        <v>1</v>
      </c>
      <c r="F223" s="224" t="s">
        <v>256</v>
      </c>
      <c r="G223" s="222"/>
      <c r="H223" s="225">
        <v>104</v>
      </c>
      <c r="I223" s="226"/>
      <c r="J223" s="222"/>
      <c r="K223" s="222"/>
      <c r="L223" s="227"/>
      <c r="M223" s="228"/>
      <c r="N223" s="229"/>
      <c r="O223" s="229"/>
      <c r="P223" s="229"/>
      <c r="Q223" s="229"/>
      <c r="R223" s="229"/>
      <c r="S223" s="229"/>
      <c r="T223" s="230"/>
      <c r="AT223" s="231" t="s">
        <v>177</v>
      </c>
      <c r="AU223" s="231" t="s">
        <v>83</v>
      </c>
      <c r="AV223" s="13" t="s">
        <v>83</v>
      </c>
      <c r="AW223" s="13" t="s">
        <v>29</v>
      </c>
      <c r="AX223" s="13" t="s">
        <v>73</v>
      </c>
      <c r="AY223" s="231" t="s">
        <v>143</v>
      </c>
    </row>
    <row r="224" spans="2:51" s="14" customFormat="1" ht="10.2">
      <c r="B224" s="232"/>
      <c r="C224" s="233"/>
      <c r="D224" s="217" t="s">
        <v>177</v>
      </c>
      <c r="E224" s="234" t="s">
        <v>1</v>
      </c>
      <c r="F224" s="235" t="s">
        <v>179</v>
      </c>
      <c r="G224" s="233"/>
      <c r="H224" s="236">
        <v>104</v>
      </c>
      <c r="I224" s="237"/>
      <c r="J224" s="233"/>
      <c r="K224" s="233"/>
      <c r="L224" s="238"/>
      <c r="M224" s="239"/>
      <c r="N224" s="240"/>
      <c r="O224" s="240"/>
      <c r="P224" s="240"/>
      <c r="Q224" s="240"/>
      <c r="R224" s="240"/>
      <c r="S224" s="240"/>
      <c r="T224" s="241"/>
      <c r="AT224" s="242" t="s">
        <v>177</v>
      </c>
      <c r="AU224" s="242" t="s">
        <v>83</v>
      </c>
      <c r="AV224" s="14" t="s">
        <v>151</v>
      </c>
      <c r="AW224" s="14" t="s">
        <v>29</v>
      </c>
      <c r="AX224" s="14" t="s">
        <v>81</v>
      </c>
      <c r="AY224" s="242" t="s">
        <v>143</v>
      </c>
    </row>
    <row r="225" spans="1:65" s="2" customFormat="1" ht="32.4" customHeight="1">
      <c r="A225" s="35"/>
      <c r="B225" s="36"/>
      <c r="C225" s="204" t="s">
        <v>7</v>
      </c>
      <c r="D225" s="204" t="s">
        <v>146</v>
      </c>
      <c r="E225" s="205" t="s">
        <v>257</v>
      </c>
      <c r="F225" s="206" t="s">
        <v>258</v>
      </c>
      <c r="G225" s="207" t="s">
        <v>259</v>
      </c>
      <c r="H225" s="208">
        <v>5.14</v>
      </c>
      <c r="I225" s="209"/>
      <c r="J225" s="210">
        <f>ROUND(I225*H225,2)</f>
        <v>0</v>
      </c>
      <c r="K225" s="206" t="s">
        <v>150</v>
      </c>
      <c r="L225" s="40"/>
      <c r="M225" s="211" t="s">
        <v>1</v>
      </c>
      <c r="N225" s="212" t="s">
        <v>38</v>
      </c>
      <c r="O225" s="72"/>
      <c r="P225" s="213">
        <f>O225*H225</f>
        <v>0</v>
      </c>
      <c r="Q225" s="213">
        <v>2.25634</v>
      </c>
      <c r="R225" s="213">
        <f>Q225*H225</f>
        <v>11.597587599999999</v>
      </c>
      <c r="S225" s="213">
        <v>0</v>
      </c>
      <c r="T225" s="214">
        <f>S225*H225</f>
        <v>0</v>
      </c>
      <c r="U225" s="35"/>
      <c r="V225" s="35"/>
      <c r="W225" s="35"/>
      <c r="X225" s="35"/>
      <c r="Y225" s="35"/>
      <c r="Z225" s="35"/>
      <c r="AA225" s="35"/>
      <c r="AB225" s="35"/>
      <c r="AC225" s="35"/>
      <c r="AD225" s="35"/>
      <c r="AE225" s="35"/>
      <c r="AR225" s="215" t="s">
        <v>151</v>
      </c>
      <c r="AT225" s="215" t="s">
        <v>146</v>
      </c>
      <c r="AU225" s="215" t="s">
        <v>83</v>
      </c>
      <c r="AY225" s="18" t="s">
        <v>143</v>
      </c>
      <c r="BE225" s="216">
        <f>IF(N225="základní",J225,0)</f>
        <v>0</v>
      </c>
      <c r="BF225" s="216">
        <f>IF(N225="snížená",J225,0)</f>
        <v>0</v>
      </c>
      <c r="BG225" s="216">
        <f>IF(N225="zákl. přenesená",J225,0)</f>
        <v>0</v>
      </c>
      <c r="BH225" s="216">
        <f>IF(N225="sníž. přenesená",J225,0)</f>
        <v>0</v>
      </c>
      <c r="BI225" s="216">
        <f>IF(N225="nulová",J225,0)</f>
        <v>0</v>
      </c>
      <c r="BJ225" s="18" t="s">
        <v>81</v>
      </c>
      <c r="BK225" s="216">
        <f>ROUND(I225*H225,2)</f>
        <v>0</v>
      </c>
      <c r="BL225" s="18" t="s">
        <v>151</v>
      </c>
      <c r="BM225" s="215" t="s">
        <v>260</v>
      </c>
    </row>
    <row r="226" spans="2:51" s="13" customFormat="1" ht="10.2">
      <c r="B226" s="221"/>
      <c r="C226" s="222"/>
      <c r="D226" s="217" t="s">
        <v>177</v>
      </c>
      <c r="E226" s="223" t="s">
        <v>1</v>
      </c>
      <c r="F226" s="224" t="s">
        <v>261</v>
      </c>
      <c r="G226" s="222"/>
      <c r="H226" s="225">
        <v>5.14</v>
      </c>
      <c r="I226" s="226"/>
      <c r="J226" s="222"/>
      <c r="K226" s="222"/>
      <c r="L226" s="227"/>
      <c r="M226" s="228"/>
      <c r="N226" s="229"/>
      <c r="O226" s="229"/>
      <c r="P226" s="229"/>
      <c r="Q226" s="229"/>
      <c r="R226" s="229"/>
      <c r="S226" s="229"/>
      <c r="T226" s="230"/>
      <c r="AT226" s="231" t="s">
        <v>177</v>
      </c>
      <c r="AU226" s="231" t="s">
        <v>83</v>
      </c>
      <c r="AV226" s="13" t="s">
        <v>83</v>
      </c>
      <c r="AW226" s="13" t="s">
        <v>29</v>
      </c>
      <c r="AX226" s="13" t="s">
        <v>73</v>
      </c>
      <c r="AY226" s="231" t="s">
        <v>143</v>
      </c>
    </row>
    <row r="227" spans="2:51" s="14" customFormat="1" ht="10.2">
      <c r="B227" s="232"/>
      <c r="C227" s="233"/>
      <c r="D227" s="217" t="s">
        <v>177</v>
      </c>
      <c r="E227" s="234" t="s">
        <v>1</v>
      </c>
      <c r="F227" s="235" t="s">
        <v>179</v>
      </c>
      <c r="G227" s="233"/>
      <c r="H227" s="236">
        <v>5.14</v>
      </c>
      <c r="I227" s="237"/>
      <c r="J227" s="233"/>
      <c r="K227" s="233"/>
      <c r="L227" s="238"/>
      <c r="M227" s="239"/>
      <c r="N227" s="240"/>
      <c r="O227" s="240"/>
      <c r="P227" s="240"/>
      <c r="Q227" s="240"/>
      <c r="R227" s="240"/>
      <c r="S227" s="240"/>
      <c r="T227" s="241"/>
      <c r="AT227" s="242" t="s">
        <v>177</v>
      </c>
      <c r="AU227" s="242" t="s">
        <v>83</v>
      </c>
      <c r="AV227" s="14" t="s">
        <v>151</v>
      </c>
      <c r="AW227" s="14" t="s">
        <v>29</v>
      </c>
      <c r="AX227" s="14" t="s">
        <v>81</v>
      </c>
      <c r="AY227" s="242" t="s">
        <v>143</v>
      </c>
    </row>
    <row r="228" spans="2:63" s="12" customFormat="1" ht="22.8" customHeight="1">
      <c r="B228" s="188"/>
      <c r="C228" s="189"/>
      <c r="D228" s="190" t="s">
        <v>72</v>
      </c>
      <c r="E228" s="202" t="s">
        <v>262</v>
      </c>
      <c r="F228" s="202" t="s">
        <v>263</v>
      </c>
      <c r="G228" s="189"/>
      <c r="H228" s="189"/>
      <c r="I228" s="192"/>
      <c r="J228" s="203">
        <f>BK228</f>
        <v>0</v>
      </c>
      <c r="K228" s="189"/>
      <c r="L228" s="194"/>
      <c r="M228" s="195"/>
      <c r="N228" s="196"/>
      <c r="O228" s="196"/>
      <c r="P228" s="197">
        <f>SUM(P229:P232)</f>
        <v>0</v>
      </c>
      <c r="Q228" s="196"/>
      <c r="R228" s="197">
        <f>SUM(R229:R232)</f>
        <v>0.893706</v>
      </c>
      <c r="S228" s="196"/>
      <c r="T228" s="198">
        <f>SUM(T229:T232)</f>
        <v>0</v>
      </c>
      <c r="AR228" s="199" t="s">
        <v>81</v>
      </c>
      <c r="AT228" s="200" t="s">
        <v>72</v>
      </c>
      <c r="AU228" s="200" t="s">
        <v>81</v>
      </c>
      <c r="AY228" s="199" t="s">
        <v>143</v>
      </c>
      <c r="BK228" s="201">
        <f>SUM(BK229:BK232)</f>
        <v>0</v>
      </c>
    </row>
    <row r="229" spans="1:65" s="2" customFormat="1" ht="32.4" customHeight="1">
      <c r="A229" s="35"/>
      <c r="B229" s="36"/>
      <c r="C229" s="204" t="s">
        <v>207</v>
      </c>
      <c r="D229" s="204" t="s">
        <v>146</v>
      </c>
      <c r="E229" s="205" t="s">
        <v>264</v>
      </c>
      <c r="F229" s="206" t="s">
        <v>265</v>
      </c>
      <c r="G229" s="207" t="s">
        <v>199</v>
      </c>
      <c r="H229" s="208">
        <v>7.26</v>
      </c>
      <c r="I229" s="209"/>
      <c r="J229" s="210">
        <f>ROUND(I229*H229,2)</f>
        <v>0</v>
      </c>
      <c r="K229" s="206" t="s">
        <v>150</v>
      </c>
      <c r="L229" s="40"/>
      <c r="M229" s="211" t="s">
        <v>1</v>
      </c>
      <c r="N229" s="212" t="s">
        <v>38</v>
      </c>
      <c r="O229" s="72"/>
      <c r="P229" s="213">
        <f>O229*H229</f>
        <v>0</v>
      </c>
      <c r="Q229" s="213">
        <v>0.1231</v>
      </c>
      <c r="R229" s="213">
        <f>Q229*H229</f>
        <v>0.893706</v>
      </c>
      <c r="S229" s="213">
        <v>0</v>
      </c>
      <c r="T229" s="214">
        <f>S229*H229</f>
        <v>0</v>
      </c>
      <c r="U229" s="35"/>
      <c r="V229" s="35"/>
      <c r="W229" s="35"/>
      <c r="X229" s="35"/>
      <c r="Y229" s="35"/>
      <c r="Z229" s="35"/>
      <c r="AA229" s="35"/>
      <c r="AB229" s="35"/>
      <c r="AC229" s="35"/>
      <c r="AD229" s="35"/>
      <c r="AE229" s="35"/>
      <c r="AR229" s="215" t="s">
        <v>151</v>
      </c>
      <c r="AT229" s="215" t="s">
        <v>146</v>
      </c>
      <c r="AU229" s="215" t="s">
        <v>83</v>
      </c>
      <c r="AY229" s="18" t="s">
        <v>143</v>
      </c>
      <c r="BE229" s="216">
        <f>IF(N229="základní",J229,0)</f>
        <v>0</v>
      </c>
      <c r="BF229" s="216">
        <f>IF(N229="snížená",J229,0)</f>
        <v>0</v>
      </c>
      <c r="BG229" s="216">
        <f>IF(N229="zákl. přenesená",J229,0)</f>
        <v>0</v>
      </c>
      <c r="BH229" s="216">
        <f>IF(N229="sníž. přenesená",J229,0)</f>
        <v>0</v>
      </c>
      <c r="BI229" s="216">
        <f>IF(N229="nulová",J229,0)</f>
        <v>0</v>
      </c>
      <c r="BJ229" s="18" t="s">
        <v>81</v>
      </c>
      <c r="BK229" s="216">
        <f>ROUND(I229*H229,2)</f>
        <v>0</v>
      </c>
      <c r="BL229" s="18" t="s">
        <v>151</v>
      </c>
      <c r="BM229" s="215" t="s">
        <v>266</v>
      </c>
    </row>
    <row r="230" spans="1:47" s="2" customFormat="1" ht="67.2">
      <c r="A230" s="35"/>
      <c r="B230" s="36"/>
      <c r="C230" s="37"/>
      <c r="D230" s="217" t="s">
        <v>152</v>
      </c>
      <c r="E230" s="37"/>
      <c r="F230" s="218" t="s">
        <v>267</v>
      </c>
      <c r="G230" s="37"/>
      <c r="H230" s="37"/>
      <c r="I230" s="116"/>
      <c r="J230" s="37"/>
      <c r="K230" s="37"/>
      <c r="L230" s="40"/>
      <c r="M230" s="219"/>
      <c r="N230" s="220"/>
      <c r="O230" s="72"/>
      <c r="P230" s="72"/>
      <c r="Q230" s="72"/>
      <c r="R230" s="72"/>
      <c r="S230" s="72"/>
      <c r="T230" s="73"/>
      <c r="U230" s="35"/>
      <c r="V230" s="35"/>
      <c r="W230" s="35"/>
      <c r="X230" s="35"/>
      <c r="Y230" s="35"/>
      <c r="Z230" s="35"/>
      <c r="AA230" s="35"/>
      <c r="AB230" s="35"/>
      <c r="AC230" s="35"/>
      <c r="AD230" s="35"/>
      <c r="AE230" s="35"/>
      <c r="AT230" s="18" t="s">
        <v>152</v>
      </c>
      <c r="AU230" s="18" t="s">
        <v>83</v>
      </c>
    </row>
    <row r="231" spans="2:51" s="13" customFormat="1" ht="10.2">
      <c r="B231" s="221"/>
      <c r="C231" s="222"/>
      <c r="D231" s="217" t="s">
        <v>177</v>
      </c>
      <c r="E231" s="223" t="s">
        <v>1</v>
      </c>
      <c r="F231" s="224" t="s">
        <v>268</v>
      </c>
      <c r="G231" s="222"/>
      <c r="H231" s="225">
        <v>7.26</v>
      </c>
      <c r="I231" s="226"/>
      <c r="J231" s="222"/>
      <c r="K231" s="222"/>
      <c r="L231" s="227"/>
      <c r="M231" s="228"/>
      <c r="N231" s="229"/>
      <c r="O231" s="229"/>
      <c r="P231" s="229"/>
      <c r="Q231" s="229"/>
      <c r="R231" s="229"/>
      <c r="S231" s="229"/>
      <c r="T231" s="230"/>
      <c r="AT231" s="231" t="s">
        <v>177</v>
      </c>
      <c r="AU231" s="231" t="s">
        <v>83</v>
      </c>
      <c r="AV231" s="13" t="s">
        <v>83</v>
      </c>
      <c r="AW231" s="13" t="s">
        <v>29</v>
      </c>
      <c r="AX231" s="13" t="s">
        <v>73</v>
      </c>
      <c r="AY231" s="231" t="s">
        <v>143</v>
      </c>
    </row>
    <row r="232" spans="2:51" s="14" customFormat="1" ht="10.2">
      <c r="B232" s="232"/>
      <c r="C232" s="233"/>
      <c r="D232" s="217" t="s">
        <v>177</v>
      </c>
      <c r="E232" s="234" t="s">
        <v>1</v>
      </c>
      <c r="F232" s="235" t="s">
        <v>179</v>
      </c>
      <c r="G232" s="233"/>
      <c r="H232" s="236">
        <v>7.26</v>
      </c>
      <c r="I232" s="237"/>
      <c r="J232" s="233"/>
      <c r="K232" s="233"/>
      <c r="L232" s="238"/>
      <c r="M232" s="239"/>
      <c r="N232" s="240"/>
      <c r="O232" s="240"/>
      <c r="P232" s="240"/>
      <c r="Q232" s="240"/>
      <c r="R232" s="240"/>
      <c r="S232" s="240"/>
      <c r="T232" s="241"/>
      <c r="AT232" s="242" t="s">
        <v>177</v>
      </c>
      <c r="AU232" s="242" t="s">
        <v>83</v>
      </c>
      <c r="AV232" s="14" t="s">
        <v>151</v>
      </c>
      <c r="AW232" s="14" t="s">
        <v>29</v>
      </c>
      <c r="AX232" s="14" t="s">
        <v>81</v>
      </c>
      <c r="AY232" s="242" t="s">
        <v>143</v>
      </c>
    </row>
    <row r="233" spans="2:63" s="12" customFormat="1" ht="22.8" customHeight="1">
      <c r="B233" s="188"/>
      <c r="C233" s="189"/>
      <c r="D233" s="190" t="s">
        <v>72</v>
      </c>
      <c r="E233" s="202" t="s">
        <v>269</v>
      </c>
      <c r="F233" s="202" t="s">
        <v>270</v>
      </c>
      <c r="G233" s="189"/>
      <c r="H233" s="189"/>
      <c r="I233" s="192"/>
      <c r="J233" s="203">
        <f>BK233</f>
        <v>0</v>
      </c>
      <c r="K233" s="189"/>
      <c r="L233" s="194"/>
      <c r="M233" s="195"/>
      <c r="N233" s="196"/>
      <c r="O233" s="196"/>
      <c r="P233" s="197">
        <f>SUM(P234:P266)</f>
        <v>0</v>
      </c>
      <c r="Q233" s="196"/>
      <c r="R233" s="197">
        <f>SUM(R234:R266)</f>
        <v>13.586629945612799</v>
      </c>
      <c r="S233" s="196"/>
      <c r="T233" s="198">
        <f>SUM(T234:T266)</f>
        <v>0</v>
      </c>
      <c r="AR233" s="199" t="s">
        <v>81</v>
      </c>
      <c r="AT233" s="200" t="s">
        <v>72</v>
      </c>
      <c r="AU233" s="200" t="s">
        <v>81</v>
      </c>
      <c r="AY233" s="199" t="s">
        <v>143</v>
      </c>
      <c r="BK233" s="201">
        <f>SUM(BK234:BK266)</f>
        <v>0</v>
      </c>
    </row>
    <row r="234" spans="1:65" s="2" customFormat="1" ht="21.6" customHeight="1">
      <c r="A234" s="35"/>
      <c r="B234" s="36"/>
      <c r="C234" s="204" t="s">
        <v>271</v>
      </c>
      <c r="D234" s="204" t="s">
        <v>146</v>
      </c>
      <c r="E234" s="205" t="s">
        <v>272</v>
      </c>
      <c r="F234" s="206" t="s">
        <v>273</v>
      </c>
      <c r="G234" s="207" t="s">
        <v>199</v>
      </c>
      <c r="H234" s="208">
        <v>110.549</v>
      </c>
      <c r="I234" s="209"/>
      <c r="J234" s="210">
        <f>ROUND(I234*H234,2)</f>
        <v>0</v>
      </c>
      <c r="K234" s="206" t="s">
        <v>1</v>
      </c>
      <c r="L234" s="40"/>
      <c r="M234" s="211" t="s">
        <v>1</v>
      </c>
      <c r="N234" s="212" t="s">
        <v>38</v>
      </c>
      <c r="O234" s="72"/>
      <c r="P234" s="213">
        <f>O234*H234</f>
        <v>0</v>
      </c>
      <c r="Q234" s="213">
        <v>0</v>
      </c>
      <c r="R234" s="213">
        <f>Q234*H234</f>
        <v>0</v>
      </c>
      <c r="S234" s="213">
        <v>0</v>
      </c>
      <c r="T234" s="214">
        <f>S234*H234</f>
        <v>0</v>
      </c>
      <c r="U234" s="35"/>
      <c r="V234" s="35"/>
      <c r="W234" s="35"/>
      <c r="X234" s="35"/>
      <c r="Y234" s="35"/>
      <c r="Z234" s="35"/>
      <c r="AA234" s="35"/>
      <c r="AB234" s="35"/>
      <c r="AC234" s="35"/>
      <c r="AD234" s="35"/>
      <c r="AE234" s="35"/>
      <c r="AR234" s="215" t="s">
        <v>151</v>
      </c>
      <c r="AT234" s="215" t="s">
        <v>146</v>
      </c>
      <c r="AU234" s="215" t="s">
        <v>83</v>
      </c>
      <c r="AY234" s="18" t="s">
        <v>143</v>
      </c>
      <c r="BE234" s="216">
        <f>IF(N234="základní",J234,0)</f>
        <v>0</v>
      </c>
      <c r="BF234" s="216">
        <f>IF(N234="snížená",J234,0)</f>
        <v>0</v>
      </c>
      <c r="BG234" s="216">
        <f>IF(N234="zákl. přenesená",J234,0)</f>
        <v>0</v>
      </c>
      <c r="BH234" s="216">
        <f>IF(N234="sníž. přenesená",J234,0)</f>
        <v>0</v>
      </c>
      <c r="BI234" s="216">
        <f>IF(N234="nulová",J234,0)</f>
        <v>0</v>
      </c>
      <c r="BJ234" s="18" t="s">
        <v>81</v>
      </c>
      <c r="BK234" s="216">
        <f>ROUND(I234*H234,2)</f>
        <v>0</v>
      </c>
      <c r="BL234" s="18" t="s">
        <v>151</v>
      </c>
      <c r="BM234" s="215" t="s">
        <v>274</v>
      </c>
    </row>
    <row r="235" spans="2:51" s="13" customFormat="1" ht="10.2">
      <c r="B235" s="221"/>
      <c r="C235" s="222"/>
      <c r="D235" s="217" t="s">
        <v>177</v>
      </c>
      <c r="E235" s="223" t="s">
        <v>1</v>
      </c>
      <c r="F235" s="224" t="s">
        <v>275</v>
      </c>
      <c r="G235" s="222"/>
      <c r="H235" s="225">
        <v>110.549</v>
      </c>
      <c r="I235" s="226"/>
      <c r="J235" s="222"/>
      <c r="K235" s="222"/>
      <c r="L235" s="227"/>
      <c r="M235" s="228"/>
      <c r="N235" s="229"/>
      <c r="O235" s="229"/>
      <c r="P235" s="229"/>
      <c r="Q235" s="229"/>
      <c r="R235" s="229"/>
      <c r="S235" s="229"/>
      <c r="T235" s="230"/>
      <c r="AT235" s="231" t="s">
        <v>177</v>
      </c>
      <c r="AU235" s="231" t="s">
        <v>83</v>
      </c>
      <c r="AV235" s="13" t="s">
        <v>83</v>
      </c>
      <c r="AW235" s="13" t="s">
        <v>29</v>
      </c>
      <c r="AX235" s="13" t="s">
        <v>73</v>
      </c>
      <c r="AY235" s="231" t="s">
        <v>143</v>
      </c>
    </row>
    <row r="236" spans="2:51" s="14" customFormat="1" ht="10.2">
      <c r="B236" s="232"/>
      <c r="C236" s="233"/>
      <c r="D236" s="217" t="s">
        <v>177</v>
      </c>
      <c r="E236" s="234" t="s">
        <v>1</v>
      </c>
      <c r="F236" s="235" t="s">
        <v>179</v>
      </c>
      <c r="G236" s="233"/>
      <c r="H236" s="236">
        <v>110.549</v>
      </c>
      <c r="I236" s="237"/>
      <c r="J236" s="233"/>
      <c r="K236" s="233"/>
      <c r="L236" s="238"/>
      <c r="M236" s="239"/>
      <c r="N236" s="240"/>
      <c r="O236" s="240"/>
      <c r="P236" s="240"/>
      <c r="Q236" s="240"/>
      <c r="R236" s="240"/>
      <c r="S236" s="240"/>
      <c r="T236" s="241"/>
      <c r="AT236" s="242" t="s">
        <v>177</v>
      </c>
      <c r="AU236" s="242" t="s">
        <v>83</v>
      </c>
      <c r="AV236" s="14" t="s">
        <v>151</v>
      </c>
      <c r="AW236" s="14" t="s">
        <v>29</v>
      </c>
      <c r="AX236" s="14" t="s">
        <v>81</v>
      </c>
      <c r="AY236" s="242" t="s">
        <v>143</v>
      </c>
    </row>
    <row r="237" spans="1:65" s="2" customFormat="1" ht="64.8" customHeight="1">
      <c r="A237" s="35"/>
      <c r="B237" s="36"/>
      <c r="C237" s="204" t="s">
        <v>210</v>
      </c>
      <c r="D237" s="204" t="s">
        <v>146</v>
      </c>
      <c r="E237" s="205" t="s">
        <v>276</v>
      </c>
      <c r="F237" s="206" t="s">
        <v>277</v>
      </c>
      <c r="G237" s="207" t="s">
        <v>199</v>
      </c>
      <c r="H237" s="208">
        <v>736.992</v>
      </c>
      <c r="I237" s="209"/>
      <c r="J237" s="210">
        <f>ROUND(I237*H237,2)</f>
        <v>0</v>
      </c>
      <c r="K237" s="206" t="s">
        <v>150</v>
      </c>
      <c r="L237" s="40"/>
      <c r="M237" s="211" t="s">
        <v>1</v>
      </c>
      <c r="N237" s="212" t="s">
        <v>38</v>
      </c>
      <c r="O237" s="72"/>
      <c r="P237" s="213">
        <f>O237*H237</f>
        <v>0</v>
      </c>
      <c r="Q237" s="213">
        <v>0.0147439884</v>
      </c>
      <c r="R237" s="213">
        <f>Q237*H237</f>
        <v>10.8662014988928</v>
      </c>
      <c r="S237" s="213">
        <v>0</v>
      </c>
      <c r="T237" s="214">
        <f>S237*H237</f>
        <v>0</v>
      </c>
      <c r="U237" s="35"/>
      <c r="V237" s="35"/>
      <c r="W237" s="35"/>
      <c r="X237" s="35"/>
      <c r="Y237" s="35"/>
      <c r="Z237" s="35"/>
      <c r="AA237" s="35"/>
      <c r="AB237" s="35"/>
      <c r="AC237" s="35"/>
      <c r="AD237" s="35"/>
      <c r="AE237" s="35"/>
      <c r="AR237" s="215" t="s">
        <v>151</v>
      </c>
      <c r="AT237" s="215" t="s">
        <v>146</v>
      </c>
      <c r="AU237" s="215" t="s">
        <v>83</v>
      </c>
      <c r="AY237" s="18" t="s">
        <v>143</v>
      </c>
      <c r="BE237" s="216">
        <f>IF(N237="základní",J237,0)</f>
        <v>0</v>
      </c>
      <c r="BF237" s="216">
        <f>IF(N237="snížená",J237,0)</f>
        <v>0</v>
      </c>
      <c r="BG237" s="216">
        <f>IF(N237="zákl. přenesená",J237,0)</f>
        <v>0</v>
      </c>
      <c r="BH237" s="216">
        <f>IF(N237="sníž. přenesená",J237,0)</f>
        <v>0</v>
      </c>
      <c r="BI237" s="216">
        <f>IF(N237="nulová",J237,0)</f>
        <v>0</v>
      </c>
      <c r="BJ237" s="18" t="s">
        <v>81</v>
      </c>
      <c r="BK237" s="216">
        <f>ROUND(I237*H237,2)</f>
        <v>0</v>
      </c>
      <c r="BL237" s="18" t="s">
        <v>151</v>
      </c>
      <c r="BM237" s="215" t="s">
        <v>278</v>
      </c>
    </row>
    <row r="238" spans="1:47" s="2" customFormat="1" ht="144">
      <c r="A238" s="35"/>
      <c r="B238" s="36"/>
      <c r="C238" s="37"/>
      <c r="D238" s="217" t="s">
        <v>152</v>
      </c>
      <c r="E238" s="37"/>
      <c r="F238" s="218" t="s">
        <v>279</v>
      </c>
      <c r="G238" s="37"/>
      <c r="H238" s="37"/>
      <c r="I238" s="116"/>
      <c r="J238" s="37"/>
      <c r="K238" s="37"/>
      <c r="L238" s="40"/>
      <c r="M238" s="219"/>
      <c r="N238" s="220"/>
      <c r="O238" s="72"/>
      <c r="P238" s="72"/>
      <c r="Q238" s="72"/>
      <c r="R238" s="72"/>
      <c r="S238" s="72"/>
      <c r="T238" s="73"/>
      <c r="U238" s="35"/>
      <c r="V238" s="35"/>
      <c r="W238" s="35"/>
      <c r="X238" s="35"/>
      <c r="Y238" s="35"/>
      <c r="Z238" s="35"/>
      <c r="AA238" s="35"/>
      <c r="AB238" s="35"/>
      <c r="AC238" s="35"/>
      <c r="AD238" s="35"/>
      <c r="AE238" s="35"/>
      <c r="AT238" s="18" t="s">
        <v>152</v>
      </c>
      <c r="AU238" s="18" t="s">
        <v>83</v>
      </c>
    </row>
    <row r="239" spans="2:51" s="13" customFormat="1" ht="10.2">
      <c r="B239" s="221"/>
      <c r="C239" s="222"/>
      <c r="D239" s="217" t="s">
        <v>177</v>
      </c>
      <c r="E239" s="223" t="s">
        <v>1</v>
      </c>
      <c r="F239" s="224" t="s">
        <v>280</v>
      </c>
      <c r="G239" s="222"/>
      <c r="H239" s="225">
        <v>465.696</v>
      </c>
      <c r="I239" s="226"/>
      <c r="J239" s="222"/>
      <c r="K239" s="222"/>
      <c r="L239" s="227"/>
      <c r="M239" s="228"/>
      <c r="N239" s="229"/>
      <c r="O239" s="229"/>
      <c r="P239" s="229"/>
      <c r="Q239" s="229"/>
      <c r="R239" s="229"/>
      <c r="S239" s="229"/>
      <c r="T239" s="230"/>
      <c r="AT239" s="231" t="s">
        <v>177</v>
      </c>
      <c r="AU239" s="231" t="s">
        <v>83</v>
      </c>
      <c r="AV239" s="13" t="s">
        <v>83</v>
      </c>
      <c r="AW239" s="13" t="s">
        <v>29</v>
      </c>
      <c r="AX239" s="13" t="s">
        <v>73</v>
      </c>
      <c r="AY239" s="231" t="s">
        <v>143</v>
      </c>
    </row>
    <row r="240" spans="2:51" s="13" customFormat="1" ht="10.2">
      <c r="B240" s="221"/>
      <c r="C240" s="222"/>
      <c r="D240" s="217" t="s">
        <v>177</v>
      </c>
      <c r="E240" s="223" t="s">
        <v>1</v>
      </c>
      <c r="F240" s="224" t="s">
        <v>281</v>
      </c>
      <c r="G240" s="222"/>
      <c r="H240" s="225">
        <v>-120.96</v>
      </c>
      <c r="I240" s="226"/>
      <c r="J240" s="222"/>
      <c r="K240" s="222"/>
      <c r="L240" s="227"/>
      <c r="M240" s="228"/>
      <c r="N240" s="229"/>
      <c r="O240" s="229"/>
      <c r="P240" s="229"/>
      <c r="Q240" s="229"/>
      <c r="R240" s="229"/>
      <c r="S240" s="229"/>
      <c r="T240" s="230"/>
      <c r="AT240" s="231" t="s">
        <v>177</v>
      </c>
      <c r="AU240" s="231" t="s">
        <v>83</v>
      </c>
      <c r="AV240" s="13" t="s">
        <v>83</v>
      </c>
      <c r="AW240" s="13" t="s">
        <v>29</v>
      </c>
      <c r="AX240" s="13" t="s">
        <v>73</v>
      </c>
      <c r="AY240" s="231" t="s">
        <v>143</v>
      </c>
    </row>
    <row r="241" spans="2:51" s="15" customFormat="1" ht="10.2">
      <c r="B241" s="243"/>
      <c r="C241" s="244"/>
      <c r="D241" s="217" t="s">
        <v>177</v>
      </c>
      <c r="E241" s="245" t="s">
        <v>1</v>
      </c>
      <c r="F241" s="246" t="s">
        <v>282</v>
      </c>
      <c r="G241" s="244"/>
      <c r="H241" s="247">
        <v>344.73600000000005</v>
      </c>
      <c r="I241" s="248"/>
      <c r="J241" s="244"/>
      <c r="K241" s="244"/>
      <c r="L241" s="249"/>
      <c r="M241" s="250"/>
      <c r="N241" s="251"/>
      <c r="O241" s="251"/>
      <c r="P241" s="251"/>
      <c r="Q241" s="251"/>
      <c r="R241" s="251"/>
      <c r="S241" s="251"/>
      <c r="T241" s="252"/>
      <c r="AT241" s="253" t="s">
        <v>177</v>
      </c>
      <c r="AU241" s="253" t="s">
        <v>83</v>
      </c>
      <c r="AV241" s="15" t="s">
        <v>157</v>
      </c>
      <c r="AW241" s="15" t="s">
        <v>29</v>
      </c>
      <c r="AX241" s="15" t="s">
        <v>73</v>
      </c>
      <c r="AY241" s="253" t="s">
        <v>143</v>
      </c>
    </row>
    <row r="242" spans="2:51" s="13" customFormat="1" ht="10.2">
      <c r="B242" s="221"/>
      <c r="C242" s="222"/>
      <c r="D242" s="217" t="s">
        <v>177</v>
      </c>
      <c r="E242" s="223" t="s">
        <v>1</v>
      </c>
      <c r="F242" s="224" t="s">
        <v>283</v>
      </c>
      <c r="G242" s="222"/>
      <c r="H242" s="225">
        <v>526.176</v>
      </c>
      <c r="I242" s="226"/>
      <c r="J242" s="222"/>
      <c r="K242" s="222"/>
      <c r="L242" s="227"/>
      <c r="M242" s="228"/>
      <c r="N242" s="229"/>
      <c r="O242" s="229"/>
      <c r="P242" s="229"/>
      <c r="Q242" s="229"/>
      <c r="R242" s="229"/>
      <c r="S242" s="229"/>
      <c r="T242" s="230"/>
      <c r="AT242" s="231" t="s">
        <v>177</v>
      </c>
      <c r="AU242" s="231" t="s">
        <v>83</v>
      </c>
      <c r="AV242" s="13" t="s">
        <v>83</v>
      </c>
      <c r="AW242" s="13" t="s">
        <v>29</v>
      </c>
      <c r="AX242" s="13" t="s">
        <v>73</v>
      </c>
      <c r="AY242" s="231" t="s">
        <v>143</v>
      </c>
    </row>
    <row r="243" spans="2:51" s="13" customFormat="1" ht="10.2">
      <c r="B243" s="221"/>
      <c r="C243" s="222"/>
      <c r="D243" s="217" t="s">
        <v>177</v>
      </c>
      <c r="E243" s="223" t="s">
        <v>1</v>
      </c>
      <c r="F243" s="224" t="s">
        <v>284</v>
      </c>
      <c r="G243" s="222"/>
      <c r="H243" s="225">
        <v>-133.92</v>
      </c>
      <c r="I243" s="226"/>
      <c r="J243" s="222"/>
      <c r="K243" s="222"/>
      <c r="L243" s="227"/>
      <c r="M243" s="228"/>
      <c r="N243" s="229"/>
      <c r="O243" s="229"/>
      <c r="P243" s="229"/>
      <c r="Q243" s="229"/>
      <c r="R243" s="229"/>
      <c r="S243" s="229"/>
      <c r="T243" s="230"/>
      <c r="AT243" s="231" t="s">
        <v>177</v>
      </c>
      <c r="AU243" s="231" t="s">
        <v>83</v>
      </c>
      <c r="AV243" s="13" t="s">
        <v>83</v>
      </c>
      <c r="AW243" s="13" t="s">
        <v>29</v>
      </c>
      <c r="AX243" s="13" t="s">
        <v>73</v>
      </c>
      <c r="AY243" s="231" t="s">
        <v>143</v>
      </c>
    </row>
    <row r="244" spans="2:51" s="15" customFormat="1" ht="10.2">
      <c r="B244" s="243"/>
      <c r="C244" s="244"/>
      <c r="D244" s="217" t="s">
        <v>177</v>
      </c>
      <c r="E244" s="245" t="s">
        <v>1</v>
      </c>
      <c r="F244" s="246" t="s">
        <v>285</v>
      </c>
      <c r="G244" s="244"/>
      <c r="H244" s="247">
        <v>392.2560000000001</v>
      </c>
      <c r="I244" s="248"/>
      <c r="J244" s="244"/>
      <c r="K244" s="244"/>
      <c r="L244" s="249"/>
      <c r="M244" s="250"/>
      <c r="N244" s="251"/>
      <c r="O244" s="251"/>
      <c r="P244" s="251"/>
      <c r="Q244" s="251"/>
      <c r="R244" s="251"/>
      <c r="S244" s="251"/>
      <c r="T244" s="252"/>
      <c r="AT244" s="253" t="s">
        <v>177</v>
      </c>
      <c r="AU244" s="253" t="s">
        <v>83</v>
      </c>
      <c r="AV244" s="15" t="s">
        <v>157</v>
      </c>
      <c r="AW244" s="15" t="s">
        <v>29</v>
      </c>
      <c r="AX244" s="15" t="s">
        <v>73</v>
      </c>
      <c r="AY244" s="253" t="s">
        <v>143</v>
      </c>
    </row>
    <row r="245" spans="2:51" s="14" customFormat="1" ht="10.2">
      <c r="B245" s="232"/>
      <c r="C245" s="233"/>
      <c r="D245" s="217" t="s">
        <v>177</v>
      </c>
      <c r="E245" s="234" t="s">
        <v>1</v>
      </c>
      <c r="F245" s="235" t="s">
        <v>179</v>
      </c>
      <c r="G245" s="233"/>
      <c r="H245" s="236">
        <v>736.9920000000001</v>
      </c>
      <c r="I245" s="237"/>
      <c r="J245" s="233"/>
      <c r="K245" s="233"/>
      <c r="L245" s="238"/>
      <c r="M245" s="239"/>
      <c r="N245" s="240"/>
      <c r="O245" s="240"/>
      <c r="P245" s="240"/>
      <c r="Q245" s="240"/>
      <c r="R245" s="240"/>
      <c r="S245" s="240"/>
      <c r="T245" s="241"/>
      <c r="AT245" s="242" t="s">
        <v>177</v>
      </c>
      <c r="AU245" s="242" t="s">
        <v>83</v>
      </c>
      <c r="AV245" s="14" t="s">
        <v>151</v>
      </c>
      <c r="AW245" s="14" t="s">
        <v>29</v>
      </c>
      <c r="AX245" s="14" t="s">
        <v>81</v>
      </c>
      <c r="AY245" s="242" t="s">
        <v>143</v>
      </c>
    </row>
    <row r="246" spans="1:65" s="2" customFormat="1" ht="32.4" customHeight="1">
      <c r="A246" s="35"/>
      <c r="B246" s="36"/>
      <c r="C246" s="254" t="s">
        <v>286</v>
      </c>
      <c r="D246" s="254" t="s">
        <v>241</v>
      </c>
      <c r="E246" s="255" t="s">
        <v>287</v>
      </c>
      <c r="F246" s="256" t="s">
        <v>288</v>
      </c>
      <c r="G246" s="257" t="s">
        <v>199</v>
      </c>
      <c r="H246" s="258">
        <v>810.691</v>
      </c>
      <c r="I246" s="259"/>
      <c r="J246" s="260">
        <f>ROUND(I246*H246,2)</f>
        <v>0</v>
      </c>
      <c r="K246" s="256" t="s">
        <v>1</v>
      </c>
      <c r="L246" s="261"/>
      <c r="M246" s="262" t="s">
        <v>1</v>
      </c>
      <c r="N246" s="263" t="s">
        <v>38</v>
      </c>
      <c r="O246" s="72"/>
      <c r="P246" s="213">
        <f>O246*H246</f>
        <v>0</v>
      </c>
      <c r="Q246" s="213">
        <v>0</v>
      </c>
      <c r="R246" s="213">
        <f>Q246*H246</f>
        <v>0</v>
      </c>
      <c r="S246" s="213">
        <v>0</v>
      </c>
      <c r="T246" s="214">
        <f>S246*H246</f>
        <v>0</v>
      </c>
      <c r="U246" s="35"/>
      <c r="V246" s="35"/>
      <c r="W246" s="35"/>
      <c r="X246" s="35"/>
      <c r="Y246" s="35"/>
      <c r="Z246" s="35"/>
      <c r="AA246" s="35"/>
      <c r="AB246" s="35"/>
      <c r="AC246" s="35"/>
      <c r="AD246" s="35"/>
      <c r="AE246" s="35"/>
      <c r="AR246" s="215" t="s">
        <v>164</v>
      </c>
      <c r="AT246" s="215" t="s">
        <v>241</v>
      </c>
      <c r="AU246" s="215" t="s">
        <v>83</v>
      </c>
      <c r="AY246" s="18" t="s">
        <v>143</v>
      </c>
      <c r="BE246" s="216">
        <f>IF(N246="základní",J246,0)</f>
        <v>0</v>
      </c>
      <c r="BF246" s="216">
        <f>IF(N246="snížená",J246,0)</f>
        <v>0</v>
      </c>
      <c r="BG246" s="216">
        <f>IF(N246="zákl. přenesená",J246,0)</f>
        <v>0</v>
      </c>
      <c r="BH246" s="216">
        <f>IF(N246="sníž. přenesená",J246,0)</f>
        <v>0</v>
      </c>
      <c r="BI246" s="216">
        <f>IF(N246="nulová",J246,0)</f>
        <v>0</v>
      </c>
      <c r="BJ246" s="18" t="s">
        <v>81</v>
      </c>
      <c r="BK246" s="216">
        <f>ROUND(I246*H246,2)</f>
        <v>0</v>
      </c>
      <c r="BL246" s="18" t="s">
        <v>151</v>
      </c>
      <c r="BM246" s="215" t="s">
        <v>289</v>
      </c>
    </row>
    <row r="247" spans="2:51" s="13" customFormat="1" ht="10.2">
      <c r="B247" s="221"/>
      <c r="C247" s="222"/>
      <c r="D247" s="217" t="s">
        <v>177</v>
      </c>
      <c r="E247" s="223" t="s">
        <v>1</v>
      </c>
      <c r="F247" s="224" t="s">
        <v>290</v>
      </c>
      <c r="G247" s="222"/>
      <c r="H247" s="225">
        <v>810.691</v>
      </c>
      <c r="I247" s="226"/>
      <c r="J247" s="222"/>
      <c r="K247" s="222"/>
      <c r="L247" s="227"/>
      <c r="M247" s="228"/>
      <c r="N247" s="229"/>
      <c r="O247" s="229"/>
      <c r="P247" s="229"/>
      <c r="Q247" s="229"/>
      <c r="R247" s="229"/>
      <c r="S247" s="229"/>
      <c r="T247" s="230"/>
      <c r="AT247" s="231" t="s">
        <v>177</v>
      </c>
      <c r="AU247" s="231" t="s">
        <v>83</v>
      </c>
      <c r="AV247" s="13" t="s">
        <v>83</v>
      </c>
      <c r="AW247" s="13" t="s">
        <v>29</v>
      </c>
      <c r="AX247" s="13" t="s">
        <v>73</v>
      </c>
      <c r="AY247" s="231" t="s">
        <v>143</v>
      </c>
    </row>
    <row r="248" spans="2:51" s="14" customFormat="1" ht="10.2">
      <c r="B248" s="232"/>
      <c r="C248" s="233"/>
      <c r="D248" s="217" t="s">
        <v>177</v>
      </c>
      <c r="E248" s="234" t="s">
        <v>1</v>
      </c>
      <c r="F248" s="235" t="s">
        <v>179</v>
      </c>
      <c r="G248" s="233"/>
      <c r="H248" s="236">
        <v>810.691</v>
      </c>
      <c r="I248" s="237"/>
      <c r="J248" s="233"/>
      <c r="K248" s="233"/>
      <c r="L248" s="238"/>
      <c r="M248" s="239"/>
      <c r="N248" s="240"/>
      <c r="O248" s="240"/>
      <c r="P248" s="240"/>
      <c r="Q248" s="240"/>
      <c r="R248" s="240"/>
      <c r="S248" s="240"/>
      <c r="T248" s="241"/>
      <c r="AT248" s="242" t="s">
        <v>177</v>
      </c>
      <c r="AU248" s="242" t="s">
        <v>83</v>
      </c>
      <c r="AV248" s="14" t="s">
        <v>151</v>
      </c>
      <c r="AW248" s="14" t="s">
        <v>29</v>
      </c>
      <c r="AX248" s="14" t="s">
        <v>81</v>
      </c>
      <c r="AY248" s="242" t="s">
        <v>143</v>
      </c>
    </row>
    <row r="249" spans="1:65" s="2" customFormat="1" ht="21.6" customHeight="1">
      <c r="A249" s="35"/>
      <c r="B249" s="36"/>
      <c r="C249" s="254" t="s">
        <v>216</v>
      </c>
      <c r="D249" s="254" t="s">
        <v>241</v>
      </c>
      <c r="E249" s="255" t="s">
        <v>291</v>
      </c>
      <c r="F249" s="256" t="s">
        <v>292</v>
      </c>
      <c r="G249" s="257" t="s">
        <v>199</v>
      </c>
      <c r="H249" s="258">
        <v>810.691</v>
      </c>
      <c r="I249" s="259"/>
      <c r="J249" s="260">
        <f>ROUND(I249*H249,2)</f>
        <v>0</v>
      </c>
      <c r="K249" s="256" t="s">
        <v>150</v>
      </c>
      <c r="L249" s="261"/>
      <c r="M249" s="262" t="s">
        <v>1</v>
      </c>
      <c r="N249" s="263" t="s">
        <v>38</v>
      </c>
      <c r="O249" s="72"/>
      <c r="P249" s="213">
        <f>O249*H249</f>
        <v>0</v>
      </c>
      <c r="Q249" s="213">
        <v>0.00014</v>
      </c>
      <c r="R249" s="213">
        <f>Q249*H249</f>
        <v>0.11349674</v>
      </c>
      <c r="S249" s="213">
        <v>0</v>
      </c>
      <c r="T249" s="214">
        <f>S249*H249</f>
        <v>0</v>
      </c>
      <c r="U249" s="35"/>
      <c r="V249" s="35"/>
      <c r="W249" s="35"/>
      <c r="X249" s="35"/>
      <c r="Y249" s="35"/>
      <c r="Z249" s="35"/>
      <c r="AA249" s="35"/>
      <c r="AB249" s="35"/>
      <c r="AC249" s="35"/>
      <c r="AD249" s="35"/>
      <c r="AE249" s="35"/>
      <c r="AR249" s="215" t="s">
        <v>164</v>
      </c>
      <c r="AT249" s="215" t="s">
        <v>241</v>
      </c>
      <c r="AU249" s="215" t="s">
        <v>83</v>
      </c>
      <c r="AY249" s="18" t="s">
        <v>143</v>
      </c>
      <c r="BE249" s="216">
        <f>IF(N249="základní",J249,0)</f>
        <v>0</v>
      </c>
      <c r="BF249" s="216">
        <f>IF(N249="snížená",J249,0)</f>
        <v>0</v>
      </c>
      <c r="BG249" s="216">
        <f>IF(N249="zákl. přenesená",J249,0)</f>
        <v>0</v>
      </c>
      <c r="BH249" s="216">
        <f>IF(N249="sníž. přenesená",J249,0)</f>
        <v>0</v>
      </c>
      <c r="BI249" s="216">
        <f>IF(N249="nulová",J249,0)</f>
        <v>0</v>
      </c>
      <c r="BJ249" s="18" t="s">
        <v>81</v>
      </c>
      <c r="BK249" s="216">
        <f>ROUND(I249*H249,2)</f>
        <v>0</v>
      </c>
      <c r="BL249" s="18" t="s">
        <v>151</v>
      </c>
      <c r="BM249" s="215" t="s">
        <v>293</v>
      </c>
    </row>
    <row r="250" spans="2:51" s="13" customFormat="1" ht="10.2">
      <c r="B250" s="221"/>
      <c r="C250" s="222"/>
      <c r="D250" s="217" t="s">
        <v>177</v>
      </c>
      <c r="E250" s="223" t="s">
        <v>1</v>
      </c>
      <c r="F250" s="224" t="s">
        <v>290</v>
      </c>
      <c r="G250" s="222"/>
      <c r="H250" s="225">
        <v>810.691</v>
      </c>
      <c r="I250" s="226"/>
      <c r="J250" s="222"/>
      <c r="K250" s="222"/>
      <c r="L250" s="227"/>
      <c r="M250" s="228"/>
      <c r="N250" s="229"/>
      <c r="O250" s="229"/>
      <c r="P250" s="229"/>
      <c r="Q250" s="229"/>
      <c r="R250" s="229"/>
      <c r="S250" s="229"/>
      <c r="T250" s="230"/>
      <c r="AT250" s="231" t="s">
        <v>177</v>
      </c>
      <c r="AU250" s="231" t="s">
        <v>83</v>
      </c>
      <c r="AV250" s="13" t="s">
        <v>83</v>
      </c>
      <c r="AW250" s="13" t="s">
        <v>29</v>
      </c>
      <c r="AX250" s="13" t="s">
        <v>73</v>
      </c>
      <c r="AY250" s="231" t="s">
        <v>143</v>
      </c>
    </row>
    <row r="251" spans="2:51" s="14" customFormat="1" ht="10.2">
      <c r="B251" s="232"/>
      <c r="C251" s="233"/>
      <c r="D251" s="217" t="s">
        <v>177</v>
      </c>
      <c r="E251" s="234" t="s">
        <v>1</v>
      </c>
      <c r="F251" s="235" t="s">
        <v>179</v>
      </c>
      <c r="G251" s="233"/>
      <c r="H251" s="236">
        <v>810.691</v>
      </c>
      <c r="I251" s="237"/>
      <c r="J251" s="233"/>
      <c r="K251" s="233"/>
      <c r="L251" s="238"/>
      <c r="M251" s="239"/>
      <c r="N251" s="240"/>
      <c r="O251" s="240"/>
      <c r="P251" s="240"/>
      <c r="Q251" s="240"/>
      <c r="R251" s="240"/>
      <c r="S251" s="240"/>
      <c r="T251" s="241"/>
      <c r="AT251" s="242" t="s">
        <v>177</v>
      </c>
      <c r="AU251" s="242" t="s">
        <v>83</v>
      </c>
      <c r="AV251" s="14" t="s">
        <v>151</v>
      </c>
      <c r="AW251" s="14" t="s">
        <v>29</v>
      </c>
      <c r="AX251" s="14" t="s">
        <v>81</v>
      </c>
      <c r="AY251" s="242" t="s">
        <v>143</v>
      </c>
    </row>
    <row r="252" spans="1:65" s="2" customFormat="1" ht="32.4" customHeight="1">
      <c r="A252" s="35"/>
      <c r="B252" s="36"/>
      <c r="C252" s="254" t="s">
        <v>294</v>
      </c>
      <c r="D252" s="254" t="s">
        <v>241</v>
      </c>
      <c r="E252" s="255" t="s">
        <v>295</v>
      </c>
      <c r="F252" s="256" t="s">
        <v>296</v>
      </c>
      <c r="G252" s="257" t="s">
        <v>199</v>
      </c>
      <c r="H252" s="258">
        <v>810.691</v>
      </c>
      <c r="I252" s="259"/>
      <c r="J252" s="260">
        <f>ROUND(I252*H252,2)</f>
        <v>0</v>
      </c>
      <c r="K252" s="256" t="s">
        <v>150</v>
      </c>
      <c r="L252" s="261"/>
      <c r="M252" s="262" t="s">
        <v>1</v>
      </c>
      <c r="N252" s="263" t="s">
        <v>38</v>
      </c>
      <c r="O252" s="72"/>
      <c r="P252" s="213">
        <f>O252*H252</f>
        <v>0</v>
      </c>
      <c r="Q252" s="213">
        <v>0.00016</v>
      </c>
      <c r="R252" s="213">
        <f>Q252*H252</f>
        <v>0.12971056</v>
      </c>
      <c r="S252" s="213">
        <v>0</v>
      </c>
      <c r="T252" s="214">
        <f>S252*H252</f>
        <v>0</v>
      </c>
      <c r="U252" s="35"/>
      <c r="V252" s="35"/>
      <c r="W252" s="35"/>
      <c r="X252" s="35"/>
      <c r="Y252" s="35"/>
      <c r="Z252" s="35"/>
      <c r="AA252" s="35"/>
      <c r="AB252" s="35"/>
      <c r="AC252" s="35"/>
      <c r="AD252" s="35"/>
      <c r="AE252" s="35"/>
      <c r="AR252" s="215" t="s">
        <v>164</v>
      </c>
      <c r="AT252" s="215" t="s">
        <v>241</v>
      </c>
      <c r="AU252" s="215" t="s">
        <v>83</v>
      </c>
      <c r="AY252" s="18" t="s">
        <v>143</v>
      </c>
      <c r="BE252" s="216">
        <f>IF(N252="základní",J252,0)</f>
        <v>0</v>
      </c>
      <c r="BF252" s="216">
        <f>IF(N252="snížená",J252,0)</f>
        <v>0</v>
      </c>
      <c r="BG252" s="216">
        <f>IF(N252="zákl. přenesená",J252,0)</f>
        <v>0</v>
      </c>
      <c r="BH252" s="216">
        <f>IF(N252="sníž. přenesená",J252,0)</f>
        <v>0</v>
      </c>
      <c r="BI252" s="216">
        <f>IF(N252="nulová",J252,0)</f>
        <v>0</v>
      </c>
      <c r="BJ252" s="18" t="s">
        <v>81</v>
      </c>
      <c r="BK252" s="216">
        <f>ROUND(I252*H252,2)</f>
        <v>0</v>
      </c>
      <c r="BL252" s="18" t="s">
        <v>151</v>
      </c>
      <c r="BM252" s="215" t="s">
        <v>297</v>
      </c>
    </row>
    <row r="253" spans="1:65" s="2" customFormat="1" ht="64.8" customHeight="1">
      <c r="A253" s="35"/>
      <c r="B253" s="36"/>
      <c r="C253" s="204" t="s">
        <v>227</v>
      </c>
      <c r="D253" s="204" t="s">
        <v>146</v>
      </c>
      <c r="E253" s="205" t="s">
        <v>298</v>
      </c>
      <c r="F253" s="206" t="s">
        <v>299</v>
      </c>
      <c r="G253" s="207" t="s">
        <v>174</v>
      </c>
      <c r="H253" s="208">
        <v>715.2</v>
      </c>
      <c r="I253" s="209"/>
      <c r="J253" s="210">
        <f>ROUND(I253*H253,2)</f>
        <v>0</v>
      </c>
      <c r="K253" s="206" t="s">
        <v>150</v>
      </c>
      <c r="L253" s="40"/>
      <c r="M253" s="211" t="s">
        <v>1</v>
      </c>
      <c r="N253" s="212" t="s">
        <v>38</v>
      </c>
      <c r="O253" s="72"/>
      <c r="P253" s="213">
        <f>O253*H253</f>
        <v>0</v>
      </c>
      <c r="Q253" s="213">
        <v>0.0032161761</v>
      </c>
      <c r="R253" s="213">
        <f>Q253*H253</f>
        <v>2.30020914672</v>
      </c>
      <c r="S253" s="213">
        <v>0</v>
      </c>
      <c r="T253" s="214">
        <f>S253*H253</f>
        <v>0</v>
      </c>
      <c r="U253" s="35"/>
      <c r="V253" s="35"/>
      <c r="W253" s="35"/>
      <c r="X253" s="35"/>
      <c r="Y253" s="35"/>
      <c r="Z253" s="35"/>
      <c r="AA253" s="35"/>
      <c r="AB253" s="35"/>
      <c r="AC253" s="35"/>
      <c r="AD253" s="35"/>
      <c r="AE253" s="35"/>
      <c r="AR253" s="215" t="s">
        <v>151</v>
      </c>
      <c r="AT253" s="215" t="s">
        <v>146</v>
      </c>
      <c r="AU253" s="215" t="s">
        <v>83</v>
      </c>
      <c r="AY253" s="18" t="s">
        <v>143</v>
      </c>
      <c r="BE253" s="216">
        <f>IF(N253="základní",J253,0)</f>
        <v>0</v>
      </c>
      <c r="BF253" s="216">
        <f>IF(N253="snížená",J253,0)</f>
        <v>0</v>
      </c>
      <c r="BG253" s="216">
        <f>IF(N253="zákl. přenesená",J253,0)</f>
        <v>0</v>
      </c>
      <c r="BH253" s="216">
        <f>IF(N253="sníž. přenesená",J253,0)</f>
        <v>0</v>
      </c>
      <c r="BI253" s="216">
        <f>IF(N253="nulová",J253,0)</f>
        <v>0</v>
      </c>
      <c r="BJ253" s="18" t="s">
        <v>81</v>
      </c>
      <c r="BK253" s="216">
        <f>ROUND(I253*H253,2)</f>
        <v>0</v>
      </c>
      <c r="BL253" s="18" t="s">
        <v>151</v>
      </c>
      <c r="BM253" s="215" t="s">
        <v>300</v>
      </c>
    </row>
    <row r="254" spans="1:47" s="2" customFormat="1" ht="144">
      <c r="A254" s="35"/>
      <c r="B254" s="36"/>
      <c r="C254" s="37"/>
      <c r="D254" s="217" t="s">
        <v>152</v>
      </c>
      <c r="E254" s="37"/>
      <c r="F254" s="218" t="s">
        <v>279</v>
      </c>
      <c r="G254" s="37"/>
      <c r="H254" s="37"/>
      <c r="I254" s="116"/>
      <c r="J254" s="37"/>
      <c r="K254" s="37"/>
      <c r="L254" s="40"/>
      <c r="M254" s="219"/>
      <c r="N254" s="220"/>
      <c r="O254" s="72"/>
      <c r="P254" s="72"/>
      <c r="Q254" s="72"/>
      <c r="R254" s="72"/>
      <c r="S254" s="72"/>
      <c r="T254" s="73"/>
      <c r="U254" s="35"/>
      <c r="V254" s="35"/>
      <c r="W254" s="35"/>
      <c r="X254" s="35"/>
      <c r="Y254" s="35"/>
      <c r="Z254" s="35"/>
      <c r="AA254" s="35"/>
      <c r="AB254" s="35"/>
      <c r="AC254" s="35"/>
      <c r="AD254" s="35"/>
      <c r="AE254" s="35"/>
      <c r="AT254" s="18" t="s">
        <v>152</v>
      </c>
      <c r="AU254" s="18" t="s">
        <v>83</v>
      </c>
    </row>
    <row r="255" spans="2:51" s="13" customFormat="1" ht="10.2">
      <c r="B255" s="221"/>
      <c r="C255" s="222"/>
      <c r="D255" s="217" t="s">
        <v>177</v>
      </c>
      <c r="E255" s="223" t="s">
        <v>1</v>
      </c>
      <c r="F255" s="224" t="s">
        <v>301</v>
      </c>
      <c r="G255" s="222"/>
      <c r="H255" s="225">
        <v>336</v>
      </c>
      <c r="I255" s="226"/>
      <c r="J255" s="222"/>
      <c r="K255" s="222"/>
      <c r="L255" s="227"/>
      <c r="M255" s="228"/>
      <c r="N255" s="229"/>
      <c r="O255" s="229"/>
      <c r="P255" s="229"/>
      <c r="Q255" s="229"/>
      <c r="R255" s="229"/>
      <c r="S255" s="229"/>
      <c r="T255" s="230"/>
      <c r="AT255" s="231" t="s">
        <v>177</v>
      </c>
      <c r="AU255" s="231" t="s">
        <v>83</v>
      </c>
      <c r="AV255" s="13" t="s">
        <v>83</v>
      </c>
      <c r="AW255" s="13" t="s">
        <v>29</v>
      </c>
      <c r="AX255" s="13" t="s">
        <v>73</v>
      </c>
      <c r="AY255" s="231" t="s">
        <v>143</v>
      </c>
    </row>
    <row r="256" spans="2:51" s="15" customFormat="1" ht="10.2">
      <c r="B256" s="243"/>
      <c r="C256" s="244"/>
      <c r="D256" s="217" t="s">
        <v>177</v>
      </c>
      <c r="E256" s="245" t="s">
        <v>1</v>
      </c>
      <c r="F256" s="246" t="s">
        <v>282</v>
      </c>
      <c r="G256" s="244"/>
      <c r="H256" s="247">
        <v>336</v>
      </c>
      <c r="I256" s="248"/>
      <c r="J256" s="244"/>
      <c r="K256" s="244"/>
      <c r="L256" s="249"/>
      <c r="M256" s="250"/>
      <c r="N256" s="251"/>
      <c r="O256" s="251"/>
      <c r="P256" s="251"/>
      <c r="Q256" s="251"/>
      <c r="R256" s="251"/>
      <c r="S256" s="251"/>
      <c r="T256" s="252"/>
      <c r="AT256" s="253" t="s">
        <v>177</v>
      </c>
      <c r="AU256" s="253" t="s">
        <v>83</v>
      </c>
      <c r="AV256" s="15" t="s">
        <v>157</v>
      </c>
      <c r="AW256" s="15" t="s">
        <v>29</v>
      </c>
      <c r="AX256" s="15" t="s">
        <v>73</v>
      </c>
      <c r="AY256" s="253" t="s">
        <v>143</v>
      </c>
    </row>
    <row r="257" spans="2:51" s="13" customFormat="1" ht="10.2">
      <c r="B257" s="221"/>
      <c r="C257" s="222"/>
      <c r="D257" s="217" t="s">
        <v>177</v>
      </c>
      <c r="E257" s="223" t="s">
        <v>1</v>
      </c>
      <c r="F257" s="224" t="s">
        <v>301</v>
      </c>
      <c r="G257" s="222"/>
      <c r="H257" s="225">
        <v>336</v>
      </c>
      <c r="I257" s="226"/>
      <c r="J257" s="222"/>
      <c r="K257" s="222"/>
      <c r="L257" s="227"/>
      <c r="M257" s="228"/>
      <c r="N257" s="229"/>
      <c r="O257" s="229"/>
      <c r="P257" s="229"/>
      <c r="Q257" s="229"/>
      <c r="R257" s="229"/>
      <c r="S257" s="229"/>
      <c r="T257" s="230"/>
      <c r="AT257" s="231" t="s">
        <v>177</v>
      </c>
      <c r="AU257" s="231" t="s">
        <v>83</v>
      </c>
      <c r="AV257" s="13" t="s">
        <v>83</v>
      </c>
      <c r="AW257" s="13" t="s">
        <v>29</v>
      </c>
      <c r="AX257" s="13" t="s">
        <v>73</v>
      </c>
      <c r="AY257" s="231" t="s">
        <v>143</v>
      </c>
    </row>
    <row r="258" spans="2:51" s="13" customFormat="1" ht="10.2">
      <c r="B258" s="221"/>
      <c r="C258" s="222"/>
      <c r="D258" s="217" t="s">
        <v>177</v>
      </c>
      <c r="E258" s="223" t="s">
        <v>1</v>
      </c>
      <c r="F258" s="224" t="s">
        <v>302</v>
      </c>
      <c r="G258" s="222"/>
      <c r="H258" s="225">
        <v>43.2</v>
      </c>
      <c r="I258" s="226"/>
      <c r="J258" s="222"/>
      <c r="K258" s="222"/>
      <c r="L258" s="227"/>
      <c r="M258" s="228"/>
      <c r="N258" s="229"/>
      <c r="O258" s="229"/>
      <c r="P258" s="229"/>
      <c r="Q258" s="229"/>
      <c r="R258" s="229"/>
      <c r="S258" s="229"/>
      <c r="T258" s="230"/>
      <c r="AT258" s="231" t="s">
        <v>177</v>
      </c>
      <c r="AU258" s="231" t="s">
        <v>83</v>
      </c>
      <c r="AV258" s="13" t="s">
        <v>83</v>
      </c>
      <c r="AW258" s="13" t="s">
        <v>29</v>
      </c>
      <c r="AX258" s="13" t="s">
        <v>73</v>
      </c>
      <c r="AY258" s="231" t="s">
        <v>143</v>
      </c>
    </row>
    <row r="259" spans="2:51" s="15" customFormat="1" ht="10.2">
      <c r="B259" s="243"/>
      <c r="C259" s="244"/>
      <c r="D259" s="217" t="s">
        <v>177</v>
      </c>
      <c r="E259" s="245" t="s">
        <v>1</v>
      </c>
      <c r="F259" s="246" t="s">
        <v>285</v>
      </c>
      <c r="G259" s="244"/>
      <c r="H259" s="247">
        <v>379.2</v>
      </c>
      <c r="I259" s="248"/>
      <c r="J259" s="244"/>
      <c r="K259" s="244"/>
      <c r="L259" s="249"/>
      <c r="M259" s="250"/>
      <c r="N259" s="251"/>
      <c r="O259" s="251"/>
      <c r="P259" s="251"/>
      <c r="Q259" s="251"/>
      <c r="R259" s="251"/>
      <c r="S259" s="251"/>
      <c r="T259" s="252"/>
      <c r="AT259" s="253" t="s">
        <v>177</v>
      </c>
      <c r="AU259" s="253" t="s">
        <v>83</v>
      </c>
      <c r="AV259" s="15" t="s">
        <v>157</v>
      </c>
      <c r="AW259" s="15" t="s">
        <v>29</v>
      </c>
      <c r="AX259" s="15" t="s">
        <v>73</v>
      </c>
      <c r="AY259" s="253" t="s">
        <v>143</v>
      </c>
    </row>
    <row r="260" spans="2:51" s="14" customFormat="1" ht="10.2">
      <c r="B260" s="232"/>
      <c r="C260" s="233"/>
      <c r="D260" s="217" t="s">
        <v>177</v>
      </c>
      <c r="E260" s="234" t="s">
        <v>1</v>
      </c>
      <c r="F260" s="235" t="s">
        <v>179</v>
      </c>
      <c r="G260" s="233"/>
      <c r="H260" s="236">
        <v>715.2</v>
      </c>
      <c r="I260" s="237"/>
      <c r="J260" s="233"/>
      <c r="K260" s="233"/>
      <c r="L260" s="238"/>
      <c r="M260" s="239"/>
      <c r="N260" s="240"/>
      <c r="O260" s="240"/>
      <c r="P260" s="240"/>
      <c r="Q260" s="240"/>
      <c r="R260" s="240"/>
      <c r="S260" s="240"/>
      <c r="T260" s="241"/>
      <c r="AT260" s="242" t="s">
        <v>177</v>
      </c>
      <c r="AU260" s="242" t="s">
        <v>83</v>
      </c>
      <c r="AV260" s="14" t="s">
        <v>151</v>
      </c>
      <c r="AW260" s="14" t="s">
        <v>29</v>
      </c>
      <c r="AX260" s="14" t="s">
        <v>81</v>
      </c>
      <c r="AY260" s="242" t="s">
        <v>143</v>
      </c>
    </row>
    <row r="261" spans="1:65" s="2" customFormat="1" ht="32.4" customHeight="1">
      <c r="A261" s="35"/>
      <c r="B261" s="36"/>
      <c r="C261" s="254" t="s">
        <v>303</v>
      </c>
      <c r="D261" s="254" t="s">
        <v>241</v>
      </c>
      <c r="E261" s="255" t="s">
        <v>287</v>
      </c>
      <c r="F261" s="256" t="s">
        <v>288</v>
      </c>
      <c r="G261" s="257" t="s">
        <v>199</v>
      </c>
      <c r="H261" s="258">
        <v>178.8</v>
      </c>
      <c r="I261" s="259"/>
      <c r="J261" s="260">
        <f>ROUND(I261*H261,2)</f>
        <v>0</v>
      </c>
      <c r="K261" s="256" t="s">
        <v>1</v>
      </c>
      <c r="L261" s="261"/>
      <c r="M261" s="262" t="s">
        <v>1</v>
      </c>
      <c r="N261" s="263" t="s">
        <v>38</v>
      </c>
      <c r="O261" s="72"/>
      <c r="P261" s="213">
        <f>O261*H261</f>
        <v>0</v>
      </c>
      <c r="Q261" s="213">
        <v>0</v>
      </c>
      <c r="R261" s="213">
        <f>Q261*H261</f>
        <v>0</v>
      </c>
      <c r="S261" s="213">
        <v>0</v>
      </c>
      <c r="T261" s="214">
        <f>S261*H261</f>
        <v>0</v>
      </c>
      <c r="U261" s="35"/>
      <c r="V261" s="35"/>
      <c r="W261" s="35"/>
      <c r="X261" s="35"/>
      <c r="Y261" s="35"/>
      <c r="Z261" s="35"/>
      <c r="AA261" s="35"/>
      <c r="AB261" s="35"/>
      <c r="AC261" s="35"/>
      <c r="AD261" s="35"/>
      <c r="AE261" s="35"/>
      <c r="AR261" s="215" t="s">
        <v>164</v>
      </c>
      <c r="AT261" s="215" t="s">
        <v>241</v>
      </c>
      <c r="AU261" s="215" t="s">
        <v>83</v>
      </c>
      <c r="AY261" s="18" t="s">
        <v>143</v>
      </c>
      <c r="BE261" s="216">
        <f>IF(N261="základní",J261,0)</f>
        <v>0</v>
      </c>
      <c r="BF261" s="216">
        <f>IF(N261="snížená",J261,0)</f>
        <v>0</v>
      </c>
      <c r="BG261" s="216">
        <f>IF(N261="zákl. přenesená",J261,0)</f>
        <v>0</v>
      </c>
      <c r="BH261" s="216">
        <f>IF(N261="sníž. přenesená",J261,0)</f>
        <v>0</v>
      </c>
      <c r="BI261" s="216">
        <f>IF(N261="nulová",J261,0)</f>
        <v>0</v>
      </c>
      <c r="BJ261" s="18" t="s">
        <v>81</v>
      </c>
      <c r="BK261" s="216">
        <f>ROUND(I261*H261,2)</f>
        <v>0</v>
      </c>
      <c r="BL261" s="18" t="s">
        <v>151</v>
      </c>
      <c r="BM261" s="215" t="s">
        <v>304</v>
      </c>
    </row>
    <row r="262" spans="2:51" s="13" customFormat="1" ht="10.2">
      <c r="B262" s="221"/>
      <c r="C262" s="222"/>
      <c r="D262" s="217" t="s">
        <v>177</v>
      </c>
      <c r="E262" s="223" t="s">
        <v>1</v>
      </c>
      <c r="F262" s="224" t="s">
        <v>305</v>
      </c>
      <c r="G262" s="222"/>
      <c r="H262" s="225">
        <v>178.8</v>
      </c>
      <c r="I262" s="226"/>
      <c r="J262" s="222"/>
      <c r="K262" s="222"/>
      <c r="L262" s="227"/>
      <c r="M262" s="228"/>
      <c r="N262" s="229"/>
      <c r="O262" s="229"/>
      <c r="P262" s="229"/>
      <c r="Q262" s="229"/>
      <c r="R262" s="229"/>
      <c r="S262" s="229"/>
      <c r="T262" s="230"/>
      <c r="AT262" s="231" t="s">
        <v>177</v>
      </c>
      <c r="AU262" s="231" t="s">
        <v>83</v>
      </c>
      <c r="AV262" s="13" t="s">
        <v>83</v>
      </c>
      <c r="AW262" s="13" t="s">
        <v>29</v>
      </c>
      <c r="AX262" s="13" t="s">
        <v>73</v>
      </c>
      <c r="AY262" s="231" t="s">
        <v>143</v>
      </c>
    </row>
    <row r="263" spans="2:51" s="14" customFormat="1" ht="10.2">
      <c r="B263" s="232"/>
      <c r="C263" s="233"/>
      <c r="D263" s="217" t="s">
        <v>177</v>
      </c>
      <c r="E263" s="234" t="s">
        <v>1</v>
      </c>
      <c r="F263" s="235" t="s">
        <v>179</v>
      </c>
      <c r="G263" s="233"/>
      <c r="H263" s="236">
        <v>178.8</v>
      </c>
      <c r="I263" s="237"/>
      <c r="J263" s="233"/>
      <c r="K263" s="233"/>
      <c r="L263" s="238"/>
      <c r="M263" s="239"/>
      <c r="N263" s="240"/>
      <c r="O263" s="240"/>
      <c r="P263" s="240"/>
      <c r="Q263" s="240"/>
      <c r="R263" s="240"/>
      <c r="S263" s="240"/>
      <c r="T263" s="241"/>
      <c r="AT263" s="242" t="s">
        <v>177</v>
      </c>
      <c r="AU263" s="242" t="s">
        <v>83</v>
      </c>
      <c r="AV263" s="14" t="s">
        <v>151</v>
      </c>
      <c r="AW263" s="14" t="s">
        <v>29</v>
      </c>
      <c r="AX263" s="14" t="s">
        <v>81</v>
      </c>
      <c r="AY263" s="242" t="s">
        <v>143</v>
      </c>
    </row>
    <row r="264" spans="1:65" s="2" customFormat="1" ht="21.6" customHeight="1">
      <c r="A264" s="35"/>
      <c r="B264" s="36"/>
      <c r="C264" s="254" t="s">
        <v>230</v>
      </c>
      <c r="D264" s="254" t="s">
        <v>241</v>
      </c>
      <c r="E264" s="255" t="s">
        <v>306</v>
      </c>
      <c r="F264" s="256" t="s">
        <v>307</v>
      </c>
      <c r="G264" s="257" t="s">
        <v>199</v>
      </c>
      <c r="H264" s="258">
        <v>118.008</v>
      </c>
      <c r="I264" s="259"/>
      <c r="J264" s="260">
        <f>ROUND(I264*H264,2)</f>
        <v>0</v>
      </c>
      <c r="K264" s="256" t="s">
        <v>150</v>
      </c>
      <c r="L264" s="261"/>
      <c r="M264" s="262" t="s">
        <v>1</v>
      </c>
      <c r="N264" s="263" t="s">
        <v>38</v>
      </c>
      <c r="O264" s="72"/>
      <c r="P264" s="213">
        <f>O264*H264</f>
        <v>0</v>
      </c>
      <c r="Q264" s="213">
        <v>0.0015</v>
      </c>
      <c r="R264" s="213">
        <f>Q264*H264</f>
        <v>0.177012</v>
      </c>
      <c r="S264" s="213">
        <v>0</v>
      </c>
      <c r="T264" s="214">
        <f>S264*H264</f>
        <v>0</v>
      </c>
      <c r="U264" s="35"/>
      <c r="V264" s="35"/>
      <c r="W264" s="35"/>
      <c r="X264" s="35"/>
      <c r="Y264" s="35"/>
      <c r="Z264" s="35"/>
      <c r="AA264" s="35"/>
      <c r="AB264" s="35"/>
      <c r="AC264" s="35"/>
      <c r="AD264" s="35"/>
      <c r="AE264" s="35"/>
      <c r="AR264" s="215" t="s">
        <v>164</v>
      </c>
      <c r="AT264" s="215" t="s">
        <v>241</v>
      </c>
      <c r="AU264" s="215" t="s">
        <v>83</v>
      </c>
      <c r="AY264" s="18" t="s">
        <v>143</v>
      </c>
      <c r="BE264" s="216">
        <f>IF(N264="základní",J264,0)</f>
        <v>0</v>
      </c>
      <c r="BF264" s="216">
        <f>IF(N264="snížená",J264,0)</f>
        <v>0</v>
      </c>
      <c r="BG264" s="216">
        <f>IF(N264="zákl. přenesená",J264,0)</f>
        <v>0</v>
      </c>
      <c r="BH264" s="216">
        <f>IF(N264="sníž. přenesená",J264,0)</f>
        <v>0</v>
      </c>
      <c r="BI264" s="216">
        <f>IF(N264="nulová",J264,0)</f>
        <v>0</v>
      </c>
      <c r="BJ264" s="18" t="s">
        <v>81</v>
      </c>
      <c r="BK264" s="216">
        <f>ROUND(I264*H264,2)</f>
        <v>0</v>
      </c>
      <c r="BL264" s="18" t="s">
        <v>151</v>
      </c>
      <c r="BM264" s="215" t="s">
        <v>308</v>
      </c>
    </row>
    <row r="265" spans="2:51" s="13" customFormat="1" ht="10.2">
      <c r="B265" s="221"/>
      <c r="C265" s="222"/>
      <c r="D265" s="217" t="s">
        <v>177</v>
      </c>
      <c r="E265" s="223" t="s">
        <v>1</v>
      </c>
      <c r="F265" s="224" t="s">
        <v>309</v>
      </c>
      <c r="G265" s="222"/>
      <c r="H265" s="225">
        <v>118.008</v>
      </c>
      <c r="I265" s="226"/>
      <c r="J265" s="222"/>
      <c r="K265" s="222"/>
      <c r="L265" s="227"/>
      <c r="M265" s="228"/>
      <c r="N265" s="229"/>
      <c r="O265" s="229"/>
      <c r="P265" s="229"/>
      <c r="Q265" s="229"/>
      <c r="R265" s="229"/>
      <c r="S265" s="229"/>
      <c r="T265" s="230"/>
      <c r="AT265" s="231" t="s">
        <v>177</v>
      </c>
      <c r="AU265" s="231" t="s">
        <v>83</v>
      </c>
      <c r="AV265" s="13" t="s">
        <v>83</v>
      </c>
      <c r="AW265" s="13" t="s">
        <v>29</v>
      </c>
      <c r="AX265" s="13" t="s">
        <v>73</v>
      </c>
      <c r="AY265" s="231" t="s">
        <v>143</v>
      </c>
    </row>
    <row r="266" spans="2:51" s="14" customFormat="1" ht="10.2">
      <c r="B266" s="232"/>
      <c r="C266" s="233"/>
      <c r="D266" s="217" t="s">
        <v>177</v>
      </c>
      <c r="E266" s="234" t="s">
        <v>1</v>
      </c>
      <c r="F266" s="235" t="s">
        <v>179</v>
      </c>
      <c r="G266" s="233"/>
      <c r="H266" s="236">
        <v>118.008</v>
      </c>
      <c r="I266" s="237"/>
      <c r="J266" s="233"/>
      <c r="K266" s="233"/>
      <c r="L266" s="238"/>
      <c r="M266" s="239"/>
      <c r="N266" s="240"/>
      <c r="O266" s="240"/>
      <c r="P266" s="240"/>
      <c r="Q266" s="240"/>
      <c r="R266" s="240"/>
      <c r="S266" s="240"/>
      <c r="T266" s="241"/>
      <c r="AT266" s="242" t="s">
        <v>177</v>
      </c>
      <c r="AU266" s="242" t="s">
        <v>83</v>
      </c>
      <c r="AV266" s="14" t="s">
        <v>151</v>
      </c>
      <c r="AW266" s="14" t="s">
        <v>29</v>
      </c>
      <c r="AX266" s="14" t="s">
        <v>81</v>
      </c>
      <c r="AY266" s="242" t="s">
        <v>143</v>
      </c>
    </row>
    <row r="267" spans="2:63" s="12" customFormat="1" ht="22.8" customHeight="1">
      <c r="B267" s="188"/>
      <c r="C267" s="189"/>
      <c r="D267" s="190" t="s">
        <v>72</v>
      </c>
      <c r="E267" s="202" t="s">
        <v>310</v>
      </c>
      <c r="F267" s="202" t="s">
        <v>311</v>
      </c>
      <c r="G267" s="189"/>
      <c r="H267" s="189"/>
      <c r="I267" s="192"/>
      <c r="J267" s="203">
        <f>BK267</f>
        <v>0</v>
      </c>
      <c r="K267" s="189"/>
      <c r="L267" s="194"/>
      <c r="M267" s="195"/>
      <c r="N267" s="196"/>
      <c r="O267" s="196"/>
      <c r="P267" s="197">
        <f>SUM(P268:P604)</f>
        <v>0</v>
      </c>
      <c r="Q267" s="196"/>
      <c r="R267" s="197">
        <f>SUM(R268:R604)</f>
        <v>18.023664024659997</v>
      </c>
      <c r="S267" s="196"/>
      <c r="T267" s="198">
        <f>SUM(T268:T604)</f>
        <v>0</v>
      </c>
      <c r="AR267" s="199" t="s">
        <v>81</v>
      </c>
      <c r="AT267" s="200" t="s">
        <v>72</v>
      </c>
      <c r="AU267" s="200" t="s">
        <v>81</v>
      </c>
      <c r="AY267" s="199" t="s">
        <v>143</v>
      </c>
      <c r="BK267" s="201">
        <f>SUM(BK268:BK604)</f>
        <v>0</v>
      </c>
    </row>
    <row r="268" spans="1:65" s="2" customFormat="1" ht="21.6" customHeight="1">
      <c r="A268" s="35"/>
      <c r="B268" s="36"/>
      <c r="C268" s="204" t="s">
        <v>312</v>
      </c>
      <c r="D268" s="204" t="s">
        <v>146</v>
      </c>
      <c r="E268" s="205" t="s">
        <v>313</v>
      </c>
      <c r="F268" s="206" t="s">
        <v>314</v>
      </c>
      <c r="G268" s="207" t="s">
        <v>174</v>
      </c>
      <c r="H268" s="208">
        <v>10</v>
      </c>
      <c r="I268" s="209"/>
      <c r="J268" s="210">
        <f>ROUND(I268*H268,2)</f>
        <v>0</v>
      </c>
      <c r="K268" s="206" t="s">
        <v>150</v>
      </c>
      <c r="L268" s="40"/>
      <c r="M268" s="211" t="s">
        <v>1</v>
      </c>
      <c r="N268" s="212" t="s">
        <v>38</v>
      </c>
      <c r="O268" s="72"/>
      <c r="P268" s="213">
        <f>O268*H268</f>
        <v>0</v>
      </c>
      <c r="Q268" s="213">
        <v>0</v>
      </c>
      <c r="R268" s="213">
        <f>Q268*H268</f>
        <v>0</v>
      </c>
      <c r="S268" s="213">
        <v>0</v>
      </c>
      <c r="T268" s="214">
        <f>S268*H268</f>
        <v>0</v>
      </c>
      <c r="U268" s="35"/>
      <c r="V268" s="35"/>
      <c r="W268" s="35"/>
      <c r="X268" s="35"/>
      <c r="Y268" s="35"/>
      <c r="Z268" s="35"/>
      <c r="AA268" s="35"/>
      <c r="AB268" s="35"/>
      <c r="AC268" s="35"/>
      <c r="AD268" s="35"/>
      <c r="AE268" s="35"/>
      <c r="AR268" s="215" t="s">
        <v>151</v>
      </c>
      <c r="AT268" s="215" t="s">
        <v>146</v>
      </c>
      <c r="AU268" s="215" t="s">
        <v>83</v>
      </c>
      <c r="AY268" s="18" t="s">
        <v>143</v>
      </c>
      <c r="BE268" s="216">
        <f>IF(N268="základní",J268,0)</f>
        <v>0</v>
      </c>
      <c r="BF268" s="216">
        <f>IF(N268="snížená",J268,0)</f>
        <v>0</v>
      </c>
      <c r="BG268" s="216">
        <f>IF(N268="zákl. přenesená",J268,0)</f>
        <v>0</v>
      </c>
      <c r="BH268" s="216">
        <f>IF(N268="sníž. přenesená",J268,0)</f>
        <v>0</v>
      </c>
      <c r="BI268" s="216">
        <f>IF(N268="nulová",J268,0)</f>
        <v>0</v>
      </c>
      <c r="BJ268" s="18" t="s">
        <v>81</v>
      </c>
      <c r="BK268" s="216">
        <f>ROUND(I268*H268,2)</f>
        <v>0</v>
      </c>
      <c r="BL268" s="18" t="s">
        <v>151</v>
      </c>
      <c r="BM268" s="215" t="s">
        <v>315</v>
      </c>
    </row>
    <row r="269" spans="1:47" s="2" customFormat="1" ht="57.6">
      <c r="A269" s="35"/>
      <c r="B269" s="36"/>
      <c r="C269" s="37"/>
      <c r="D269" s="217" t="s">
        <v>152</v>
      </c>
      <c r="E269" s="37"/>
      <c r="F269" s="218" t="s">
        <v>316</v>
      </c>
      <c r="G269" s="37"/>
      <c r="H269" s="37"/>
      <c r="I269" s="116"/>
      <c r="J269" s="37"/>
      <c r="K269" s="37"/>
      <c r="L269" s="40"/>
      <c r="M269" s="219"/>
      <c r="N269" s="220"/>
      <c r="O269" s="72"/>
      <c r="P269" s="72"/>
      <c r="Q269" s="72"/>
      <c r="R269" s="72"/>
      <c r="S269" s="72"/>
      <c r="T269" s="73"/>
      <c r="U269" s="35"/>
      <c r="V269" s="35"/>
      <c r="W269" s="35"/>
      <c r="X269" s="35"/>
      <c r="Y269" s="35"/>
      <c r="Z269" s="35"/>
      <c r="AA269" s="35"/>
      <c r="AB269" s="35"/>
      <c r="AC269" s="35"/>
      <c r="AD269" s="35"/>
      <c r="AE269" s="35"/>
      <c r="AT269" s="18" t="s">
        <v>152</v>
      </c>
      <c r="AU269" s="18" t="s">
        <v>83</v>
      </c>
    </row>
    <row r="270" spans="2:51" s="13" customFormat="1" ht="10.2">
      <c r="B270" s="221"/>
      <c r="C270" s="222"/>
      <c r="D270" s="217" t="s">
        <v>177</v>
      </c>
      <c r="E270" s="223" t="s">
        <v>1</v>
      </c>
      <c r="F270" s="224" t="s">
        <v>317</v>
      </c>
      <c r="G270" s="222"/>
      <c r="H270" s="225">
        <v>10</v>
      </c>
      <c r="I270" s="226"/>
      <c r="J270" s="222"/>
      <c r="K270" s="222"/>
      <c r="L270" s="227"/>
      <c r="M270" s="228"/>
      <c r="N270" s="229"/>
      <c r="O270" s="229"/>
      <c r="P270" s="229"/>
      <c r="Q270" s="229"/>
      <c r="R270" s="229"/>
      <c r="S270" s="229"/>
      <c r="T270" s="230"/>
      <c r="AT270" s="231" t="s">
        <v>177</v>
      </c>
      <c r="AU270" s="231" t="s">
        <v>83</v>
      </c>
      <c r="AV270" s="13" t="s">
        <v>83</v>
      </c>
      <c r="AW270" s="13" t="s">
        <v>29</v>
      </c>
      <c r="AX270" s="13" t="s">
        <v>73</v>
      </c>
      <c r="AY270" s="231" t="s">
        <v>143</v>
      </c>
    </row>
    <row r="271" spans="2:51" s="14" customFormat="1" ht="10.2">
      <c r="B271" s="232"/>
      <c r="C271" s="233"/>
      <c r="D271" s="217" t="s">
        <v>177</v>
      </c>
      <c r="E271" s="234" t="s">
        <v>1</v>
      </c>
      <c r="F271" s="235" t="s">
        <v>179</v>
      </c>
      <c r="G271" s="233"/>
      <c r="H271" s="236">
        <v>10</v>
      </c>
      <c r="I271" s="237"/>
      <c r="J271" s="233"/>
      <c r="K271" s="233"/>
      <c r="L271" s="238"/>
      <c r="M271" s="239"/>
      <c r="N271" s="240"/>
      <c r="O271" s="240"/>
      <c r="P271" s="240"/>
      <c r="Q271" s="240"/>
      <c r="R271" s="240"/>
      <c r="S271" s="240"/>
      <c r="T271" s="241"/>
      <c r="AT271" s="242" t="s">
        <v>177</v>
      </c>
      <c r="AU271" s="242" t="s">
        <v>83</v>
      </c>
      <c r="AV271" s="14" t="s">
        <v>151</v>
      </c>
      <c r="AW271" s="14" t="s">
        <v>29</v>
      </c>
      <c r="AX271" s="14" t="s">
        <v>81</v>
      </c>
      <c r="AY271" s="242" t="s">
        <v>143</v>
      </c>
    </row>
    <row r="272" spans="1:65" s="2" customFormat="1" ht="54" customHeight="1">
      <c r="A272" s="35"/>
      <c r="B272" s="36"/>
      <c r="C272" s="204" t="s">
        <v>233</v>
      </c>
      <c r="D272" s="204" t="s">
        <v>146</v>
      </c>
      <c r="E272" s="205" t="s">
        <v>318</v>
      </c>
      <c r="F272" s="206" t="s">
        <v>319</v>
      </c>
      <c r="G272" s="207" t="s">
        <v>174</v>
      </c>
      <c r="H272" s="208">
        <v>10</v>
      </c>
      <c r="I272" s="209"/>
      <c r="J272" s="210">
        <f>ROUND(I272*H272,2)</f>
        <v>0</v>
      </c>
      <c r="K272" s="206" t="s">
        <v>150</v>
      </c>
      <c r="L272" s="40"/>
      <c r="M272" s="211" t="s">
        <v>1</v>
      </c>
      <c r="N272" s="212" t="s">
        <v>38</v>
      </c>
      <c r="O272" s="72"/>
      <c r="P272" s="213">
        <f>O272*H272</f>
        <v>0</v>
      </c>
      <c r="Q272" s="213">
        <v>0.0044628</v>
      </c>
      <c r="R272" s="213">
        <f>Q272*H272</f>
        <v>0.044628</v>
      </c>
      <c r="S272" s="213">
        <v>0</v>
      </c>
      <c r="T272" s="214">
        <f>S272*H272</f>
        <v>0</v>
      </c>
      <c r="U272" s="35"/>
      <c r="V272" s="35"/>
      <c r="W272" s="35"/>
      <c r="X272" s="35"/>
      <c r="Y272" s="35"/>
      <c r="Z272" s="35"/>
      <c r="AA272" s="35"/>
      <c r="AB272" s="35"/>
      <c r="AC272" s="35"/>
      <c r="AD272" s="35"/>
      <c r="AE272" s="35"/>
      <c r="AR272" s="215" t="s">
        <v>151</v>
      </c>
      <c r="AT272" s="215" t="s">
        <v>146</v>
      </c>
      <c r="AU272" s="215" t="s">
        <v>83</v>
      </c>
      <c r="AY272" s="18" t="s">
        <v>143</v>
      </c>
      <c r="BE272" s="216">
        <f>IF(N272="základní",J272,0)</f>
        <v>0</v>
      </c>
      <c r="BF272" s="216">
        <f>IF(N272="snížená",J272,0)</f>
        <v>0</v>
      </c>
      <c r="BG272" s="216">
        <f>IF(N272="zákl. přenesená",J272,0)</f>
        <v>0</v>
      </c>
      <c r="BH272" s="216">
        <f>IF(N272="sníž. přenesená",J272,0)</f>
        <v>0</v>
      </c>
      <c r="BI272" s="216">
        <f>IF(N272="nulová",J272,0)</f>
        <v>0</v>
      </c>
      <c r="BJ272" s="18" t="s">
        <v>81</v>
      </c>
      <c r="BK272" s="216">
        <f>ROUND(I272*H272,2)</f>
        <v>0</v>
      </c>
      <c r="BL272" s="18" t="s">
        <v>151</v>
      </c>
      <c r="BM272" s="215" t="s">
        <v>320</v>
      </c>
    </row>
    <row r="273" spans="1:47" s="2" customFormat="1" ht="134.4">
      <c r="A273" s="35"/>
      <c r="B273" s="36"/>
      <c r="C273" s="37"/>
      <c r="D273" s="217" t="s">
        <v>152</v>
      </c>
      <c r="E273" s="37"/>
      <c r="F273" s="218" t="s">
        <v>321</v>
      </c>
      <c r="G273" s="37"/>
      <c r="H273" s="37"/>
      <c r="I273" s="116"/>
      <c r="J273" s="37"/>
      <c r="K273" s="37"/>
      <c r="L273" s="40"/>
      <c r="M273" s="219"/>
      <c r="N273" s="220"/>
      <c r="O273" s="72"/>
      <c r="P273" s="72"/>
      <c r="Q273" s="72"/>
      <c r="R273" s="72"/>
      <c r="S273" s="72"/>
      <c r="T273" s="73"/>
      <c r="U273" s="35"/>
      <c r="V273" s="35"/>
      <c r="W273" s="35"/>
      <c r="X273" s="35"/>
      <c r="Y273" s="35"/>
      <c r="Z273" s="35"/>
      <c r="AA273" s="35"/>
      <c r="AB273" s="35"/>
      <c r="AC273" s="35"/>
      <c r="AD273" s="35"/>
      <c r="AE273" s="35"/>
      <c r="AT273" s="18" t="s">
        <v>152</v>
      </c>
      <c r="AU273" s="18" t="s">
        <v>83</v>
      </c>
    </row>
    <row r="274" spans="1:65" s="2" customFormat="1" ht="32.4" customHeight="1">
      <c r="A274" s="35"/>
      <c r="B274" s="36"/>
      <c r="C274" s="204" t="s">
        <v>322</v>
      </c>
      <c r="D274" s="204" t="s">
        <v>146</v>
      </c>
      <c r="E274" s="205" t="s">
        <v>323</v>
      </c>
      <c r="F274" s="206" t="s">
        <v>324</v>
      </c>
      <c r="G274" s="207" t="s">
        <v>199</v>
      </c>
      <c r="H274" s="208">
        <v>24.531</v>
      </c>
      <c r="I274" s="209"/>
      <c r="J274" s="210">
        <f>ROUND(I274*H274,2)</f>
        <v>0</v>
      </c>
      <c r="K274" s="206" t="s">
        <v>150</v>
      </c>
      <c r="L274" s="40"/>
      <c r="M274" s="211" t="s">
        <v>1</v>
      </c>
      <c r="N274" s="212" t="s">
        <v>38</v>
      </c>
      <c r="O274" s="72"/>
      <c r="P274" s="213">
        <f>O274*H274</f>
        <v>0</v>
      </c>
      <c r="Q274" s="213">
        <v>0.02857</v>
      </c>
      <c r="R274" s="213">
        <f>Q274*H274</f>
        <v>0.70085067</v>
      </c>
      <c r="S274" s="213">
        <v>0</v>
      </c>
      <c r="T274" s="214">
        <f>S274*H274</f>
        <v>0</v>
      </c>
      <c r="U274" s="35"/>
      <c r="V274" s="35"/>
      <c r="W274" s="35"/>
      <c r="X274" s="35"/>
      <c r="Y274" s="35"/>
      <c r="Z274" s="35"/>
      <c r="AA274" s="35"/>
      <c r="AB274" s="35"/>
      <c r="AC274" s="35"/>
      <c r="AD274" s="35"/>
      <c r="AE274" s="35"/>
      <c r="AR274" s="215" t="s">
        <v>151</v>
      </c>
      <c r="AT274" s="215" t="s">
        <v>146</v>
      </c>
      <c r="AU274" s="215" t="s">
        <v>83</v>
      </c>
      <c r="AY274" s="18" t="s">
        <v>143</v>
      </c>
      <c r="BE274" s="216">
        <f>IF(N274="základní",J274,0)</f>
        <v>0</v>
      </c>
      <c r="BF274" s="216">
        <f>IF(N274="snížená",J274,0)</f>
        <v>0</v>
      </c>
      <c r="BG274" s="216">
        <f>IF(N274="zákl. přenesená",J274,0)</f>
        <v>0</v>
      </c>
      <c r="BH274" s="216">
        <f>IF(N274="sníž. přenesená",J274,0)</f>
        <v>0</v>
      </c>
      <c r="BI274" s="216">
        <f>IF(N274="nulová",J274,0)</f>
        <v>0</v>
      </c>
      <c r="BJ274" s="18" t="s">
        <v>81</v>
      </c>
      <c r="BK274" s="216">
        <f>ROUND(I274*H274,2)</f>
        <v>0</v>
      </c>
      <c r="BL274" s="18" t="s">
        <v>151</v>
      </c>
      <c r="BM274" s="215" t="s">
        <v>325</v>
      </c>
    </row>
    <row r="275" spans="2:51" s="13" customFormat="1" ht="10.2">
      <c r="B275" s="221"/>
      <c r="C275" s="222"/>
      <c r="D275" s="217" t="s">
        <v>177</v>
      </c>
      <c r="E275" s="223" t="s">
        <v>1</v>
      </c>
      <c r="F275" s="224" t="s">
        <v>326</v>
      </c>
      <c r="G275" s="222"/>
      <c r="H275" s="225">
        <v>7.02</v>
      </c>
      <c r="I275" s="226"/>
      <c r="J275" s="222"/>
      <c r="K275" s="222"/>
      <c r="L275" s="227"/>
      <c r="M275" s="228"/>
      <c r="N275" s="229"/>
      <c r="O275" s="229"/>
      <c r="P275" s="229"/>
      <c r="Q275" s="229"/>
      <c r="R275" s="229"/>
      <c r="S275" s="229"/>
      <c r="T275" s="230"/>
      <c r="AT275" s="231" t="s">
        <v>177</v>
      </c>
      <c r="AU275" s="231" t="s">
        <v>83</v>
      </c>
      <c r="AV275" s="13" t="s">
        <v>83</v>
      </c>
      <c r="AW275" s="13" t="s">
        <v>29</v>
      </c>
      <c r="AX275" s="13" t="s">
        <v>73</v>
      </c>
      <c r="AY275" s="231" t="s">
        <v>143</v>
      </c>
    </row>
    <row r="276" spans="2:51" s="13" customFormat="1" ht="10.2">
      <c r="B276" s="221"/>
      <c r="C276" s="222"/>
      <c r="D276" s="217" t="s">
        <v>177</v>
      </c>
      <c r="E276" s="223" t="s">
        <v>1</v>
      </c>
      <c r="F276" s="224" t="s">
        <v>327</v>
      </c>
      <c r="G276" s="222"/>
      <c r="H276" s="225">
        <v>1.58</v>
      </c>
      <c r="I276" s="226"/>
      <c r="J276" s="222"/>
      <c r="K276" s="222"/>
      <c r="L276" s="227"/>
      <c r="M276" s="228"/>
      <c r="N276" s="229"/>
      <c r="O276" s="229"/>
      <c r="P276" s="229"/>
      <c r="Q276" s="229"/>
      <c r="R276" s="229"/>
      <c r="S276" s="229"/>
      <c r="T276" s="230"/>
      <c r="AT276" s="231" t="s">
        <v>177</v>
      </c>
      <c r="AU276" s="231" t="s">
        <v>83</v>
      </c>
      <c r="AV276" s="13" t="s">
        <v>83</v>
      </c>
      <c r="AW276" s="13" t="s">
        <v>29</v>
      </c>
      <c r="AX276" s="13" t="s">
        <v>73</v>
      </c>
      <c r="AY276" s="231" t="s">
        <v>143</v>
      </c>
    </row>
    <row r="277" spans="2:51" s="13" customFormat="1" ht="10.2">
      <c r="B277" s="221"/>
      <c r="C277" s="222"/>
      <c r="D277" s="217" t="s">
        <v>177</v>
      </c>
      <c r="E277" s="223" t="s">
        <v>1</v>
      </c>
      <c r="F277" s="224" t="s">
        <v>328</v>
      </c>
      <c r="G277" s="222"/>
      <c r="H277" s="225">
        <v>6.903</v>
      </c>
      <c r="I277" s="226"/>
      <c r="J277" s="222"/>
      <c r="K277" s="222"/>
      <c r="L277" s="227"/>
      <c r="M277" s="228"/>
      <c r="N277" s="229"/>
      <c r="O277" s="229"/>
      <c r="P277" s="229"/>
      <c r="Q277" s="229"/>
      <c r="R277" s="229"/>
      <c r="S277" s="229"/>
      <c r="T277" s="230"/>
      <c r="AT277" s="231" t="s">
        <v>177</v>
      </c>
      <c r="AU277" s="231" t="s">
        <v>83</v>
      </c>
      <c r="AV277" s="13" t="s">
        <v>83</v>
      </c>
      <c r="AW277" s="13" t="s">
        <v>29</v>
      </c>
      <c r="AX277" s="13" t="s">
        <v>73</v>
      </c>
      <c r="AY277" s="231" t="s">
        <v>143</v>
      </c>
    </row>
    <row r="278" spans="2:51" s="13" customFormat="1" ht="10.2">
      <c r="B278" s="221"/>
      <c r="C278" s="222"/>
      <c r="D278" s="217" t="s">
        <v>177</v>
      </c>
      <c r="E278" s="223" t="s">
        <v>1</v>
      </c>
      <c r="F278" s="224" t="s">
        <v>329</v>
      </c>
      <c r="G278" s="222"/>
      <c r="H278" s="225">
        <v>-1.576</v>
      </c>
      <c r="I278" s="226"/>
      <c r="J278" s="222"/>
      <c r="K278" s="222"/>
      <c r="L278" s="227"/>
      <c r="M278" s="228"/>
      <c r="N278" s="229"/>
      <c r="O278" s="229"/>
      <c r="P278" s="229"/>
      <c r="Q278" s="229"/>
      <c r="R278" s="229"/>
      <c r="S278" s="229"/>
      <c r="T278" s="230"/>
      <c r="AT278" s="231" t="s">
        <v>177</v>
      </c>
      <c r="AU278" s="231" t="s">
        <v>83</v>
      </c>
      <c r="AV278" s="13" t="s">
        <v>83</v>
      </c>
      <c r="AW278" s="13" t="s">
        <v>29</v>
      </c>
      <c r="AX278" s="13" t="s">
        <v>73</v>
      </c>
      <c r="AY278" s="231" t="s">
        <v>143</v>
      </c>
    </row>
    <row r="279" spans="2:51" s="13" customFormat="1" ht="10.2">
      <c r="B279" s="221"/>
      <c r="C279" s="222"/>
      <c r="D279" s="217" t="s">
        <v>177</v>
      </c>
      <c r="E279" s="223" t="s">
        <v>1</v>
      </c>
      <c r="F279" s="224" t="s">
        <v>330</v>
      </c>
      <c r="G279" s="222"/>
      <c r="H279" s="225">
        <v>1.19</v>
      </c>
      <c r="I279" s="226"/>
      <c r="J279" s="222"/>
      <c r="K279" s="222"/>
      <c r="L279" s="227"/>
      <c r="M279" s="228"/>
      <c r="N279" s="229"/>
      <c r="O279" s="229"/>
      <c r="P279" s="229"/>
      <c r="Q279" s="229"/>
      <c r="R279" s="229"/>
      <c r="S279" s="229"/>
      <c r="T279" s="230"/>
      <c r="AT279" s="231" t="s">
        <v>177</v>
      </c>
      <c r="AU279" s="231" t="s">
        <v>83</v>
      </c>
      <c r="AV279" s="13" t="s">
        <v>83</v>
      </c>
      <c r="AW279" s="13" t="s">
        <v>29</v>
      </c>
      <c r="AX279" s="13" t="s">
        <v>73</v>
      </c>
      <c r="AY279" s="231" t="s">
        <v>143</v>
      </c>
    </row>
    <row r="280" spans="2:51" s="13" customFormat="1" ht="10.2">
      <c r="B280" s="221"/>
      <c r="C280" s="222"/>
      <c r="D280" s="217" t="s">
        <v>177</v>
      </c>
      <c r="E280" s="223" t="s">
        <v>1</v>
      </c>
      <c r="F280" s="224" t="s">
        <v>331</v>
      </c>
      <c r="G280" s="222"/>
      <c r="H280" s="225">
        <v>0.28</v>
      </c>
      <c r="I280" s="226"/>
      <c r="J280" s="222"/>
      <c r="K280" s="222"/>
      <c r="L280" s="227"/>
      <c r="M280" s="228"/>
      <c r="N280" s="229"/>
      <c r="O280" s="229"/>
      <c r="P280" s="229"/>
      <c r="Q280" s="229"/>
      <c r="R280" s="229"/>
      <c r="S280" s="229"/>
      <c r="T280" s="230"/>
      <c r="AT280" s="231" t="s">
        <v>177</v>
      </c>
      <c r="AU280" s="231" t="s">
        <v>83</v>
      </c>
      <c r="AV280" s="13" t="s">
        <v>83</v>
      </c>
      <c r="AW280" s="13" t="s">
        <v>29</v>
      </c>
      <c r="AX280" s="13" t="s">
        <v>73</v>
      </c>
      <c r="AY280" s="231" t="s">
        <v>143</v>
      </c>
    </row>
    <row r="281" spans="2:51" s="13" customFormat="1" ht="10.2">
      <c r="B281" s="221"/>
      <c r="C281" s="222"/>
      <c r="D281" s="217" t="s">
        <v>177</v>
      </c>
      <c r="E281" s="223" t="s">
        <v>1</v>
      </c>
      <c r="F281" s="224" t="s">
        <v>332</v>
      </c>
      <c r="G281" s="222"/>
      <c r="H281" s="225">
        <v>1.82</v>
      </c>
      <c r="I281" s="226"/>
      <c r="J281" s="222"/>
      <c r="K281" s="222"/>
      <c r="L281" s="227"/>
      <c r="M281" s="228"/>
      <c r="N281" s="229"/>
      <c r="O281" s="229"/>
      <c r="P281" s="229"/>
      <c r="Q281" s="229"/>
      <c r="R281" s="229"/>
      <c r="S281" s="229"/>
      <c r="T281" s="230"/>
      <c r="AT281" s="231" t="s">
        <v>177</v>
      </c>
      <c r="AU281" s="231" t="s">
        <v>83</v>
      </c>
      <c r="AV281" s="13" t="s">
        <v>83</v>
      </c>
      <c r="AW281" s="13" t="s">
        <v>29</v>
      </c>
      <c r="AX281" s="13" t="s">
        <v>73</v>
      </c>
      <c r="AY281" s="231" t="s">
        <v>143</v>
      </c>
    </row>
    <row r="282" spans="2:51" s="13" customFormat="1" ht="10.2">
      <c r="B282" s="221"/>
      <c r="C282" s="222"/>
      <c r="D282" s="217" t="s">
        <v>177</v>
      </c>
      <c r="E282" s="223" t="s">
        <v>1</v>
      </c>
      <c r="F282" s="224" t="s">
        <v>333</v>
      </c>
      <c r="G282" s="222"/>
      <c r="H282" s="225">
        <v>7.314</v>
      </c>
      <c r="I282" s="226"/>
      <c r="J282" s="222"/>
      <c r="K282" s="222"/>
      <c r="L282" s="227"/>
      <c r="M282" s="228"/>
      <c r="N282" s="229"/>
      <c r="O282" s="229"/>
      <c r="P282" s="229"/>
      <c r="Q282" s="229"/>
      <c r="R282" s="229"/>
      <c r="S282" s="229"/>
      <c r="T282" s="230"/>
      <c r="AT282" s="231" t="s">
        <v>177</v>
      </c>
      <c r="AU282" s="231" t="s">
        <v>83</v>
      </c>
      <c r="AV282" s="13" t="s">
        <v>83</v>
      </c>
      <c r="AW282" s="13" t="s">
        <v>29</v>
      </c>
      <c r="AX282" s="13" t="s">
        <v>73</v>
      </c>
      <c r="AY282" s="231" t="s">
        <v>143</v>
      </c>
    </row>
    <row r="283" spans="2:51" s="15" customFormat="1" ht="10.2">
      <c r="B283" s="243"/>
      <c r="C283" s="244"/>
      <c r="D283" s="217" t="s">
        <v>177</v>
      </c>
      <c r="E283" s="245" t="s">
        <v>1</v>
      </c>
      <c r="F283" s="246" t="s">
        <v>334</v>
      </c>
      <c r="G283" s="244"/>
      <c r="H283" s="247">
        <v>24.531</v>
      </c>
      <c r="I283" s="248"/>
      <c r="J283" s="244"/>
      <c r="K283" s="244"/>
      <c r="L283" s="249"/>
      <c r="M283" s="250"/>
      <c r="N283" s="251"/>
      <c r="O283" s="251"/>
      <c r="P283" s="251"/>
      <c r="Q283" s="251"/>
      <c r="R283" s="251"/>
      <c r="S283" s="251"/>
      <c r="T283" s="252"/>
      <c r="AT283" s="253" t="s">
        <v>177</v>
      </c>
      <c r="AU283" s="253" t="s">
        <v>83</v>
      </c>
      <c r="AV283" s="15" t="s">
        <v>157</v>
      </c>
      <c r="AW283" s="15" t="s">
        <v>29</v>
      </c>
      <c r="AX283" s="15" t="s">
        <v>73</v>
      </c>
      <c r="AY283" s="253" t="s">
        <v>143</v>
      </c>
    </row>
    <row r="284" spans="2:51" s="14" customFormat="1" ht="10.2">
      <c r="B284" s="232"/>
      <c r="C284" s="233"/>
      <c r="D284" s="217" t="s">
        <v>177</v>
      </c>
      <c r="E284" s="234" t="s">
        <v>1</v>
      </c>
      <c r="F284" s="235" t="s">
        <v>179</v>
      </c>
      <c r="G284" s="233"/>
      <c r="H284" s="236">
        <v>24.531</v>
      </c>
      <c r="I284" s="237"/>
      <c r="J284" s="233"/>
      <c r="K284" s="233"/>
      <c r="L284" s="238"/>
      <c r="M284" s="239"/>
      <c r="N284" s="240"/>
      <c r="O284" s="240"/>
      <c r="P284" s="240"/>
      <c r="Q284" s="240"/>
      <c r="R284" s="240"/>
      <c r="S284" s="240"/>
      <c r="T284" s="241"/>
      <c r="AT284" s="242" t="s">
        <v>177</v>
      </c>
      <c r="AU284" s="242" t="s">
        <v>83</v>
      </c>
      <c r="AV284" s="14" t="s">
        <v>151</v>
      </c>
      <c r="AW284" s="14" t="s">
        <v>29</v>
      </c>
      <c r="AX284" s="14" t="s">
        <v>81</v>
      </c>
      <c r="AY284" s="242" t="s">
        <v>143</v>
      </c>
    </row>
    <row r="285" spans="1:65" s="2" customFormat="1" ht="32.4" customHeight="1">
      <c r="A285" s="35"/>
      <c r="B285" s="36"/>
      <c r="C285" s="204" t="s">
        <v>237</v>
      </c>
      <c r="D285" s="204" t="s">
        <v>146</v>
      </c>
      <c r="E285" s="205" t="s">
        <v>335</v>
      </c>
      <c r="F285" s="206" t="s">
        <v>336</v>
      </c>
      <c r="G285" s="207" t="s">
        <v>199</v>
      </c>
      <c r="H285" s="208">
        <v>633.612</v>
      </c>
      <c r="I285" s="209"/>
      <c r="J285" s="210">
        <f>ROUND(I285*H285,2)</f>
        <v>0</v>
      </c>
      <c r="K285" s="206" t="s">
        <v>150</v>
      </c>
      <c r="L285" s="40"/>
      <c r="M285" s="211" t="s">
        <v>1</v>
      </c>
      <c r="N285" s="212" t="s">
        <v>38</v>
      </c>
      <c r="O285" s="72"/>
      <c r="P285" s="213">
        <f>O285*H285</f>
        <v>0</v>
      </c>
      <c r="Q285" s="213">
        <v>0.00382</v>
      </c>
      <c r="R285" s="213">
        <f>Q285*H285</f>
        <v>2.4203978399999997</v>
      </c>
      <c r="S285" s="213">
        <v>0</v>
      </c>
      <c r="T285" s="214">
        <f>S285*H285</f>
        <v>0</v>
      </c>
      <c r="U285" s="35"/>
      <c r="V285" s="35"/>
      <c r="W285" s="35"/>
      <c r="X285" s="35"/>
      <c r="Y285" s="35"/>
      <c r="Z285" s="35"/>
      <c r="AA285" s="35"/>
      <c r="AB285" s="35"/>
      <c r="AC285" s="35"/>
      <c r="AD285" s="35"/>
      <c r="AE285" s="35"/>
      <c r="AR285" s="215" t="s">
        <v>151</v>
      </c>
      <c r="AT285" s="215" t="s">
        <v>146</v>
      </c>
      <c r="AU285" s="215" t="s">
        <v>83</v>
      </c>
      <c r="AY285" s="18" t="s">
        <v>143</v>
      </c>
      <c r="BE285" s="216">
        <f>IF(N285="základní",J285,0)</f>
        <v>0</v>
      </c>
      <c r="BF285" s="216">
        <f>IF(N285="snížená",J285,0)</f>
        <v>0</v>
      </c>
      <c r="BG285" s="216">
        <f>IF(N285="zákl. přenesená",J285,0)</f>
        <v>0</v>
      </c>
      <c r="BH285" s="216">
        <f>IF(N285="sníž. přenesená",J285,0)</f>
        <v>0</v>
      </c>
      <c r="BI285" s="216">
        <f>IF(N285="nulová",J285,0)</f>
        <v>0</v>
      </c>
      <c r="BJ285" s="18" t="s">
        <v>81</v>
      </c>
      <c r="BK285" s="216">
        <f>ROUND(I285*H285,2)</f>
        <v>0</v>
      </c>
      <c r="BL285" s="18" t="s">
        <v>151</v>
      </c>
      <c r="BM285" s="215" t="s">
        <v>337</v>
      </c>
    </row>
    <row r="286" spans="2:51" s="13" customFormat="1" ht="10.2">
      <c r="B286" s="221"/>
      <c r="C286" s="222"/>
      <c r="D286" s="217" t="s">
        <v>177</v>
      </c>
      <c r="E286" s="223" t="s">
        <v>1</v>
      </c>
      <c r="F286" s="224" t="s">
        <v>338</v>
      </c>
      <c r="G286" s="222"/>
      <c r="H286" s="225">
        <v>232.704</v>
      </c>
      <c r="I286" s="226"/>
      <c r="J286" s="222"/>
      <c r="K286" s="222"/>
      <c r="L286" s="227"/>
      <c r="M286" s="228"/>
      <c r="N286" s="229"/>
      <c r="O286" s="229"/>
      <c r="P286" s="229"/>
      <c r="Q286" s="229"/>
      <c r="R286" s="229"/>
      <c r="S286" s="229"/>
      <c r="T286" s="230"/>
      <c r="AT286" s="231" t="s">
        <v>177</v>
      </c>
      <c r="AU286" s="231" t="s">
        <v>83</v>
      </c>
      <c r="AV286" s="13" t="s">
        <v>83</v>
      </c>
      <c r="AW286" s="13" t="s">
        <v>29</v>
      </c>
      <c r="AX286" s="13" t="s">
        <v>73</v>
      </c>
      <c r="AY286" s="231" t="s">
        <v>143</v>
      </c>
    </row>
    <row r="287" spans="2:51" s="13" customFormat="1" ht="10.2">
      <c r="B287" s="221"/>
      <c r="C287" s="222"/>
      <c r="D287" s="217" t="s">
        <v>177</v>
      </c>
      <c r="E287" s="223" t="s">
        <v>1</v>
      </c>
      <c r="F287" s="224" t="s">
        <v>339</v>
      </c>
      <c r="G287" s="222"/>
      <c r="H287" s="225">
        <v>-6.48</v>
      </c>
      <c r="I287" s="226"/>
      <c r="J287" s="222"/>
      <c r="K287" s="222"/>
      <c r="L287" s="227"/>
      <c r="M287" s="228"/>
      <c r="N287" s="229"/>
      <c r="O287" s="229"/>
      <c r="P287" s="229"/>
      <c r="Q287" s="229"/>
      <c r="R287" s="229"/>
      <c r="S287" s="229"/>
      <c r="T287" s="230"/>
      <c r="AT287" s="231" t="s">
        <v>177</v>
      </c>
      <c r="AU287" s="231" t="s">
        <v>83</v>
      </c>
      <c r="AV287" s="13" t="s">
        <v>83</v>
      </c>
      <c r="AW287" s="13" t="s">
        <v>29</v>
      </c>
      <c r="AX287" s="13" t="s">
        <v>73</v>
      </c>
      <c r="AY287" s="231" t="s">
        <v>143</v>
      </c>
    </row>
    <row r="288" spans="2:51" s="13" customFormat="1" ht="10.2">
      <c r="B288" s="221"/>
      <c r="C288" s="222"/>
      <c r="D288" s="217" t="s">
        <v>177</v>
      </c>
      <c r="E288" s="223" t="s">
        <v>1</v>
      </c>
      <c r="F288" s="224" t="s">
        <v>340</v>
      </c>
      <c r="G288" s="222"/>
      <c r="H288" s="225">
        <v>1.44</v>
      </c>
      <c r="I288" s="226"/>
      <c r="J288" s="222"/>
      <c r="K288" s="222"/>
      <c r="L288" s="227"/>
      <c r="M288" s="228"/>
      <c r="N288" s="229"/>
      <c r="O288" s="229"/>
      <c r="P288" s="229"/>
      <c r="Q288" s="229"/>
      <c r="R288" s="229"/>
      <c r="S288" s="229"/>
      <c r="T288" s="230"/>
      <c r="AT288" s="231" t="s">
        <v>177</v>
      </c>
      <c r="AU288" s="231" t="s">
        <v>83</v>
      </c>
      <c r="AV288" s="13" t="s">
        <v>83</v>
      </c>
      <c r="AW288" s="13" t="s">
        <v>29</v>
      </c>
      <c r="AX288" s="13" t="s">
        <v>73</v>
      </c>
      <c r="AY288" s="231" t="s">
        <v>143</v>
      </c>
    </row>
    <row r="289" spans="2:51" s="13" customFormat="1" ht="10.2">
      <c r="B289" s="221"/>
      <c r="C289" s="222"/>
      <c r="D289" s="217" t="s">
        <v>177</v>
      </c>
      <c r="E289" s="223" t="s">
        <v>1</v>
      </c>
      <c r="F289" s="224" t="s">
        <v>341</v>
      </c>
      <c r="G289" s="222"/>
      <c r="H289" s="225">
        <v>10.394</v>
      </c>
      <c r="I289" s="226"/>
      <c r="J289" s="222"/>
      <c r="K289" s="222"/>
      <c r="L289" s="227"/>
      <c r="M289" s="228"/>
      <c r="N289" s="229"/>
      <c r="O289" s="229"/>
      <c r="P289" s="229"/>
      <c r="Q289" s="229"/>
      <c r="R289" s="229"/>
      <c r="S289" s="229"/>
      <c r="T289" s="230"/>
      <c r="AT289" s="231" t="s">
        <v>177</v>
      </c>
      <c r="AU289" s="231" t="s">
        <v>83</v>
      </c>
      <c r="AV289" s="13" t="s">
        <v>83</v>
      </c>
      <c r="AW289" s="13" t="s">
        <v>29</v>
      </c>
      <c r="AX289" s="13" t="s">
        <v>73</v>
      </c>
      <c r="AY289" s="231" t="s">
        <v>143</v>
      </c>
    </row>
    <row r="290" spans="2:51" s="15" customFormat="1" ht="10.2">
      <c r="B290" s="243"/>
      <c r="C290" s="244"/>
      <c r="D290" s="217" t="s">
        <v>177</v>
      </c>
      <c r="E290" s="245" t="s">
        <v>1</v>
      </c>
      <c r="F290" s="246" t="s">
        <v>342</v>
      </c>
      <c r="G290" s="244"/>
      <c r="H290" s="247">
        <v>238.05800000000002</v>
      </c>
      <c r="I290" s="248"/>
      <c r="J290" s="244"/>
      <c r="K290" s="244"/>
      <c r="L290" s="249"/>
      <c r="M290" s="250"/>
      <c r="N290" s="251"/>
      <c r="O290" s="251"/>
      <c r="P290" s="251"/>
      <c r="Q290" s="251"/>
      <c r="R290" s="251"/>
      <c r="S290" s="251"/>
      <c r="T290" s="252"/>
      <c r="AT290" s="253" t="s">
        <v>177</v>
      </c>
      <c r="AU290" s="253" t="s">
        <v>83</v>
      </c>
      <c r="AV290" s="15" t="s">
        <v>157</v>
      </c>
      <c r="AW290" s="15" t="s">
        <v>29</v>
      </c>
      <c r="AX290" s="15" t="s">
        <v>73</v>
      </c>
      <c r="AY290" s="253" t="s">
        <v>143</v>
      </c>
    </row>
    <row r="291" spans="2:51" s="13" customFormat="1" ht="10.2">
      <c r="B291" s="221"/>
      <c r="C291" s="222"/>
      <c r="D291" s="217" t="s">
        <v>177</v>
      </c>
      <c r="E291" s="223" t="s">
        <v>1</v>
      </c>
      <c r="F291" s="224" t="s">
        <v>343</v>
      </c>
      <c r="G291" s="222"/>
      <c r="H291" s="225">
        <v>155.52</v>
      </c>
      <c r="I291" s="226"/>
      <c r="J291" s="222"/>
      <c r="K291" s="222"/>
      <c r="L291" s="227"/>
      <c r="M291" s="228"/>
      <c r="N291" s="229"/>
      <c r="O291" s="229"/>
      <c r="P291" s="229"/>
      <c r="Q291" s="229"/>
      <c r="R291" s="229"/>
      <c r="S291" s="229"/>
      <c r="T291" s="230"/>
      <c r="AT291" s="231" t="s">
        <v>177</v>
      </c>
      <c r="AU291" s="231" t="s">
        <v>83</v>
      </c>
      <c r="AV291" s="13" t="s">
        <v>83</v>
      </c>
      <c r="AW291" s="13" t="s">
        <v>29</v>
      </c>
      <c r="AX291" s="13" t="s">
        <v>73</v>
      </c>
      <c r="AY291" s="231" t="s">
        <v>143</v>
      </c>
    </row>
    <row r="292" spans="2:51" s="13" customFormat="1" ht="10.2">
      <c r="B292" s="221"/>
      <c r="C292" s="222"/>
      <c r="D292" s="217" t="s">
        <v>177</v>
      </c>
      <c r="E292" s="223" t="s">
        <v>1</v>
      </c>
      <c r="F292" s="224" t="s">
        <v>344</v>
      </c>
      <c r="G292" s="222"/>
      <c r="H292" s="225">
        <v>-32.16</v>
      </c>
      <c r="I292" s="226"/>
      <c r="J292" s="222"/>
      <c r="K292" s="222"/>
      <c r="L292" s="227"/>
      <c r="M292" s="228"/>
      <c r="N292" s="229"/>
      <c r="O292" s="229"/>
      <c r="P292" s="229"/>
      <c r="Q292" s="229"/>
      <c r="R292" s="229"/>
      <c r="S292" s="229"/>
      <c r="T292" s="230"/>
      <c r="AT292" s="231" t="s">
        <v>177</v>
      </c>
      <c r="AU292" s="231" t="s">
        <v>83</v>
      </c>
      <c r="AV292" s="13" t="s">
        <v>83</v>
      </c>
      <c r="AW292" s="13" t="s">
        <v>29</v>
      </c>
      <c r="AX292" s="13" t="s">
        <v>73</v>
      </c>
      <c r="AY292" s="231" t="s">
        <v>143</v>
      </c>
    </row>
    <row r="293" spans="2:51" s="13" customFormat="1" ht="10.2">
      <c r="B293" s="221"/>
      <c r="C293" s="222"/>
      <c r="D293" s="217" t="s">
        <v>177</v>
      </c>
      <c r="E293" s="223" t="s">
        <v>1</v>
      </c>
      <c r="F293" s="224" t="s">
        <v>345</v>
      </c>
      <c r="G293" s="222"/>
      <c r="H293" s="225">
        <v>0.52</v>
      </c>
      <c r="I293" s="226"/>
      <c r="J293" s="222"/>
      <c r="K293" s="222"/>
      <c r="L293" s="227"/>
      <c r="M293" s="228"/>
      <c r="N293" s="229"/>
      <c r="O293" s="229"/>
      <c r="P293" s="229"/>
      <c r="Q293" s="229"/>
      <c r="R293" s="229"/>
      <c r="S293" s="229"/>
      <c r="T293" s="230"/>
      <c r="AT293" s="231" t="s">
        <v>177</v>
      </c>
      <c r="AU293" s="231" t="s">
        <v>83</v>
      </c>
      <c r="AV293" s="13" t="s">
        <v>83</v>
      </c>
      <c r="AW293" s="13" t="s">
        <v>29</v>
      </c>
      <c r="AX293" s="13" t="s">
        <v>73</v>
      </c>
      <c r="AY293" s="231" t="s">
        <v>143</v>
      </c>
    </row>
    <row r="294" spans="2:51" s="13" customFormat="1" ht="10.2">
      <c r="B294" s="221"/>
      <c r="C294" s="222"/>
      <c r="D294" s="217" t="s">
        <v>177</v>
      </c>
      <c r="E294" s="223" t="s">
        <v>1</v>
      </c>
      <c r="F294" s="224" t="s">
        <v>346</v>
      </c>
      <c r="G294" s="222"/>
      <c r="H294" s="225">
        <v>1.44</v>
      </c>
      <c r="I294" s="226"/>
      <c r="J294" s="222"/>
      <c r="K294" s="222"/>
      <c r="L294" s="227"/>
      <c r="M294" s="228"/>
      <c r="N294" s="229"/>
      <c r="O294" s="229"/>
      <c r="P294" s="229"/>
      <c r="Q294" s="229"/>
      <c r="R294" s="229"/>
      <c r="S294" s="229"/>
      <c r="T294" s="230"/>
      <c r="AT294" s="231" t="s">
        <v>177</v>
      </c>
      <c r="AU294" s="231" t="s">
        <v>83</v>
      </c>
      <c r="AV294" s="13" t="s">
        <v>83</v>
      </c>
      <c r="AW294" s="13" t="s">
        <v>29</v>
      </c>
      <c r="AX294" s="13" t="s">
        <v>73</v>
      </c>
      <c r="AY294" s="231" t="s">
        <v>143</v>
      </c>
    </row>
    <row r="295" spans="2:51" s="13" customFormat="1" ht="10.2">
      <c r="B295" s="221"/>
      <c r="C295" s="222"/>
      <c r="D295" s="217" t="s">
        <v>177</v>
      </c>
      <c r="E295" s="223" t="s">
        <v>1</v>
      </c>
      <c r="F295" s="224" t="s">
        <v>347</v>
      </c>
      <c r="G295" s="222"/>
      <c r="H295" s="225">
        <v>0.96</v>
      </c>
      <c r="I295" s="226"/>
      <c r="J295" s="222"/>
      <c r="K295" s="222"/>
      <c r="L295" s="227"/>
      <c r="M295" s="228"/>
      <c r="N295" s="229"/>
      <c r="O295" s="229"/>
      <c r="P295" s="229"/>
      <c r="Q295" s="229"/>
      <c r="R295" s="229"/>
      <c r="S295" s="229"/>
      <c r="T295" s="230"/>
      <c r="AT295" s="231" t="s">
        <v>177</v>
      </c>
      <c r="AU295" s="231" t="s">
        <v>83</v>
      </c>
      <c r="AV295" s="13" t="s">
        <v>83</v>
      </c>
      <c r="AW295" s="13" t="s">
        <v>29</v>
      </c>
      <c r="AX295" s="13" t="s">
        <v>73</v>
      </c>
      <c r="AY295" s="231" t="s">
        <v>143</v>
      </c>
    </row>
    <row r="296" spans="2:51" s="13" customFormat="1" ht="10.2">
      <c r="B296" s="221"/>
      <c r="C296" s="222"/>
      <c r="D296" s="217" t="s">
        <v>177</v>
      </c>
      <c r="E296" s="223" t="s">
        <v>1</v>
      </c>
      <c r="F296" s="224" t="s">
        <v>348</v>
      </c>
      <c r="G296" s="222"/>
      <c r="H296" s="225">
        <v>3.84</v>
      </c>
      <c r="I296" s="226"/>
      <c r="J296" s="222"/>
      <c r="K296" s="222"/>
      <c r="L296" s="227"/>
      <c r="M296" s="228"/>
      <c r="N296" s="229"/>
      <c r="O296" s="229"/>
      <c r="P296" s="229"/>
      <c r="Q296" s="229"/>
      <c r="R296" s="229"/>
      <c r="S296" s="229"/>
      <c r="T296" s="230"/>
      <c r="AT296" s="231" t="s">
        <v>177</v>
      </c>
      <c r="AU296" s="231" t="s">
        <v>83</v>
      </c>
      <c r="AV296" s="13" t="s">
        <v>83</v>
      </c>
      <c r="AW296" s="13" t="s">
        <v>29</v>
      </c>
      <c r="AX296" s="13" t="s">
        <v>73</v>
      </c>
      <c r="AY296" s="231" t="s">
        <v>143</v>
      </c>
    </row>
    <row r="297" spans="2:51" s="15" customFormat="1" ht="10.2">
      <c r="B297" s="243"/>
      <c r="C297" s="244"/>
      <c r="D297" s="217" t="s">
        <v>177</v>
      </c>
      <c r="E297" s="245" t="s">
        <v>1</v>
      </c>
      <c r="F297" s="246" t="s">
        <v>349</v>
      </c>
      <c r="G297" s="244"/>
      <c r="H297" s="247">
        <v>130.12</v>
      </c>
      <c r="I297" s="248"/>
      <c r="J297" s="244"/>
      <c r="K297" s="244"/>
      <c r="L297" s="249"/>
      <c r="M297" s="250"/>
      <c r="N297" s="251"/>
      <c r="O297" s="251"/>
      <c r="P297" s="251"/>
      <c r="Q297" s="251"/>
      <c r="R297" s="251"/>
      <c r="S297" s="251"/>
      <c r="T297" s="252"/>
      <c r="AT297" s="253" t="s">
        <v>177</v>
      </c>
      <c r="AU297" s="253" t="s">
        <v>83</v>
      </c>
      <c r="AV297" s="15" t="s">
        <v>157</v>
      </c>
      <c r="AW297" s="15" t="s">
        <v>29</v>
      </c>
      <c r="AX297" s="15" t="s">
        <v>73</v>
      </c>
      <c r="AY297" s="253" t="s">
        <v>143</v>
      </c>
    </row>
    <row r="298" spans="2:51" s="13" customFormat="1" ht="10.2">
      <c r="B298" s="221"/>
      <c r="C298" s="222"/>
      <c r="D298" s="217" t="s">
        <v>177</v>
      </c>
      <c r="E298" s="223" t="s">
        <v>1</v>
      </c>
      <c r="F298" s="224" t="s">
        <v>350</v>
      </c>
      <c r="G298" s="222"/>
      <c r="H298" s="225">
        <v>46.944</v>
      </c>
      <c r="I298" s="226"/>
      <c r="J298" s="222"/>
      <c r="K298" s="222"/>
      <c r="L298" s="227"/>
      <c r="M298" s="228"/>
      <c r="N298" s="229"/>
      <c r="O298" s="229"/>
      <c r="P298" s="229"/>
      <c r="Q298" s="229"/>
      <c r="R298" s="229"/>
      <c r="S298" s="229"/>
      <c r="T298" s="230"/>
      <c r="AT298" s="231" t="s">
        <v>177</v>
      </c>
      <c r="AU298" s="231" t="s">
        <v>83</v>
      </c>
      <c r="AV298" s="13" t="s">
        <v>83</v>
      </c>
      <c r="AW298" s="13" t="s">
        <v>29</v>
      </c>
      <c r="AX298" s="13" t="s">
        <v>73</v>
      </c>
      <c r="AY298" s="231" t="s">
        <v>143</v>
      </c>
    </row>
    <row r="299" spans="2:51" s="13" customFormat="1" ht="10.2">
      <c r="B299" s="221"/>
      <c r="C299" s="222"/>
      <c r="D299" s="217" t="s">
        <v>177</v>
      </c>
      <c r="E299" s="223" t="s">
        <v>1</v>
      </c>
      <c r="F299" s="224" t="s">
        <v>351</v>
      </c>
      <c r="G299" s="222"/>
      <c r="H299" s="225">
        <v>143.19</v>
      </c>
      <c r="I299" s="226"/>
      <c r="J299" s="222"/>
      <c r="K299" s="222"/>
      <c r="L299" s="227"/>
      <c r="M299" s="228"/>
      <c r="N299" s="229"/>
      <c r="O299" s="229"/>
      <c r="P299" s="229"/>
      <c r="Q299" s="229"/>
      <c r="R299" s="229"/>
      <c r="S299" s="229"/>
      <c r="T299" s="230"/>
      <c r="AT299" s="231" t="s">
        <v>177</v>
      </c>
      <c r="AU299" s="231" t="s">
        <v>83</v>
      </c>
      <c r="AV299" s="13" t="s">
        <v>83</v>
      </c>
      <c r="AW299" s="13" t="s">
        <v>29</v>
      </c>
      <c r="AX299" s="13" t="s">
        <v>73</v>
      </c>
      <c r="AY299" s="231" t="s">
        <v>143</v>
      </c>
    </row>
    <row r="300" spans="2:51" s="13" customFormat="1" ht="10.2">
      <c r="B300" s="221"/>
      <c r="C300" s="222"/>
      <c r="D300" s="217" t="s">
        <v>177</v>
      </c>
      <c r="E300" s="223" t="s">
        <v>1</v>
      </c>
      <c r="F300" s="224" t="s">
        <v>339</v>
      </c>
      <c r="G300" s="222"/>
      <c r="H300" s="225">
        <v>-6.48</v>
      </c>
      <c r="I300" s="226"/>
      <c r="J300" s="222"/>
      <c r="K300" s="222"/>
      <c r="L300" s="227"/>
      <c r="M300" s="228"/>
      <c r="N300" s="229"/>
      <c r="O300" s="229"/>
      <c r="P300" s="229"/>
      <c r="Q300" s="229"/>
      <c r="R300" s="229"/>
      <c r="S300" s="229"/>
      <c r="T300" s="230"/>
      <c r="AT300" s="231" t="s">
        <v>177</v>
      </c>
      <c r="AU300" s="231" t="s">
        <v>83</v>
      </c>
      <c r="AV300" s="13" t="s">
        <v>83</v>
      </c>
      <c r="AW300" s="13" t="s">
        <v>29</v>
      </c>
      <c r="AX300" s="13" t="s">
        <v>73</v>
      </c>
      <c r="AY300" s="231" t="s">
        <v>143</v>
      </c>
    </row>
    <row r="301" spans="2:51" s="13" customFormat="1" ht="10.2">
      <c r="B301" s="221"/>
      <c r="C301" s="222"/>
      <c r="D301" s="217" t="s">
        <v>177</v>
      </c>
      <c r="E301" s="223" t="s">
        <v>1</v>
      </c>
      <c r="F301" s="224" t="s">
        <v>340</v>
      </c>
      <c r="G301" s="222"/>
      <c r="H301" s="225">
        <v>1.44</v>
      </c>
      <c r="I301" s="226"/>
      <c r="J301" s="222"/>
      <c r="K301" s="222"/>
      <c r="L301" s="227"/>
      <c r="M301" s="228"/>
      <c r="N301" s="229"/>
      <c r="O301" s="229"/>
      <c r="P301" s="229"/>
      <c r="Q301" s="229"/>
      <c r="R301" s="229"/>
      <c r="S301" s="229"/>
      <c r="T301" s="230"/>
      <c r="AT301" s="231" t="s">
        <v>177</v>
      </c>
      <c r="AU301" s="231" t="s">
        <v>83</v>
      </c>
      <c r="AV301" s="13" t="s">
        <v>83</v>
      </c>
      <c r="AW301" s="13" t="s">
        <v>29</v>
      </c>
      <c r="AX301" s="13" t="s">
        <v>73</v>
      </c>
      <c r="AY301" s="231" t="s">
        <v>143</v>
      </c>
    </row>
    <row r="302" spans="2:51" s="15" customFormat="1" ht="10.2">
      <c r="B302" s="243"/>
      <c r="C302" s="244"/>
      <c r="D302" s="217" t="s">
        <v>177</v>
      </c>
      <c r="E302" s="245" t="s">
        <v>1</v>
      </c>
      <c r="F302" s="246" t="s">
        <v>352</v>
      </c>
      <c r="G302" s="244"/>
      <c r="H302" s="247">
        <v>185.09400000000002</v>
      </c>
      <c r="I302" s="248"/>
      <c r="J302" s="244"/>
      <c r="K302" s="244"/>
      <c r="L302" s="249"/>
      <c r="M302" s="250"/>
      <c r="N302" s="251"/>
      <c r="O302" s="251"/>
      <c r="P302" s="251"/>
      <c r="Q302" s="251"/>
      <c r="R302" s="251"/>
      <c r="S302" s="251"/>
      <c r="T302" s="252"/>
      <c r="AT302" s="253" t="s">
        <v>177</v>
      </c>
      <c r="AU302" s="253" t="s">
        <v>83</v>
      </c>
      <c r="AV302" s="15" t="s">
        <v>157</v>
      </c>
      <c r="AW302" s="15" t="s">
        <v>29</v>
      </c>
      <c r="AX302" s="15" t="s">
        <v>73</v>
      </c>
      <c r="AY302" s="253" t="s">
        <v>143</v>
      </c>
    </row>
    <row r="303" spans="2:51" s="13" customFormat="1" ht="10.2">
      <c r="B303" s="221"/>
      <c r="C303" s="222"/>
      <c r="D303" s="217" t="s">
        <v>177</v>
      </c>
      <c r="E303" s="223" t="s">
        <v>1</v>
      </c>
      <c r="F303" s="224" t="s">
        <v>353</v>
      </c>
      <c r="G303" s="222"/>
      <c r="H303" s="225">
        <v>4.86</v>
      </c>
      <c r="I303" s="226"/>
      <c r="J303" s="222"/>
      <c r="K303" s="222"/>
      <c r="L303" s="227"/>
      <c r="M303" s="228"/>
      <c r="N303" s="229"/>
      <c r="O303" s="229"/>
      <c r="P303" s="229"/>
      <c r="Q303" s="229"/>
      <c r="R303" s="229"/>
      <c r="S303" s="229"/>
      <c r="T303" s="230"/>
      <c r="AT303" s="231" t="s">
        <v>177</v>
      </c>
      <c r="AU303" s="231" t="s">
        <v>83</v>
      </c>
      <c r="AV303" s="13" t="s">
        <v>83</v>
      </c>
      <c r="AW303" s="13" t="s">
        <v>29</v>
      </c>
      <c r="AX303" s="13" t="s">
        <v>73</v>
      </c>
      <c r="AY303" s="231" t="s">
        <v>143</v>
      </c>
    </row>
    <row r="304" spans="2:51" s="13" customFormat="1" ht="10.2">
      <c r="B304" s="221"/>
      <c r="C304" s="222"/>
      <c r="D304" s="217" t="s">
        <v>177</v>
      </c>
      <c r="E304" s="223" t="s">
        <v>1</v>
      </c>
      <c r="F304" s="224" t="s">
        <v>354</v>
      </c>
      <c r="G304" s="222"/>
      <c r="H304" s="225">
        <v>98.04</v>
      </c>
      <c r="I304" s="226"/>
      <c r="J304" s="222"/>
      <c r="K304" s="222"/>
      <c r="L304" s="227"/>
      <c r="M304" s="228"/>
      <c r="N304" s="229"/>
      <c r="O304" s="229"/>
      <c r="P304" s="229"/>
      <c r="Q304" s="229"/>
      <c r="R304" s="229"/>
      <c r="S304" s="229"/>
      <c r="T304" s="230"/>
      <c r="AT304" s="231" t="s">
        <v>177</v>
      </c>
      <c r="AU304" s="231" t="s">
        <v>83</v>
      </c>
      <c r="AV304" s="13" t="s">
        <v>83</v>
      </c>
      <c r="AW304" s="13" t="s">
        <v>29</v>
      </c>
      <c r="AX304" s="13" t="s">
        <v>73</v>
      </c>
      <c r="AY304" s="231" t="s">
        <v>143</v>
      </c>
    </row>
    <row r="305" spans="2:51" s="13" customFormat="1" ht="10.2">
      <c r="B305" s="221"/>
      <c r="C305" s="222"/>
      <c r="D305" s="217" t="s">
        <v>177</v>
      </c>
      <c r="E305" s="223" t="s">
        <v>1</v>
      </c>
      <c r="F305" s="224" t="s">
        <v>355</v>
      </c>
      <c r="G305" s="222"/>
      <c r="H305" s="225">
        <v>6.12</v>
      </c>
      <c r="I305" s="226"/>
      <c r="J305" s="222"/>
      <c r="K305" s="222"/>
      <c r="L305" s="227"/>
      <c r="M305" s="228"/>
      <c r="N305" s="229"/>
      <c r="O305" s="229"/>
      <c r="P305" s="229"/>
      <c r="Q305" s="229"/>
      <c r="R305" s="229"/>
      <c r="S305" s="229"/>
      <c r="T305" s="230"/>
      <c r="AT305" s="231" t="s">
        <v>177</v>
      </c>
      <c r="AU305" s="231" t="s">
        <v>83</v>
      </c>
      <c r="AV305" s="13" t="s">
        <v>83</v>
      </c>
      <c r="AW305" s="13" t="s">
        <v>29</v>
      </c>
      <c r="AX305" s="13" t="s">
        <v>73</v>
      </c>
      <c r="AY305" s="231" t="s">
        <v>143</v>
      </c>
    </row>
    <row r="306" spans="2:51" s="13" customFormat="1" ht="10.2">
      <c r="B306" s="221"/>
      <c r="C306" s="222"/>
      <c r="D306" s="217" t="s">
        <v>177</v>
      </c>
      <c r="E306" s="223" t="s">
        <v>1</v>
      </c>
      <c r="F306" s="224" t="s">
        <v>356</v>
      </c>
      <c r="G306" s="222"/>
      <c r="H306" s="225">
        <v>-30.72</v>
      </c>
      <c r="I306" s="226"/>
      <c r="J306" s="222"/>
      <c r="K306" s="222"/>
      <c r="L306" s="227"/>
      <c r="M306" s="228"/>
      <c r="N306" s="229"/>
      <c r="O306" s="229"/>
      <c r="P306" s="229"/>
      <c r="Q306" s="229"/>
      <c r="R306" s="229"/>
      <c r="S306" s="229"/>
      <c r="T306" s="230"/>
      <c r="AT306" s="231" t="s">
        <v>177</v>
      </c>
      <c r="AU306" s="231" t="s">
        <v>83</v>
      </c>
      <c r="AV306" s="13" t="s">
        <v>83</v>
      </c>
      <c r="AW306" s="13" t="s">
        <v>29</v>
      </c>
      <c r="AX306" s="13" t="s">
        <v>73</v>
      </c>
      <c r="AY306" s="231" t="s">
        <v>143</v>
      </c>
    </row>
    <row r="307" spans="2:51" s="13" customFormat="1" ht="10.2">
      <c r="B307" s="221"/>
      <c r="C307" s="222"/>
      <c r="D307" s="217" t="s">
        <v>177</v>
      </c>
      <c r="E307" s="223" t="s">
        <v>1</v>
      </c>
      <c r="F307" s="224" t="s">
        <v>357</v>
      </c>
      <c r="G307" s="222"/>
      <c r="H307" s="225">
        <v>2.04</v>
      </c>
      <c r="I307" s="226"/>
      <c r="J307" s="222"/>
      <c r="K307" s="222"/>
      <c r="L307" s="227"/>
      <c r="M307" s="228"/>
      <c r="N307" s="229"/>
      <c r="O307" s="229"/>
      <c r="P307" s="229"/>
      <c r="Q307" s="229"/>
      <c r="R307" s="229"/>
      <c r="S307" s="229"/>
      <c r="T307" s="230"/>
      <c r="AT307" s="231" t="s">
        <v>177</v>
      </c>
      <c r="AU307" s="231" t="s">
        <v>83</v>
      </c>
      <c r="AV307" s="13" t="s">
        <v>83</v>
      </c>
      <c r="AW307" s="13" t="s">
        <v>29</v>
      </c>
      <c r="AX307" s="13" t="s">
        <v>73</v>
      </c>
      <c r="AY307" s="231" t="s">
        <v>143</v>
      </c>
    </row>
    <row r="308" spans="2:51" s="15" customFormat="1" ht="10.2">
      <c r="B308" s="243"/>
      <c r="C308" s="244"/>
      <c r="D308" s="217" t="s">
        <v>177</v>
      </c>
      <c r="E308" s="245" t="s">
        <v>1</v>
      </c>
      <c r="F308" s="246" t="s">
        <v>358</v>
      </c>
      <c r="G308" s="244"/>
      <c r="H308" s="247">
        <v>80.34000000000002</v>
      </c>
      <c r="I308" s="248"/>
      <c r="J308" s="244"/>
      <c r="K308" s="244"/>
      <c r="L308" s="249"/>
      <c r="M308" s="250"/>
      <c r="N308" s="251"/>
      <c r="O308" s="251"/>
      <c r="P308" s="251"/>
      <c r="Q308" s="251"/>
      <c r="R308" s="251"/>
      <c r="S308" s="251"/>
      <c r="T308" s="252"/>
      <c r="AT308" s="253" t="s">
        <v>177</v>
      </c>
      <c r="AU308" s="253" t="s">
        <v>83</v>
      </c>
      <c r="AV308" s="15" t="s">
        <v>157</v>
      </c>
      <c r="AW308" s="15" t="s">
        <v>29</v>
      </c>
      <c r="AX308" s="15" t="s">
        <v>73</v>
      </c>
      <c r="AY308" s="253" t="s">
        <v>143</v>
      </c>
    </row>
    <row r="309" spans="2:51" s="14" customFormat="1" ht="10.2">
      <c r="B309" s="232"/>
      <c r="C309" s="233"/>
      <c r="D309" s="217" t="s">
        <v>177</v>
      </c>
      <c r="E309" s="234" t="s">
        <v>1</v>
      </c>
      <c r="F309" s="235" t="s">
        <v>179</v>
      </c>
      <c r="G309" s="233"/>
      <c r="H309" s="236">
        <v>633.6119999999999</v>
      </c>
      <c r="I309" s="237"/>
      <c r="J309" s="233"/>
      <c r="K309" s="233"/>
      <c r="L309" s="238"/>
      <c r="M309" s="239"/>
      <c r="N309" s="240"/>
      <c r="O309" s="240"/>
      <c r="P309" s="240"/>
      <c r="Q309" s="240"/>
      <c r="R309" s="240"/>
      <c r="S309" s="240"/>
      <c r="T309" s="241"/>
      <c r="AT309" s="242" t="s">
        <v>177</v>
      </c>
      <c r="AU309" s="242" t="s">
        <v>83</v>
      </c>
      <c r="AV309" s="14" t="s">
        <v>151</v>
      </c>
      <c r="AW309" s="14" t="s">
        <v>29</v>
      </c>
      <c r="AX309" s="14" t="s">
        <v>81</v>
      </c>
      <c r="AY309" s="242" t="s">
        <v>143</v>
      </c>
    </row>
    <row r="310" spans="1:65" s="2" customFormat="1" ht="32.4" customHeight="1">
      <c r="A310" s="35"/>
      <c r="B310" s="36"/>
      <c r="C310" s="204" t="s">
        <v>359</v>
      </c>
      <c r="D310" s="204" t="s">
        <v>146</v>
      </c>
      <c r="E310" s="205" t="s">
        <v>360</v>
      </c>
      <c r="F310" s="206" t="s">
        <v>361</v>
      </c>
      <c r="G310" s="207" t="s">
        <v>199</v>
      </c>
      <c r="H310" s="208">
        <v>17.61</v>
      </c>
      <c r="I310" s="209"/>
      <c r="J310" s="210">
        <f>ROUND(I310*H310,2)</f>
        <v>0</v>
      </c>
      <c r="K310" s="206" t="s">
        <v>150</v>
      </c>
      <c r="L310" s="40"/>
      <c r="M310" s="211" t="s">
        <v>1</v>
      </c>
      <c r="N310" s="212" t="s">
        <v>38</v>
      </c>
      <c r="O310" s="72"/>
      <c r="P310" s="213">
        <f>O310*H310</f>
        <v>0</v>
      </c>
      <c r="Q310" s="213">
        <v>0.00382</v>
      </c>
      <c r="R310" s="213">
        <f>Q310*H310</f>
        <v>0.0672702</v>
      </c>
      <c r="S310" s="213">
        <v>0</v>
      </c>
      <c r="T310" s="214">
        <f>S310*H310</f>
        <v>0</v>
      </c>
      <c r="U310" s="35"/>
      <c r="V310" s="35"/>
      <c r="W310" s="35"/>
      <c r="X310" s="35"/>
      <c r="Y310" s="35"/>
      <c r="Z310" s="35"/>
      <c r="AA310" s="35"/>
      <c r="AB310" s="35"/>
      <c r="AC310" s="35"/>
      <c r="AD310" s="35"/>
      <c r="AE310" s="35"/>
      <c r="AR310" s="215" t="s">
        <v>151</v>
      </c>
      <c r="AT310" s="215" t="s">
        <v>146</v>
      </c>
      <c r="AU310" s="215" t="s">
        <v>83</v>
      </c>
      <c r="AY310" s="18" t="s">
        <v>143</v>
      </c>
      <c r="BE310" s="216">
        <f>IF(N310="základní",J310,0)</f>
        <v>0</v>
      </c>
      <c r="BF310" s="216">
        <f>IF(N310="snížená",J310,0)</f>
        <v>0</v>
      </c>
      <c r="BG310" s="216">
        <f>IF(N310="zákl. přenesená",J310,0)</f>
        <v>0</v>
      </c>
      <c r="BH310" s="216">
        <f>IF(N310="sníž. přenesená",J310,0)</f>
        <v>0</v>
      </c>
      <c r="BI310" s="216">
        <f>IF(N310="nulová",J310,0)</f>
        <v>0</v>
      </c>
      <c r="BJ310" s="18" t="s">
        <v>81</v>
      </c>
      <c r="BK310" s="216">
        <f>ROUND(I310*H310,2)</f>
        <v>0</v>
      </c>
      <c r="BL310" s="18" t="s">
        <v>151</v>
      </c>
      <c r="BM310" s="215" t="s">
        <v>362</v>
      </c>
    </row>
    <row r="311" spans="2:51" s="13" customFormat="1" ht="20.4">
      <c r="B311" s="221"/>
      <c r="C311" s="222"/>
      <c r="D311" s="217" t="s">
        <v>177</v>
      </c>
      <c r="E311" s="223" t="s">
        <v>1</v>
      </c>
      <c r="F311" s="224" t="s">
        <v>363</v>
      </c>
      <c r="G311" s="222"/>
      <c r="H311" s="225">
        <v>17.61</v>
      </c>
      <c r="I311" s="226"/>
      <c r="J311" s="222"/>
      <c r="K311" s="222"/>
      <c r="L311" s="227"/>
      <c r="M311" s="228"/>
      <c r="N311" s="229"/>
      <c r="O311" s="229"/>
      <c r="P311" s="229"/>
      <c r="Q311" s="229"/>
      <c r="R311" s="229"/>
      <c r="S311" s="229"/>
      <c r="T311" s="230"/>
      <c r="AT311" s="231" t="s">
        <v>177</v>
      </c>
      <c r="AU311" s="231" t="s">
        <v>83</v>
      </c>
      <c r="AV311" s="13" t="s">
        <v>83</v>
      </c>
      <c r="AW311" s="13" t="s">
        <v>29</v>
      </c>
      <c r="AX311" s="13" t="s">
        <v>73</v>
      </c>
      <c r="AY311" s="231" t="s">
        <v>143</v>
      </c>
    </row>
    <row r="312" spans="2:51" s="15" customFormat="1" ht="10.2">
      <c r="B312" s="243"/>
      <c r="C312" s="244"/>
      <c r="D312" s="217" t="s">
        <v>177</v>
      </c>
      <c r="E312" s="245" t="s">
        <v>1</v>
      </c>
      <c r="F312" s="246" t="s">
        <v>358</v>
      </c>
      <c r="G312" s="244"/>
      <c r="H312" s="247">
        <v>17.61</v>
      </c>
      <c r="I312" s="248"/>
      <c r="J312" s="244"/>
      <c r="K312" s="244"/>
      <c r="L312" s="249"/>
      <c r="M312" s="250"/>
      <c r="N312" s="251"/>
      <c r="O312" s="251"/>
      <c r="P312" s="251"/>
      <c r="Q312" s="251"/>
      <c r="R312" s="251"/>
      <c r="S312" s="251"/>
      <c r="T312" s="252"/>
      <c r="AT312" s="253" t="s">
        <v>177</v>
      </c>
      <c r="AU312" s="253" t="s">
        <v>83</v>
      </c>
      <c r="AV312" s="15" t="s">
        <v>157</v>
      </c>
      <c r="AW312" s="15" t="s">
        <v>29</v>
      </c>
      <c r="AX312" s="15" t="s">
        <v>73</v>
      </c>
      <c r="AY312" s="253" t="s">
        <v>143</v>
      </c>
    </row>
    <row r="313" spans="2:51" s="14" customFormat="1" ht="10.2">
      <c r="B313" s="232"/>
      <c r="C313" s="233"/>
      <c r="D313" s="217" t="s">
        <v>177</v>
      </c>
      <c r="E313" s="234" t="s">
        <v>1</v>
      </c>
      <c r="F313" s="235" t="s">
        <v>179</v>
      </c>
      <c r="G313" s="233"/>
      <c r="H313" s="236">
        <v>17.61</v>
      </c>
      <c r="I313" s="237"/>
      <c r="J313" s="233"/>
      <c r="K313" s="233"/>
      <c r="L313" s="238"/>
      <c r="M313" s="239"/>
      <c r="N313" s="240"/>
      <c r="O313" s="240"/>
      <c r="P313" s="240"/>
      <c r="Q313" s="240"/>
      <c r="R313" s="240"/>
      <c r="S313" s="240"/>
      <c r="T313" s="241"/>
      <c r="AT313" s="242" t="s">
        <v>177</v>
      </c>
      <c r="AU313" s="242" t="s">
        <v>83</v>
      </c>
      <c r="AV313" s="14" t="s">
        <v>151</v>
      </c>
      <c r="AW313" s="14" t="s">
        <v>29</v>
      </c>
      <c r="AX313" s="14" t="s">
        <v>81</v>
      </c>
      <c r="AY313" s="242" t="s">
        <v>143</v>
      </c>
    </row>
    <row r="314" spans="1:65" s="2" customFormat="1" ht="32.4" customHeight="1">
      <c r="A314" s="35"/>
      <c r="B314" s="36"/>
      <c r="C314" s="204" t="s">
        <v>244</v>
      </c>
      <c r="D314" s="204" t="s">
        <v>146</v>
      </c>
      <c r="E314" s="205" t="s">
        <v>364</v>
      </c>
      <c r="F314" s="206" t="s">
        <v>365</v>
      </c>
      <c r="G314" s="207" t="s">
        <v>199</v>
      </c>
      <c r="H314" s="208">
        <v>116.982</v>
      </c>
      <c r="I314" s="209"/>
      <c r="J314" s="210">
        <f>ROUND(I314*H314,2)</f>
        <v>0</v>
      </c>
      <c r="K314" s="206" t="s">
        <v>150</v>
      </c>
      <c r="L314" s="40"/>
      <c r="M314" s="211" t="s">
        <v>1</v>
      </c>
      <c r="N314" s="212" t="s">
        <v>38</v>
      </c>
      <c r="O314" s="72"/>
      <c r="P314" s="213">
        <f>O314*H314</f>
        <v>0</v>
      </c>
      <c r="Q314" s="213">
        <v>0.0048575</v>
      </c>
      <c r="R314" s="213">
        <f>Q314*H314</f>
        <v>0.568240065</v>
      </c>
      <c r="S314" s="213">
        <v>0</v>
      </c>
      <c r="T314" s="214">
        <f>S314*H314</f>
        <v>0</v>
      </c>
      <c r="U314" s="35"/>
      <c r="V314" s="35"/>
      <c r="W314" s="35"/>
      <c r="X314" s="35"/>
      <c r="Y314" s="35"/>
      <c r="Z314" s="35"/>
      <c r="AA314" s="35"/>
      <c r="AB314" s="35"/>
      <c r="AC314" s="35"/>
      <c r="AD314" s="35"/>
      <c r="AE314" s="35"/>
      <c r="AR314" s="215" t="s">
        <v>151</v>
      </c>
      <c r="AT314" s="215" t="s">
        <v>146</v>
      </c>
      <c r="AU314" s="215" t="s">
        <v>83</v>
      </c>
      <c r="AY314" s="18" t="s">
        <v>143</v>
      </c>
      <c r="BE314" s="216">
        <f>IF(N314="základní",J314,0)</f>
        <v>0</v>
      </c>
      <c r="BF314" s="216">
        <f>IF(N314="snížená",J314,0)</f>
        <v>0</v>
      </c>
      <c r="BG314" s="216">
        <f>IF(N314="zákl. přenesená",J314,0)</f>
        <v>0</v>
      </c>
      <c r="BH314" s="216">
        <f>IF(N314="sníž. přenesená",J314,0)</f>
        <v>0</v>
      </c>
      <c r="BI314" s="216">
        <f>IF(N314="nulová",J314,0)</f>
        <v>0</v>
      </c>
      <c r="BJ314" s="18" t="s">
        <v>81</v>
      </c>
      <c r="BK314" s="216">
        <f>ROUND(I314*H314,2)</f>
        <v>0</v>
      </c>
      <c r="BL314" s="18" t="s">
        <v>151</v>
      </c>
      <c r="BM314" s="215" t="s">
        <v>366</v>
      </c>
    </row>
    <row r="315" spans="2:51" s="13" customFormat="1" ht="10.2">
      <c r="B315" s="221"/>
      <c r="C315" s="222"/>
      <c r="D315" s="217" t="s">
        <v>177</v>
      </c>
      <c r="E315" s="223" t="s">
        <v>1</v>
      </c>
      <c r="F315" s="224" t="s">
        <v>367</v>
      </c>
      <c r="G315" s="222"/>
      <c r="H315" s="225">
        <v>136.422</v>
      </c>
      <c r="I315" s="226"/>
      <c r="J315" s="222"/>
      <c r="K315" s="222"/>
      <c r="L315" s="227"/>
      <c r="M315" s="228"/>
      <c r="N315" s="229"/>
      <c r="O315" s="229"/>
      <c r="P315" s="229"/>
      <c r="Q315" s="229"/>
      <c r="R315" s="229"/>
      <c r="S315" s="229"/>
      <c r="T315" s="230"/>
      <c r="AT315" s="231" t="s">
        <v>177</v>
      </c>
      <c r="AU315" s="231" t="s">
        <v>83</v>
      </c>
      <c r="AV315" s="13" t="s">
        <v>83</v>
      </c>
      <c r="AW315" s="13" t="s">
        <v>29</v>
      </c>
      <c r="AX315" s="13" t="s">
        <v>73</v>
      </c>
      <c r="AY315" s="231" t="s">
        <v>143</v>
      </c>
    </row>
    <row r="316" spans="2:51" s="13" customFormat="1" ht="10.2">
      <c r="B316" s="221"/>
      <c r="C316" s="222"/>
      <c r="D316" s="217" t="s">
        <v>177</v>
      </c>
      <c r="E316" s="223" t="s">
        <v>1</v>
      </c>
      <c r="F316" s="224" t="s">
        <v>368</v>
      </c>
      <c r="G316" s="222"/>
      <c r="H316" s="225">
        <v>-29.4</v>
      </c>
      <c r="I316" s="226"/>
      <c r="J316" s="222"/>
      <c r="K316" s="222"/>
      <c r="L316" s="227"/>
      <c r="M316" s="228"/>
      <c r="N316" s="229"/>
      <c r="O316" s="229"/>
      <c r="P316" s="229"/>
      <c r="Q316" s="229"/>
      <c r="R316" s="229"/>
      <c r="S316" s="229"/>
      <c r="T316" s="230"/>
      <c r="AT316" s="231" t="s">
        <v>177</v>
      </c>
      <c r="AU316" s="231" t="s">
        <v>83</v>
      </c>
      <c r="AV316" s="13" t="s">
        <v>83</v>
      </c>
      <c r="AW316" s="13" t="s">
        <v>29</v>
      </c>
      <c r="AX316" s="13" t="s">
        <v>73</v>
      </c>
      <c r="AY316" s="231" t="s">
        <v>143</v>
      </c>
    </row>
    <row r="317" spans="2:51" s="13" customFormat="1" ht="10.2">
      <c r="B317" s="221"/>
      <c r="C317" s="222"/>
      <c r="D317" s="217" t="s">
        <v>177</v>
      </c>
      <c r="E317" s="223" t="s">
        <v>1</v>
      </c>
      <c r="F317" s="224" t="s">
        <v>369</v>
      </c>
      <c r="G317" s="222"/>
      <c r="H317" s="225">
        <v>-4.29</v>
      </c>
      <c r="I317" s="226"/>
      <c r="J317" s="222"/>
      <c r="K317" s="222"/>
      <c r="L317" s="227"/>
      <c r="M317" s="228"/>
      <c r="N317" s="229"/>
      <c r="O317" s="229"/>
      <c r="P317" s="229"/>
      <c r="Q317" s="229"/>
      <c r="R317" s="229"/>
      <c r="S317" s="229"/>
      <c r="T317" s="230"/>
      <c r="AT317" s="231" t="s">
        <v>177</v>
      </c>
      <c r="AU317" s="231" t="s">
        <v>83</v>
      </c>
      <c r="AV317" s="13" t="s">
        <v>83</v>
      </c>
      <c r="AW317" s="13" t="s">
        <v>29</v>
      </c>
      <c r="AX317" s="13" t="s">
        <v>73</v>
      </c>
      <c r="AY317" s="231" t="s">
        <v>143</v>
      </c>
    </row>
    <row r="318" spans="2:51" s="13" customFormat="1" ht="10.2">
      <c r="B318" s="221"/>
      <c r="C318" s="222"/>
      <c r="D318" s="217" t="s">
        <v>177</v>
      </c>
      <c r="E318" s="223" t="s">
        <v>1</v>
      </c>
      <c r="F318" s="224" t="s">
        <v>370</v>
      </c>
      <c r="G318" s="222"/>
      <c r="H318" s="225">
        <v>12.24</v>
      </c>
      <c r="I318" s="226"/>
      <c r="J318" s="222"/>
      <c r="K318" s="222"/>
      <c r="L318" s="227"/>
      <c r="M318" s="228"/>
      <c r="N318" s="229"/>
      <c r="O318" s="229"/>
      <c r="P318" s="229"/>
      <c r="Q318" s="229"/>
      <c r="R318" s="229"/>
      <c r="S318" s="229"/>
      <c r="T318" s="230"/>
      <c r="AT318" s="231" t="s">
        <v>177</v>
      </c>
      <c r="AU318" s="231" t="s">
        <v>83</v>
      </c>
      <c r="AV318" s="13" t="s">
        <v>83</v>
      </c>
      <c r="AW318" s="13" t="s">
        <v>29</v>
      </c>
      <c r="AX318" s="13" t="s">
        <v>73</v>
      </c>
      <c r="AY318" s="231" t="s">
        <v>143</v>
      </c>
    </row>
    <row r="319" spans="2:51" s="13" customFormat="1" ht="10.2">
      <c r="B319" s="221"/>
      <c r="C319" s="222"/>
      <c r="D319" s="217" t="s">
        <v>177</v>
      </c>
      <c r="E319" s="223" t="s">
        <v>1</v>
      </c>
      <c r="F319" s="224" t="s">
        <v>371</v>
      </c>
      <c r="G319" s="222"/>
      <c r="H319" s="225">
        <v>0.63</v>
      </c>
      <c r="I319" s="226"/>
      <c r="J319" s="222"/>
      <c r="K319" s="222"/>
      <c r="L319" s="227"/>
      <c r="M319" s="228"/>
      <c r="N319" s="229"/>
      <c r="O319" s="229"/>
      <c r="P319" s="229"/>
      <c r="Q319" s="229"/>
      <c r="R319" s="229"/>
      <c r="S319" s="229"/>
      <c r="T319" s="230"/>
      <c r="AT319" s="231" t="s">
        <v>177</v>
      </c>
      <c r="AU319" s="231" t="s">
        <v>83</v>
      </c>
      <c r="AV319" s="13" t="s">
        <v>83</v>
      </c>
      <c r="AW319" s="13" t="s">
        <v>29</v>
      </c>
      <c r="AX319" s="13" t="s">
        <v>73</v>
      </c>
      <c r="AY319" s="231" t="s">
        <v>143</v>
      </c>
    </row>
    <row r="320" spans="2:51" s="13" customFormat="1" ht="10.2">
      <c r="B320" s="221"/>
      <c r="C320" s="222"/>
      <c r="D320" s="217" t="s">
        <v>177</v>
      </c>
      <c r="E320" s="223" t="s">
        <v>1</v>
      </c>
      <c r="F320" s="224" t="s">
        <v>372</v>
      </c>
      <c r="G320" s="222"/>
      <c r="H320" s="225">
        <v>1.08</v>
      </c>
      <c r="I320" s="226"/>
      <c r="J320" s="222"/>
      <c r="K320" s="222"/>
      <c r="L320" s="227"/>
      <c r="M320" s="228"/>
      <c r="N320" s="229"/>
      <c r="O320" s="229"/>
      <c r="P320" s="229"/>
      <c r="Q320" s="229"/>
      <c r="R320" s="229"/>
      <c r="S320" s="229"/>
      <c r="T320" s="230"/>
      <c r="AT320" s="231" t="s">
        <v>177</v>
      </c>
      <c r="AU320" s="231" t="s">
        <v>83</v>
      </c>
      <c r="AV320" s="13" t="s">
        <v>83</v>
      </c>
      <c r="AW320" s="13" t="s">
        <v>29</v>
      </c>
      <c r="AX320" s="13" t="s">
        <v>73</v>
      </c>
      <c r="AY320" s="231" t="s">
        <v>143</v>
      </c>
    </row>
    <row r="321" spans="2:51" s="13" customFormat="1" ht="10.2">
      <c r="B321" s="221"/>
      <c r="C321" s="222"/>
      <c r="D321" s="217" t="s">
        <v>177</v>
      </c>
      <c r="E321" s="223" t="s">
        <v>1</v>
      </c>
      <c r="F321" s="224" t="s">
        <v>373</v>
      </c>
      <c r="G321" s="222"/>
      <c r="H321" s="225">
        <v>0.3</v>
      </c>
      <c r="I321" s="226"/>
      <c r="J321" s="222"/>
      <c r="K321" s="222"/>
      <c r="L321" s="227"/>
      <c r="M321" s="228"/>
      <c r="N321" s="229"/>
      <c r="O321" s="229"/>
      <c r="P321" s="229"/>
      <c r="Q321" s="229"/>
      <c r="R321" s="229"/>
      <c r="S321" s="229"/>
      <c r="T321" s="230"/>
      <c r="AT321" s="231" t="s">
        <v>177</v>
      </c>
      <c r="AU321" s="231" t="s">
        <v>83</v>
      </c>
      <c r="AV321" s="13" t="s">
        <v>83</v>
      </c>
      <c r="AW321" s="13" t="s">
        <v>29</v>
      </c>
      <c r="AX321" s="13" t="s">
        <v>73</v>
      </c>
      <c r="AY321" s="231" t="s">
        <v>143</v>
      </c>
    </row>
    <row r="322" spans="2:51" s="15" customFormat="1" ht="10.2">
      <c r="B322" s="243"/>
      <c r="C322" s="244"/>
      <c r="D322" s="217" t="s">
        <v>177</v>
      </c>
      <c r="E322" s="245" t="s">
        <v>1</v>
      </c>
      <c r="F322" s="246" t="s">
        <v>374</v>
      </c>
      <c r="G322" s="244"/>
      <c r="H322" s="247">
        <v>116.98199999999997</v>
      </c>
      <c r="I322" s="248"/>
      <c r="J322" s="244"/>
      <c r="K322" s="244"/>
      <c r="L322" s="249"/>
      <c r="M322" s="250"/>
      <c r="N322" s="251"/>
      <c r="O322" s="251"/>
      <c r="P322" s="251"/>
      <c r="Q322" s="251"/>
      <c r="R322" s="251"/>
      <c r="S322" s="251"/>
      <c r="T322" s="252"/>
      <c r="AT322" s="253" t="s">
        <v>177</v>
      </c>
      <c r="AU322" s="253" t="s">
        <v>83</v>
      </c>
      <c r="AV322" s="15" t="s">
        <v>157</v>
      </c>
      <c r="AW322" s="15" t="s">
        <v>29</v>
      </c>
      <c r="AX322" s="15" t="s">
        <v>73</v>
      </c>
      <c r="AY322" s="253" t="s">
        <v>143</v>
      </c>
    </row>
    <row r="323" spans="2:51" s="14" customFormat="1" ht="10.2">
      <c r="B323" s="232"/>
      <c r="C323" s="233"/>
      <c r="D323" s="217" t="s">
        <v>177</v>
      </c>
      <c r="E323" s="234" t="s">
        <v>1</v>
      </c>
      <c r="F323" s="235" t="s">
        <v>179</v>
      </c>
      <c r="G323" s="233"/>
      <c r="H323" s="236">
        <v>116.98199999999997</v>
      </c>
      <c r="I323" s="237"/>
      <c r="J323" s="233"/>
      <c r="K323" s="233"/>
      <c r="L323" s="238"/>
      <c r="M323" s="239"/>
      <c r="N323" s="240"/>
      <c r="O323" s="240"/>
      <c r="P323" s="240"/>
      <c r="Q323" s="240"/>
      <c r="R323" s="240"/>
      <c r="S323" s="240"/>
      <c r="T323" s="241"/>
      <c r="AT323" s="242" t="s">
        <v>177</v>
      </c>
      <c r="AU323" s="242" t="s">
        <v>83</v>
      </c>
      <c r="AV323" s="14" t="s">
        <v>151</v>
      </c>
      <c r="AW323" s="14" t="s">
        <v>29</v>
      </c>
      <c r="AX323" s="14" t="s">
        <v>81</v>
      </c>
      <c r="AY323" s="242" t="s">
        <v>143</v>
      </c>
    </row>
    <row r="324" spans="1:65" s="2" customFormat="1" ht="32.4" customHeight="1">
      <c r="A324" s="35"/>
      <c r="B324" s="36"/>
      <c r="C324" s="204" t="s">
        <v>375</v>
      </c>
      <c r="D324" s="204" t="s">
        <v>146</v>
      </c>
      <c r="E324" s="205" t="s">
        <v>376</v>
      </c>
      <c r="F324" s="206" t="s">
        <v>377</v>
      </c>
      <c r="G324" s="207" t="s">
        <v>199</v>
      </c>
      <c r="H324" s="208">
        <v>9.34</v>
      </c>
      <c r="I324" s="209"/>
      <c r="J324" s="210">
        <f>ROUND(I324*H324,2)</f>
        <v>0</v>
      </c>
      <c r="K324" s="206" t="s">
        <v>150</v>
      </c>
      <c r="L324" s="40"/>
      <c r="M324" s="211" t="s">
        <v>1</v>
      </c>
      <c r="N324" s="212" t="s">
        <v>38</v>
      </c>
      <c r="O324" s="72"/>
      <c r="P324" s="213">
        <f>O324*H324</f>
        <v>0</v>
      </c>
      <c r="Q324" s="213">
        <v>0.0048575</v>
      </c>
      <c r="R324" s="213">
        <f>Q324*H324</f>
        <v>0.04536905</v>
      </c>
      <c r="S324" s="213">
        <v>0</v>
      </c>
      <c r="T324" s="214">
        <f>S324*H324</f>
        <v>0</v>
      </c>
      <c r="U324" s="35"/>
      <c r="V324" s="35"/>
      <c r="W324" s="35"/>
      <c r="X324" s="35"/>
      <c r="Y324" s="35"/>
      <c r="Z324" s="35"/>
      <c r="AA324" s="35"/>
      <c r="AB324" s="35"/>
      <c r="AC324" s="35"/>
      <c r="AD324" s="35"/>
      <c r="AE324" s="35"/>
      <c r="AR324" s="215" t="s">
        <v>151</v>
      </c>
      <c r="AT324" s="215" t="s">
        <v>146</v>
      </c>
      <c r="AU324" s="215" t="s">
        <v>83</v>
      </c>
      <c r="AY324" s="18" t="s">
        <v>143</v>
      </c>
      <c r="BE324" s="216">
        <f>IF(N324="základní",J324,0)</f>
        <v>0</v>
      </c>
      <c r="BF324" s="216">
        <f>IF(N324="snížená",J324,0)</f>
        <v>0</v>
      </c>
      <c r="BG324" s="216">
        <f>IF(N324="zákl. přenesená",J324,0)</f>
        <v>0</v>
      </c>
      <c r="BH324" s="216">
        <f>IF(N324="sníž. přenesená",J324,0)</f>
        <v>0</v>
      </c>
      <c r="BI324" s="216">
        <f>IF(N324="nulová",J324,0)</f>
        <v>0</v>
      </c>
      <c r="BJ324" s="18" t="s">
        <v>81</v>
      </c>
      <c r="BK324" s="216">
        <f>ROUND(I324*H324,2)</f>
        <v>0</v>
      </c>
      <c r="BL324" s="18" t="s">
        <v>151</v>
      </c>
      <c r="BM324" s="215" t="s">
        <v>378</v>
      </c>
    </row>
    <row r="325" spans="2:51" s="13" customFormat="1" ht="20.4">
      <c r="B325" s="221"/>
      <c r="C325" s="222"/>
      <c r="D325" s="217" t="s">
        <v>177</v>
      </c>
      <c r="E325" s="223" t="s">
        <v>1</v>
      </c>
      <c r="F325" s="224" t="s">
        <v>379</v>
      </c>
      <c r="G325" s="222"/>
      <c r="H325" s="225">
        <v>6.82</v>
      </c>
      <c r="I325" s="226"/>
      <c r="J325" s="222"/>
      <c r="K325" s="222"/>
      <c r="L325" s="227"/>
      <c r="M325" s="228"/>
      <c r="N325" s="229"/>
      <c r="O325" s="229"/>
      <c r="P325" s="229"/>
      <c r="Q325" s="229"/>
      <c r="R325" s="229"/>
      <c r="S325" s="229"/>
      <c r="T325" s="230"/>
      <c r="AT325" s="231" t="s">
        <v>177</v>
      </c>
      <c r="AU325" s="231" t="s">
        <v>83</v>
      </c>
      <c r="AV325" s="13" t="s">
        <v>83</v>
      </c>
      <c r="AW325" s="13" t="s">
        <v>29</v>
      </c>
      <c r="AX325" s="13" t="s">
        <v>73</v>
      </c>
      <c r="AY325" s="231" t="s">
        <v>143</v>
      </c>
    </row>
    <row r="326" spans="2:51" s="13" customFormat="1" ht="20.4">
      <c r="B326" s="221"/>
      <c r="C326" s="222"/>
      <c r="D326" s="217" t="s">
        <v>177</v>
      </c>
      <c r="E326" s="223" t="s">
        <v>1</v>
      </c>
      <c r="F326" s="224" t="s">
        <v>380</v>
      </c>
      <c r="G326" s="222"/>
      <c r="H326" s="225">
        <v>2.52</v>
      </c>
      <c r="I326" s="226"/>
      <c r="J326" s="222"/>
      <c r="K326" s="222"/>
      <c r="L326" s="227"/>
      <c r="M326" s="228"/>
      <c r="N326" s="229"/>
      <c r="O326" s="229"/>
      <c r="P326" s="229"/>
      <c r="Q326" s="229"/>
      <c r="R326" s="229"/>
      <c r="S326" s="229"/>
      <c r="T326" s="230"/>
      <c r="AT326" s="231" t="s">
        <v>177</v>
      </c>
      <c r="AU326" s="231" t="s">
        <v>83</v>
      </c>
      <c r="AV326" s="13" t="s">
        <v>83</v>
      </c>
      <c r="AW326" s="13" t="s">
        <v>29</v>
      </c>
      <c r="AX326" s="13" t="s">
        <v>73</v>
      </c>
      <c r="AY326" s="231" t="s">
        <v>143</v>
      </c>
    </row>
    <row r="327" spans="2:51" s="15" customFormat="1" ht="10.2">
      <c r="B327" s="243"/>
      <c r="C327" s="244"/>
      <c r="D327" s="217" t="s">
        <v>177</v>
      </c>
      <c r="E327" s="245" t="s">
        <v>1</v>
      </c>
      <c r="F327" s="246" t="s">
        <v>374</v>
      </c>
      <c r="G327" s="244"/>
      <c r="H327" s="247">
        <v>9.34</v>
      </c>
      <c r="I327" s="248"/>
      <c r="J327" s="244"/>
      <c r="K327" s="244"/>
      <c r="L327" s="249"/>
      <c r="M327" s="250"/>
      <c r="N327" s="251"/>
      <c r="O327" s="251"/>
      <c r="P327" s="251"/>
      <c r="Q327" s="251"/>
      <c r="R327" s="251"/>
      <c r="S327" s="251"/>
      <c r="T327" s="252"/>
      <c r="AT327" s="253" t="s">
        <v>177</v>
      </c>
      <c r="AU327" s="253" t="s">
        <v>83</v>
      </c>
      <c r="AV327" s="15" t="s">
        <v>157</v>
      </c>
      <c r="AW327" s="15" t="s">
        <v>29</v>
      </c>
      <c r="AX327" s="15" t="s">
        <v>73</v>
      </c>
      <c r="AY327" s="253" t="s">
        <v>143</v>
      </c>
    </row>
    <row r="328" spans="2:51" s="14" customFormat="1" ht="10.2">
      <c r="B328" s="232"/>
      <c r="C328" s="233"/>
      <c r="D328" s="217" t="s">
        <v>177</v>
      </c>
      <c r="E328" s="234" t="s">
        <v>1</v>
      </c>
      <c r="F328" s="235" t="s">
        <v>179</v>
      </c>
      <c r="G328" s="233"/>
      <c r="H328" s="236">
        <v>9.34</v>
      </c>
      <c r="I328" s="237"/>
      <c r="J328" s="233"/>
      <c r="K328" s="233"/>
      <c r="L328" s="238"/>
      <c r="M328" s="239"/>
      <c r="N328" s="240"/>
      <c r="O328" s="240"/>
      <c r="P328" s="240"/>
      <c r="Q328" s="240"/>
      <c r="R328" s="240"/>
      <c r="S328" s="240"/>
      <c r="T328" s="241"/>
      <c r="AT328" s="242" t="s">
        <v>177</v>
      </c>
      <c r="AU328" s="242" t="s">
        <v>83</v>
      </c>
      <c r="AV328" s="14" t="s">
        <v>151</v>
      </c>
      <c r="AW328" s="14" t="s">
        <v>29</v>
      </c>
      <c r="AX328" s="14" t="s">
        <v>81</v>
      </c>
      <c r="AY328" s="242" t="s">
        <v>143</v>
      </c>
    </row>
    <row r="329" spans="1:65" s="2" customFormat="1" ht="32.4" customHeight="1">
      <c r="A329" s="35"/>
      <c r="B329" s="36"/>
      <c r="C329" s="204" t="s">
        <v>249</v>
      </c>
      <c r="D329" s="204" t="s">
        <v>146</v>
      </c>
      <c r="E329" s="205" t="s">
        <v>381</v>
      </c>
      <c r="F329" s="206" t="s">
        <v>382</v>
      </c>
      <c r="G329" s="207" t="s">
        <v>199</v>
      </c>
      <c r="H329" s="208">
        <v>36.231</v>
      </c>
      <c r="I329" s="209"/>
      <c r="J329" s="210">
        <f>ROUND(I329*H329,2)</f>
        <v>0</v>
      </c>
      <c r="K329" s="206" t="s">
        <v>150</v>
      </c>
      <c r="L329" s="40"/>
      <c r="M329" s="211" t="s">
        <v>1</v>
      </c>
      <c r="N329" s="212" t="s">
        <v>38</v>
      </c>
      <c r="O329" s="72"/>
      <c r="P329" s="213">
        <f>O329*H329</f>
        <v>0</v>
      </c>
      <c r="Q329" s="213">
        <v>0.0231</v>
      </c>
      <c r="R329" s="213">
        <f>Q329*H329</f>
        <v>0.8369361</v>
      </c>
      <c r="S329" s="213">
        <v>0</v>
      </c>
      <c r="T329" s="214">
        <f>S329*H329</f>
        <v>0</v>
      </c>
      <c r="U329" s="35"/>
      <c r="V329" s="35"/>
      <c r="W329" s="35"/>
      <c r="X329" s="35"/>
      <c r="Y329" s="35"/>
      <c r="Z329" s="35"/>
      <c r="AA329" s="35"/>
      <c r="AB329" s="35"/>
      <c r="AC329" s="35"/>
      <c r="AD329" s="35"/>
      <c r="AE329" s="35"/>
      <c r="AR329" s="215" t="s">
        <v>151</v>
      </c>
      <c r="AT329" s="215" t="s">
        <v>146</v>
      </c>
      <c r="AU329" s="215" t="s">
        <v>83</v>
      </c>
      <c r="AY329" s="18" t="s">
        <v>143</v>
      </c>
      <c r="BE329" s="216">
        <f>IF(N329="základní",J329,0)</f>
        <v>0</v>
      </c>
      <c r="BF329" s="216">
        <f>IF(N329="snížená",J329,0)</f>
        <v>0</v>
      </c>
      <c r="BG329" s="216">
        <f>IF(N329="zákl. přenesená",J329,0)</f>
        <v>0</v>
      </c>
      <c r="BH329" s="216">
        <f>IF(N329="sníž. přenesená",J329,0)</f>
        <v>0</v>
      </c>
      <c r="BI329" s="216">
        <f>IF(N329="nulová",J329,0)</f>
        <v>0</v>
      </c>
      <c r="BJ329" s="18" t="s">
        <v>81</v>
      </c>
      <c r="BK329" s="216">
        <f>ROUND(I329*H329,2)</f>
        <v>0</v>
      </c>
      <c r="BL329" s="18" t="s">
        <v>151</v>
      </c>
      <c r="BM329" s="215" t="s">
        <v>383</v>
      </c>
    </row>
    <row r="330" spans="1:47" s="2" customFormat="1" ht="57.6">
      <c r="A330" s="35"/>
      <c r="B330" s="36"/>
      <c r="C330" s="37"/>
      <c r="D330" s="217" t="s">
        <v>152</v>
      </c>
      <c r="E330" s="37"/>
      <c r="F330" s="218" t="s">
        <v>384</v>
      </c>
      <c r="G330" s="37"/>
      <c r="H330" s="37"/>
      <c r="I330" s="116"/>
      <c r="J330" s="37"/>
      <c r="K330" s="37"/>
      <c r="L330" s="40"/>
      <c r="M330" s="219"/>
      <c r="N330" s="220"/>
      <c r="O330" s="72"/>
      <c r="P330" s="72"/>
      <c r="Q330" s="72"/>
      <c r="R330" s="72"/>
      <c r="S330" s="72"/>
      <c r="T330" s="73"/>
      <c r="U330" s="35"/>
      <c r="V330" s="35"/>
      <c r="W330" s="35"/>
      <c r="X330" s="35"/>
      <c r="Y330" s="35"/>
      <c r="Z330" s="35"/>
      <c r="AA330" s="35"/>
      <c r="AB330" s="35"/>
      <c r="AC330" s="35"/>
      <c r="AD330" s="35"/>
      <c r="AE330" s="35"/>
      <c r="AT330" s="18" t="s">
        <v>152</v>
      </c>
      <c r="AU330" s="18" t="s">
        <v>83</v>
      </c>
    </row>
    <row r="331" spans="2:51" s="13" customFormat="1" ht="10.2">
      <c r="B331" s="221"/>
      <c r="C331" s="222"/>
      <c r="D331" s="217" t="s">
        <v>177</v>
      </c>
      <c r="E331" s="223" t="s">
        <v>1</v>
      </c>
      <c r="F331" s="224" t="s">
        <v>385</v>
      </c>
      <c r="G331" s="222"/>
      <c r="H331" s="225">
        <v>11.34</v>
      </c>
      <c r="I331" s="226"/>
      <c r="J331" s="222"/>
      <c r="K331" s="222"/>
      <c r="L331" s="227"/>
      <c r="M331" s="228"/>
      <c r="N331" s="229"/>
      <c r="O331" s="229"/>
      <c r="P331" s="229"/>
      <c r="Q331" s="229"/>
      <c r="R331" s="229"/>
      <c r="S331" s="229"/>
      <c r="T331" s="230"/>
      <c r="AT331" s="231" t="s">
        <v>177</v>
      </c>
      <c r="AU331" s="231" t="s">
        <v>83</v>
      </c>
      <c r="AV331" s="13" t="s">
        <v>83</v>
      </c>
      <c r="AW331" s="13" t="s">
        <v>29</v>
      </c>
      <c r="AX331" s="13" t="s">
        <v>73</v>
      </c>
      <c r="AY331" s="231" t="s">
        <v>143</v>
      </c>
    </row>
    <row r="332" spans="2:51" s="13" customFormat="1" ht="10.2">
      <c r="B332" s="221"/>
      <c r="C332" s="222"/>
      <c r="D332" s="217" t="s">
        <v>177</v>
      </c>
      <c r="E332" s="223" t="s">
        <v>1</v>
      </c>
      <c r="F332" s="224" t="s">
        <v>386</v>
      </c>
      <c r="G332" s="222"/>
      <c r="H332" s="225">
        <v>0.54</v>
      </c>
      <c r="I332" s="226"/>
      <c r="J332" s="222"/>
      <c r="K332" s="222"/>
      <c r="L332" s="227"/>
      <c r="M332" s="228"/>
      <c r="N332" s="229"/>
      <c r="O332" s="229"/>
      <c r="P332" s="229"/>
      <c r="Q332" s="229"/>
      <c r="R332" s="229"/>
      <c r="S332" s="229"/>
      <c r="T332" s="230"/>
      <c r="AT332" s="231" t="s">
        <v>177</v>
      </c>
      <c r="AU332" s="231" t="s">
        <v>83</v>
      </c>
      <c r="AV332" s="13" t="s">
        <v>83</v>
      </c>
      <c r="AW332" s="13" t="s">
        <v>29</v>
      </c>
      <c r="AX332" s="13" t="s">
        <v>73</v>
      </c>
      <c r="AY332" s="231" t="s">
        <v>143</v>
      </c>
    </row>
    <row r="333" spans="2:51" s="15" customFormat="1" ht="20.4">
      <c r="B333" s="243"/>
      <c r="C333" s="244"/>
      <c r="D333" s="217" t="s">
        <v>177</v>
      </c>
      <c r="E333" s="245" t="s">
        <v>1</v>
      </c>
      <c r="F333" s="246" t="s">
        <v>387</v>
      </c>
      <c r="G333" s="244"/>
      <c r="H333" s="247">
        <v>11.879999999999999</v>
      </c>
      <c r="I333" s="248"/>
      <c r="J333" s="244"/>
      <c r="K333" s="244"/>
      <c r="L333" s="249"/>
      <c r="M333" s="250"/>
      <c r="N333" s="251"/>
      <c r="O333" s="251"/>
      <c r="P333" s="251"/>
      <c r="Q333" s="251"/>
      <c r="R333" s="251"/>
      <c r="S333" s="251"/>
      <c r="T333" s="252"/>
      <c r="AT333" s="253" t="s">
        <v>177</v>
      </c>
      <c r="AU333" s="253" t="s">
        <v>83</v>
      </c>
      <c r="AV333" s="15" t="s">
        <v>157</v>
      </c>
      <c r="AW333" s="15" t="s">
        <v>29</v>
      </c>
      <c r="AX333" s="15" t="s">
        <v>73</v>
      </c>
      <c r="AY333" s="253" t="s">
        <v>143</v>
      </c>
    </row>
    <row r="334" spans="2:51" s="13" customFormat="1" ht="10.2">
      <c r="B334" s="221"/>
      <c r="C334" s="222"/>
      <c r="D334" s="217" t="s">
        <v>177</v>
      </c>
      <c r="E334" s="223" t="s">
        <v>1</v>
      </c>
      <c r="F334" s="224" t="s">
        <v>326</v>
      </c>
      <c r="G334" s="222"/>
      <c r="H334" s="225">
        <v>7.02</v>
      </c>
      <c r="I334" s="226"/>
      <c r="J334" s="222"/>
      <c r="K334" s="222"/>
      <c r="L334" s="227"/>
      <c r="M334" s="228"/>
      <c r="N334" s="229"/>
      <c r="O334" s="229"/>
      <c r="P334" s="229"/>
      <c r="Q334" s="229"/>
      <c r="R334" s="229"/>
      <c r="S334" s="229"/>
      <c r="T334" s="230"/>
      <c r="AT334" s="231" t="s">
        <v>177</v>
      </c>
      <c r="AU334" s="231" t="s">
        <v>83</v>
      </c>
      <c r="AV334" s="13" t="s">
        <v>83</v>
      </c>
      <c r="AW334" s="13" t="s">
        <v>29</v>
      </c>
      <c r="AX334" s="13" t="s">
        <v>73</v>
      </c>
      <c r="AY334" s="231" t="s">
        <v>143</v>
      </c>
    </row>
    <row r="335" spans="2:51" s="13" customFormat="1" ht="10.2">
      <c r="B335" s="221"/>
      <c r="C335" s="222"/>
      <c r="D335" s="217" t="s">
        <v>177</v>
      </c>
      <c r="E335" s="223" t="s">
        <v>1</v>
      </c>
      <c r="F335" s="224" t="s">
        <v>388</v>
      </c>
      <c r="G335" s="222"/>
      <c r="H335" s="225">
        <v>-0.72</v>
      </c>
      <c r="I335" s="226"/>
      <c r="J335" s="222"/>
      <c r="K335" s="222"/>
      <c r="L335" s="227"/>
      <c r="M335" s="228"/>
      <c r="N335" s="229"/>
      <c r="O335" s="229"/>
      <c r="P335" s="229"/>
      <c r="Q335" s="229"/>
      <c r="R335" s="229"/>
      <c r="S335" s="229"/>
      <c r="T335" s="230"/>
      <c r="AT335" s="231" t="s">
        <v>177</v>
      </c>
      <c r="AU335" s="231" t="s">
        <v>83</v>
      </c>
      <c r="AV335" s="13" t="s">
        <v>83</v>
      </c>
      <c r="AW335" s="13" t="s">
        <v>29</v>
      </c>
      <c r="AX335" s="13" t="s">
        <v>73</v>
      </c>
      <c r="AY335" s="231" t="s">
        <v>143</v>
      </c>
    </row>
    <row r="336" spans="2:51" s="13" customFormat="1" ht="10.2">
      <c r="B336" s="221"/>
      <c r="C336" s="222"/>
      <c r="D336" s="217" t="s">
        <v>177</v>
      </c>
      <c r="E336" s="223" t="s">
        <v>1</v>
      </c>
      <c r="F336" s="224" t="s">
        <v>389</v>
      </c>
      <c r="G336" s="222"/>
      <c r="H336" s="225">
        <v>0.54</v>
      </c>
      <c r="I336" s="226"/>
      <c r="J336" s="222"/>
      <c r="K336" s="222"/>
      <c r="L336" s="227"/>
      <c r="M336" s="228"/>
      <c r="N336" s="229"/>
      <c r="O336" s="229"/>
      <c r="P336" s="229"/>
      <c r="Q336" s="229"/>
      <c r="R336" s="229"/>
      <c r="S336" s="229"/>
      <c r="T336" s="230"/>
      <c r="AT336" s="231" t="s">
        <v>177</v>
      </c>
      <c r="AU336" s="231" t="s">
        <v>83</v>
      </c>
      <c r="AV336" s="13" t="s">
        <v>83</v>
      </c>
      <c r="AW336" s="13" t="s">
        <v>29</v>
      </c>
      <c r="AX336" s="13" t="s">
        <v>73</v>
      </c>
      <c r="AY336" s="231" t="s">
        <v>143</v>
      </c>
    </row>
    <row r="337" spans="2:51" s="13" customFormat="1" ht="10.2">
      <c r="B337" s="221"/>
      <c r="C337" s="222"/>
      <c r="D337" s="217" t="s">
        <v>177</v>
      </c>
      <c r="E337" s="223" t="s">
        <v>1</v>
      </c>
      <c r="F337" s="224" t="s">
        <v>327</v>
      </c>
      <c r="G337" s="222"/>
      <c r="H337" s="225">
        <v>1.58</v>
      </c>
      <c r="I337" s="226"/>
      <c r="J337" s="222"/>
      <c r="K337" s="222"/>
      <c r="L337" s="227"/>
      <c r="M337" s="228"/>
      <c r="N337" s="229"/>
      <c r="O337" s="229"/>
      <c r="P337" s="229"/>
      <c r="Q337" s="229"/>
      <c r="R337" s="229"/>
      <c r="S337" s="229"/>
      <c r="T337" s="230"/>
      <c r="AT337" s="231" t="s">
        <v>177</v>
      </c>
      <c r="AU337" s="231" t="s">
        <v>83</v>
      </c>
      <c r="AV337" s="13" t="s">
        <v>83</v>
      </c>
      <c r="AW337" s="13" t="s">
        <v>29</v>
      </c>
      <c r="AX337" s="13" t="s">
        <v>73</v>
      </c>
      <c r="AY337" s="231" t="s">
        <v>143</v>
      </c>
    </row>
    <row r="338" spans="2:51" s="13" customFormat="1" ht="10.2">
      <c r="B338" s="221"/>
      <c r="C338" s="222"/>
      <c r="D338" s="217" t="s">
        <v>177</v>
      </c>
      <c r="E338" s="223" t="s">
        <v>1</v>
      </c>
      <c r="F338" s="224" t="s">
        <v>328</v>
      </c>
      <c r="G338" s="222"/>
      <c r="H338" s="225">
        <v>6.903</v>
      </c>
      <c r="I338" s="226"/>
      <c r="J338" s="222"/>
      <c r="K338" s="222"/>
      <c r="L338" s="227"/>
      <c r="M338" s="228"/>
      <c r="N338" s="229"/>
      <c r="O338" s="229"/>
      <c r="P338" s="229"/>
      <c r="Q338" s="229"/>
      <c r="R338" s="229"/>
      <c r="S338" s="229"/>
      <c r="T338" s="230"/>
      <c r="AT338" s="231" t="s">
        <v>177</v>
      </c>
      <c r="AU338" s="231" t="s">
        <v>83</v>
      </c>
      <c r="AV338" s="13" t="s">
        <v>83</v>
      </c>
      <c r="AW338" s="13" t="s">
        <v>29</v>
      </c>
      <c r="AX338" s="13" t="s">
        <v>73</v>
      </c>
      <c r="AY338" s="231" t="s">
        <v>143</v>
      </c>
    </row>
    <row r="339" spans="2:51" s="13" customFormat="1" ht="10.2">
      <c r="B339" s="221"/>
      <c r="C339" s="222"/>
      <c r="D339" s="217" t="s">
        <v>177</v>
      </c>
      <c r="E339" s="223" t="s">
        <v>1</v>
      </c>
      <c r="F339" s="224" t="s">
        <v>329</v>
      </c>
      <c r="G339" s="222"/>
      <c r="H339" s="225">
        <v>-1.576</v>
      </c>
      <c r="I339" s="226"/>
      <c r="J339" s="222"/>
      <c r="K339" s="222"/>
      <c r="L339" s="227"/>
      <c r="M339" s="228"/>
      <c r="N339" s="229"/>
      <c r="O339" s="229"/>
      <c r="P339" s="229"/>
      <c r="Q339" s="229"/>
      <c r="R339" s="229"/>
      <c r="S339" s="229"/>
      <c r="T339" s="230"/>
      <c r="AT339" s="231" t="s">
        <v>177</v>
      </c>
      <c r="AU339" s="231" t="s">
        <v>83</v>
      </c>
      <c r="AV339" s="13" t="s">
        <v>83</v>
      </c>
      <c r="AW339" s="13" t="s">
        <v>29</v>
      </c>
      <c r="AX339" s="13" t="s">
        <v>73</v>
      </c>
      <c r="AY339" s="231" t="s">
        <v>143</v>
      </c>
    </row>
    <row r="340" spans="2:51" s="13" customFormat="1" ht="10.2">
      <c r="B340" s="221"/>
      <c r="C340" s="222"/>
      <c r="D340" s="217" t="s">
        <v>177</v>
      </c>
      <c r="E340" s="223" t="s">
        <v>1</v>
      </c>
      <c r="F340" s="224" t="s">
        <v>330</v>
      </c>
      <c r="G340" s="222"/>
      <c r="H340" s="225">
        <v>1.19</v>
      </c>
      <c r="I340" s="226"/>
      <c r="J340" s="222"/>
      <c r="K340" s="222"/>
      <c r="L340" s="227"/>
      <c r="M340" s="228"/>
      <c r="N340" s="229"/>
      <c r="O340" s="229"/>
      <c r="P340" s="229"/>
      <c r="Q340" s="229"/>
      <c r="R340" s="229"/>
      <c r="S340" s="229"/>
      <c r="T340" s="230"/>
      <c r="AT340" s="231" t="s">
        <v>177</v>
      </c>
      <c r="AU340" s="231" t="s">
        <v>83</v>
      </c>
      <c r="AV340" s="13" t="s">
        <v>83</v>
      </c>
      <c r="AW340" s="13" t="s">
        <v>29</v>
      </c>
      <c r="AX340" s="13" t="s">
        <v>73</v>
      </c>
      <c r="AY340" s="231" t="s">
        <v>143</v>
      </c>
    </row>
    <row r="341" spans="2:51" s="13" customFormat="1" ht="10.2">
      <c r="B341" s="221"/>
      <c r="C341" s="222"/>
      <c r="D341" s="217" t="s">
        <v>177</v>
      </c>
      <c r="E341" s="223" t="s">
        <v>1</v>
      </c>
      <c r="F341" s="224" t="s">
        <v>331</v>
      </c>
      <c r="G341" s="222"/>
      <c r="H341" s="225">
        <v>0.28</v>
      </c>
      <c r="I341" s="226"/>
      <c r="J341" s="222"/>
      <c r="K341" s="222"/>
      <c r="L341" s="227"/>
      <c r="M341" s="228"/>
      <c r="N341" s="229"/>
      <c r="O341" s="229"/>
      <c r="P341" s="229"/>
      <c r="Q341" s="229"/>
      <c r="R341" s="229"/>
      <c r="S341" s="229"/>
      <c r="T341" s="230"/>
      <c r="AT341" s="231" t="s">
        <v>177</v>
      </c>
      <c r="AU341" s="231" t="s">
        <v>83</v>
      </c>
      <c r="AV341" s="13" t="s">
        <v>83</v>
      </c>
      <c r="AW341" s="13" t="s">
        <v>29</v>
      </c>
      <c r="AX341" s="13" t="s">
        <v>73</v>
      </c>
      <c r="AY341" s="231" t="s">
        <v>143</v>
      </c>
    </row>
    <row r="342" spans="2:51" s="13" customFormat="1" ht="10.2">
      <c r="B342" s="221"/>
      <c r="C342" s="222"/>
      <c r="D342" s="217" t="s">
        <v>177</v>
      </c>
      <c r="E342" s="223" t="s">
        <v>1</v>
      </c>
      <c r="F342" s="224" t="s">
        <v>332</v>
      </c>
      <c r="G342" s="222"/>
      <c r="H342" s="225">
        <v>1.82</v>
      </c>
      <c r="I342" s="226"/>
      <c r="J342" s="222"/>
      <c r="K342" s="222"/>
      <c r="L342" s="227"/>
      <c r="M342" s="228"/>
      <c r="N342" s="229"/>
      <c r="O342" s="229"/>
      <c r="P342" s="229"/>
      <c r="Q342" s="229"/>
      <c r="R342" s="229"/>
      <c r="S342" s="229"/>
      <c r="T342" s="230"/>
      <c r="AT342" s="231" t="s">
        <v>177</v>
      </c>
      <c r="AU342" s="231" t="s">
        <v>83</v>
      </c>
      <c r="AV342" s="13" t="s">
        <v>83</v>
      </c>
      <c r="AW342" s="13" t="s">
        <v>29</v>
      </c>
      <c r="AX342" s="13" t="s">
        <v>73</v>
      </c>
      <c r="AY342" s="231" t="s">
        <v>143</v>
      </c>
    </row>
    <row r="343" spans="2:51" s="13" customFormat="1" ht="10.2">
      <c r="B343" s="221"/>
      <c r="C343" s="222"/>
      <c r="D343" s="217" t="s">
        <v>177</v>
      </c>
      <c r="E343" s="223" t="s">
        <v>1</v>
      </c>
      <c r="F343" s="224" t="s">
        <v>333</v>
      </c>
      <c r="G343" s="222"/>
      <c r="H343" s="225">
        <v>7.314</v>
      </c>
      <c r="I343" s="226"/>
      <c r="J343" s="222"/>
      <c r="K343" s="222"/>
      <c r="L343" s="227"/>
      <c r="M343" s="228"/>
      <c r="N343" s="229"/>
      <c r="O343" s="229"/>
      <c r="P343" s="229"/>
      <c r="Q343" s="229"/>
      <c r="R343" s="229"/>
      <c r="S343" s="229"/>
      <c r="T343" s="230"/>
      <c r="AT343" s="231" t="s">
        <v>177</v>
      </c>
      <c r="AU343" s="231" t="s">
        <v>83</v>
      </c>
      <c r="AV343" s="13" t="s">
        <v>83</v>
      </c>
      <c r="AW343" s="13" t="s">
        <v>29</v>
      </c>
      <c r="AX343" s="13" t="s">
        <v>73</v>
      </c>
      <c r="AY343" s="231" t="s">
        <v>143</v>
      </c>
    </row>
    <row r="344" spans="2:51" s="15" customFormat="1" ht="10.2">
      <c r="B344" s="243"/>
      <c r="C344" s="244"/>
      <c r="D344" s="217" t="s">
        <v>177</v>
      </c>
      <c r="E344" s="245" t="s">
        <v>1</v>
      </c>
      <c r="F344" s="246" t="s">
        <v>334</v>
      </c>
      <c r="G344" s="244"/>
      <c r="H344" s="247">
        <v>24.351</v>
      </c>
      <c r="I344" s="248"/>
      <c r="J344" s="244"/>
      <c r="K344" s="244"/>
      <c r="L344" s="249"/>
      <c r="M344" s="250"/>
      <c r="N344" s="251"/>
      <c r="O344" s="251"/>
      <c r="P344" s="251"/>
      <c r="Q344" s="251"/>
      <c r="R344" s="251"/>
      <c r="S344" s="251"/>
      <c r="T344" s="252"/>
      <c r="AT344" s="253" t="s">
        <v>177</v>
      </c>
      <c r="AU344" s="253" t="s">
        <v>83</v>
      </c>
      <c r="AV344" s="15" t="s">
        <v>157</v>
      </c>
      <c r="AW344" s="15" t="s">
        <v>29</v>
      </c>
      <c r="AX344" s="15" t="s">
        <v>73</v>
      </c>
      <c r="AY344" s="253" t="s">
        <v>143</v>
      </c>
    </row>
    <row r="345" spans="2:51" s="14" customFormat="1" ht="10.2">
      <c r="B345" s="232"/>
      <c r="C345" s="233"/>
      <c r="D345" s="217" t="s">
        <v>177</v>
      </c>
      <c r="E345" s="234" t="s">
        <v>1</v>
      </c>
      <c r="F345" s="235" t="s">
        <v>179</v>
      </c>
      <c r="G345" s="233"/>
      <c r="H345" s="236">
        <v>36.230999999999995</v>
      </c>
      <c r="I345" s="237"/>
      <c r="J345" s="233"/>
      <c r="K345" s="233"/>
      <c r="L345" s="238"/>
      <c r="M345" s="239"/>
      <c r="N345" s="240"/>
      <c r="O345" s="240"/>
      <c r="P345" s="240"/>
      <c r="Q345" s="240"/>
      <c r="R345" s="240"/>
      <c r="S345" s="240"/>
      <c r="T345" s="241"/>
      <c r="AT345" s="242" t="s">
        <v>177</v>
      </c>
      <c r="AU345" s="242" t="s">
        <v>83</v>
      </c>
      <c r="AV345" s="14" t="s">
        <v>151</v>
      </c>
      <c r="AW345" s="14" t="s">
        <v>29</v>
      </c>
      <c r="AX345" s="14" t="s">
        <v>81</v>
      </c>
      <c r="AY345" s="242" t="s">
        <v>143</v>
      </c>
    </row>
    <row r="346" spans="1:65" s="2" customFormat="1" ht="43.2" customHeight="1">
      <c r="A346" s="35"/>
      <c r="B346" s="36"/>
      <c r="C346" s="204" t="s">
        <v>390</v>
      </c>
      <c r="D346" s="204" t="s">
        <v>146</v>
      </c>
      <c r="E346" s="205" t="s">
        <v>391</v>
      </c>
      <c r="F346" s="206" t="s">
        <v>392</v>
      </c>
      <c r="G346" s="207" t="s">
        <v>199</v>
      </c>
      <c r="H346" s="208">
        <v>72.462</v>
      </c>
      <c r="I346" s="209"/>
      <c r="J346" s="210">
        <f>ROUND(I346*H346,2)</f>
        <v>0</v>
      </c>
      <c r="K346" s="206" t="s">
        <v>150</v>
      </c>
      <c r="L346" s="40"/>
      <c r="M346" s="211" t="s">
        <v>1</v>
      </c>
      <c r="N346" s="212" t="s">
        <v>38</v>
      </c>
      <c r="O346" s="72"/>
      <c r="P346" s="213">
        <f>O346*H346</f>
        <v>0</v>
      </c>
      <c r="Q346" s="213">
        <v>0.0079</v>
      </c>
      <c r="R346" s="213">
        <f>Q346*H346</f>
        <v>0.5724498000000001</v>
      </c>
      <c r="S346" s="213">
        <v>0</v>
      </c>
      <c r="T346" s="214">
        <f>S346*H346</f>
        <v>0</v>
      </c>
      <c r="U346" s="35"/>
      <c r="V346" s="35"/>
      <c r="W346" s="35"/>
      <c r="X346" s="35"/>
      <c r="Y346" s="35"/>
      <c r="Z346" s="35"/>
      <c r="AA346" s="35"/>
      <c r="AB346" s="35"/>
      <c r="AC346" s="35"/>
      <c r="AD346" s="35"/>
      <c r="AE346" s="35"/>
      <c r="AR346" s="215" t="s">
        <v>151</v>
      </c>
      <c r="AT346" s="215" t="s">
        <v>146</v>
      </c>
      <c r="AU346" s="215" t="s">
        <v>83</v>
      </c>
      <c r="AY346" s="18" t="s">
        <v>143</v>
      </c>
      <c r="BE346" s="216">
        <f>IF(N346="základní",J346,0)</f>
        <v>0</v>
      </c>
      <c r="BF346" s="216">
        <f>IF(N346="snížená",J346,0)</f>
        <v>0</v>
      </c>
      <c r="BG346" s="216">
        <f>IF(N346="zákl. přenesená",J346,0)</f>
        <v>0</v>
      </c>
      <c r="BH346" s="216">
        <f>IF(N346="sníž. přenesená",J346,0)</f>
        <v>0</v>
      </c>
      <c r="BI346" s="216">
        <f>IF(N346="nulová",J346,0)</f>
        <v>0</v>
      </c>
      <c r="BJ346" s="18" t="s">
        <v>81</v>
      </c>
      <c r="BK346" s="216">
        <f>ROUND(I346*H346,2)</f>
        <v>0</v>
      </c>
      <c r="BL346" s="18" t="s">
        <v>151</v>
      </c>
      <c r="BM346" s="215" t="s">
        <v>393</v>
      </c>
    </row>
    <row r="347" spans="1:47" s="2" customFormat="1" ht="57.6">
      <c r="A347" s="35"/>
      <c r="B347" s="36"/>
      <c r="C347" s="37"/>
      <c r="D347" s="217" t="s">
        <v>152</v>
      </c>
      <c r="E347" s="37"/>
      <c r="F347" s="218" t="s">
        <v>384</v>
      </c>
      <c r="G347" s="37"/>
      <c r="H347" s="37"/>
      <c r="I347" s="116"/>
      <c r="J347" s="37"/>
      <c r="K347" s="37"/>
      <c r="L347" s="40"/>
      <c r="M347" s="219"/>
      <c r="N347" s="220"/>
      <c r="O347" s="72"/>
      <c r="P347" s="72"/>
      <c r="Q347" s="72"/>
      <c r="R347" s="72"/>
      <c r="S347" s="72"/>
      <c r="T347" s="73"/>
      <c r="U347" s="35"/>
      <c r="V347" s="35"/>
      <c r="W347" s="35"/>
      <c r="X347" s="35"/>
      <c r="Y347" s="35"/>
      <c r="Z347" s="35"/>
      <c r="AA347" s="35"/>
      <c r="AB347" s="35"/>
      <c r="AC347" s="35"/>
      <c r="AD347" s="35"/>
      <c r="AE347" s="35"/>
      <c r="AT347" s="18" t="s">
        <v>152</v>
      </c>
      <c r="AU347" s="18" t="s">
        <v>83</v>
      </c>
    </row>
    <row r="348" spans="2:51" s="13" customFormat="1" ht="10.2">
      <c r="B348" s="221"/>
      <c r="C348" s="222"/>
      <c r="D348" s="217" t="s">
        <v>177</v>
      </c>
      <c r="E348" s="223" t="s">
        <v>1</v>
      </c>
      <c r="F348" s="224" t="s">
        <v>394</v>
      </c>
      <c r="G348" s="222"/>
      <c r="H348" s="225">
        <v>72.462</v>
      </c>
      <c r="I348" s="226"/>
      <c r="J348" s="222"/>
      <c r="K348" s="222"/>
      <c r="L348" s="227"/>
      <c r="M348" s="228"/>
      <c r="N348" s="229"/>
      <c r="O348" s="229"/>
      <c r="P348" s="229"/>
      <c r="Q348" s="229"/>
      <c r="R348" s="229"/>
      <c r="S348" s="229"/>
      <c r="T348" s="230"/>
      <c r="AT348" s="231" t="s">
        <v>177</v>
      </c>
      <c r="AU348" s="231" t="s">
        <v>83</v>
      </c>
      <c r="AV348" s="13" t="s">
        <v>83</v>
      </c>
      <c r="AW348" s="13" t="s">
        <v>29</v>
      </c>
      <c r="AX348" s="13" t="s">
        <v>73</v>
      </c>
      <c r="AY348" s="231" t="s">
        <v>143</v>
      </c>
    </row>
    <row r="349" spans="2:51" s="14" customFormat="1" ht="10.2">
      <c r="B349" s="232"/>
      <c r="C349" s="233"/>
      <c r="D349" s="217" t="s">
        <v>177</v>
      </c>
      <c r="E349" s="234" t="s">
        <v>1</v>
      </c>
      <c r="F349" s="235" t="s">
        <v>179</v>
      </c>
      <c r="G349" s="233"/>
      <c r="H349" s="236">
        <v>72.462</v>
      </c>
      <c r="I349" s="237"/>
      <c r="J349" s="233"/>
      <c r="K349" s="233"/>
      <c r="L349" s="238"/>
      <c r="M349" s="239"/>
      <c r="N349" s="240"/>
      <c r="O349" s="240"/>
      <c r="P349" s="240"/>
      <c r="Q349" s="240"/>
      <c r="R349" s="240"/>
      <c r="S349" s="240"/>
      <c r="T349" s="241"/>
      <c r="AT349" s="242" t="s">
        <v>177</v>
      </c>
      <c r="AU349" s="242" t="s">
        <v>83</v>
      </c>
      <c r="AV349" s="14" t="s">
        <v>151</v>
      </c>
      <c r="AW349" s="14" t="s">
        <v>29</v>
      </c>
      <c r="AX349" s="14" t="s">
        <v>81</v>
      </c>
      <c r="AY349" s="242" t="s">
        <v>143</v>
      </c>
    </row>
    <row r="350" spans="1:65" s="2" customFormat="1" ht="21.6" customHeight="1">
      <c r="A350" s="35"/>
      <c r="B350" s="36"/>
      <c r="C350" s="204" t="s">
        <v>255</v>
      </c>
      <c r="D350" s="204" t="s">
        <v>146</v>
      </c>
      <c r="E350" s="205" t="s">
        <v>395</v>
      </c>
      <c r="F350" s="206" t="s">
        <v>396</v>
      </c>
      <c r="G350" s="207" t="s">
        <v>199</v>
      </c>
      <c r="H350" s="208">
        <v>813.775</v>
      </c>
      <c r="I350" s="209"/>
      <c r="J350" s="210">
        <f>ROUND(I350*H350,2)</f>
        <v>0</v>
      </c>
      <c r="K350" s="206" t="s">
        <v>150</v>
      </c>
      <c r="L350" s="40"/>
      <c r="M350" s="211" t="s">
        <v>1</v>
      </c>
      <c r="N350" s="212" t="s">
        <v>38</v>
      </c>
      <c r="O350" s="72"/>
      <c r="P350" s="213">
        <f>O350*H350</f>
        <v>0</v>
      </c>
      <c r="Q350" s="213">
        <v>0</v>
      </c>
      <c r="R350" s="213">
        <f>Q350*H350</f>
        <v>0</v>
      </c>
      <c r="S350" s="213">
        <v>0</v>
      </c>
      <c r="T350" s="214">
        <f>S350*H350</f>
        <v>0</v>
      </c>
      <c r="U350" s="35"/>
      <c r="V350" s="35"/>
      <c r="W350" s="35"/>
      <c r="X350" s="35"/>
      <c r="Y350" s="35"/>
      <c r="Z350" s="35"/>
      <c r="AA350" s="35"/>
      <c r="AB350" s="35"/>
      <c r="AC350" s="35"/>
      <c r="AD350" s="35"/>
      <c r="AE350" s="35"/>
      <c r="AR350" s="215" t="s">
        <v>151</v>
      </c>
      <c r="AT350" s="215" t="s">
        <v>146</v>
      </c>
      <c r="AU350" s="215" t="s">
        <v>83</v>
      </c>
      <c r="AY350" s="18" t="s">
        <v>143</v>
      </c>
      <c r="BE350" s="216">
        <f>IF(N350="základní",J350,0)</f>
        <v>0</v>
      </c>
      <c r="BF350" s="216">
        <f>IF(N350="snížená",J350,0)</f>
        <v>0</v>
      </c>
      <c r="BG350" s="216">
        <f>IF(N350="zákl. přenesená",J350,0)</f>
        <v>0</v>
      </c>
      <c r="BH350" s="216">
        <f>IF(N350="sníž. přenesená",J350,0)</f>
        <v>0</v>
      </c>
      <c r="BI350" s="216">
        <f>IF(N350="nulová",J350,0)</f>
        <v>0</v>
      </c>
      <c r="BJ350" s="18" t="s">
        <v>81</v>
      </c>
      <c r="BK350" s="216">
        <f>ROUND(I350*H350,2)</f>
        <v>0</v>
      </c>
      <c r="BL350" s="18" t="s">
        <v>151</v>
      </c>
      <c r="BM350" s="215" t="s">
        <v>397</v>
      </c>
    </row>
    <row r="351" spans="2:51" s="13" customFormat="1" ht="10.2">
      <c r="B351" s="221"/>
      <c r="C351" s="222"/>
      <c r="D351" s="217" t="s">
        <v>177</v>
      </c>
      <c r="E351" s="223" t="s">
        <v>1</v>
      </c>
      <c r="F351" s="224" t="s">
        <v>398</v>
      </c>
      <c r="G351" s="222"/>
      <c r="H351" s="225">
        <v>651.222</v>
      </c>
      <c r="I351" s="226"/>
      <c r="J351" s="222"/>
      <c r="K351" s="222"/>
      <c r="L351" s="227"/>
      <c r="M351" s="228"/>
      <c r="N351" s="229"/>
      <c r="O351" s="229"/>
      <c r="P351" s="229"/>
      <c r="Q351" s="229"/>
      <c r="R351" s="229"/>
      <c r="S351" s="229"/>
      <c r="T351" s="230"/>
      <c r="AT351" s="231" t="s">
        <v>177</v>
      </c>
      <c r="AU351" s="231" t="s">
        <v>83</v>
      </c>
      <c r="AV351" s="13" t="s">
        <v>83</v>
      </c>
      <c r="AW351" s="13" t="s">
        <v>29</v>
      </c>
      <c r="AX351" s="13" t="s">
        <v>73</v>
      </c>
      <c r="AY351" s="231" t="s">
        <v>143</v>
      </c>
    </row>
    <row r="352" spans="2:51" s="13" customFormat="1" ht="10.2">
      <c r="B352" s="221"/>
      <c r="C352" s="222"/>
      <c r="D352" s="217" t="s">
        <v>177</v>
      </c>
      <c r="E352" s="223" t="s">
        <v>1</v>
      </c>
      <c r="F352" s="224" t="s">
        <v>399</v>
      </c>
      <c r="G352" s="222"/>
      <c r="H352" s="225">
        <v>126.322</v>
      </c>
      <c r="I352" s="226"/>
      <c r="J352" s="222"/>
      <c r="K352" s="222"/>
      <c r="L352" s="227"/>
      <c r="M352" s="228"/>
      <c r="N352" s="229"/>
      <c r="O352" s="229"/>
      <c r="P352" s="229"/>
      <c r="Q352" s="229"/>
      <c r="R352" s="229"/>
      <c r="S352" s="229"/>
      <c r="T352" s="230"/>
      <c r="AT352" s="231" t="s">
        <v>177</v>
      </c>
      <c r="AU352" s="231" t="s">
        <v>83</v>
      </c>
      <c r="AV352" s="13" t="s">
        <v>83</v>
      </c>
      <c r="AW352" s="13" t="s">
        <v>29</v>
      </c>
      <c r="AX352" s="13" t="s">
        <v>73</v>
      </c>
      <c r="AY352" s="231" t="s">
        <v>143</v>
      </c>
    </row>
    <row r="353" spans="2:51" s="13" customFormat="1" ht="10.2">
      <c r="B353" s="221"/>
      <c r="C353" s="222"/>
      <c r="D353" s="217" t="s">
        <v>177</v>
      </c>
      <c r="E353" s="223" t="s">
        <v>1</v>
      </c>
      <c r="F353" s="224" t="s">
        <v>400</v>
      </c>
      <c r="G353" s="222"/>
      <c r="H353" s="225">
        <v>36.231</v>
      </c>
      <c r="I353" s="226"/>
      <c r="J353" s="222"/>
      <c r="K353" s="222"/>
      <c r="L353" s="227"/>
      <c r="M353" s="228"/>
      <c r="N353" s="229"/>
      <c r="O353" s="229"/>
      <c r="P353" s="229"/>
      <c r="Q353" s="229"/>
      <c r="R353" s="229"/>
      <c r="S353" s="229"/>
      <c r="T353" s="230"/>
      <c r="AT353" s="231" t="s">
        <v>177</v>
      </c>
      <c r="AU353" s="231" t="s">
        <v>83</v>
      </c>
      <c r="AV353" s="13" t="s">
        <v>83</v>
      </c>
      <c r="AW353" s="13" t="s">
        <v>29</v>
      </c>
      <c r="AX353" s="13" t="s">
        <v>73</v>
      </c>
      <c r="AY353" s="231" t="s">
        <v>143</v>
      </c>
    </row>
    <row r="354" spans="2:51" s="14" customFormat="1" ht="10.2">
      <c r="B354" s="232"/>
      <c r="C354" s="233"/>
      <c r="D354" s="217" t="s">
        <v>177</v>
      </c>
      <c r="E354" s="234" t="s">
        <v>1</v>
      </c>
      <c r="F354" s="235" t="s">
        <v>179</v>
      </c>
      <c r="G354" s="233"/>
      <c r="H354" s="236">
        <v>813.775</v>
      </c>
      <c r="I354" s="237"/>
      <c r="J354" s="233"/>
      <c r="K354" s="233"/>
      <c r="L354" s="238"/>
      <c r="M354" s="239"/>
      <c r="N354" s="240"/>
      <c r="O354" s="240"/>
      <c r="P354" s="240"/>
      <c r="Q354" s="240"/>
      <c r="R354" s="240"/>
      <c r="S354" s="240"/>
      <c r="T354" s="241"/>
      <c r="AT354" s="242" t="s">
        <v>177</v>
      </c>
      <c r="AU354" s="242" t="s">
        <v>83</v>
      </c>
      <c r="AV354" s="14" t="s">
        <v>151</v>
      </c>
      <c r="AW354" s="14" t="s">
        <v>29</v>
      </c>
      <c r="AX354" s="14" t="s">
        <v>81</v>
      </c>
      <c r="AY354" s="242" t="s">
        <v>143</v>
      </c>
    </row>
    <row r="355" spans="1:65" s="2" customFormat="1" ht="14.4" customHeight="1">
      <c r="A355" s="35"/>
      <c r="B355" s="36"/>
      <c r="C355" s="204" t="s">
        <v>401</v>
      </c>
      <c r="D355" s="204" t="s">
        <v>146</v>
      </c>
      <c r="E355" s="205" t="s">
        <v>402</v>
      </c>
      <c r="F355" s="206" t="s">
        <v>403</v>
      </c>
      <c r="G355" s="207" t="s">
        <v>199</v>
      </c>
      <c r="H355" s="208">
        <v>244.133</v>
      </c>
      <c r="I355" s="209"/>
      <c r="J355" s="210">
        <f>ROUND(I355*H355,2)</f>
        <v>0</v>
      </c>
      <c r="K355" s="206" t="s">
        <v>1</v>
      </c>
      <c r="L355" s="40"/>
      <c r="M355" s="211" t="s">
        <v>1</v>
      </c>
      <c r="N355" s="212" t="s">
        <v>38</v>
      </c>
      <c r="O355" s="72"/>
      <c r="P355" s="213">
        <f>O355*H355</f>
        <v>0</v>
      </c>
      <c r="Q355" s="213">
        <v>0</v>
      </c>
      <c r="R355" s="213">
        <f>Q355*H355</f>
        <v>0</v>
      </c>
      <c r="S355" s="213">
        <v>0</v>
      </c>
      <c r="T355" s="214">
        <f>S355*H355</f>
        <v>0</v>
      </c>
      <c r="U355" s="35"/>
      <c r="V355" s="35"/>
      <c r="W355" s="35"/>
      <c r="X355" s="35"/>
      <c r="Y355" s="35"/>
      <c r="Z355" s="35"/>
      <c r="AA355" s="35"/>
      <c r="AB355" s="35"/>
      <c r="AC355" s="35"/>
      <c r="AD355" s="35"/>
      <c r="AE355" s="35"/>
      <c r="AR355" s="215" t="s">
        <v>151</v>
      </c>
      <c r="AT355" s="215" t="s">
        <v>146</v>
      </c>
      <c r="AU355" s="215" t="s">
        <v>83</v>
      </c>
      <c r="AY355" s="18" t="s">
        <v>143</v>
      </c>
      <c r="BE355" s="216">
        <f>IF(N355="základní",J355,0)</f>
        <v>0</v>
      </c>
      <c r="BF355" s="216">
        <f>IF(N355="snížená",J355,0)</f>
        <v>0</v>
      </c>
      <c r="BG355" s="216">
        <f>IF(N355="zákl. přenesená",J355,0)</f>
        <v>0</v>
      </c>
      <c r="BH355" s="216">
        <f>IF(N355="sníž. přenesená",J355,0)</f>
        <v>0</v>
      </c>
      <c r="BI355" s="216">
        <f>IF(N355="nulová",J355,0)</f>
        <v>0</v>
      </c>
      <c r="BJ355" s="18" t="s">
        <v>81</v>
      </c>
      <c r="BK355" s="216">
        <f>ROUND(I355*H355,2)</f>
        <v>0</v>
      </c>
      <c r="BL355" s="18" t="s">
        <v>151</v>
      </c>
      <c r="BM355" s="215" t="s">
        <v>404</v>
      </c>
    </row>
    <row r="356" spans="2:51" s="13" customFormat="1" ht="10.2">
      <c r="B356" s="221"/>
      <c r="C356" s="222"/>
      <c r="D356" s="217" t="s">
        <v>177</v>
      </c>
      <c r="E356" s="223" t="s">
        <v>1</v>
      </c>
      <c r="F356" s="224" t="s">
        <v>405</v>
      </c>
      <c r="G356" s="222"/>
      <c r="H356" s="225">
        <v>244.133</v>
      </c>
      <c r="I356" s="226"/>
      <c r="J356" s="222"/>
      <c r="K356" s="222"/>
      <c r="L356" s="227"/>
      <c r="M356" s="228"/>
      <c r="N356" s="229"/>
      <c r="O356" s="229"/>
      <c r="P356" s="229"/>
      <c r="Q356" s="229"/>
      <c r="R356" s="229"/>
      <c r="S356" s="229"/>
      <c r="T356" s="230"/>
      <c r="AT356" s="231" t="s">
        <v>177</v>
      </c>
      <c r="AU356" s="231" t="s">
        <v>83</v>
      </c>
      <c r="AV356" s="13" t="s">
        <v>83</v>
      </c>
      <c r="AW356" s="13" t="s">
        <v>29</v>
      </c>
      <c r="AX356" s="13" t="s">
        <v>73</v>
      </c>
      <c r="AY356" s="231" t="s">
        <v>143</v>
      </c>
    </row>
    <row r="357" spans="2:51" s="14" customFormat="1" ht="10.2">
      <c r="B357" s="232"/>
      <c r="C357" s="233"/>
      <c r="D357" s="217" t="s">
        <v>177</v>
      </c>
      <c r="E357" s="234" t="s">
        <v>1</v>
      </c>
      <c r="F357" s="235" t="s">
        <v>179</v>
      </c>
      <c r="G357" s="233"/>
      <c r="H357" s="236">
        <v>244.133</v>
      </c>
      <c r="I357" s="237"/>
      <c r="J357" s="233"/>
      <c r="K357" s="233"/>
      <c r="L357" s="238"/>
      <c r="M357" s="239"/>
      <c r="N357" s="240"/>
      <c r="O357" s="240"/>
      <c r="P357" s="240"/>
      <c r="Q357" s="240"/>
      <c r="R357" s="240"/>
      <c r="S357" s="240"/>
      <c r="T357" s="241"/>
      <c r="AT357" s="242" t="s">
        <v>177</v>
      </c>
      <c r="AU357" s="242" t="s">
        <v>83</v>
      </c>
      <c r="AV357" s="14" t="s">
        <v>151</v>
      </c>
      <c r="AW357" s="14" t="s">
        <v>29</v>
      </c>
      <c r="AX357" s="14" t="s">
        <v>81</v>
      </c>
      <c r="AY357" s="242" t="s">
        <v>143</v>
      </c>
    </row>
    <row r="358" spans="1:65" s="2" customFormat="1" ht="43.2" customHeight="1">
      <c r="A358" s="35"/>
      <c r="B358" s="36"/>
      <c r="C358" s="204" t="s">
        <v>260</v>
      </c>
      <c r="D358" s="204" t="s">
        <v>146</v>
      </c>
      <c r="E358" s="205" t="s">
        <v>406</v>
      </c>
      <c r="F358" s="206" t="s">
        <v>407</v>
      </c>
      <c r="G358" s="207" t="s">
        <v>199</v>
      </c>
      <c r="H358" s="208">
        <v>623.778</v>
      </c>
      <c r="I358" s="209"/>
      <c r="J358" s="210">
        <f>ROUND(I358*H358,2)</f>
        <v>0</v>
      </c>
      <c r="K358" s="206" t="s">
        <v>150</v>
      </c>
      <c r="L358" s="40"/>
      <c r="M358" s="211" t="s">
        <v>1</v>
      </c>
      <c r="N358" s="212" t="s">
        <v>38</v>
      </c>
      <c r="O358" s="72"/>
      <c r="P358" s="213">
        <f>O358*H358</f>
        <v>0</v>
      </c>
      <c r="Q358" s="213">
        <v>0.00831616</v>
      </c>
      <c r="R358" s="213">
        <f>Q358*H358</f>
        <v>5.18743765248</v>
      </c>
      <c r="S358" s="213">
        <v>0</v>
      </c>
      <c r="T358" s="214">
        <f>S358*H358</f>
        <v>0</v>
      </c>
      <c r="U358" s="35"/>
      <c r="V358" s="35"/>
      <c r="W358" s="35"/>
      <c r="X358" s="35"/>
      <c r="Y358" s="35"/>
      <c r="Z358" s="35"/>
      <c r="AA358" s="35"/>
      <c r="AB358" s="35"/>
      <c r="AC358" s="35"/>
      <c r="AD358" s="35"/>
      <c r="AE358" s="35"/>
      <c r="AR358" s="215" t="s">
        <v>151</v>
      </c>
      <c r="AT358" s="215" t="s">
        <v>146</v>
      </c>
      <c r="AU358" s="215" t="s">
        <v>83</v>
      </c>
      <c r="AY358" s="18" t="s">
        <v>143</v>
      </c>
      <c r="BE358" s="216">
        <f>IF(N358="základní",J358,0)</f>
        <v>0</v>
      </c>
      <c r="BF358" s="216">
        <f>IF(N358="snížená",J358,0)</f>
        <v>0</v>
      </c>
      <c r="BG358" s="216">
        <f>IF(N358="zákl. přenesená",J358,0)</f>
        <v>0</v>
      </c>
      <c r="BH358" s="216">
        <f>IF(N358="sníž. přenesená",J358,0)</f>
        <v>0</v>
      </c>
      <c r="BI358" s="216">
        <f>IF(N358="nulová",J358,0)</f>
        <v>0</v>
      </c>
      <c r="BJ358" s="18" t="s">
        <v>81</v>
      </c>
      <c r="BK358" s="216">
        <f>ROUND(I358*H358,2)</f>
        <v>0</v>
      </c>
      <c r="BL358" s="18" t="s">
        <v>151</v>
      </c>
      <c r="BM358" s="215" t="s">
        <v>408</v>
      </c>
    </row>
    <row r="359" spans="1:47" s="2" customFormat="1" ht="240">
      <c r="A359" s="35"/>
      <c r="B359" s="36"/>
      <c r="C359" s="37"/>
      <c r="D359" s="217" t="s">
        <v>152</v>
      </c>
      <c r="E359" s="37"/>
      <c r="F359" s="218" t="s">
        <v>409</v>
      </c>
      <c r="G359" s="37"/>
      <c r="H359" s="37"/>
      <c r="I359" s="116"/>
      <c r="J359" s="37"/>
      <c r="K359" s="37"/>
      <c r="L359" s="40"/>
      <c r="M359" s="219"/>
      <c r="N359" s="220"/>
      <c r="O359" s="72"/>
      <c r="P359" s="72"/>
      <c r="Q359" s="72"/>
      <c r="R359" s="72"/>
      <c r="S359" s="72"/>
      <c r="T359" s="73"/>
      <c r="U359" s="35"/>
      <c r="V359" s="35"/>
      <c r="W359" s="35"/>
      <c r="X359" s="35"/>
      <c r="Y359" s="35"/>
      <c r="Z359" s="35"/>
      <c r="AA359" s="35"/>
      <c r="AB359" s="35"/>
      <c r="AC359" s="35"/>
      <c r="AD359" s="35"/>
      <c r="AE359" s="35"/>
      <c r="AT359" s="18" t="s">
        <v>152</v>
      </c>
      <c r="AU359" s="18" t="s">
        <v>83</v>
      </c>
    </row>
    <row r="360" spans="2:51" s="13" customFormat="1" ht="10.2">
      <c r="B360" s="221"/>
      <c r="C360" s="222"/>
      <c r="D360" s="217" t="s">
        <v>177</v>
      </c>
      <c r="E360" s="223" t="s">
        <v>1</v>
      </c>
      <c r="F360" s="224" t="s">
        <v>338</v>
      </c>
      <c r="G360" s="222"/>
      <c r="H360" s="225">
        <v>232.704</v>
      </c>
      <c r="I360" s="226"/>
      <c r="J360" s="222"/>
      <c r="K360" s="222"/>
      <c r="L360" s="227"/>
      <c r="M360" s="228"/>
      <c r="N360" s="229"/>
      <c r="O360" s="229"/>
      <c r="P360" s="229"/>
      <c r="Q360" s="229"/>
      <c r="R360" s="229"/>
      <c r="S360" s="229"/>
      <c r="T360" s="230"/>
      <c r="AT360" s="231" t="s">
        <v>177</v>
      </c>
      <c r="AU360" s="231" t="s">
        <v>83</v>
      </c>
      <c r="AV360" s="13" t="s">
        <v>83</v>
      </c>
      <c r="AW360" s="13" t="s">
        <v>29</v>
      </c>
      <c r="AX360" s="13" t="s">
        <v>73</v>
      </c>
      <c r="AY360" s="231" t="s">
        <v>143</v>
      </c>
    </row>
    <row r="361" spans="2:51" s="13" customFormat="1" ht="10.2">
      <c r="B361" s="221"/>
      <c r="C361" s="222"/>
      <c r="D361" s="217" t="s">
        <v>177</v>
      </c>
      <c r="E361" s="223" t="s">
        <v>1</v>
      </c>
      <c r="F361" s="224" t="s">
        <v>339</v>
      </c>
      <c r="G361" s="222"/>
      <c r="H361" s="225">
        <v>-6.48</v>
      </c>
      <c r="I361" s="226"/>
      <c r="J361" s="222"/>
      <c r="K361" s="222"/>
      <c r="L361" s="227"/>
      <c r="M361" s="228"/>
      <c r="N361" s="229"/>
      <c r="O361" s="229"/>
      <c r="P361" s="229"/>
      <c r="Q361" s="229"/>
      <c r="R361" s="229"/>
      <c r="S361" s="229"/>
      <c r="T361" s="230"/>
      <c r="AT361" s="231" t="s">
        <v>177</v>
      </c>
      <c r="AU361" s="231" t="s">
        <v>83</v>
      </c>
      <c r="AV361" s="13" t="s">
        <v>83</v>
      </c>
      <c r="AW361" s="13" t="s">
        <v>29</v>
      </c>
      <c r="AX361" s="13" t="s">
        <v>73</v>
      </c>
      <c r="AY361" s="231" t="s">
        <v>143</v>
      </c>
    </row>
    <row r="362" spans="2:51" s="15" customFormat="1" ht="10.2">
      <c r="B362" s="243"/>
      <c r="C362" s="244"/>
      <c r="D362" s="217" t="s">
        <v>177</v>
      </c>
      <c r="E362" s="245" t="s">
        <v>1</v>
      </c>
      <c r="F362" s="246" t="s">
        <v>342</v>
      </c>
      <c r="G362" s="244"/>
      <c r="H362" s="247">
        <v>226.22400000000002</v>
      </c>
      <c r="I362" s="248"/>
      <c r="J362" s="244"/>
      <c r="K362" s="244"/>
      <c r="L362" s="249"/>
      <c r="M362" s="250"/>
      <c r="N362" s="251"/>
      <c r="O362" s="251"/>
      <c r="P362" s="251"/>
      <c r="Q362" s="251"/>
      <c r="R362" s="251"/>
      <c r="S362" s="251"/>
      <c r="T362" s="252"/>
      <c r="AT362" s="253" t="s">
        <v>177</v>
      </c>
      <c r="AU362" s="253" t="s">
        <v>83</v>
      </c>
      <c r="AV362" s="15" t="s">
        <v>157</v>
      </c>
      <c r="AW362" s="15" t="s">
        <v>29</v>
      </c>
      <c r="AX362" s="15" t="s">
        <v>73</v>
      </c>
      <c r="AY362" s="253" t="s">
        <v>143</v>
      </c>
    </row>
    <row r="363" spans="2:51" s="13" customFormat="1" ht="10.2">
      <c r="B363" s="221"/>
      <c r="C363" s="222"/>
      <c r="D363" s="217" t="s">
        <v>177</v>
      </c>
      <c r="E363" s="223" t="s">
        <v>1</v>
      </c>
      <c r="F363" s="224" t="s">
        <v>343</v>
      </c>
      <c r="G363" s="222"/>
      <c r="H363" s="225">
        <v>155.52</v>
      </c>
      <c r="I363" s="226"/>
      <c r="J363" s="222"/>
      <c r="K363" s="222"/>
      <c r="L363" s="227"/>
      <c r="M363" s="228"/>
      <c r="N363" s="229"/>
      <c r="O363" s="229"/>
      <c r="P363" s="229"/>
      <c r="Q363" s="229"/>
      <c r="R363" s="229"/>
      <c r="S363" s="229"/>
      <c r="T363" s="230"/>
      <c r="AT363" s="231" t="s">
        <v>177</v>
      </c>
      <c r="AU363" s="231" t="s">
        <v>83</v>
      </c>
      <c r="AV363" s="13" t="s">
        <v>83</v>
      </c>
      <c r="AW363" s="13" t="s">
        <v>29</v>
      </c>
      <c r="AX363" s="13" t="s">
        <v>73</v>
      </c>
      <c r="AY363" s="231" t="s">
        <v>143</v>
      </c>
    </row>
    <row r="364" spans="2:51" s="13" customFormat="1" ht="10.2">
      <c r="B364" s="221"/>
      <c r="C364" s="222"/>
      <c r="D364" s="217" t="s">
        <v>177</v>
      </c>
      <c r="E364" s="223" t="s">
        <v>1</v>
      </c>
      <c r="F364" s="224" t="s">
        <v>344</v>
      </c>
      <c r="G364" s="222"/>
      <c r="H364" s="225">
        <v>-32.16</v>
      </c>
      <c r="I364" s="226"/>
      <c r="J364" s="222"/>
      <c r="K364" s="222"/>
      <c r="L364" s="227"/>
      <c r="M364" s="228"/>
      <c r="N364" s="229"/>
      <c r="O364" s="229"/>
      <c r="P364" s="229"/>
      <c r="Q364" s="229"/>
      <c r="R364" s="229"/>
      <c r="S364" s="229"/>
      <c r="T364" s="230"/>
      <c r="AT364" s="231" t="s">
        <v>177</v>
      </c>
      <c r="AU364" s="231" t="s">
        <v>83</v>
      </c>
      <c r="AV364" s="13" t="s">
        <v>83</v>
      </c>
      <c r="AW364" s="13" t="s">
        <v>29</v>
      </c>
      <c r="AX364" s="13" t="s">
        <v>73</v>
      </c>
      <c r="AY364" s="231" t="s">
        <v>143</v>
      </c>
    </row>
    <row r="365" spans="2:51" s="15" customFormat="1" ht="10.2">
      <c r="B365" s="243"/>
      <c r="C365" s="244"/>
      <c r="D365" s="217" t="s">
        <v>177</v>
      </c>
      <c r="E365" s="245" t="s">
        <v>1</v>
      </c>
      <c r="F365" s="246" t="s">
        <v>349</v>
      </c>
      <c r="G365" s="244"/>
      <c r="H365" s="247">
        <v>123.36000000000001</v>
      </c>
      <c r="I365" s="248"/>
      <c r="J365" s="244"/>
      <c r="K365" s="244"/>
      <c r="L365" s="249"/>
      <c r="M365" s="250"/>
      <c r="N365" s="251"/>
      <c r="O365" s="251"/>
      <c r="P365" s="251"/>
      <c r="Q365" s="251"/>
      <c r="R365" s="251"/>
      <c r="S365" s="251"/>
      <c r="T365" s="252"/>
      <c r="AT365" s="253" t="s">
        <v>177</v>
      </c>
      <c r="AU365" s="253" t="s">
        <v>83</v>
      </c>
      <c r="AV365" s="15" t="s">
        <v>157</v>
      </c>
      <c r="AW365" s="15" t="s">
        <v>29</v>
      </c>
      <c r="AX365" s="15" t="s">
        <v>73</v>
      </c>
      <c r="AY365" s="253" t="s">
        <v>143</v>
      </c>
    </row>
    <row r="366" spans="2:51" s="13" customFormat="1" ht="10.2">
      <c r="B366" s="221"/>
      <c r="C366" s="222"/>
      <c r="D366" s="217" t="s">
        <v>177</v>
      </c>
      <c r="E366" s="223" t="s">
        <v>1</v>
      </c>
      <c r="F366" s="224" t="s">
        <v>350</v>
      </c>
      <c r="G366" s="222"/>
      <c r="H366" s="225">
        <v>46.944</v>
      </c>
      <c r="I366" s="226"/>
      <c r="J366" s="222"/>
      <c r="K366" s="222"/>
      <c r="L366" s="227"/>
      <c r="M366" s="228"/>
      <c r="N366" s="229"/>
      <c r="O366" s="229"/>
      <c r="P366" s="229"/>
      <c r="Q366" s="229"/>
      <c r="R366" s="229"/>
      <c r="S366" s="229"/>
      <c r="T366" s="230"/>
      <c r="AT366" s="231" t="s">
        <v>177</v>
      </c>
      <c r="AU366" s="231" t="s">
        <v>83</v>
      </c>
      <c r="AV366" s="13" t="s">
        <v>83</v>
      </c>
      <c r="AW366" s="13" t="s">
        <v>29</v>
      </c>
      <c r="AX366" s="13" t="s">
        <v>73</v>
      </c>
      <c r="AY366" s="231" t="s">
        <v>143</v>
      </c>
    </row>
    <row r="367" spans="2:51" s="13" customFormat="1" ht="10.2">
      <c r="B367" s="221"/>
      <c r="C367" s="222"/>
      <c r="D367" s="217" t="s">
        <v>177</v>
      </c>
      <c r="E367" s="223" t="s">
        <v>1</v>
      </c>
      <c r="F367" s="224" t="s">
        <v>351</v>
      </c>
      <c r="G367" s="222"/>
      <c r="H367" s="225">
        <v>143.19</v>
      </c>
      <c r="I367" s="226"/>
      <c r="J367" s="222"/>
      <c r="K367" s="222"/>
      <c r="L367" s="227"/>
      <c r="M367" s="228"/>
      <c r="N367" s="229"/>
      <c r="O367" s="229"/>
      <c r="P367" s="229"/>
      <c r="Q367" s="229"/>
      <c r="R367" s="229"/>
      <c r="S367" s="229"/>
      <c r="T367" s="230"/>
      <c r="AT367" s="231" t="s">
        <v>177</v>
      </c>
      <c r="AU367" s="231" t="s">
        <v>83</v>
      </c>
      <c r="AV367" s="13" t="s">
        <v>83</v>
      </c>
      <c r="AW367" s="13" t="s">
        <v>29</v>
      </c>
      <c r="AX367" s="13" t="s">
        <v>73</v>
      </c>
      <c r="AY367" s="231" t="s">
        <v>143</v>
      </c>
    </row>
    <row r="368" spans="2:51" s="13" customFormat="1" ht="10.2">
      <c r="B368" s="221"/>
      <c r="C368" s="222"/>
      <c r="D368" s="217" t="s">
        <v>177</v>
      </c>
      <c r="E368" s="223" t="s">
        <v>1</v>
      </c>
      <c r="F368" s="224" t="s">
        <v>339</v>
      </c>
      <c r="G368" s="222"/>
      <c r="H368" s="225">
        <v>-6.48</v>
      </c>
      <c r="I368" s="226"/>
      <c r="J368" s="222"/>
      <c r="K368" s="222"/>
      <c r="L368" s="227"/>
      <c r="M368" s="228"/>
      <c r="N368" s="229"/>
      <c r="O368" s="229"/>
      <c r="P368" s="229"/>
      <c r="Q368" s="229"/>
      <c r="R368" s="229"/>
      <c r="S368" s="229"/>
      <c r="T368" s="230"/>
      <c r="AT368" s="231" t="s">
        <v>177</v>
      </c>
      <c r="AU368" s="231" t="s">
        <v>83</v>
      </c>
      <c r="AV368" s="13" t="s">
        <v>83</v>
      </c>
      <c r="AW368" s="13" t="s">
        <v>29</v>
      </c>
      <c r="AX368" s="13" t="s">
        <v>73</v>
      </c>
      <c r="AY368" s="231" t="s">
        <v>143</v>
      </c>
    </row>
    <row r="369" spans="2:51" s="15" customFormat="1" ht="10.2">
      <c r="B369" s="243"/>
      <c r="C369" s="244"/>
      <c r="D369" s="217" t="s">
        <v>177</v>
      </c>
      <c r="E369" s="245" t="s">
        <v>1</v>
      </c>
      <c r="F369" s="246" t="s">
        <v>352</v>
      </c>
      <c r="G369" s="244"/>
      <c r="H369" s="247">
        <v>183.65400000000002</v>
      </c>
      <c r="I369" s="248"/>
      <c r="J369" s="244"/>
      <c r="K369" s="244"/>
      <c r="L369" s="249"/>
      <c r="M369" s="250"/>
      <c r="N369" s="251"/>
      <c r="O369" s="251"/>
      <c r="P369" s="251"/>
      <c r="Q369" s="251"/>
      <c r="R369" s="251"/>
      <c r="S369" s="251"/>
      <c r="T369" s="252"/>
      <c r="AT369" s="253" t="s">
        <v>177</v>
      </c>
      <c r="AU369" s="253" t="s">
        <v>83</v>
      </c>
      <c r="AV369" s="15" t="s">
        <v>157</v>
      </c>
      <c r="AW369" s="15" t="s">
        <v>29</v>
      </c>
      <c r="AX369" s="15" t="s">
        <v>73</v>
      </c>
      <c r="AY369" s="253" t="s">
        <v>143</v>
      </c>
    </row>
    <row r="370" spans="2:51" s="13" customFormat="1" ht="10.2">
      <c r="B370" s="221"/>
      <c r="C370" s="222"/>
      <c r="D370" s="217" t="s">
        <v>177</v>
      </c>
      <c r="E370" s="223" t="s">
        <v>1</v>
      </c>
      <c r="F370" s="224" t="s">
        <v>410</v>
      </c>
      <c r="G370" s="222"/>
      <c r="H370" s="225">
        <v>22.14</v>
      </c>
      <c r="I370" s="226"/>
      <c r="J370" s="222"/>
      <c r="K370" s="222"/>
      <c r="L370" s="227"/>
      <c r="M370" s="228"/>
      <c r="N370" s="229"/>
      <c r="O370" s="229"/>
      <c r="P370" s="229"/>
      <c r="Q370" s="229"/>
      <c r="R370" s="229"/>
      <c r="S370" s="229"/>
      <c r="T370" s="230"/>
      <c r="AT370" s="231" t="s">
        <v>177</v>
      </c>
      <c r="AU370" s="231" t="s">
        <v>83</v>
      </c>
      <c r="AV370" s="13" t="s">
        <v>83</v>
      </c>
      <c r="AW370" s="13" t="s">
        <v>29</v>
      </c>
      <c r="AX370" s="13" t="s">
        <v>73</v>
      </c>
      <c r="AY370" s="231" t="s">
        <v>143</v>
      </c>
    </row>
    <row r="371" spans="2:51" s="13" customFormat="1" ht="10.2">
      <c r="B371" s="221"/>
      <c r="C371" s="222"/>
      <c r="D371" s="217" t="s">
        <v>177</v>
      </c>
      <c r="E371" s="223" t="s">
        <v>1</v>
      </c>
      <c r="F371" s="224" t="s">
        <v>411</v>
      </c>
      <c r="G371" s="222"/>
      <c r="H371" s="225">
        <v>-5.04</v>
      </c>
      <c r="I371" s="226"/>
      <c r="J371" s="222"/>
      <c r="K371" s="222"/>
      <c r="L371" s="227"/>
      <c r="M371" s="228"/>
      <c r="N371" s="229"/>
      <c r="O371" s="229"/>
      <c r="P371" s="229"/>
      <c r="Q371" s="229"/>
      <c r="R371" s="229"/>
      <c r="S371" s="229"/>
      <c r="T371" s="230"/>
      <c r="AT371" s="231" t="s">
        <v>177</v>
      </c>
      <c r="AU371" s="231" t="s">
        <v>83</v>
      </c>
      <c r="AV371" s="13" t="s">
        <v>83</v>
      </c>
      <c r="AW371" s="13" t="s">
        <v>29</v>
      </c>
      <c r="AX371" s="13" t="s">
        <v>73</v>
      </c>
      <c r="AY371" s="231" t="s">
        <v>143</v>
      </c>
    </row>
    <row r="372" spans="2:51" s="13" customFormat="1" ht="10.2">
      <c r="B372" s="221"/>
      <c r="C372" s="222"/>
      <c r="D372" s="217" t="s">
        <v>177</v>
      </c>
      <c r="E372" s="223" t="s">
        <v>1</v>
      </c>
      <c r="F372" s="224" t="s">
        <v>354</v>
      </c>
      <c r="G372" s="222"/>
      <c r="H372" s="225">
        <v>98.04</v>
      </c>
      <c r="I372" s="226"/>
      <c r="J372" s="222"/>
      <c r="K372" s="222"/>
      <c r="L372" s="227"/>
      <c r="M372" s="228"/>
      <c r="N372" s="229"/>
      <c r="O372" s="229"/>
      <c r="P372" s="229"/>
      <c r="Q372" s="229"/>
      <c r="R372" s="229"/>
      <c r="S372" s="229"/>
      <c r="T372" s="230"/>
      <c r="AT372" s="231" t="s">
        <v>177</v>
      </c>
      <c r="AU372" s="231" t="s">
        <v>83</v>
      </c>
      <c r="AV372" s="13" t="s">
        <v>83</v>
      </c>
      <c r="AW372" s="13" t="s">
        <v>29</v>
      </c>
      <c r="AX372" s="13" t="s">
        <v>73</v>
      </c>
      <c r="AY372" s="231" t="s">
        <v>143</v>
      </c>
    </row>
    <row r="373" spans="2:51" s="13" customFormat="1" ht="10.2">
      <c r="B373" s="221"/>
      <c r="C373" s="222"/>
      <c r="D373" s="217" t="s">
        <v>177</v>
      </c>
      <c r="E373" s="223" t="s">
        <v>1</v>
      </c>
      <c r="F373" s="224" t="s">
        <v>355</v>
      </c>
      <c r="G373" s="222"/>
      <c r="H373" s="225">
        <v>6.12</v>
      </c>
      <c r="I373" s="226"/>
      <c r="J373" s="222"/>
      <c r="K373" s="222"/>
      <c r="L373" s="227"/>
      <c r="M373" s="228"/>
      <c r="N373" s="229"/>
      <c r="O373" s="229"/>
      <c r="P373" s="229"/>
      <c r="Q373" s="229"/>
      <c r="R373" s="229"/>
      <c r="S373" s="229"/>
      <c r="T373" s="230"/>
      <c r="AT373" s="231" t="s">
        <v>177</v>
      </c>
      <c r="AU373" s="231" t="s">
        <v>83</v>
      </c>
      <c r="AV373" s="13" t="s">
        <v>83</v>
      </c>
      <c r="AW373" s="13" t="s">
        <v>29</v>
      </c>
      <c r="AX373" s="13" t="s">
        <v>73</v>
      </c>
      <c r="AY373" s="231" t="s">
        <v>143</v>
      </c>
    </row>
    <row r="374" spans="2:51" s="13" customFormat="1" ht="10.2">
      <c r="B374" s="221"/>
      <c r="C374" s="222"/>
      <c r="D374" s="217" t="s">
        <v>177</v>
      </c>
      <c r="E374" s="223" t="s">
        <v>1</v>
      </c>
      <c r="F374" s="224" t="s">
        <v>356</v>
      </c>
      <c r="G374" s="222"/>
      <c r="H374" s="225">
        <v>-30.72</v>
      </c>
      <c r="I374" s="226"/>
      <c r="J374" s="222"/>
      <c r="K374" s="222"/>
      <c r="L374" s="227"/>
      <c r="M374" s="228"/>
      <c r="N374" s="229"/>
      <c r="O374" s="229"/>
      <c r="P374" s="229"/>
      <c r="Q374" s="229"/>
      <c r="R374" s="229"/>
      <c r="S374" s="229"/>
      <c r="T374" s="230"/>
      <c r="AT374" s="231" t="s">
        <v>177</v>
      </c>
      <c r="AU374" s="231" t="s">
        <v>83</v>
      </c>
      <c r="AV374" s="13" t="s">
        <v>83</v>
      </c>
      <c r="AW374" s="13" t="s">
        <v>29</v>
      </c>
      <c r="AX374" s="13" t="s">
        <v>73</v>
      </c>
      <c r="AY374" s="231" t="s">
        <v>143</v>
      </c>
    </row>
    <row r="375" spans="2:51" s="15" customFormat="1" ht="10.2">
      <c r="B375" s="243"/>
      <c r="C375" s="244"/>
      <c r="D375" s="217" t="s">
        <v>177</v>
      </c>
      <c r="E375" s="245" t="s">
        <v>1</v>
      </c>
      <c r="F375" s="246" t="s">
        <v>358</v>
      </c>
      <c r="G375" s="244"/>
      <c r="H375" s="247">
        <v>90.54000000000002</v>
      </c>
      <c r="I375" s="248"/>
      <c r="J375" s="244"/>
      <c r="K375" s="244"/>
      <c r="L375" s="249"/>
      <c r="M375" s="250"/>
      <c r="N375" s="251"/>
      <c r="O375" s="251"/>
      <c r="P375" s="251"/>
      <c r="Q375" s="251"/>
      <c r="R375" s="251"/>
      <c r="S375" s="251"/>
      <c r="T375" s="252"/>
      <c r="AT375" s="253" t="s">
        <v>177</v>
      </c>
      <c r="AU375" s="253" t="s">
        <v>83</v>
      </c>
      <c r="AV375" s="15" t="s">
        <v>157</v>
      </c>
      <c r="AW375" s="15" t="s">
        <v>29</v>
      </c>
      <c r="AX375" s="15" t="s">
        <v>73</v>
      </c>
      <c r="AY375" s="253" t="s">
        <v>143</v>
      </c>
    </row>
    <row r="376" spans="2:51" s="14" customFormat="1" ht="10.2">
      <c r="B376" s="232"/>
      <c r="C376" s="233"/>
      <c r="D376" s="217" t="s">
        <v>177</v>
      </c>
      <c r="E376" s="234" t="s">
        <v>1</v>
      </c>
      <c r="F376" s="235" t="s">
        <v>179</v>
      </c>
      <c r="G376" s="233"/>
      <c r="H376" s="236">
        <v>623.778</v>
      </c>
      <c r="I376" s="237"/>
      <c r="J376" s="233"/>
      <c r="K376" s="233"/>
      <c r="L376" s="238"/>
      <c r="M376" s="239"/>
      <c r="N376" s="240"/>
      <c r="O376" s="240"/>
      <c r="P376" s="240"/>
      <c r="Q376" s="240"/>
      <c r="R376" s="240"/>
      <c r="S376" s="240"/>
      <c r="T376" s="241"/>
      <c r="AT376" s="242" t="s">
        <v>177</v>
      </c>
      <c r="AU376" s="242" t="s">
        <v>83</v>
      </c>
      <c r="AV376" s="14" t="s">
        <v>151</v>
      </c>
      <c r="AW376" s="14" t="s">
        <v>29</v>
      </c>
      <c r="AX376" s="14" t="s">
        <v>81</v>
      </c>
      <c r="AY376" s="242" t="s">
        <v>143</v>
      </c>
    </row>
    <row r="377" spans="1:65" s="2" customFormat="1" ht="14.4" customHeight="1">
      <c r="A377" s="35"/>
      <c r="B377" s="36"/>
      <c r="C377" s="254" t="s">
        <v>412</v>
      </c>
      <c r="D377" s="254" t="s">
        <v>241</v>
      </c>
      <c r="E377" s="255" t="s">
        <v>413</v>
      </c>
      <c r="F377" s="256" t="s">
        <v>414</v>
      </c>
      <c r="G377" s="257" t="s">
        <v>199</v>
      </c>
      <c r="H377" s="258">
        <v>622.586</v>
      </c>
      <c r="I377" s="259"/>
      <c r="J377" s="260">
        <f>ROUND(I377*H377,2)</f>
        <v>0</v>
      </c>
      <c r="K377" s="256" t="s">
        <v>150</v>
      </c>
      <c r="L377" s="261"/>
      <c r="M377" s="262" t="s">
        <v>1</v>
      </c>
      <c r="N377" s="263" t="s">
        <v>38</v>
      </c>
      <c r="O377" s="72"/>
      <c r="P377" s="213">
        <f>O377*H377</f>
        <v>0</v>
      </c>
      <c r="Q377" s="213">
        <v>0.00276</v>
      </c>
      <c r="R377" s="213">
        <f>Q377*H377</f>
        <v>1.71833736</v>
      </c>
      <c r="S377" s="213">
        <v>0</v>
      </c>
      <c r="T377" s="214">
        <f>S377*H377</f>
        <v>0</v>
      </c>
      <c r="U377" s="35"/>
      <c r="V377" s="35"/>
      <c r="W377" s="35"/>
      <c r="X377" s="35"/>
      <c r="Y377" s="35"/>
      <c r="Z377" s="35"/>
      <c r="AA377" s="35"/>
      <c r="AB377" s="35"/>
      <c r="AC377" s="35"/>
      <c r="AD377" s="35"/>
      <c r="AE377" s="35"/>
      <c r="AR377" s="215" t="s">
        <v>164</v>
      </c>
      <c r="AT377" s="215" t="s">
        <v>241</v>
      </c>
      <c r="AU377" s="215" t="s">
        <v>83</v>
      </c>
      <c r="AY377" s="18" t="s">
        <v>143</v>
      </c>
      <c r="BE377" s="216">
        <f>IF(N377="základní",J377,0)</f>
        <v>0</v>
      </c>
      <c r="BF377" s="216">
        <f>IF(N377="snížená",J377,0)</f>
        <v>0</v>
      </c>
      <c r="BG377" s="216">
        <f>IF(N377="zákl. přenesená",J377,0)</f>
        <v>0</v>
      </c>
      <c r="BH377" s="216">
        <f>IF(N377="sníž. přenesená",J377,0)</f>
        <v>0</v>
      </c>
      <c r="BI377" s="216">
        <f>IF(N377="nulová",J377,0)</f>
        <v>0</v>
      </c>
      <c r="BJ377" s="18" t="s">
        <v>81</v>
      </c>
      <c r="BK377" s="216">
        <f>ROUND(I377*H377,2)</f>
        <v>0</v>
      </c>
      <c r="BL377" s="18" t="s">
        <v>151</v>
      </c>
      <c r="BM377" s="215" t="s">
        <v>415</v>
      </c>
    </row>
    <row r="378" spans="2:51" s="13" customFormat="1" ht="10.2">
      <c r="B378" s="221"/>
      <c r="C378" s="222"/>
      <c r="D378" s="217" t="s">
        <v>177</v>
      </c>
      <c r="E378" s="223" t="s">
        <v>1</v>
      </c>
      <c r="F378" s="224" t="s">
        <v>416</v>
      </c>
      <c r="G378" s="222"/>
      <c r="H378" s="225">
        <v>636.254</v>
      </c>
      <c r="I378" s="226"/>
      <c r="J378" s="222"/>
      <c r="K378" s="222"/>
      <c r="L378" s="227"/>
      <c r="M378" s="228"/>
      <c r="N378" s="229"/>
      <c r="O378" s="229"/>
      <c r="P378" s="229"/>
      <c r="Q378" s="229"/>
      <c r="R378" s="229"/>
      <c r="S378" s="229"/>
      <c r="T378" s="230"/>
      <c r="AT378" s="231" t="s">
        <v>177</v>
      </c>
      <c r="AU378" s="231" t="s">
        <v>83</v>
      </c>
      <c r="AV378" s="13" t="s">
        <v>83</v>
      </c>
      <c r="AW378" s="13" t="s">
        <v>29</v>
      </c>
      <c r="AX378" s="13" t="s">
        <v>73</v>
      </c>
      <c r="AY378" s="231" t="s">
        <v>143</v>
      </c>
    </row>
    <row r="379" spans="2:51" s="13" customFormat="1" ht="10.2">
      <c r="B379" s="221"/>
      <c r="C379" s="222"/>
      <c r="D379" s="217" t="s">
        <v>177</v>
      </c>
      <c r="E379" s="223" t="s">
        <v>1</v>
      </c>
      <c r="F379" s="224" t="s">
        <v>417</v>
      </c>
      <c r="G379" s="222"/>
      <c r="H379" s="225">
        <v>-13.668</v>
      </c>
      <c r="I379" s="226"/>
      <c r="J379" s="222"/>
      <c r="K379" s="222"/>
      <c r="L379" s="227"/>
      <c r="M379" s="228"/>
      <c r="N379" s="229"/>
      <c r="O379" s="229"/>
      <c r="P379" s="229"/>
      <c r="Q379" s="229"/>
      <c r="R379" s="229"/>
      <c r="S379" s="229"/>
      <c r="T379" s="230"/>
      <c r="AT379" s="231" t="s">
        <v>177</v>
      </c>
      <c r="AU379" s="231" t="s">
        <v>83</v>
      </c>
      <c r="AV379" s="13" t="s">
        <v>83</v>
      </c>
      <c r="AW379" s="13" t="s">
        <v>29</v>
      </c>
      <c r="AX379" s="13" t="s">
        <v>73</v>
      </c>
      <c r="AY379" s="231" t="s">
        <v>143</v>
      </c>
    </row>
    <row r="380" spans="2:51" s="14" customFormat="1" ht="10.2">
      <c r="B380" s="232"/>
      <c r="C380" s="233"/>
      <c r="D380" s="217" t="s">
        <v>177</v>
      </c>
      <c r="E380" s="234" t="s">
        <v>1</v>
      </c>
      <c r="F380" s="235" t="s">
        <v>179</v>
      </c>
      <c r="G380" s="233"/>
      <c r="H380" s="236">
        <v>622.586</v>
      </c>
      <c r="I380" s="237"/>
      <c r="J380" s="233"/>
      <c r="K380" s="233"/>
      <c r="L380" s="238"/>
      <c r="M380" s="239"/>
      <c r="N380" s="240"/>
      <c r="O380" s="240"/>
      <c r="P380" s="240"/>
      <c r="Q380" s="240"/>
      <c r="R380" s="240"/>
      <c r="S380" s="240"/>
      <c r="T380" s="241"/>
      <c r="AT380" s="242" t="s">
        <v>177</v>
      </c>
      <c r="AU380" s="242" t="s">
        <v>83</v>
      </c>
      <c r="AV380" s="14" t="s">
        <v>151</v>
      </c>
      <c r="AW380" s="14" t="s">
        <v>29</v>
      </c>
      <c r="AX380" s="14" t="s">
        <v>81</v>
      </c>
      <c r="AY380" s="242" t="s">
        <v>143</v>
      </c>
    </row>
    <row r="381" spans="1:65" s="2" customFormat="1" ht="21.6" customHeight="1">
      <c r="A381" s="35"/>
      <c r="B381" s="36"/>
      <c r="C381" s="254" t="s">
        <v>266</v>
      </c>
      <c r="D381" s="254" t="s">
        <v>241</v>
      </c>
      <c r="E381" s="255" t="s">
        <v>418</v>
      </c>
      <c r="F381" s="256" t="s">
        <v>419</v>
      </c>
      <c r="G381" s="257" t="s">
        <v>199</v>
      </c>
      <c r="H381" s="258">
        <v>13.668</v>
      </c>
      <c r="I381" s="259"/>
      <c r="J381" s="260">
        <f>ROUND(I381*H381,2)</f>
        <v>0</v>
      </c>
      <c r="K381" s="256" t="s">
        <v>150</v>
      </c>
      <c r="L381" s="261"/>
      <c r="M381" s="262" t="s">
        <v>1</v>
      </c>
      <c r="N381" s="263" t="s">
        <v>38</v>
      </c>
      <c r="O381" s="72"/>
      <c r="P381" s="213">
        <f>O381*H381</f>
        <v>0</v>
      </c>
      <c r="Q381" s="213">
        <v>0.015</v>
      </c>
      <c r="R381" s="213">
        <f>Q381*H381</f>
        <v>0.20501999999999998</v>
      </c>
      <c r="S381" s="213">
        <v>0</v>
      </c>
      <c r="T381" s="214">
        <f>S381*H381</f>
        <v>0</v>
      </c>
      <c r="U381" s="35"/>
      <c r="V381" s="35"/>
      <c r="W381" s="35"/>
      <c r="X381" s="35"/>
      <c r="Y381" s="35"/>
      <c r="Z381" s="35"/>
      <c r="AA381" s="35"/>
      <c r="AB381" s="35"/>
      <c r="AC381" s="35"/>
      <c r="AD381" s="35"/>
      <c r="AE381" s="35"/>
      <c r="AR381" s="215" t="s">
        <v>164</v>
      </c>
      <c r="AT381" s="215" t="s">
        <v>241</v>
      </c>
      <c r="AU381" s="215" t="s">
        <v>83</v>
      </c>
      <c r="AY381" s="18" t="s">
        <v>143</v>
      </c>
      <c r="BE381" s="216">
        <f>IF(N381="základní",J381,0)</f>
        <v>0</v>
      </c>
      <c r="BF381" s="216">
        <f>IF(N381="snížená",J381,0)</f>
        <v>0</v>
      </c>
      <c r="BG381" s="216">
        <f>IF(N381="zákl. přenesená",J381,0)</f>
        <v>0</v>
      </c>
      <c r="BH381" s="216">
        <f>IF(N381="sníž. přenesená",J381,0)</f>
        <v>0</v>
      </c>
      <c r="BI381" s="216">
        <f>IF(N381="nulová",J381,0)</f>
        <v>0</v>
      </c>
      <c r="BJ381" s="18" t="s">
        <v>81</v>
      </c>
      <c r="BK381" s="216">
        <f>ROUND(I381*H381,2)</f>
        <v>0</v>
      </c>
      <c r="BL381" s="18" t="s">
        <v>151</v>
      </c>
      <c r="BM381" s="215" t="s">
        <v>420</v>
      </c>
    </row>
    <row r="382" spans="2:51" s="13" customFormat="1" ht="10.2">
      <c r="B382" s="221"/>
      <c r="C382" s="222"/>
      <c r="D382" s="217" t="s">
        <v>177</v>
      </c>
      <c r="E382" s="223" t="s">
        <v>1</v>
      </c>
      <c r="F382" s="224" t="s">
        <v>421</v>
      </c>
      <c r="G382" s="222"/>
      <c r="H382" s="225">
        <v>6.732</v>
      </c>
      <c r="I382" s="226"/>
      <c r="J382" s="222"/>
      <c r="K382" s="222"/>
      <c r="L382" s="227"/>
      <c r="M382" s="228"/>
      <c r="N382" s="229"/>
      <c r="O382" s="229"/>
      <c r="P382" s="229"/>
      <c r="Q382" s="229"/>
      <c r="R382" s="229"/>
      <c r="S382" s="229"/>
      <c r="T382" s="230"/>
      <c r="AT382" s="231" t="s">
        <v>177</v>
      </c>
      <c r="AU382" s="231" t="s">
        <v>83</v>
      </c>
      <c r="AV382" s="13" t="s">
        <v>83</v>
      </c>
      <c r="AW382" s="13" t="s">
        <v>29</v>
      </c>
      <c r="AX382" s="13" t="s">
        <v>73</v>
      </c>
      <c r="AY382" s="231" t="s">
        <v>143</v>
      </c>
    </row>
    <row r="383" spans="2:51" s="13" customFormat="1" ht="10.2">
      <c r="B383" s="221"/>
      <c r="C383" s="222"/>
      <c r="D383" s="217" t="s">
        <v>177</v>
      </c>
      <c r="E383" s="223" t="s">
        <v>1</v>
      </c>
      <c r="F383" s="224" t="s">
        <v>422</v>
      </c>
      <c r="G383" s="222"/>
      <c r="H383" s="225">
        <v>6.936</v>
      </c>
      <c r="I383" s="226"/>
      <c r="J383" s="222"/>
      <c r="K383" s="222"/>
      <c r="L383" s="227"/>
      <c r="M383" s="228"/>
      <c r="N383" s="229"/>
      <c r="O383" s="229"/>
      <c r="P383" s="229"/>
      <c r="Q383" s="229"/>
      <c r="R383" s="229"/>
      <c r="S383" s="229"/>
      <c r="T383" s="230"/>
      <c r="AT383" s="231" t="s">
        <v>177</v>
      </c>
      <c r="AU383" s="231" t="s">
        <v>83</v>
      </c>
      <c r="AV383" s="13" t="s">
        <v>83</v>
      </c>
      <c r="AW383" s="13" t="s">
        <v>29</v>
      </c>
      <c r="AX383" s="13" t="s">
        <v>73</v>
      </c>
      <c r="AY383" s="231" t="s">
        <v>143</v>
      </c>
    </row>
    <row r="384" spans="2:51" s="14" customFormat="1" ht="10.2">
      <c r="B384" s="232"/>
      <c r="C384" s="233"/>
      <c r="D384" s="217" t="s">
        <v>177</v>
      </c>
      <c r="E384" s="234" t="s">
        <v>1</v>
      </c>
      <c r="F384" s="235" t="s">
        <v>179</v>
      </c>
      <c r="G384" s="233"/>
      <c r="H384" s="236">
        <v>13.668</v>
      </c>
      <c r="I384" s="237"/>
      <c r="J384" s="233"/>
      <c r="K384" s="233"/>
      <c r="L384" s="238"/>
      <c r="M384" s="239"/>
      <c r="N384" s="240"/>
      <c r="O384" s="240"/>
      <c r="P384" s="240"/>
      <c r="Q384" s="240"/>
      <c r="R384" s="240"/>
      <c r="S384" s="240"/>
      <c r="T384" s="241"/>
      <c r="AT384" s="242" t="s">
        <v>177</v>
      </c>
      <c r="AU384" s="242" t="s">
        <v>83</v>
      </c>
      <c r="AV384" s="14" t="s">
        <v>151</v>
      </c>
      <c r="AW384" s="14" t="s">
        <v>29</v>
      </c>
      <c r="AX384" s="14" t="s">
        <v>81</v>
      </c>
      <c r="AY384" s="242" t="s">
        <v>143</v>
      </c>
    </row>
    <row r="385" spans="1:65" s="2" customFormat="1" ht="43.2" customHeight="1">
      <c r="A385" s="35"/>
      <c r="B385" s="36"/>
      <c r="C385" s="204" t="s">
        <v>423</v>
      </c>
      <c r="D385" s="204" t="s">
        <v>146</v>
      </c>
      <c r="E385" s="205" t="s">
        <v>424</v>
      </c>
      <c r="F385" s="206" t="s">
        <v>425</v>
      </c>
      <c r="G385" s="207" t="s">
        <v>199</v>
      </c>
      <c r="H385" s="208">
        <v>17.61</v>
      </c>
      <c r="I385" s="209"/>
      <c r="J385" s="210">
        <f>ROUND(I385*H385,2)</f>
        <v>0</v>
      </c>
      <c r="K385" s="206" t="s">
        <v>150</v>
      </c>
      <c r="L385" s="40"/>
      <c r="M385" s="211" t="s">
        <v>1</v>
      </c>
      <c r="N385" s="212" t="s">
        <v>38</v>
      </c>
      <c r="O385" s="72"/>
      <c r="P385" s="213">
        <f>O385*H385</f>
        <v>0</v>
      </c>
      <c r="Q385" s="213">
        <v>0.00946744</v>
      </c>
      <c r="R385" s="213">
        <f>Q385*H385</f>
        <v>0.1667216184</v>
      </c>
      <c r="S385" s="213">
        <v>0</v>
      </c>
      <c r="T385" s="214">
        <f>S385*H385</f>
        <v>0</v>
      </c>
      <c r="U385" s="35"/>
      <c r="V385" s="35"/>
      <c r="W385" s="35"/>
      <c r="X385" s="35"/>
      <c r="Y385" s="35"/>
      <c r="Z385" s="35"/>
      <c r="AA385" s="35"/>
      <c r="AB385" s="35"/>
      <c r="AC385" s="35"/>
      <c r="AD385" s="35"/>
      <c r="AE385" s="35"/>
      <c r="AR385" s="215" t="s">
        <v>151</v>
      </c>
      <c r="AT385" s="215" t="s">
        <v>146</v>
      </c>
      <c r="AU385" s="215" t="s">
        <v>83</v>
      </c>
      <c r="AY385" s="18" t="s">
        <v>143</v>
      </c>
      <c r="BE385" s="216">
        <f>IF(N385="základní",J385,0)</f>
        <v>0</v>
      </c>
      <c r="BF385" s="216">
        <f>IF(N385="snížená",J385,0)</f>
        <v>0</v>
      </c>
      <c r="BG385" s="216">
        <f>IF(N385="zákl. přenesená",J385,0)</f>
        <v>0</v>
      </c>
      <c r="BH385" s="216">
        <f>IF(N385="sníž. přenesená",J385,0)</f>
        <v>0</v>
      </c>
      <c r="BI385" s="216">
        <f>IF(N385="nulová",J385,0)</f>
        <v>0</v>
      </c>
      <c r="BJ385" s="18" t="s">
        <v>81</v>
      </c>
      <c r="BK385" s="216">
        <f>ROUND(I385*H385,2)</f>
        <v>0</v>
      </c>
      <c r="BL385" s="18" t="s">
        <v>151</v>
      </c>
      <c r="BM385" s="215" t="s">
        <v>426</v>
      </c>
    </row>
    <row r="386" spans="1:47" s="2" customFormat="1" ht="240">
      <c r="A386" s="35"/>
      <c r="B386" s="36"/>
      <c r="C386" s="37"/>
      <c r="D386" s="217" t="s">
        <v>152</v>
      </c>
      <c r="E386" s="37"/>
      <c r="F386" s="218" t="s">
        <v>409</v>
      </c>
      <c r="G386" s="37"/>
      <c r="H386" s="37"/>
      <c r="I386" s="116"/>
      <c r="J386" s="37"/>
      <c r="K386" s="37"/>
      <c r="L386" s="40"/>
      <c r="M386" s="219"/>
      <c r="N386" s="220"/>
      <c r="O386" s="72"/>
      <c r="P386" s="72"/>
      <c r="Q386" s="72"/>
      <c r="R386" s="72"/>
      <c r="S386" s="72"/>
      <c r="T386" s="73"/>
      <c r="U386" s="35"/>
      <c r="V386" s="35"/>
      <c r="W386" s="35"/>
      <c r="X386" s="35"/>
      <c r="Y386" s="35"/>
      <c r="Z386" s="35"/>
      <c r="AA386" s="35"/>
      <c r="AB386" s="35"/>
      <c r="AC386" s="35"/>
      <c r="AD386" s="35"/>
      <c r="AE386" s="35"/>
      <c r="AT386" s="18" t="s">
        <v>152</v>
      </c>
      <c r="AU386" s="18" t="s">
        <v>83</v>
      </c>
    </row>
    <row r="387" spans="2:51" s="13" customFormat="1" ht="20.4">
      <c r="B387" s="221"/>
      <c r="C387" s="222"/>
      <c r="D387" s="217" t="s">
        <v>177</v>
      </c>
      <c r="E387" s="223" t="s">
        <v>1</v>
      </c>
      <c r="F387" s="224" t="s">
        <v>427</v>
      </c>
      <c r="G387" s="222"/>
      <c r="H387" s="225">
        <v>17.61</v>
      </c>
      <c r="I387" s="226"/>
      <c r="J387" s="222"/>
      <c r="K387" s="222"/>
      <c r="L387" s="227"/>
      <c r="M387" s="228"/>
      <c r="N387" s="229"/>
      <c r="O387" s="229"/>
      <c r="P387" s="229"/>
      <c r="Q387" s="229"/>
      <c r="R387" s="229"/>
      <c r="S387" s="229"/>
      <c r="T387" s="230"/>
      <c r="AT387" s="231" t="s">
        <v>177</v>
      </c>
      <c r="AU387" s="231" t="s">
        <v>83</v>
      </c>
      <c r="AV387" s="13" t="s">
        <v>83</v>
      </c>
      <c r="AW387" s="13" t="s">
        <v>29</v>
      </c>
      <c r="AX387" s="13" t="s">
        <v>73</v>
      </c>
      <c r="AY387" s="231" t="s">
        <v>143</v>
      </c>
    </row>
    <row r="388" spans="2:51" s="15" customFormat="1" ht="10.2">
      <c r="B388" s="243"/>
      <c r="C388" s="244"/>
      <c r="D388" s="217" t="s">
        <v>177</v>
      </c>
      <c r="E388" s="245" t="s">
        <v>1</v>
      </c>
      <c r="F388" s="246" t="s">
        <v>358</v>
      </c>
      <c r="G388" s="244"/>
      <c r="H388" s="247">
        <v>17.61</v>
      </c>
      <c r="I388" s="248"/>
      <c r="J388" s="244"/>
      <c r="K388" s="244"/>
      <c r="L388" s="249"/>
      <c r="M388" s="250"/>
      <c r="N388" s="251"/>
      <c r="O388" s="251"/>
      <c r="P388" s="251"/>
      <c r="Q388" s="251"/>
      <c r="R388" s="251"/>
      <c r="S388" s="251"/>
      <c r="T388" s="252"/>
      <c r="AT388" s="253" t="s">
        <v>177</v>
      </c>
      <c r="AU388" s="253" t="s">
        <v>83</v>
      </c>
      <c r="AV388" s="15" t="s">
        <v>157</v>
      </c>
      <c r="AW388" s="15" t="s">
        <v>29</v>
      </c>
      <c r="AX388" s="15" t="s">
        <v>73</v>
      </c>
      <c r="AY388" s="253" t="s">
        <v>143</v>
      </c>
    </row>
    <row r="389" spans="2:51" s="14" customFormat="1" ht="10.2">
      <c r="B389" s="232"/>
      <c r="C389" s="233"/>
      <c r="D389" s="217" t="s">
        <v>177</v>
      </c>
      <c r="E389" s="234" t="s">
        <v>1</v>
      </c>
      <c r="F389" s="235" t="s">
        <v>179</v>
      </c>
      <c r="G389" s="233"/>
      <c r="H389" s="236">
        <v>17.61</v>
      </c>
      <c r="I389" s="237"/>
      <c r="J389" s="233"/>
      <c r="K389" s="233"/>
      <c r="L389" s="238"/>
      <c r="M389" s="239"/>
      <c r="N389" s="240"/>
      <c r="O389" s="240"/>
      <c r="P389" s="240"/>
      <c r="Q389" s="240"/>
      <c r="R389" s="240"/>
      <c r="S389" s="240"/>
      <c r="T389" s="241"/>
      <c r="AT389" s="242" t="s">
        <v>177</v>
      </c>
      <c r="AU389" s="242" t="s">
        <v>83</v>
      </c>
      <c r="AV389" s="14" t="s">
        <v>151</v>
      </c>
      <c r="AW389" s="14" t="s">
        <v>29</v>
      </c>
      <c r="AX389" s="14" t="s">
        <v>81</v>
      </c>
      <c r="AY389" s="242" t="s">
        <v>143</v>
      </c>
    </row>
    <row r="390" spans="1:65" s="2" customFormat="1" ht="21.6" customHeight="1">
      <c r="A390" s="35"/>
      <c r="B390" s="36"/>
      <c r="C390" s="254" t="s">
        <v>274</v>
      </c>
      <c r="D390" s="254" t="s">
        <v>241</v>
      </c>
      <c r="E390" s="255" t="s">
        <v>418</v>
      </c>
      <c r="F390" s="256" t="s">
        <v>419</v>
      </c>
      <c r="G390" s="257" t="s">
        <v>199</v>
      </c>
      <c r="H390" s="258">
        <v>19.371</v>
      </c>
      <c r="I390" s="259"/>
      <c r="J390" s="260">
        <f>ROUND(I390*H390,2)</f>
        <v>0</v>
      </c>
      <c r="K390" s="256" t="s">
        <v>150</v>
      </c>
      <c r="L390" s="261"/>
      <c r="M390" s="262" t="s">
        <v>1</v>
      </c>
      <c r="N390" s="263" t="s">
        <v>38</v>
      </c>
      <c r="O390" s="72"/>
      <c r="P390" s="213">
        <f>O390*H390</f>
        <v>0</v>
      </c>
      <c r="Q390" s="213">
        <v>0.015</v>
      </c>
      <c r="R390" s="213">
        <f>Q390*H390</f>
        <v>0.29056499999999996</v>
      </c>
      <c r="S390" s="213">
        <v>0</v>
      </c>
      <c r="T390" s="214">
        <f>S390*H390</f>
        <v>0</v>
      </c>
      <c r="U390" s="35"/>
      <c r="V390" s="35"/>
      <c r="W390" s="35"/>
      <c r="X390" s="35"/>
      <c r="Y390" s="35"/>
      <c r="Z390" s="35"/>
      <c r="AA390" s="35"/>
      <c r="AB390" s="35"/>
      <c r="AC390" s="35"/>
      <c r="AD390" s="35"/>
      <c r="AE390" s="35"/>
      <c r="AR390" s="215" t="s">
        <v>164</v>
      </c>
      <c r="AT390" s="215" t="s">
        <v>241</v>
      </c>
      <c r="AU390" s="215" t="s">
        <v>83</v>
      </c>
      <c r="AY390" s="18" t="s">
        <v>143</v>
      </c>
      <c r="BE390" s="216">
        <f>IF(N390="základní",J390,0)</f>
        <v>0</v>
      </c>
      <c r="BF390" s="216">
        <f>IF(N390="snížená",J390,0)</f>
        <v>0</v>
      </c>
      <c r="BG390" s="216">
        <f>IF(N390="zákl. přenesená",J390,0)</f>
        <v>0</v>
      </c>
      <c r="BH390" s="216">
        <f>IF(N390="sníž. přenesená",J390,0)</f>
        <v>0</v>
      </c>
      <c r="BI390" s="216">
        <f>IF(N390="nulová",J390,0)</f>
        <v>0</v>
      </c>
      <c r="BJ390" s="18" t="s">
        <v>81</v>
      </c>
      <c r="BK390" s="216">
        <f>ROUND(I390*H390,2)</f>
        <v>0</v>
      </c>
      <c r="BL390" s="18" t="s">
        <v>151</v>
      </c>
      <c r="BM390" s="215" t="s">
        <v>428</v>
      </c>
    </row>
    <row r="391" spans="2:51" s="13" customFormat="1" ht="10.2">
      <c r="B391" s="221"/>
      <c r="C391" s="222"/>
      <c r="D391" s="217" t="s">
        <v>177</v>
      </c>
      <c r="E391" s="223" t="s">
        <v>1</v>
      </c>
      <c r="F391" s="224" t="s">
        <v>429</v>
      </c>
      <c r="G391" s="222"/>
      <c r="H391" s="225">
        <v>19.371</v>
      </c>
      <c r="I391" s="226"/>
      <c r="J391" s="222"/>
      <c r="K391" s="222"/>
      <c r="L391" s="227"/>
      <c r="M391" s="228"/>
      <c r="N391" s="229"/>
      <c r="O391" s="229"/>
      <c r="P391" s="229"/>
      <c r="Q391" s="229"/>
      <c r="R391" s="229"/>
      <c r="S391" s="229"/>
      <c r="T391" s="230"/>
      <c r="AT391" s="231" t="s">
        <v>177</v>
      </c>
      <c r="AU391" s="231" t="s">
        <v>83</v>
      </c>
      <c r="AV391" s="13" t="s">
        <v>83</v>
      </c>
      <c r="AW391" s="13" t="s">
        <v>29</v>
      </c>
      <c r="AX391" s="13" t="s">
        <v>73</v>
      </c>
      <c r="AY391" s="231" t="s">
        <v>143</v>
      </c>
    </row>
    <row r="392" spans="2:51" s="14" customFormat="1" ht="10.2">
      <c r="B392" s="232"/>
      <c r="C392" s="233"/>
      <c r="D392" s="217" t="s">
        <v>177</v>
      </c>
      <c r="E392" s="234" t="s">
        <v>1</v>
      </c>
      <c r="F392" s="235" t="s">
        <v>179</v>
      </c>
      <c r="G392" s="233"/>
      <c r="H392" s="236">
        <v>19.371</v>
      </c>
      <c r="I392" s="237"/>
      <c r="J392" s="233"/>
      <c r="K392" s="233"/>
      <c r="L392" s="238"/>
      <c r="M392" s="239"/>
      <c r="N392" s="240"/>
      <c r="O392" s="240"/>
      <c r="P392" s="240"/>
      <c r="Q392" s="240"/>
      <c r="R392" s="240"/>
      <c r="S392" s="240"/>
      <c r="T392" s="241"/>
      <c r="AT392" s="242" t="s">
        <v>177</v>
      </c>
      <c r="AU392" s="242" t="s">
        <v>83</v>
      </c>
      <c r="AV392" s="14" t="s">
        <v>151</v>
      </c>
      <c r="AW392" s="14" t="s">
        <v>29</v>
      </c>
      <c r="AX392" s="14" t="s">
        <v>81</v>
      </c>
      <c r="AY392" s="242" t="s">
        <v>143</v>
      </c>
    </row>
    <row r="393" spans="1:65" s="2" customFormat="1" ht="43.2" customHeight="1">
      <c r="A393" s="35"/>
      <c r="B393" s="36"/>
      <c r="C393" s="204" t="s">
        <v>430</v>
      </c>
      <c r="D393" s="204" t="s">
        <v>146</v>
      </c>
      <c r="E393" s="205" t="s">
        <v>431</v>
      </c>
      <c r="F393" s="206" t="s">
        <v>432</v>
      </c>
      <c r="G393" s="207" t="s">
        <v>199</v>
      </c>
      <c r="H393" s="208">
        <v>115.526</v>
      </c>
      <c r="I393" s="209"/>
      <c r="J393" s="210">
        <f>ROUND(I393*H393,2)</f>
        <v>0</v>
      </c>
      <c r="K393" s="206" t="s">
        <v>150</v>
      </c>
      <c r="L393" s="40"/>
      <c r="M393" s="211" t="s">
        <v>1</v>
      </c>
      <c r="N393" s="212" t="s">
        <v>38</v>
      </c>
      <c r="O393" s="72"/>
      <c r="P393" s="213">
        <f>O393*H393</f>
        <v>0</v>
      </c>
      <c r="Q393" s="213">
        <v>0.00825408</v>
      </c>
      <c r="R393" s="213">
        <f>Q393*H393</f>
        <v>0.95356084608</v>
      </c>
      <c r="S393" s="213">
        <v>0</v>
      </c>
      <c r="T393" s="214">
        <f>S393*H393</f>
        <v>0</v>
      </c>
      <c r="U393" s="35"/>
      <c r="V393" s="35"/>
      <c r="W393" s="35"/>
      <c r="X393" s="35"/>
      <c r="Y393" s="35"/>
      <c r="Z393" s="35"/>
      <c r="AA393" s="35"/>
      <c r="AB393" s="35"/>
      <c r="AC393" s="35"/>
      <c r="AD393" s="35"/>
      <c r="AE393" s="35"/>
      <c r="AR393" s="215" t="s">
        <v>151</v>
      </c>
      <c r="AT393" s="215" t="s">
        <v>146</v>
      </c>
      <c r="AU393" s="215" t="s">
        <v>83</v>
      </c>
      <c r="AY393" s="18" t="s">
        <v>143</v>
      </c>
      <c r="BE393" s="216">
        <f>IF(N393="základní",J393,0)</f>
        <v>0</v>
      </c>
      <c r="BF393" s="216">
        <f>IF(N393="snížená",J393,0)</f>
        <v>0</v>
      </c>
      <c r="BG393" s="216">
        <f>IF(N393="zákl. přenesená",J393,0)</f>
        <v>0</v>
      </c>
      <c r="BH393" s="216">
        <f>IF(N393="sníž. přenesená",J393,0)</f>
        <v>0</v>
      </c>
      <c r="BI393" s="216">
        <f>IF(N393="nulová",J393,0)</f>
        <v>0</v>
      </c>
      <c r="BJ393" s="18" t="s">
        <v>81</v>
      </c>
      <c r="BK393" s="216">
        <f>ROUND(I393*H393,2)</f>
        <v>0</v>
      </c>
      <c r="BL393" s="18" t="s">
        <v>151</v>
      </c>
      <c r="BM393" s="215" t="s">
        <v>433</v>
      </c>
    </row>
    <row r="394" spans="1:47" s="2" customFormat="1" ht="240">
      <c r="A394" s="35"/>
      <c r="B394" s="36"/>
      <c r="C394" s="37"/>
      <c r="D394" s="217" t="s">
        <v>152</v>
      </c>
      <c r="E394" s="37"/>
      <c r="F394" s="218" t="s">
        <v>409</v>
      </c>
      <c r="G394" s="37"/>
      <c r="H394" s="37"/>
      <c r="I394" s="116"/>
      <c r="J394" s="37"/>
      <c r="K394" s="37"/>
      <c r="L394" s="40"/>
      <c r="M394" s="219"/>
      <c r="N394" s="220"/>
      <c r="O394" s="72"/>
      <c r="P394" s="72"/>
      <c r="Q394" s="72"/>
      <c r="R394" s="72"/>
      <c r="S394" s="72"/>
      <c r="T394" s="73"/>
      <c r="U394" s="35"/>
      <c r="V394" s="35"/>
      <c r="W394" s="35"/>
      <c r="X394" s="35"/>
      <c r="Y394" s="35"/>
      <c r="Z394" s="35"/>
      <c r="AA394" s="35"/>
      <c r="AB394" s="35"/>
      <c r="AC394" s="35"/>
      <c r="AD394" s="35"/>
      <c r="AE394" s="35"/>
      <c r="AT394" s="18" t="s">
        <v>152</v>
      </c>
      <c r="AU394" s="18" t="s">
        <v>83</v>
      </c>
    </row>
    <row r="395" spans="2:51" s="13" customFormat="1" ht="10.2">
      <c r="B395" s="221"/>
      <c r="C395" s="222"/>
      <c r="D395" s="217" t="s">
        <v>177</v>
      </c>
      <c r="E395" s="223" t="s">
        <v>1</v>
      </c>
      <c r="F395" s="224" t="s">
        <v>367</v>
      </c>
      <c r="G395" s="222"/>
      <c r="H395" s="225">
        <v>136.422</v>
      </c>
      <c r="I395" s="226"/>
      <c r="J395" s="222"/>
      <c r="K395" s="222"/>
      <c r="L395" s="227"/>
      <c r="M395" s="228"/>
      <c r="N395" s="229"/>
      <c r="O395" s="229"/>
      <c r="P395" s="229"/>
      <c r="Q395" s="229"/>
      <c r="R395" s="229"/>
      <c r="S395" s="229"/>
      <c r="T395" s="230"/>
      <c r="AT395" s="231" t="s">
        <v>177</v>
      </c>
      <c r="AU395" s="231" t="s">
        <v>83</v>
      </c>
      <c r="AV395" s="13" t="s">
        <v>83</v>
      </c>
      <c r="AW395" s="13" t="s">
        <v>29</v>
      </c>
      <c r="AX395" s="13" t="s">
        <v>73</v>
      </c>
      <c r="AY395" s="231" t="s">
        <v>143</v>
      </c>
    </row>
    <row r="396" spans="2:51" s="13" customFormat="1" ht="10.2">
      <c r="B396" s="221"/>
      <c r="C396" s="222"/>
      <c r="D396" s="217" t="s">
        <v>177</v>
      </c>
      <c r="E396" s="223" t="s">
        <v>1</v>
      </c>
      <c r="F396" s="224" t="s">
        <v>434</v>
      </c>
      <c r="G396" s="222"/>
      <c r="H396" s="225">
        <v>-27</v>
      </c>
      <c r="I396" s="226"/>
      <c r="J396" s="222"/>
      <c r="K396" s="222"/>
      <c r="L396" s="227"/>
      <c r="M396" s="228"/>
      <c r="N396" s="229"/>
      <c r="O396" s="229"/>
      <c r="P396" s="229"/>
      <c r="Q396" s="229"/>
      <c r="R396" s="229"/>
      <c r="S396" s="229"/>
      <c r="T396" s="230"/>
      <c r="AT396" s="231" t="s">
        <v>177</v>
      </c>
      <c r="AU396" s="231" t="s">
        <v>83</v>
      </c>
      <c r="AV396" s="13" t="s">
        <v>83</v>
      </c>
      <c r="AW396" s="13" t="s">
        <v>29</v>
      </c>
      <c r="AX396" s="13" t="s">
        <v>73</v>
      </c>
      <c r="AY396" s="231" t="s">
        <v>143</v>
      </c>
    </row>
    <row r="397" spans="2:51" s="13" customFormat="1" ht="10.2">
      <c r="B397" s="221"/>
      <c r="C397" s="222"/>
      <c r="D397" s="217" t="s">
        <v>177</v>
      </c>
      <c r="E397" s="223" t="s">
        <v>1</v>
      </c>
      <c r="F397" s="224" t="s">
        <v>369</v>
      </c>
      <c r="G397" s="222"/>
      <c r="H397" s="225">
        <v>-4.29</v>
      </c>
      <c r="I397" s="226"/>
      <c r="J397" s="222"/>
      <c r="K397" s="222"/>
      <c r="L397" s="227"/>
      <c r="M397" s="228"/>
      <c r="N397" s="229"/>
      <c r="O397" s="229"/>
      <c r="P397" s="229"/>
      <c r="Q397" s="229"/>
      <c r="R397" s="229"/>
      <c r="S397" s="229"/>
      <c r="T397" s="230"/>
      <c r="AT397" s="231" t="s">
        <v>177</v>
      </c>
      <c r="AU397" s="231" t="s">
        <v>83</v>
      </c>
      <c r="AV397" s="13" t="s">
        <v>83</v>
      </c>
      <c r="AW397" s="13" t="s">
        <v>29</v>
      </c>
      <c r="AX397" s="13" t="s">
        <v>73</v>
      </c>
      <c r="AY397" s="231" t="s">
        <v>143</v>
      </c>
    </row>
    <row r="398" spans="2:51" s="15" customFormat="1" ht="10.2">
      <c r="B398" s="243"/>
      <c r="C398" s="244"/>
      <c r="D398" s="217" t="s">
        <v>177</v>
      </c>
      <c r="E398" s="245" t="s">
        <v>1</v>
      </c>
      <c r="F398" s="246" t="s">
        <v>374</v>
      </c>
      <c r="G398" s="244"/>
      <c r="H398" s="247">
        <v>105.13199999999999</v>
      </c>
      <c r="I398" s="248"/>
      <c r="J398" s="244"/>
      <c r="K398" s="244"/>
      <c r="L398" s="249"/>
      <c r="M398" s="250"/>
      <c r="N398" s="251"/>
      <c r="O398" s="251"/>
      <c r="P398" s="251"/>
      <c r="Q398" s="251"/>
      <c r="R398" s="251"/>
      <c r="S398" s="251"/>
      <c r="T398" s="252"/>
      <c r="AT398" s="253" t="s">
        <v>177</v>
      </c>
      <c r="AU398" s="253" t="s">
        <v>83</v>
      </c>
      <c r="AV398" s="15" t="s">
        <v>157</v>
      </c>
      <c r="AW398" s="15" t="s">
        <v>29</v>
      </c>
      <c r="AX398" s="15" t="s">
        <v>73</v>
      </c>
      <c r="AY398" s="253" t="s">
        <v>143</v>
      </c>
    </row>
    <row r="399" spans="2:51" s="13" customFormat="1" ht="10.2">
      <c r="B399" s="221"/>
      <c r="C399" s="222"/>
      <c r="D399" s="217" t="s">
        <v>177</v>
      </c>
      <c r="E399" s="223" t="s">
        <v>1</v>
      </c>
      <c r="F399" s="224" t="s">
        <v>341</v>
      </c>
      <c r="G399" s="222"/>
      <c r="H399" s="225">
        <v>10.394</v>
      </c>
      <c r="I399" s="226"/>
      <c r="J399" s="222"/>
      <c r="K399" s="222"/>
      <c r="L399" s="227"/>
      <c r="M399" s="228"/>
      <c r="N399" s="229"/>
      <c r="O399" s="229"/>
      <c r="P399" s="229"/>
      <c r="Q399" s="229"/>
      <c r="R399" s="229"/>
      <c r="S399" s="229"/>
      <c r="T399" s="230"/>
      <c r="AT399" s="231" t="s">
        <v>177</v>
      </c>
      <c r="AU399" s="231" t="s">
        <v>83</v>
      </c>
      <c r="AV399" s="13" t="s">
        <v>83</v>
      </c>
      <c r="AW399" s="13" t="s">
        <v>29</v>
      </c>
      <c r="AX399" s="13" t="s">
        <v>73</v>
      </c>
      <c r="AY399" s="231" t="s">
        <v>143</v>
      </c>
    </row>
    <row r="400" spans="2:51" s="15" customFormat="1" ht="10.2">
      <c r="B400" s="243"/>
      <c r="C400" s="244"/>
      <c r="D400" s="217" t="s">
        <v>177</v>
      </c>
      <c r="E400" s="245" t="s">
        <v>1</v>
      </c>
      <c r="F400" s="246" t="s">
        <v>342</v>
      </c>
      <c r="G400" s="244"/>
      <c r="H400" s="247">
        <v>10.394</v>
      </c>
      <c r="I400" s="248"/>
      <c r="J400" s="244"/>
      <c r="K400" s="244"/>
      <c r="L400" s="249"/>
      <c r="M400" s="250"/>
      <c r="N400" s="251"/>
      <c r="O400" s="251"/>
      <c r="P400" s="251"/>
      <c r="Q400" s="251"/>
      <c r="R400" s="251"/>
      <c r="S400" s="251"/>
      <c r="T400" s="252"/>
      <c r="AT400" s="253" t="s">
        <v>177</v>
      </c>
      <c r="AU400" s="253" t="s">
        <v>83</v>
      </c>
      <c r="AV400" s="15" t="s">
        <v>157</v>
      </c>
      <c r="AW400" s="15" t="s">
        <v>29</v>
      </c>
      <c r="AX400" s="15" t="s">
        <v>73</v>
      </c>
      <c r="AY400" s="253" t="s">
        <v>143</v>
      </c>
    </row>
    <row r="401" spans="2:51" s="14" customFormat="1" ht="10.2">
      <c r="B401" s="232"/>
      <c r="C401" s="233"/>
      <c r="D401" s="217" t="s">
        <v>177</v>
      </c>
      <c r="E401" s="234" t="s">
        <v>1</v>
      </c>
      <c r="F401" s="235" t="s">
        <v>179</v>
      </c>
      <c r="G401" s="233"/>
      <c r="H401" s="236">
        <v>115.526</v>
      </c>
      <c r="I401" s="237"/>
      <c r="J401" s="233"/>
      <c r="K401" s="233"/>
      <c r="L401" s="238"/>
      <c r="M401" s="239"/>
      <c r="N401" s="240"/>
      <c r="O401" s="240"/>
      <c r="P401" s="240"/>
      <c r="Q401" s="240"/>
      <c r="R401" s="240"/>
      <c r="S401" s="240"/>
      <c r="T401" s="241"/>
      <c r="AT401" s="242" t="s">
        <v>177</v>
      </c>
      <c r="AU401" s="242" t="s">
        <v>83</v>
      </c>
      <c r="AV401" s="14" t="s">
        <v>151</v>
      </c>
      <c r="AW401" s="14" t="s">
        <v>29</v>
      </c>
      <c r="AX401" s="14" t="s">
        <v>81</v>
      </c>
      <c r="AY401" s="242" t="s">
        <v>143</v>
      </c>
    </row>
    <row r="402" spans="1:65" s="2" customFormat="1" ht="21.6" customHeight="1">
      <c r="A402" s="35"/>
      <c r="B402" s="36"/>
      <c r="C402" s="254" t="s">
        <v>278</v>
      </c>
      <c r="D402" s="254" t="s">
        <v>241</v>
      </c>
      <c r="E402" s="255" t="s">
        <v>435</v>
      </c>
      <c r="F402" s="256" t="s">
        <v>436</v>
      </c>
      <c r="G402" s="257" t="s">
        <v>199</v>
      </c>
      <c r="H402" s="258">
        <v>117.837</v>
      </c>
      <c r="I402" s="259"/>
      <c r="J402" s="260">
        <f>ROUND(I402*H402,2)</f>
        <v>0</v>
      </c>
      <c r="K402" s="256" t="s">
        <v>150</v>
      </c>
      <c r="L402" s="261"/>
      <c r="M402" s="262" t="s">
        <v>1</v>
      </c>
      <c r="N402" s="263" t="s">
        <v>38</v>
      </c>
      <c r="O402" s="72"/>
      <c r="P402" s="213">
        <f>O402*H402</f>
        <v>0</v>
      </c>
      <c r="Q402" s="213">
        <v>0.0018</v>
      </c>
      <c r="R402" s="213">
        <f>Q402*H402</f>
        <v>0.2121066</v>
      </c>
      <c r="S402" s="213">
        <v>0</v>
      </c>
      <c r="T402" s="214">
        <f>S402*H402</f>
        <v>0</v>
      </c>
      <c r="U402" s="35"/>
      <c r="V402" s="35"/>
      <c r="W402" s="35"/>
      <c r="X402" s="35"/>
      <c r="Y402" s="35"/>
      <c r="Z402" s="35"/>
      <c r="AA402" s="35"/>
      <c r="AB402" s="35"/>
      <c r="AC402" s="35"/>
      <c r="AD402" s="35"/>
      <c r="AE402" s="35"/>
      <c r="AR402" s="215" t="s">
        <v>164</v>
      </c>
      <c r="AT402" s="215" t="s">
        <v>241</v>
      </c>
      <c r="AU402" s="215" t="s">
        <v>83</v>
      </c>
      <c r="AY402" s="18" t="s">
        <v>143</v>
      </c>
      <c r="BE402" s="216">
        <f>IF(N402="základní",J402,0)</f>
        <v>0</v>
      </c>
      <c r="BF402" s="216">
        <f>IF(N402="snížená",J402,0)</f>
        <v>0</v>
      </c>
      <c r="BG402" s="216">
        <f>IF(N402="zákl. přenesená",J402,0)</f>
        <v>0</v>
      </c>
      <c r="BH402" s="216">
        <f>IF(N402="sníž. přenesená",J402,0)</f>
        <v>0</v>
      </c>
      <c r="BI402" s="216">
        <f>IF(N402="nulová",J402,0)</f>
        <v>0</v>
      </c>
      <c r="BJ402" s="18" t="s">
        <v>81</v>
      </c>
      <c r="BK402" s="216">
        <f>ROUND(I402*H402,2)</f>
        <v>0</v>
      </c>
      <c r="BL402" s="18" t="s">
        <v>151</v>
      </c>
      <c r="BM402" s="215" t="s">
        <v>437</v>
      </c>
    </row>
    <row r="403" spans="2:51" s="13" customFormat="1" ht="10.2">
      <c r="B403" s="221"/>
      <c r="C403" s="222"/>
      <c r="D403" s="217" t="s">
        <v>177</v>
      </c>
      <c r="E403" s="223" t="s">
        <v>1</v>
      </c>
      <c r="F403" s="224" t="s">
        <v>438</v>
      </c>
      <c r="G403" s="222"/>
      <c r="H403" s="225">
        <v>117.837</v>
      </c>
      <c r="I403" s="226"/>
      <c r="J403" s="222"/>
      <c r="K403" s="222"/>
      <c r="L403" s="227"/>
      <c r="M403" s="228"/>
      <c r="N403" s="229"/>
      <c r="O403" s="229"/>
      <c r="P403" s="229"/>
      <c r="Q403" s="229"/>
      <c r="R403" s="229"/>
      <c r="S403" s="229"/>
      <c r="T403" s="230"/>
      <c r="AT403" s="231" t="s">
        <v>177</v>
      </c>
      <c r="AU403" s="231" t="s">
        <v>83</v>
      </c>
      <c r="AV403" s="13" t="s">
        <v>83</v>
      </c>
      <c r="AW403" s="13" t="s">
        <v>29</v>
      </c>
      <c r="AX403" s="13" t="s">
        <v>73</v>
      </c>
      <c r="AY403" s="231" t="s">
        <v>143</v>
      </c>
    </row>
    <row r="404" spans="2:51" s="14" customFormat="1" ht="10.2">
      <c r="B404" s="232"/>
      <c r="C404" s="233"/>
      <c r="D404" s="217" t="s">
        <v>177</v>
      </c>
      <c r="E404" s="234" t="s">
        <v>1</v>
      </c>
      <c r="F404" s="235" t="s">
        <v>179</v>
      </c>
      <c r="G404" s="233"/>
      <c r="H404" s="236">
        <v>117.837</v>
      </c>
      <c r="I404" s="237"/>
      <c r="J404" s="233"/>
      <c r="K404" s="233"/>
      <c r="L404" s="238"/>
      <c r="M404" s="239"/>
      <c r="N404" s="240"/>
      <c r="O404" s="240"/>
      <c r="P404" s="240"/>
      <c r="Q404" s="240"/>
      <c r="R404" s="240"/>
      <c r="S404" s="240"/>
      <c r="T404" s="241"/>
      <c r="AT404" s="242" t="s">
        <v>177</v>
      </c>
      <c r="AU404" s="242" t="s">
        <v>83</v>
      </c>
      <c r="AV404" s="14" t="s">
        <v>151</v>
      </c>
      <c r="AW404" s="14" t="s">
        <v>29</v>
      </c>
      <c r="AX404" s="14" t="s">
        <v>81</v>
      </c>
      <c r="AY404" s="242" t="s">
        <v>143</v>
      </c>
    </row>
    <row r="405" spans="1:65" s="2" customFormat="1" ht="43.2" customHeight="1">
      <c r="A405" s="35"/>
      <c r="B405" s="36"/>
      <c r="C405" s="204" t="s">
        <v>439</v>
      </c>
      <c r="D405" s="204" t="s">
        <v>146</v>
      </c>
      <c r="E405" s="205" t="s">
        <v>440</v>
      </c>
      <c r="F405" s="206" t="s">
        <v>441</v>
      </c>
      <c r="G405" s="207" t="s">
        <v>174</v>
      </c>
      <c r="H405" s="208">
        <v>301.4</v>
      </c>
      <c r="I405" s="209"/>
      <c r="J405" s="210">
        <f>ROUND(I405*H405,2)</f>
        <v>0</v>
      </c>
      <c r="K405" s="206" t="s">
        <v>150</v>
      </c>
      <c r="L405" s="40"/>
      <c r="M405" s="211" t="s">
        <v>1</v>
      </c>
      <c r="N405" s="212" t="s">
        <v>38</v>
      </c>
      <c r="O405" s="72"/>
      <c r="P405" s="213">
        <f>O405*H405</f>
        <v>0</v>
      </c>
      <c r="Q405" s="213">
        <v>0.00339</v>
      </c>
      <c r="R405" s="213">
        <f>Q405*H405</f>
        <v>1.0217459999999998</v>
      </c>
      <c r="S405" s="213">
        <v>0</v>
      </c>
      <c r="T405" s="214">
        <f>S405*H405</f>
        <v>0</v>
      </c>
      <c r="U405" s="35"/>
      <c r="V405" s="35"/>
      <c r="W405" s="35"/>
      <c r="X405" s="35"/>
      <c r="Y405" s="35"/>
      <c r="Z405" s="35"/>
      <c r="AA405" s="35"/>
      <c r="AB405" s="35"/>
      <c r="AC405" s="35"/>
      <c r="AD405" s="35"/>
      <c r="AE405" s="35"/>
      <c r="AR405" s="215" t="s">
        <v>151</v>
      </c>
      <c r="AT405" s="215" t="s">
        <v>146</v>
      </c>
      <c r="AU405" s="215" t="s">
        <v>83</v>
      </c>
      <c r="AY405" s="18" t="s">
        <v>143</v>
      </c>
      <c r="BE405" s="216">
        <f>IF(N405="základní",J405,0)</f>
        <v>0</v>
      </c>
      <c r="BF405" s="216">
        <f>IF(N405="snížená",J405,0)</f>
        <v>0</v>
      </c>
      <c r="BG405" s="216">
        <f>IF(N405="zákl. přenesená",J405,0)</f>
        <v>0</v>
      </c>
      <c r="BH405" s="216">
        <f>IF(N405="sníž. přenesená",J405,0)</f>
        <v>0</v>
      </c>
      <c r="BI405" s="216">
        <f>IF(N405="nulová",J405,0)</f>
        <v>0</v>
      </c>
      <c r="BJ405" s="18" t="s">
        <v>81</v>
      </c>
      <c r="BK405" s="216">
        <f>ROUND(I405*H405,2)</f>
        <v>0</v>
      </c>
      <c r="BL405" s="18" t="s">
        <v>151</v>
      </c>
      <c r="BM405" s="215" t="s">
        <v>442</v>
      </c>
    </row>
    <row r="406" spans="1:47" s="2" customFormat="1" ht="153.6">
      <c r="A406" s="35"/>
      <c r="B406" s="36"/>
      <c r="C406" s="37"/>
      <c r="D406" s="217" t="s">
        <v>152</v>
      </c>
      <c r="E406" s="37"/>
      <c r="F406" s="218" t="s">
        <v>443</v>
      </c>
      <c r="G406" s="37"/>
      <c r="H406" s="37"/>
      <c r="I406" s="116"/>
      <c r="J406" s="37"/>
      <c r="K406" s="37"/>
      <c r="L406" s="40"/>
      <c r="M406" s="219"/>
      <c r="N406" s="220"/>
      <c r="O406" s="72"/>
      <c r="P406" s="72"/>
      <c r="Q406" s="72"/>
      <c r="R406" s="72"/>
      <c r="S406" s="72"/>
      <c r="T406" s="73"/>
      <c r="U406" s="35"/>
      <c r="V406" s="35"/>
      <c r="W406" s="35"/>
      <c r="X406" s="35"/>
      <c r="Y406" s="35"/>
      <c r="Z406" s="35"/>
      <c r="AA406" s="35"/>
      <c r="AB406" s="35"/>
      <c r="AC406" s="35"/>
      <c r="AD406" s="35"/>
      <c r="AE406" s="35"/>
      <c r="AT406" s="18" t="s">
        <v>152</v>
      </c>
      <c r="AU406" s="18" t="s">
        <v>83</v>
      </c>
    </row>
    <row r="407" spans="2:51" s="13" customFormat="1" ht="10.2">
      <c r="B407" s="221"/>
      <c r="C407" s="222"/>
      <c r="D407" s="217" t="s">
        <v>177</v>
      </c>
      <c r="E407" s="223" t="s">
        <v>1</v>
      </c>
      <c r="F407" s="224" t="s">
        <v>444</v>
      </c>
      <c r="G407" s="222"/>
      <c r="H407" s="225">
        <v>18</v>
      </c>
      <c r="I407" s="226"/>
      <c r="J407" s="222"/>
      <c r="K407" s="222"/>
      <c r="L407" s="227"/>
      <c r="M407" s="228"/>
      <c r="N407" s="229"/>
      <c r="O407" s="229"/>
      <c r="P407" s="229"/>
      <c r="Q407" s="229"/>
      <c r="R407" s="229"/>
      <c r="S407" s="229"/>
      <c r="T407" s="230"/>
      <c r="AT407" s="231" t="s">
        <v>177</v>
      </c>
      <c r="AU407" s="231" t="s">
        <v>83</v>
      </c>
      <c r="AV407" s="13" t="s">
        <v>83</v>
      </c>
      <c r="AW407" s="13" t="s">
        <v>29</v>
      </c>
      <c r="AX407" s="13" t="s">
        <v>73</v>
      </c>
      <c r="AY407" s="231" t="s">
        <v>143</v>
      </c>
    </row>
    <row r="408" spans="2:51" s="15" customFormat="1" ht="10.2">
      <c r="B408" s="243"/>
      <c r="C408" s="244"/>
      <c r="D408" s="217" t="s">
        <v>177</v>
      </c>
      <c r="E408" s="245" t="s">
        <v>1</v>
      </c>
      <c r="F408" s="246" t="s">
        <v>342</v>
      </c>
      <c r="G408" s="244"/>
      <c r="H408" s="247">
        <v>18</v>
      </c>
      <c r="I408" s="248"/>
      <c r="J408" s="244"/>
      <c r="K408" s="244"/>
      <c r="L408" s="249"/>
      <c r="M408" s="250"/>
      <c r="N408" s="251"/>
      <c r="O408" s="251"/>
      <c r="P408" s="251"/>
      <c r="Q408" s="251"/>
      <c r="R408" s="251"/>
      <c r="S408" s="251"/>
      <c r="T408" s="252"/>
      <c r="AT408" s="253" t="s">
        <v>177</v>
      </c>
      <c r="AU408" s="253" t="s">
        <v>83</v>
      </c>
      <c r="AV408" s="15" t="s">
        <v>157</v>
      </c>
      <c r="AW408" s="15" t="s">
        <v>29</v>
      </c>
      <c r="AX408" s="15" t="s">
        <v>73</v>
      </c>
      <c r="AY408" s="253" t="s">
        <v>143</v>
      </c>
    </row>
    <row r="409" spans="2:51" s="13" customFormat="1" ht="10.2">
      <c r="B409" s="221"/>
      <c r="C409" s="222"/>
      <c r="D409" s="217" t="s">
        <v>177</v>
      </c>
      <c r="E409" s="223" t="s">
        <v>1</v>
      </c>
      <c r="F409" s="224" t="s">
        <v>445</v>
      </c>
      <c r="G409" s="222"/>
      <c r="H409" s="225">
        <v>5.2</v>
      </c>
      <c r="I409" s="226"/>
      <c r="J409" s="222"/>
      <c r="K409" s="222"/>
      <c r="L409" s="227"/>
      <c r="M409" s="228"/>
      <c r="N409" s="229"/>
      <c r="O409" s="229"/>
      <c r="P409" s="229"/>
      <c r="Q409" s="229"/>
      <c r="R409" s="229"/>
      <c r="S409" s="229"/>
      <c r="T409" s="230"/>
      <c r="AT409" s="231" t="s">
        <v>177</v>
      </c>
      <c r="AU409" s="231" t="s">
        <v>83</v>
      </c>
      <c r="AV409" s="13" t="s">
        <v>83</v>
      </c>
      <c r="AW409" s="13" t="s">
        <v>29</v>
      </c>
      <c r="AX409" s="13" t="s">
        <v>73</v>
      </c>
      <c r="AY409" s="231" t="s">
        <v>143</v>
      </c>
    </row>
    <row r="410" spans="2:51" s="13" customFormat="1" ht="10.2">
      <c r="B410" s="221"/>
      <c r="C410" s="222"/>
      <c r="D410" s="217" t="s">
        <v>177</v>
      </c>
      <c r="E410" s="223" t="s">
        <v>1</v>
      </c>
      <c r="F410" s="224" t="s">
        <v>446</v>
      </c>
      <c r="G410" s="222"/>
      <c r="H410" s="225">
        <v>19.2</v>
      </c>
      <c r="I410" s="226"/>
      <c r="J410" s="222"/>
      <c r="K410" s="222"/>
      <c r="L410" s="227"/>
      <c r="M410" s="228"/>
      <c r="N410" s="229"/>
      <c r="O410" s="229"/>
      <c r="P410" s="229"/>
      <c r="Q410" s="229"/>
      <c r="R410" s="229"/>
      <c r="S410" s="229"/>
      <c r="T410" s="230"/>
      <c r="AT410" s="231" t="s">
        <v>177</v>
      </c>
      <c r="AU410" s="231" t="s">
        <v>83</v>
      </c>
      <c r="AV410" s="13" t="s">
        <v>83</v>
      </c>
      <c r="AW410" s="13" t="s">
        <v>29</v>
      </c>
      <c r="AX410" s="13" t="s">
        <v>73</v>
      </c>
      <c r="AY410" s="231" t="s">
        <v>143</v>
      </c>
    </row>
    <row r="411" spans="2:51" s="13" customFormat="1" ht="10.2">
      <c r="B411" s="221"/>
      <c r="C411" s="222"/>
      <c r="D411" s="217" t="s">
        <v>177</v>
      </c>
      <c r="E411" s="223" t="s">
        <v>1</v>
      </c>
      <c r="F411" s="224" t="s">
        <v>447</v>
      </c>
      <c r="G411" s="222"/>
      <c r="H411" s="225">
        <v>12</v>
      </c>
      <c r="I411" s="226"/>
      <c r="J411" s="222"/>
      <c r="K411" s="222"/>
      <c r="L411" s="227"/>
      <c r="M411" s="228"/>
      <c r="N411" s="229"/>
      <c r="O411" s="229"/>
      <c r="P411" s="229"/>
      <c r="Q411" s="229"/>
      <c r="R411" s="229"/>
      <c r="S411" s="229"/>
      <c r="T411" s="230"/>
      <c r="AT411" s="231" t="s">
        <v>177</v>
      </c>
      <c r="AU411" s="231" t="s">
        <v>83</v>
      </c>
      <c r="AV411" s="13" t="s">
        <v>83</v>
      </c>
      <c r="AW411" s="13" t="s">
        <v>29</v>
      </c>
      <c r="AX411" s="13" t="s">
        <v>73</v>
      </c>
      <c r="AY411" s="231" t="s">
        <v>143</v>
      </c>
    </row>
    <row r="412" spans="2:51" s="13" customFormat="1" ht="10.2">
      <c r="B412" s="221"/>
      <c r="C412" s="222"/>
      <c r="D412" s="217" t="s">
        <v>177</v>
      </c>
      <c r="E412" s="223" t="s">
        <v>1</v>
      </c>
      <c r="F412" s="224" t="s">
        <v>448</v>
      </c>
      <c r="G412" s="222"/>
      <c r="H412" s="225">
        <v>48</v>
      </c>
      <c r="I412" s="226"/>
      <c r="J412" s="222"/>
      <c r="K412" s="222"/>
      <c r="L412" s="227"/>
      <c r="M412" s="228"/>
      <c r="N412" s="229"/>
      <c r="O412" s="229"/>
      <c r="P412" s="229"/>
      <c r="Q412" s="229"/>
      <c r="R412" s="229"/>
      <c r="S412" s="229"/>
      <c r="T412" s="230"/>
      <c r="AT412" s="231" t="s">
        <v>177</v>
      </c>
      <c r="AU412" s="231" t="s">
        <v>83</v>
      </c>
      <c r="AV412" s="13" t="s">
        <v>83</v>
      </c>
      <c r="AW412" s="13" t="s">
        <v>29</v>
      </c>
      <c r="AX412" s="13" t="s">
        <v>73</v>
      </c>
      <c r="AY412" s="231" t="s">
        <v>143</v>
      </c>
    </row>
    <row r="413" spans="2:51" s="15" customFormat="1" ht="10.2">
      <c r="B413" s="243"/>
      <c r="C413" s="244"/>
      <c r="D413" s="217" t="s">
        <v>177</v>
      </c>
      <c r="E413" s="245" t="s">
        <v>1</v>
      </c>
      <c r="F413" s="246" t="s">
        <v>349</v>
      </c>
      <c r="G413" s="244"/>
      <c r="H413" s="247">
        <v>84.4</v>
      </c>
      <c r="I413" s="248"/>
      <c r="J413" s="244"/>
      <c r="K413" s="244"/>
      <c r="L413" s="249"/>
      <c r="M413" s="250"/>
      <c r="N413" s="251"/>
      <c r="O413" s="251"/>
      <c r="P413" s="251"/>
      <c r="Q413" s="251"/>
      <c r="R413" s="251"/>
      <c r="S413" s="251"/>
      <c r="T413" s="252"/>
      <c r="AT413" s="253" t="s">
        <v>177</v>
      </c>
      <c r="AU413" s="253" t="s">
        <v>83</v>
      </c>
      <c r="AV413" s="15" t="s">
        <v>157</v>
      </c>
      <c r="AW413" s="15" t="s">
        <v>29</v>
      </c>
      <c r="AX413" s="15" t="s">
        <v>73</v>
      </c>
      <c r="AY413" s="253" t="s">
        <v>143</v>
      </c>
    </row>
    <row r="414" spans="2:51" s="13" customFormat="1" ht="10.2">
      <c r="B414" s="221"/>
      <c r="C414" s="222"/>
      <c r="D414" s="217" t="s">
        <v>177</v>
      </c>
      <c r="E414" s="223" t="s">
        <v>1</v>
      </c>
      <c r="F414" s="224" t="s">
        <v>444</v>
      </c>
      <c r="G414" s="222"/>
      <c r="H414" s="225">
        <v>18</v>
      </c>
      <c r="I414" s="226"/>
      <c r="J414" s="222"/>
      <c r="K414" s="222"/>
      <c r="L414" s="227"/>
      <c r="M414" s="228"/>
      <c r="N414" s="229"/>
      <c r="O414" s="229"/>
      <c r="P414" s="229"/>
      <c r="Q414" s="229"/>
      <c r="R414" s="229"/>
      <c r="S414" s="229"/>
      <c r="T414" s="230"/>
      <c r="AT414" s="231" t="s">
        <v>177</v>
      </c>
      <c r="AU414" s="231" t="s">
        <v>83</v>
      </c>
      <c r="AV414" s="13" t="s">
        <v>83</v>
      </c>
      <c r="AW414" s="13" t="s">
        <v>29</v>
      </c>
      <c r="AX414" s="13" t="s">
        <v>73</v>
      </c>
      <c r="AY414" s="231" t="s">
        <v>143</v>
      </c>
    </row>
    <row r="415" spans="2:51" s="15" customFormat="1" ht="10.2">
      <c r="B415" s="243"/>
      <c r="C415" s="244"/>
      <c r="D415" s="217" t="s">
        <v>177</v>
      </c>
      <c r="E415" s="245" t="s">
        <v>1</v>
      </c>
      <c r="F415" s="246" t="s">
        <v>352</v>
      </c>
      <c r="G415" s="244"/>
      <c r="H415" s="247">
        <v>18</v>
      </c>
      <c r="I415" s="248"/>
      <c r="J415" s="244"/>
      <c r="K415" s="244"/>
      <c r="L415" s="249"/>
      <c r="M415" s="250"/>
      <c r="N415" s="251"/>
      <c r="O415" s="251"/>
      <c r="P415" s="251"/>
      <c r="Q415" s="251"/>
      <c r="R415" s="251"/>
      <c r="S415" s="251"/>
      <c r="T415" s="252"/>
      <c r="AT415" s="253" t="s">
        <v>177</v>
      </c>
      <c r="AU415" s="253" t="s">
        <v>83</v>
      </c>
      <c r="AV415" s="15" t="s">
        <v>157</v>
      </c>
      <c r="AW415" s="15" t="s">
        <v>29</v>
      </c>
      <c r="AX415" s="15" t="s">
        <v>73</v>
      </c>
      <c r="AY415" s="253" t="s">
        <v>143</v>
      </c>
    </row>
    <row r="416" spans="2:51" s="13" customFormat="1" ht="10.2">
      <c r="B416" s="221"/>
      <c r="C416" s="222"/>
      <c r="D416" s="217" t="s">
        <v>177</v>
      </c>
      <c r="E416" s="223" t="s">
        <v>1</v>
      </c>
      <c r="F416" s="224" t="s">
        <v>449</v>
      </c>
      <c r="G416" s="222"/>
      <c r="H416" s="225">
        <v>7.4</v>
      </c>
      <c r="I416" s="226"/>
      <c r="J416" s="222"/>
      <c r="K416" s="222"/>
      <c r="L416" s="227"/>
      <c r="M416" s="228"/>
      <c r="N416" s="229"/>
      <c r="O416" s="229"/>
      <c r="P416" s="229"/>
      <c r="Q416" s="229"/>
      <c r="R416" s="229"/>
      <c r="S416" s="229"/>
      <c r="T416" s="230"/>
      <c r="AT416" s="231" t="s">
        <v>177</v>
      </c>
      <c r="AU416" s="231" t="s">
        <v>83</v>
      </c>
      <c r="AV416" s="13" t="s">
        <v>83</v>
      </c>
      <c r="AW416" s="13" t="s">
        <v>29</v>
      </c>
      <c r="AX416" s="13" t="s">
        <v>73</v>
      </c>
      <c r="AY416" s="231" t="s">
        <v>143</v>
      </c>
    </row>
    <row r="417" spans="2:51" s="13" customFormat="1" ht="10.2">
      <c r="B417" s="221"/>
      <c r="C417" s="222"/>
      <c r="D417" s="217" t="s">
        <v>177</v>
      </c>
      <c r="E417" s="223" t="s">
        <v>1</v>
      </c>
      <c r="F417" s="224" t="s">
        <v>450</v>
      </c>
      <c r="G417" s="222"/>
      <c r="H417" s="225">
        <v>26.4</v>
      </c>
      <c r="I417" s="226"/>
      <c r="J417" s="222"/>
      <c r="K417" s="222"/>
      <c r="L417" s="227"/>
      <c r="M417" s="228"/>
      <c r="N417" s="229"/>
      <c r="O417" s="229"/>
      <c r="P417" s="229"/>
      <c r="Q417" s="229"/>
      <c r="R417" s="229"/>
      <c r="S417" s="229"/>
      <c r="T417" s="230"/>
      <c r="AT417" s="231" t="s">
        <v>177</v>
      </c>
      <c r="AU417" s="231" t="s">
        <v>83</v>
      </c>
      <c r="AV417" s="13" t="s">
        <v>83</v>
      </c>
      <c r="AW417" s="13" t="s">
        <v>29</v>
      </c>
      <c r="AX417" s="13" t="s">
        <v>73</v>
      </c>
      <c r="AY417" s="231" t="s">
        <v>143</v>
      </c>
    </row>
    <row r="418" spans="2:51" s="13" customFormat="1" ht="10.2">
      <c r="B418" s="221"/>
      <c r="C418" s="222"/>
      <c r="D418" s="217" t="s">
        <v>177</v>
      </c>
      <c r="E418" s="223" t="s">
        <v>1</v>
      </c>
      <c r="F418" s="224" t="s">
        <v>451</v>
      </c>
      <c r="G418" s="222"/>
      <c r="H418" s="225">
        <v>4.8</v>
      </c>
      <c r="I418" s="226"/>
      <c r="J418" s="222"/>
      <c r="K418" s="222"/>
      <c r="L418" s="227"/>
      <c r="M418" s="228"/>
      <c r="N418" s="229"/>
      <c r="O418" s="229"/>
      <c r="P418" s="229"/>
      <c r="Q418" s="229"/>
      <c r="R418" s="229"/>
      <c r="S418" s="229"/>
      <c r="T418" s="230"/>
      <c r="AT418" s="231" t="s">
        <v>177</v>
      </c>
      <c r="AU418" s="231" t="s">
        <v>83</v>
      </c>
      <c r="AV418" s="13" t="s">
        <v>83</v>
      </c>
      <c r="AW418" s="13" t="s">
        <v>29</v>
      </c>
      <c r="AX418" s="13" t="s">
        <v>73</v>
      </c>
      <c r="AY418" s="231" t="s">
        <v>143</v>
      </c>
    </row>
    <row r="419" spans="2:51" s="15" customFormat="1" ht="10.2">
      <c r="B419" s="243"/>
      <c r="C419" s="244"/>
      <c r="D419" s="217" t="s">
        <v>177</v>
      </c>
      <c r="E419" s="245" t="s">
        <v>1</v>
      </c>
      <c r="F419" s="246" t="s">
        <v>358</v>
      </c>
      <c r="G419" s="244"/>
      <c r="H419" s="247">
        <v>38.599999999999994</v>
      </c>
      <c r="I419" s="248"/>
      <c r="J419" s="244"/>
      <c r="K419" s="244"/>
      <c r="L419" s="249"/>
      <c r="M419" s="250"/>
      <c r="N419" s="251"/>
      <c r="O419" s="251"/>
      <c r="P419" s="251"/>
      <c r="Q419" s="251"/>
      <c r="R419" s="251"/>
      <c r="S419" s="251"/>
      <c r="T419" s="252"/>
      <c r="AT419" s="253" t="s">
        <v>177</v>
      </c>
      <c r="AU419" s="253" t="s">
        <v>83</v>
      </c>
      <c r="AV419" s="15" t="s">
        <v>157</v>
      </c>
      <c r="AW419" s="15" t="s">
        <v>29</v>
      </c>
      <c r="AX419" s="15" t="s">
        <v>73</v>
      </c>
      <c r="AY419" s="253" t="s">
        <v>143</v>
      </c>
    </row>
    <row r="420" spans="2:51" s="13" customFormat="1" ht="10.2">
      <c r="B420" s="221"/>
      <c r="C420" s="222"/>
      <c r="D420" s="217" t="s">
        <v>177</v>
      </c>
      <c r="E420" s="223" t="s">
        <v>1</v>
      </c>
      <c r="F420" s="224" t="s">
        <v>452</v>
      </c>
      <c r="G420" s="222"/>
      <c r="H420" s="225">
        <v>122.4</v>
      </c>
      <c r="I420" s="226"/>
      <c r="J420" s="222"/>
      <c r="K420" s="222"/>
      <c r="L420" s="227"/>
      <c r="M420" s="228"/>
      <c r="N420" s="229"/>
      <c r="O420" s="229"/>
      <c r="P420" s="229"/>
      <c r="Q420" s="229"/>
      <c r="R420" s="229"/>
      <c r="S420" s="229"/>
      <c r="T420" s="230"/>
      <c r="AT420" s="231" t="s">
        <v>177</v>
      </c>
      <c r="AU420" s="231" t="s">
        <v>83</v>
      </c>
      <c r="AV420" s="13" t="s">
        <v>83</v>
      </c>
      <c r="AW420" s="13" t="s">
        <v>29</v>
      </c>
      <c r="AX420" s="13" t="s">
        <v>73</v>
      </c>
      <c r="AY420" s="231" t="s">
        <v>143</v>
      </c>
    </row>
    <row r="421" spans="2:51" s="13" customFormat="1" ht="10.2">
      <c r="B421" s="221"/>
      <c r="C421" s="222"/>
      <c r="D421" s="217" t="s">
        <v>177</v>
      </c>
      <c r="E421" s="223" t="s">
        <v>1</v>
      </c>
      <c r="F421" s="224" t="s">
        <v>453</v>
      </c>
      <c r="G421" s="222"/>
      <c r="H421" s="225">
        <v>6</v>
      </c>
      <c r="I421" s="226"/>
      <c r="J421" s="222"/>
      <c r="K421" s="222"/>
      <c r="L421" s="227"/>
      <c r="M421" s="228"/>
      <c r="N421" s="229"/>
      <c r="O421" s="229"/>
      <c r="P421" s="229"/>
      <c r="Q421" s="229"/>
      <c r="R421" s="229"/>
      <c r="S421" s="229"/>
      <c r="T421" s="230"/>
      <c r="AT421" s="231" t="s">
        <v>177</v>
      </c>
      <c r="AU421" s="231" t="s">
        <v>83</v>
      </c>
      <c r="AV421" s="13" t="s">
        <v>83</v>
      </c>
      <c r="AW421" s="13" t="s">
        <v>29</v>
      </c>
      <c r="AX421" s="13" t="s">
        <v>73</v>
      </c>
      <c r="AY421" s="231" t="s">
        <v>143</v>
      </c>
    </row>
    <row r="422" spans="2:51" s="13" customFormat="1" ht="10.2">
      <c r="B422" s="221"/>
      <c r="C422" s="222"/>
      <c r="D422" s="217" t="s">
        <v>177</v>
      </c>
      <c r="E422" s="223" t="s">
        <v>1</v>
      </c>
      <c r="F422" s="224" t="s">
        <v>454</v>
      </c>
      <c r="G422" s="222"/>
      <c r="H422" s="225">
        <v>9.6</v>
      </c>
      <c r="I422" s="226"/>
      <c r="J422" s="222"/>
      <c r="K422" s="222"/>
      <c r="L422" s="227"/>
      <c r="M422" s="228"/>
      <c r="N422" s="229"/>
      <c r="O422" s="229"/>
      <c r="P422" s="229"/>
      <c r="Q422" s="229"/>
      <c r="R422" s="229"/>
      <c r="S422" s="229"/>
      <c r="T422" s="230"/>
      <c r="AT422" s="231" t="s">
        <v>177</v>
      </c>
      <c r="AU422" s="231" t="s">
        <v>83</v>
      </c>
      <c r="AV422" s="13" t="s">
        <v>83</v>
      </c>
      <c r="AW422" s="13" t="s">
        <v>29</v>
      </c>
      <c r="AX422" s="13" t="s">
        <v>73</v>
      </c>
      <c r="AY422" s="231" t="s">
        <v>143</v>
      </c>
    </row>
    <row r="423" spans="2:51" s="13" customFormat="1" ht="10.2">
      <c r="B423" s="221"/>
      <c r="C423" s="222"/>
      <c r="D423" s="217" t="s">
        <v>177</v>
      </c>
      <c r="E423" s="223" t="s">
        <v>1</v>
      </c>
      <c r="F423" s="224" t="s">
        <v>455</v>
      </c>
      <c r="G423" s="222"/>
      <c r="H423" s="225">
        <v>4.4</v>
      </c>
      <c r="I423" s="226"/>
      <c r="J423" s="222"/>
      <c r="K423" s="222"/>
      <c r="L423" s="227"/>
      <c r="M423" s="228"/>
      <c r="N423" s="229"/>
      <c r="O423" s="229"/>
      <c r="P423" s="229"/>
      <c r="Q423" s="229"/>
      <c r="R423" s="229"/>
      <c r="S423" s="229"/>
      <c r="T423" s="230"/>
      <c r="AT423" s="231" t="s">
        <v>177</v>
      </c>
      <c r="AU423" s="231" t="s">
        <v>83</v>
      </c>
      <c r="AV423" s="13" t="s">
        <v>83</v>
      </c>
      <c r="AW423" s="13" t="s">
        <v>29</v>
      </c>
      <c r="AX423" s="13" t="s">
        <v>73</v>
      </c>
      <c r="AY423" s="231" t="s">
        <v>143</v>
      </c>
    </row>
    <row r="424" spans="2:51" s="15" customFormat="1" ht="10.2">
      <c r="B424" s="243"/>
      <c r="C424" s="244"/>
      <c r="D424" s="217" t="s">
        <v>177</v>
      </c>
      <c r="E424" s="245" t="s">
        <v>1</v>
      </c>
      <c r="F424" s="246" t="s">
        <v>374</v>
      </c>
      <c r="G424" s="244"/>
      <c r="H424" s="247">
        <v>142.4</v>
      </c>
      <c r="I424" s="248"/>
      <c r="J424" s="244"/>
      <c r="K424" s="244"/>
      <c r="L424" s="249"/>
      <c r="M424" s="250"/>
      <c r="N424" s="251"/>
      <c r="O424" s="251"/>
      <c r="P424" s="251"/>
      <c r="Q424" s="251"/>
      <c r="R424" s="251"/>
      <c r="S424" s="251"/>
      <c r="T424" s="252"/>
      <c r="AT424" s="253" t="s">
        <v>177</v>
      </c>
      <c r="AU424" s="253" t="s">
        <v>83</v>
      </c>
      <c r="AV424" s="15" t="s">
        <v>157</v>
      </c>
      <c r="AW424" s="15" t="s">
        <v>29</v>
      </c>
      <c r="AX424" s="15" t="s">
        <v>73</v>
      </c>
      <c r="AY424" s="253" t="s">
        <v>143</v>
      </c>
    </row>
    <row r="425" spans="2:51" s="14" customFormat="1" ht="10.2">
      <c r="B425" s="232"/>
      <c r="C425" s="233"/>
      <c r="D425" s="217" t="s">
        <v>177</v>
      </c>
      <c r="E425" s="234" t="s">
        <v>1</v>
      </c>
      <c r="F425" s="235" t="s">
        <v>179</v>
      </c>
      <c r="G425" s="233"/>
      <c r="H425" s="236">
        <v>301.40000000000003</v>
      </c>
      <c r="I425" s="237"/>
      <c r="J425" s="233"/>
      <c r="K425" s="233"/>
      <c r="L425" s="238"/>
      <c r="M425" s="239"/>
      <c r="N425" s="240"/>
      <c r="O425" s="240"/>
      <c r="P425" s="240"/>
      <c r="Q425" s="240"/>
      <c r="R425" s="240"/>
      <c r="S425" s="240"/>
      <c r="T425" s="241"/>
      <c r="AT425" s="242" t="s">
        <v>177</v>
      </c>
      <c r="AU425" s="242" t="s">
        <v>83</v>
      </c>
      <c r="AV425" s="14" t="s">
        <v>151</v>
      </c>
      <c r="AW425" s="14" t="s">
        <v>29</v>
      </c>
      <c r="AX425" s="14" t="s">
        <v>81</v>
      </c>
      <c r="AY425" s="242" t="s">
        <v>143</v>
      </c>
    </row>
    <row r="426" spans="1:65" s="2" customFormat="1" ht="14.4" customHeight="1">
      <c r="A426" s="35"/>
      <c r="B426" s="36"/>
      <c r="C426" s="254" t="s">
        <v>289</v>
      </c>
      <c r="D426" s="254" t="s">
        <v>241</v>
      </c>
      <c r="E426" s="255" t="s">
        <v>456</v>
      </c>
      <c r="F426" s="256" t="s">
        <v>457</v>
      </c>
      <c r="G426" s="257" t="s">
        <v>199</v>
      </c>
      <c r="H426" s="258">
        <v>28.865</v>
      </c>
      <c r="I426" s="259"/>
      <c r="J426" s="260">
        <f>ROUND(I426*H426,2)</f>
        <v>0</v>
      </c>
      <c r="K426" s="256" t="s">
        <v>150</v>
      </c>
      <c r="L426" s="261"/>
      <c r="M426" s="262" t="s">
        <v>1</v>
      </c>
      <c r="N426" s="263" t="s">
        <v>38</v>
      </c>
      <c r="O426" s="72"/>
      <c r="P426" s="213">
        <f>O426*H426</f>
        <v>0</v>
      </c>
      <c r="Q426" s="213">
        <v>0.00069</v>
      </c>
      <c r="R426" s="213">
        <f>Q426*H426</f>
        <v>0.019916849999999996</v>
      </c>
      <c r="S426" s="213">
        <v>0</v>
      </c>
      <c r="T426" s="214">
        <f>S426*H426</f>
        <v>0</v>
      </c>
      <c r="U426" s="35"/>
      <c r="V426" s="35"/>
      <c r="W426" s="35"/>
      <c r="X426" s="35"/>
      <c r="Y426" s="35"/>
      <c r="Z426" s="35"/>
      <c r="AA426" s="35"/>
      <c r="AB426" s="35"/>
      <c r="AC426" s="35"/>
      <c r="AD426" s="35"/>
      <c r="AE426" s="35"/>
      <c r="AR426" s="215" t="s">
        <v>164</v>
      </c>
      <c r="AT426" s="215" t="s">
        <v>241</v>
      </c>
      <c r="AU426" s="215" t="s">
        <v>83</v>
      </c>
      <c r="AY426" s="18" t="s">
        <v>143</v>
      </c>
      <c r="BE426" s="216">
        <f>IF(N426="základní",J426,0)</f>
        <v>0</v>
      </c>
      <c r="BF426" s="216">
        <f>IF(N426="snížená",J426,0)</f>
        <v>0</v>
      </c>
      <c r="BG426" s="216">
        <f>IF(N426="zákl. přenesená",J426,0)</f>
        <v>0</v>
      </c>
      <c r="BH426" s="216">
        <f>IF(N426="sníž. přenesená",J426,0)</f>
        <v>0</v>
      </c>
      <c r="BI426" s="216">
        <f>IF(N426="nulová",J426,0)</f>
        <v>0</v>
      </c>
      <c r="BJ426" s="18" t="s">
        <v>81</v>
      </c>
      <c r="BK426" s="216">
        <f>ROUND(I426*H426,2)</f>
        <v>0</v>
      </c>
      <c r="BL426" s="18" t="s">
        <v>151</v>
      </c>
      <c r="BM426" s="215" t="s">
        <v>458</v>
      </c>
    </row>
    <row r="427" spans="2:51" s="13" customFormat="1" ht="10.2">
      <c r="B427" s="221"/>
      <c r="C427" s="222"/>
      <c r="D427" s="217" t="s">
        <v>177</v>
      </c>
      <c r="E427" s="223" t="s">
        <v>1</v>
      </c>
      <c r="F427" s="224" t="s">
        <v>459</v>
      </c>
      <c r="G427" s="222"/>
      <c r="H427" s="225">
        <v>3.326</v>
      </c>
      <c r="I427" s="226"/>
      <c r="J427" s="222"/>
      <c r="K427" s="222"/>
      <c r="L427" s="227"/>
      <c r="M427" s="228"/>
      <c r="N427" s="229"/>
      <c r="O427" s="229"/>
      <c r="P427" s="229"/>
      <c r="Q427" s="229"/>
      <c r="R427" s="229"/>
      <c r="S427" s="229"/>
      <c r="T427" s="230"/>
      <c r="AT427" s="231" t="s">
        <v>177</v>
      </c>
      <c r="AU427" s="231" t="s">
        <v>83</v>
      </c>
      <c r="AV427" s="13" t="s">
        <v>83</v>
      </c>
      <c r="AW427" s="13" t="s">
        <v>29</v>
      </c>
      <c r="AX427" s="13" t="s">
        <v>73</v>
      </c>
      <c r="AY427" s="231" t="s">
        <v>143</v>
      </c>
    </row>
    <row r="428" spans="2:51" s="15" customFormat="1" ht="10.2">
      <c r="B428" s="243"/>
      <c r="C428" s="244"/>
      <c r="D428" s="217" t="s">
        <v>177</v>
      </c>
      <c r="E428" s="245" t="s">
        <v>1</v>
      </c>
      <c r="F428" s="246" t="s">
        <v>342</v>
      </c>
      <c r="G428" s="244"/>
      <c r="H428" s="247">
        <v>3.326</v>
      </c>
      <c r="I428" s="248"/>
      <c r="J428" s="244"/>
      <c r="K428" s="244"/>
      <c r="L428" s="249"/>
      <c r="M428" s="250"/>
      <c r="N428" s="251"/>
      <c r="O428" s="251"/>
      <c r="P428" s="251"/>
      <c r="Q428" s="251"/>
      <c r="R428" s="251"/>
      <c r="S428" s="251"/>
      <c r="T428" s="252"/>
      <c r="AT428" s="253" t="s">
        <v>177</v>
      </c>
      <c r="AU428" s="253" t="s">
        <v>83</v>
      </c>
      <c r="AV428" s="15" t="s">
        <v>157</v>
      </c>
      <c r="AW428" s="15" t="s">
        <v>29</v>
      </c>
      <c r="AX428" s="15" t="s">
        <v>73</v>
      </c>
      <c r="AY428" s="253" t="s">
        <v>143</v>
      </c>
    </row>
    <row r="429" spans="2:51" s="13" customFormat="1" ht="10.2">
      <c r="B429" s="221"/>
      <c r="C429" s="222"/>
      <c r="D429" s="217" t="s">
        <v>177</v>
      </c>
      <c r="E429" s="223" t="s">
        <v>1</v>
      </c>
      <c r="F429" s="224" t="s">
        <v>460</v>
      </c>
      <c r="G429" s="222"/>
      <c r="H429" s="225">
        <v>1.201</v>
      </c>
      <c r="I429" s="226"/>
      <c r="J429" s="222"/>
      <c r="K429" s="222"/>
      <c r="L429" s="227"/>
      <c r="M429" s="228"/>
      <c r="N429" s="229"/>
      <c r="O429" s="229"/>
      <c r="P429" s="229"/>
      <c r="Q429" s="229"/>
      <c r="R429" s="229"/>
      <c r="S429" s="229"/>
      <c r="T429" s="230"/>
      <c r="AT429" s="231" t="s">
        <v>177</v>
      </c>
      <c r="AU429" s="231" t="s">
        <v>83</v>
      </c>
      <c r="AV429" s="13" t="s">
        <v>83</v>
      </c>
      <c r="AW429" s="13" t="s">
        <v>29</v>
      </c>
      <c r="AX429" s="13" t="s">
        <v>73</v>
      </c>
      <c r="AY429" s="231" t="s">
        <v>143</v>
      </c>
    </row>
    <row r="430" spans="2:51" s="13" customFormat="1" ht="10.2">
      <c r="B430" s="221"/>
      <c r="C430" s="222"/>
      <c r="D430" s="217" t="s">
        <v>177</v>
      </c>
      <c r="E430" s="223" t="s">
        <v>1</v>
      </c>
      <c r="F430" s="224" t="s">
        <v>461</v>
      </c>
      <c r="G430" s="222"/>
      <c r="H430" s="225">
        <v>3.326</v>
      </c>
      <c r="I430" s="226"/>
      <c r="J430" s="222"/>
      <c r="K430" s="222"/>
      <c r="L430" s="227"/>
      <c r="M430" s="228"/>
      <c r="N430" s="229"/>
      <c r="O430" s="229"/>
      <c r="P430" s="229"/>
      <c r="Q430" s="229"/>
      <c r="R430" s="229"/>
      <c r="S430" s="229"/>
      <c r="T430" s="230"/>
      <c r="AT430" s="231" t="s">
        <v>177</v>
      </c>
      <c r="AU430" s="231" t="s">
        <v>83</v>
      </c>
      <c r="AV430" s="13" t="s">
        <v>83</v>
      </c>
      <c r="AW430" s="13" t="s">
        <v>29</v>
      </c>
      <c r="AX430" s="13" t="s">
        <v>73</v>
      </c>
      <c r="AY430" s="231" t="s">
        <v>143</v>
      </c>
    </row>
    <row r="431" spans="2:51" s="13" customFormat="1" ht="10.2">
      <c r="B431" s="221"/>
      <c r="C431" s="222"/>
      <c r="D431" s="217" t="s">
        <v>177</v>
      </c>
      <c r="E431" s="223" t="s">
        <v>1</v>
      </c>
      <c r="F431" s="224" t="s">
        <v>462</v>
      </c>
      <c r="G431" s="222"/>
      <c r="H431" s="225">
        <v>2.218</v>
      </c>
      <c r="I431" s="226"/>
      <c r="J431" s="222"/>
      <c r="K431" s="222"/>
      <c r="L431" s="227"/>
      <c r="M431" s="228"/>
      <c r="N431" s="229"/>
      <c r="O431" s="229"/>
      <c r="P431" s="229"/>
      <c r="Q431" s="229"/>
      <c r="R431" s="229"/>
      <c r="S431" s="229"/>
      <c r="T431" s="230"/>
      <c r="AT431" s="231" t="s">
        <v>177</v>
      </c>
      <c r="AU431" s="231" t="s">
        <v>83</v>
      </c>
      <c r="AV431" s="13" t="s">
        <v>83</v>
      </c>
      <c r="AW431" s="13" t="s">
        <v>29</v>
      </c>
      <c r="AX431" s="13" t="s">
        <v>73</v>
      </c>
      <c r="AY431" s="231" t="s">
        <v>143</v>
      </c>
    </row>
    <row r="432" spans="2:51" s="13" customFormat="1" ht="10.2">
      <c r="B432" s="221"/>
      <c r="C432" s="222"/>
      <c r="D432" s="217" t="s">
        <v>177</v>
      </c>
      <c r="E432" s="223" t="s">
        <v>1</v>
      </c>
      <c r="F432" s="224" t="s">
        <v>463</v>
      </c>
      <c r="G432" s="222"/>
      <c r="H432" s="225">
        <v>8.87</v>
      </c>
      <c r="I432" s="226"/>
      <c r="J432" s="222"/>
      <c r="K432" s="222"/>
      <c r="L432" s="227"/>
      <c r="M432" s="228"/>
      <c r="N432" s="229"/>
      <c r="O432" s="229"/>
      <c r="P432" s="229"/>
      <c r="Q432" s="229"/>
      <c r="R432" s="229"/>
      <c r="S432" s="229"/>
      <c r="T432" s="230"/>
      <c r="AT432" s="231" t="s">
        <v>177</v>
      </c>
      <c r="AU432" s="231" t="s">
        <v>83</v>
      </c>
      <c r="AV432" s="13" t="s">
        <v>83</v>
      </c>
      <c r="AW432" s="13" t="s">
        <v>29</v>
      </c>
      <c r="AX432" s="13" t="s">
        <v>73</v>
      </c>
      <c r="AY432" s="231" t="s">
        <v>143</v>
      </c>
    </row>
    <row r="433" spans="2:51" s="15" customFormat="1" ht="10.2">
      <c r="B433" s="243"/>
      <c r="C433" s="244"/>
      <c r="D433" s="217" t="s">
        <v>177</v>
      </c>
      <c r="E433" s="245" t="s">
        <v>1</v>
      </c>
      <c r="F433" s="246" t="s">
        <v>349</v>
      </c>
      <c r="G433" s="244"/>
      <c r="H433" s="247">
        <v>15.614999999999998</v>
      </c>
      <c r="I433" s="248"/>
      <c r="J433" s="244"/>
      <c r="K433" s="244"/>
      <c r="L433" s="249"/>
      <c r="M433" s="250"/>
      <c r="N433" s="251"/>
      <c r="O433" s="251"/>
      <c r="P433" s="251"/>
      <c r="Q433" s="251"/>
      <c r="R433" s="251"/>
      <c r="S433" s="251"/>
      <c r="T433" s="252"/>
      <c r="AT433" s="253" t="s">
        <v>177</v>
      </c>
      <c r="AU433" s="253" t="s">
        <v>83</v>
      </c>
      <c r="AV433" s="15" t="s">
        <v>157</v>
      </c>
      <c r="AW433" s="15" t="s">
        <v>29</v>
      </c>
      <c r="AX433" s="15" t="s">
        <v>73</v>
      </c>
      <c r="AY433" s="253" t="s">
        <v>143</v>
      </c>
    </row>
    <row r="434" spans="2:51" s="13" customFormat="1" ht="10.2">
      <c r="B434" s="221"/>
      <c r="C434" s="222"/>
      <c r="D434" s="217" t="s">
        <v>177</v>
      </c>
      <c r="E434" s="223" t="s">
        <v>1</v>
      </c>
      <c r="F434" s="224" t="s">
        <v>459</v>
      </c>
      <c r="G434" s="222"/>
      <c r="H434" s="225">
        <v>3.326</v>
      </c>
      <c r="I434" s="226"/>
      <c r="J434" s="222"/>
      <c r="K434" s="222"/>
      <c r="L434" s="227"/>
      <c r="M434" s="228"/>
      <c r="N434" s="229"/>
      <c r="O434" s="229"/>
      <c r="P434" s="229"/>
      <c r="Q434" s="229"/>
      <c r="R434" s="229"/>
      <c r="S434" s="229"/>
      <c r="T434" s="230"/>
      <c r="AT434" s="231" t="s">
        <v>177</v>
      </c>
      <c r="AU434" s="231" t="s">
        <v>83</v>
      </c>
      <c r="AV434" s="13" t="s">
        <v>83</v>
      </c>
      <c r="AW434" s="13" t="s">
        <v>29</v>
      </c>
      <c r="AX434" s="13" t="s">
        <v>73</v>
      </c>
      <c r="AY434" s="231" t="s">
        <v>143</v>
      </c>
    </row>
    <row r="435" spans="2:51" s="15" customFormat="1" ht="10.2">
      <c r="B435" s="243"/>
      <c r="C435" s="244"/>
      <c r="D435" s="217" t="s">
        <v>177</v>
      </c>
      <c r="E435" s="245" t="s">
        <v>1</v>
      </c>
      <c r="F435" s="246" t="s">
        <v>352</v>
      </c>
      <c r="G435" s="244"/>
      <c r="H435" s="247">
        <v>3.326</v>
      </c>
      <c r="I435" s="248"/>
      <c r="J435" s="244"/>
      <c r="K435" s="244"/>
      <c r="L435" s="249"/>
      <c r="M435" s="250"/>
      <c r="N435" s="251"/>
      <c r="O435" s="251"/>
      <c r="P435" s="251"/>
      <c r="Q435" s="251"/>
      <c r="R435" s="251"/>
      <c r="S435" s="251"/>
      <c r="T435" s="252"/>
      <c r="AT435" s="253" t="s">
        <v>177</v>
      </c>
      <c r="AU435" s="253" t="s">
        <v>83</v>
      </c>
      <c r="AV435" s="15" t="s">
        <v>157</v>
      </c>
      <c r="AW435" s="15" t="s">
        <v>29</v>
      </c>
      <c r="AX435" s="15" t="s">
        <v>73</v>
      </c>
      <c r="AY435" s="253" t="s">
        <v>143</v>
      </c>
    </row>
    <row r="436" spans="2:51" s="13" customFormat="1" ht="10.2">
      <c r="B436" s="221"/>
      <c r="C436" s="222"/>
      <c r="D436" s="217" t="s">
        <v>177</v>
      </c>
      <c r="E436" s="223" t="s">
        <v>1</v>
      </c>
      <c r="F436" s="224" t="s">
        <v>464</v>
      </c>
      <c r="G436" s="222"/>
      <c r="H436" s="225">
        <v>0.777</v>
      </c>
      <c r="I436" s="226"/>
      <c r="J436" s="222"/>
      <c r="K436" s="222"/>
      <c r="L436" s="227"/>
      <c r="M436" s="228"/>
      <c r="N436" s="229"/>
      <c r="O436" s="229"/>
      <c r="P436" s="229"/>
      <c r="Q436" s="229"/>
      <c r="R436" s="229"/>
      <c r="S436" s="229"/>
      <c r="T436" s="230"/>
      <c r="AT436" s="231" t="s">
        <v>177</v>
      </c>
      <c r="AU436" s="231" t="s">
        <v>83</v>
      </c>
      <c r="AV436" s="13" t="s">
        <v>83</v>
      </c>
      <c r="AW436" s="13" t="s">
        <v>29</v>
      </c>
      <c r="AX436" s="13" t="s">
        <v>73</v>
      </c>
      <c r="AY436" s="231" t="s">
        <v>143</v>
      </c>
    </row>
    <row r="437" spans="2:51" s="13" customFormat="1" ht="10.2">
      <c r="B437" s="221"/>
      <c r="C437" s="222"/>
      <c r="D437" s="217" t="s">
        <v>177</v>
      </c>
      <c r="E437" s="223" t="s">
        <v>1</v>
      </c>
      <c r="F437" s="224" t="s">
        <v>465</v>
      </c>
      <c r="G437" s="222"/>
      <c r="H437" s="225">
        <v>4.712</v>
      </c>
      <c r="I437" s="226"/>
      <c r="J437" s="222"/>
      <c r="K437" s="222"/>
      <c r="L437" s="227"/>
      <c r="M437" s="228"/>
      <c r="N437" s="229"/>
      <c r="O437" s="229"/>
      <c r="P437" s="229"/>
      <c r="Q437" s="229"/>
      <c r="R437" s="229"/>
      <c r="S437" s="229"/>
      <c r="T437" s="230"/>
      <c r="AT437" s="231" t="s">
        <v>177</v>
      </c>
      <c r="AU437" s="231" t="s">
        <v>83</v>
      </c>
      <c r="AV437" s="13" t="s">
        <v>83</v>
      </c>
      <c r="AW437" s="13" t="s">
        <v>29</v>
      </c>
      <c r="AX437" s="13" t="s">
        <v>73</v>
      </c>
      <c r="AY437" s="231" t="s">
        <v>143</v>
      </c>
    </row>
    <row r="438" spans="2:51" s="13" customFormat="1" ht="10.2">
      <c r="B438" s="221"/>
      <c r="C438" s="222"/>
      <c r="D438" s="217" t="s">
        <v>177</v>
      </c>
      <c r="E438" s="223" t="s">
        <v>1</v>
      </c>
      <c r="F438" s="224" t="s">
        <v>466</v>
      </c>
      <c r="G438" s="222"/>
      <c r="H438" s="225">
        <v>1.109</v>
      </c>
      <c r="I438" s="226"/>
      <c r="J438" s="222"/>
      <c r="K438" s="222"/>
      <c r="L438" s="227"/>
      <c r="M438" s="228"/>
      <c r="N438" s="229"/>
      <c r="O438" s="229"/>
      <c r="P438" s="229"/>
      <c r="Q438" s="229"/>
      <c r="R438" s="229"/>
      <c r="S438" s="229"/>
      <c r="T438" s="230"/>
      <c r="AT438" s="231" t="s">
        <v>177</v>
      </c>
      <c r="AU438" s="231" t="s">
        <v>83</v>
      </c>
      <c r="AV438" s="13" t="s">
        <v>83</v>
      </c>
      <c r="AW438" s="13" t="s">
        <v>29</v>
      </c>
      <c r="AX438" s="13" t="s">
        <v>73</v>
      </c>
      <c r="AY438" s="231" t="s">
        <v>143</v>
      </c>
    </row>
    <row r="439" spans="2:51" s="15" customFormat="1" ht="10.2">
      <c r="B439" s="243"/>
      <c r="C439" s="244"/>
      <c r="D439" s="217" t="s">
        <v>177</v>
      </c>
      <c r="E439" s="245" t="s">
        <v>1</v>
      </c>
      <c r="F439" s="246" t="s">
        <v>358</v>
      </c>
      <c r="G439" s="244"/>
      <c r="H439" s="247">
        <v>6.598</v>
      </c>
      <c r="I439" s="248"/>
      <c r="J439" s="244"/>
      <c r="K439" s="244"/>
      <c r="L439" s="249"/>
      <c r="M439" s="250"/>
      <c r="N439" s="251"/>
      <c r="O439" s="251"/>
      <c r="P439" s="251"/>
      <c r="Q439" s="251"/>
      <c r="R439" s="251"/>
      <c r="S439" s="251"/>
      <c r="T439" s="252"/>
      <c r="AT439" s="253" t="s">
        <v>177</v>
      </c>
      <c r="AU439" s="253" t="s">
        <v>83</v>
      </c>
      <c r="AV439" s="15" t="s">
        <v>157</v>
      </c>
      <c r="AW439" s="15" t="s">
        <v>29</v>
      </c>
      <c r="AX439" s="15" t="s">
        <v>73</v>
      </c>
      <c r="AY439" s="253" t="s">
        <v>143</v>
      </c>
    </row>
    <row r="440" spans="2:51" s="14" customFormat="1" ht="10.2">
      <c r="B440" s="232"/>
      <c r="C440" s="233"/>
      <c r="D440" s="217" t="s">
        <v>177</v>
      </c>
      <c r="E440" s="234" t="s">
        <v>1</v>
      </c>
      <c r="F440" s="235" t="s">
        <v>179</v>
      </c>
      <c r="G440" s="233"/>
      <c r="H440" s="236">
        <v>28.865000000000002</v>
      </c>
      <c r="I440" s="237"/>
      <c r="J440" s="233"/>
      <c r="K440" s="233"/>
      <c r="L440" s="238"/>
      <c r="M440" s="239"/>
      <c r="N440" s="240"/>
      <c r="O440" s="240"/>
      <c r="P440" s="240"/>
      <c r="Q440" s="240"/>
      <c r="R440" s="240"/>
      <c r="S440" s="240"/>
      <c r="T440" s="241"/>
      <c r="AT440" s="242" t="s">
        <v>177</v>
      </c>
      <c r="AU440" s="242" t="s">
        <v>83</v>
      </c>
      <c r="AV440" s="14" t="s">
        <v>151</v>
      </c>
      <c r="AW440" s="14" t="s">
        <v>29</v>
      </c>
      <c r="AX440" s="14" t="s">
        <v>81</v>
      </c>
      <c r="AY440" s="242" t="s">
        <v>143</v>
      </c>
    </row>
    <row r="441" spans="1:65" s="2" customFormat="1" ht="21.6" customHeight="1">
      <c r="A441" s="35"/>
      <c r="B441" s="36"/>
      <c r="C441" s="254" t="s">
        <v>467</v>
      </c>
      <c r="D441" s="254" t="s">
        <v>241</v>
      </c>
      <c r="E441" s="255" t="s">
        <v>468</v>
      </c>
      <c r="F441" s="256" t="s">
        <v>469</v>
      </c>
      <c r="G441" s="257" t="s">
        <v>199</v>
      </c>
      <c r="H441" s="258">
        <v>38.264</v>
      </c>
      <c r="I441" s="259"/>
      <c r="J441" s="260">
        <f>ROUND(I441*H441,2)</f>
        <v>0</v>
      </c>
      <c r="K441" s="256" t="s">
        <v>150</v>
      </c>
      <c r="L441" s="261"/>
      <c r="M441" s="262" t="s">
        <v>1</v>
      </c>
      <c r="N441" s="263" t="s">
        <v>38</v>
      </c>
      <c r="O441" s="72"/>
      <c r="P441" s="213">
        <f>O441*H441</f>
        <v>0</v>
      </c>
      <c r="Q441" s="213">
        <v>0.0009</v>
      </c>
      <c r="R441" s="213">
        <f>Q441*H441</f>
        <v>0.0344376</v>
      </c>
      <c r="S441" s="213">
        <v>0</v>
      </c>
      <c r="T441" s="214">
        <f>S441*H441</f>
        <v>0</v>
      </c>
      <c r="U441" s="35"/>
      <c r="V441" s="35"/>
      <c r="W441" s="35"/>
      <c r="X441" s="35"/>
      <c r="Y441" s="35"/>
      <c r="Z441" s="35"/>
      <c r="AA441" s="35"/>
      <c r="AB441" s="35"/>
      <c r="AC441" s="35"/>
      <c r="AD441" s="35"/>
      <c r="AE441" s="35"/>
      <c r="AR441" s="215" t="s">
        <v>164</v>
      </c>
      <c r="AT441" s="215" t="s">
        <v>241</v>
      </c>
      <c r="AU441" s="215" t="s">
        <v>83</v>
      </c>
      <c r="AY441" s="18" t="s">
        <v>143</v>
      </c>
      <c r="BE441" s="216">
        <f>IF(N441="základní",J441,0)</f>
        <v>0</v>
      </c>
      <c r="BF441" s="216">
        <f>IF(N441="snížená",J441,0)</f>
        <v>0</v>
      </c>
      <c r="BG441" s="216">
        <f>IF(N441="zákl. přenesená",J441,0)</f>
        <v>0</v>
      </c>
      <c r="BH441" s="216">
        <f>IF(N441="sníž. přenesená",J441,0)</f>
        <v>0</v>
      </c>
      <c r="BI441" s="216">
        <f>IF(N441="nulová",J441,0)</f>
        <v>0</v>
      </c>
      <c r="BJ441" s="18" t="s">
        <v>81</v>
      </c>
      <c r="BK441" s="216">
        <f>ROUND(I441*H441,2)</f>
        <v>0</v>
      </c>
      <c r="BL441" s="18" t="s">
        <v>151</v>
      </c>
      <c r="BM441" s="215" t="s">
        <v>470</v>
      </c>
    </row>
    <row r="442" spans="2:51" s="13" customFormat="1" ht="10.2">
      <c r="B442" s="221"/>
      <c r="C442" s="222"/>
      <c r="D442" s="217" t="s">
        <v>177</v>
      </c>
      <c r="E442" s="223" t="s">
        <v>1</v>
      </c>
      <c r="F442" s="224" t="s">
        <v>471</v>
      </c>
      <c r="G442" s="222"/>
      <c r="H442" s="225">
        <v>0.832</v>
      </c>
      <c r="I442" s="226"/>
      <c r="J442" s="222"/>
      <c r="K442" s="222"/>
      <c r="L442" s="227"/>
      <c r="M442" s="228"/>
      <c r="N442" s="229"/>
      <c r="O442" s="229"/>
      <c r="P442" s="229"/>
      <c r="Q442" s="229"/>
      <c r="R442" s="229"/>
      <c r="S442" s="229"/>
      <c r="T442" s="230"/>
      <c r="AT442" s="231" t="s">
        <v>177</v>
      </c>
      <c r="AU442" s="231" t="s">
        <v>83</v>
      </c>
      <c r="AV442" s="13" t="s">
        <v>83</v>
      </c>
      <c r="AW442" s="13" t="s">
        <v>29</v>
      </c>
      <c r="AX442" s="13" t="s">
        <v>73</v>
      </c>
      <c r="AY442" s="231" t="s">
        <v>143</v>
      </c>
    </row>
    <row r="443" spans="2:51" s="15" customFormat="1" ht="10.2">
      <c r="B443" s="243"/>
      <c r="C443" s="244"/>
      <c r="D443" s="217" t="s">
        <v>177</v>
      </c>
      <c r="E443" s="245" t="s">
        <v>1</v>
      </c>
      <c r="F443" s="246" t="s">
        <v>342</v>
      </c>
      <c r="G443" s="244"/>
      <c r="H443" s="247">
        <v>0.832</v>
      </c>
      <c r="I443" s="248"/>
      <c r="J443" s="244"/>
      <c r="K443" s="244"/>
      <c r="L443" s="249"/>
      <c r="M443" s="250"/>
      <c r="N443" s="251"/>
      <c r="O443" s="251"/>
      <c r="P443" s="251"/>
      <c r="Q443" s="251"/>
      <c r="R443" s="251"/>
      <c r="S443" s="251"/>
      <c r="T443" s="252"/>
      <c r="AT443" s="253" t="s">
        <v>177</v>
      </c>
      <c r="AU443" s="253" t="s">
        <v>83</v>
      </c>
      <c r="AV443" s="15" t="s">
        <v>157</v>
      </c>
      <c r="AW443" s="15" t="s">
        <v>29</v>
      </c>
      <c r="AX443" s="15" t="s">
        <v>73</v>
      </c>
      <c r="AY443" s="253" t="s">
        <v>143</v>
      </c>
    </row>
    <row r="444" spans="2:51" s="13" customFormat="1" ht="10.2">
      <c r="B444" s="221"/>
      <c r="C444" s="222"/>
      <c r="D444" s="217" t="s">
        <v>177</v>
      </c>
      <c r="E444" s="223" t="s">
        <v>1</v>
      </c>
      <c r="F444" s="224" t="s">
        <v>472</v>
      </c>
      <c r="G444" s="222"/>
      <c r="H444" s="225">
        <v>1.109</v>
      </c>
      <c r="I444" s="226"/>
      <c r="J444" s="222"/>
      <c r="K444" s="222"/>
      <c r="L444" s="227"/>
      <c r="M444" s="228"/>
      <c r="N444" s="229"/>
      <c r="O444" s="229"/>
      <c r="P444" s="229"/>
      <c r="Q444" s="229"/>
      <c r="R444" s="229"/>
      <c r="S444" s="229"/>
      <c r="T444" s="230"/>
      <c r="AT444" s="231" t="s">
        <v>177</v>
      </c>
      <c r="AU444" s="231" t="s">
        <v>83</v>
      </c>
      <c r="AV444" s="13" t="s">
        <v>83</v>
      </c>
      <c r="AW444" s="13" t="s">
        <v>29</v>
      </c>
      <c r="AX444" s="13" t="s">
        <v>73</v>
      </c>
      <c r="AY444" s="231" t="s">
        <v>143</v>
      </c>
    </row>
    <row r="445" spans="2:51" s="13" customFormat="1" ht="10.2">
      <c r="B445" s="221"/>
      <c r="C445" s="222"/>
      <c r="D445" s="217" t="s">
        <v>177</v>
      </c>
      <c r="E445" s="223" t="s">
        <v>1</v>
      </c>
      <c r="F445" s="224" t="s">
        <v>473</v>
      </c>
      <c r="G445" s="222"/>
      <c r="H445" s="225">
        <v>0.554</v>
      </c>
      <c r="I445" s="226"/>
      <c r="J445" s="222"/>
      <c r="K445" s="222"/>
      <c r="L445" s="227"/>
      <c r="M445" s="228"/>
      <c r="N445" s="229"/>
      <c r="O445" s="229"/>
      <c r="P445" s="229"/>
      <c r="Q445" s="229"/>
      <c r="R445" s="229"/>
      <c r="S445" s="229"/>
      <c r="T445" s="230"/>
      <c r="AT445" s="231" t="s">
        <v>177</v>
      </c>
      <c r="AU445" s="231" t="s">
        <v>83</v>
      </c>
      <c r="AV445" s="13" t="s">
        <v>83</v>
      </c>
      <c r="AW445" s="13" t="s">
        <v>29</v>
      </c>
      <c r="AX445" s="13" t="s">
        <v>73</v>
      </c>
      <c r="AY445" s="231" t="s">
        <v>143</v>
      </c>
    </row>
    <row r="446" spans="2:51" s="13" customFormat="1" ht="10.2">
      <c r="B446" s="221"/>
      <c r="C446" s="222"/>
      <c r="D446" s="217" t="s">
        <v>177</v>
      </c>
      <c r="E446" s="223" t="s">
        <v>1</v>
      </c>
      <c r="F446" s="224" t="s">
        <v>474</v>
      </c>
      <c r="G446" s="222"/>
      <c r="H446" s="225">
        <v>2.218</v>
      </c>
      <c r="I446" s="226"/>
      <c r="J446" s="222"/>
      <c r="K446" s="222"/>
      <c r="L446" s="227"/>
      <c r="M446" s="228"/>
      <c r="N446" s="229"/>
      <c r="O446" s="229"/>
      <c r="P446" s="229"/>
      <c r="Q446" s="229"/>
      <c r="R446" s="229"/>
      <c r="S446" s="229"/>
      <c r="T446" s="230"/>
      <c r="AT446" s="231" t="s">
        <v>177</v>
      </c>
      <c r="AU446" s="231" t="s">
        <v>83</v>
      </c>
      <c r="AV446" s="13" t="s">
        <v>83</v>
      </c>
      <c r="AW446" s="13" t="s">
        <v>29</v>
      </c>
      <c r="AX446" s="13" t="s">
        <v>73</v>
      </c>
      <c r="AY446" s="231" t="s">
        <v>143</v>
      </c>
    </row>
    <row r="447" spans="2:51" s="15" customFormat="1" ht="10.2">
      <c r="B447" s="243"/>
      <c r="C447" s="244"/>
      <c r="D447" s="217" t="s">
        <v>177</v>
      </c>
      <c r="E447" s="245" t="s">
        <v>1</v>
      </c>
      <c r="F447" s="246" t="s">
        <v>349</v>
      </c>
      <c r="G447" s="244"/>
      <c r="H447" s="247">
        <v>3.8810000000000002</v>
      </c>
      <c r="I447" s="248"/>
      <c r="J447" s="244"/>
      <c r="K447" s="244"/>
      <c r="L447" s="249"/>
      <c r="M447" s="250"/>
      <c r="N447" s="251"/>
      <c r="O447" s="251"/>
      <c r="P447" s="251"/>
      <c r="Q447" s="251"/>
      <c r="R447" s="251"/>
      <c r="S447" s="251"/>
      <c r="T447" s="252"/>
      <c r="AT447" s="253" t="s">
        <v>177</v>
      </c>
      <c r="AU447" s="253" t="s">
        <v>83</v>
      </c>
      <c r="AV447" s="15" t="s">
        <v>157</v>
      </c>
      <c r="AW447" s="15" t="s">
        <v>29</v>
      </c>
      <c r="AX447" s="15" t="s">
        <v>73</v>
      </c>
      <c r="AY447" s="253" t="s">
        <v>143</v>
      </c>
    </row>
    <row r="448" spans="2:51" s="13" customFormat="1" ht="10.2">
      <c r="B448" s="221"/>
      <c r="C448" s="222"/>
      <c r="D448" s="217" t="s">
        <v>177</v>
      </c>
      <c r="E448" s="223" t="s">
        <v>1</v>
      </c>
      <c r="F448" s="224" t="s">
        <v>471</v>
      </c>
      <c r="G448" s="222"/>
      <c r="H448" s="225">
        <v>0.832</v>
      </c>
      <c r="I448" s="226"/>
      <c r="J448" s="222"/>
      <c r="K448" s="222"/>
      <c r="L448" s="227"/>
      <c r="M448" s="228"/>
      <c r="N448" s="229"/>
      <c r="O448" s="229"/>
      <c r="P448" s="229"/>
      <c r="Q448" s="229"/>
      <c r="R448" s="229"/>
      <c r="S448" s="229"/>
      <c r="T448" s="230"/>
      <c r="AT448" s="231" t="s">
        <v>177</v>
      </c>
      <c r="AU448" s="231" t="s">
        <v>83</v>
      </c>
      <c r="AV448" s="13" t="s">
        <v>83</v>
      </c>
      <c r="AW448" s="13" t="s">
        <v>29</v>
      </c>
      <c r="AX448" s="13" t="s">
        <v>73</v>
      </c>
      <c r="AY448" s="231" t="s">
        <v>143</v>
      </c>
    </row>
    <row r="449" spans="2:51" s="15" customFormat="1" ht="10.2">
      <c r="B449" s="243"/>
      <c r="C449" s="244"/>
      <c r="D449" s="217" t="s">
        <v>177</v>
      </c>
      <c r="E449" s="245" t="s">
        <v>1</v>
      </c>
      <c r="F449" s="246" t="s">
        <v>352</v>
      </c>
      <c r="G449" s="244"/>
      <c r="H449" s="247">
        <v>0.832</v>
      </c>
      <c r="I449" s="248"/>
      <c r="J449" s="244"/>
      <c r="K449" s="244"/>
      <c r="L449" s="249"/>
      <c r="M449" s="250"/>
      <c r="N449" s="251"/>
      <c r="O449" s="251"/>
      <c r="P449" s="251"/>
      <c r="Q449" s="251"/>
      <c r="R449" s="251"/>
      <c r="S449" s="251"/>
      <c r="T449" s="252"/>
      <c r="AT449" s="253" t="s">
        <v>177</v>
      </c>
      <c r="AU449" s="253" t="s">
        <v>83</v>
      </c>
      <c r="AV449" s="15" t="s">
        <v>157</v>
      </c>
      <c r="AW449" s="15" t="s">
        <v>29</v>
      </c>
      <c r="AX449" s="15" t="s">
        <v>73</v>
      </c>
      <c r="AY449" s="253" t="s">
        <v>143</v>
      </c>
    </row>
    <row r="450" spans="2:51" s="13" customFormat="1" ht="10.2">
      <c r="B450" s="221"/>
      <c r="C450" s="222"/>
      <c r="D450" s="217" t="s">
        <v>177</v>
      </c>
      <c r="E450" s="223" t="s">
        <v>1</v>
      </c>
      <c r="F450" s="224" t="s">
        <v>475</v>
      </c>
      <c r="G450" s="222"/>
      <c r="H450" s="225">
        <v>1.32</v>
      </c>
      <c r="I450" s="226"/>
      <c r="J450" s="222"/>
      <c r="K450" s="222"/>
      <c r="L450" s="227"/>
      <c r="M450" s="228"/>
      <c r="N450" s="229"/>
      <c r="O450" s="229"/>
      <c r="P450" s="229"/>
      <c r="Q450" s="229"/>
      <c r="R450" s="229"/>
      <c r="S450" s="229"/>
      <c r="T450" s="230"/>
      <c r="AT450" s="231" t="s">
        <v>177</v>
      </c>
      <c r="AU450" s="231" t="s">
        <v>83</v>
      </c>
      <c r="AV450" s="13" t="s">
        <v>83</v>
      </c>
      <c r="AW450" s="13" t="s">
        <v>29</v>
      </c>
      <c r="AX450" s="13" t="s">
        <v>73</v>
      </c>
      <c r="AY450" s="231" t="s">
        <v>143</v>
      </c>
    </row>
    <row r="451" spans="2:51" s="15" customFormat="1" ht="10.2">
      <c r="B451" s="243"/>
      <c r="C451" s="244"/>
      <c r="D451" s="217" t="s">
        <v>177</v>
      </c>
      <c r="E451" s="245" t="s">
        <v>1</v>
      </c>
      <c r="F451" s="246" t="s">
        <v>358</v>
      </c>
      <c r="G451" s="244"/>
      <c r="H451" s="247">
        <v>1.32</v>
      </c>
      <c r="I451" s="248"/>
      <c r="J451" s="244"/>
      <c r="K451" s="244"/>
      <c r="L451" s="249"/>
      <c r="M451" s="250"/>
      <c r="N451" s="251"/>
      <c r="O451" s="251"/>
      <c r="P451" s="251"/>
      <c r="Q451" s="251"/>
      <c r="R451" s="251"/>
      <c r="S451" s="251"/>
      <c r="T451" s="252"/>
      <c r="AT451" s="253" t="s">
        <v>177</v>
      </c>
      <c r="AU451" s="253" t="s">
        <v>83</v>
      </c>
      <c r="AV451" s="15" t="s">
        <v>157</v>
      </c>
      <c r="AW451" s="15" t="s">
        <v>29</v>
      </c>
      <c r="AX451" s="15" t="s">
        <v>73</v>
      </c>
      <c r="AY451" s="253" t="s">
        <v>143</v>
      </c>
    </row>
    <row r="452" spans="2:51" s="13" customFormat="1" ht="10.2">
      <c r="B452" s="221"/>
      <c r="C452" s="222"/>
      <c r="D452" s="217" t="s">
        <v>177</v>
      </c>
      <c r="E452" s="223" t="s">
        <v>1</v>
      </c>
      <c r="F452" s="224" t="s">
        <v>476</v>
      </c>
      <c r="G452" s="222"/>
      <c r="H452" s="225">
        <v>26.989</v>
      </c>
      <c r="I452" s="226"/>
      <c r="J452" s="222"/>
      <c r="K452" s="222"/>
      <c r="L452" s="227"/>
      <c r="M452" s="228"/>
      <c r="N452" s="229"/>
      <c r="O452" s="229"/>
      <c r="P452" s="229"/>
      <c r="Q452" s="229"/>
      <c r="R452" s="229"/>
      <c r="S452" s="229"/>
      <c r="T452" s="230"/>
      <c r="AT452" s="231" t="s">
        <v>177</v>
      </c>
      <c r="AU452" s="231" t="s">
        <v>83</v>
      </c>
      <c r="AV452" s="13" t="s">
        <v>83</v>
      </c>
      <c r="AW452" s="13" t="s">
        <v>29</v>
      </c>
      <c r="AX452" s="13" t="s">
        <v>73</v>
      </c>
      <c r="AY452" s="231" t="s">
        <v>143</v>
      </c>
    </row>
    <row r="453" spans="2:51" s="13" customFormat="1" ht="10.2">
      <c r="B453" s="221"/>
      <c r="C453" s="222"/>
      <c r="D453" s="217" t="s">
        <v>177</v>
      </c>
      <c r="E453" s="223" t="s">
        <v>1</v>
      </c>
      <c r="F453" s="224" t="s">
        <v>477</v>
      </c>
      <c r="G453" s="222"/>
      <c r="H453" s="225">
        <v>1.323</v>
      </c>
      <c r="I453" s="226"/>
      <c r="J453" s="222"/>
      <c r="K453" s="222"/>
      <c r="L453" s="227"/>
      <c r="M453" s="228"/>
      <c r="N453" s="229"/>
      <c r="O453" s="229"/>
      <c r="P453" s="229"/>
      <c r="Q453" s="229"/>
      <c r="R453" s="229"/>
      <c r="S453" s="229"/>
      <c r="T453" s="230"/>
      <c r="AT453" s="231" t="s">
        <v>177</v>
      </c>
      <c r="AU453" s="231" t="s">
        <v>83</v>
      </c>
      <c r="AV453" s="13" t="s">
        <v>83</v>
      </c>
      <c r="AW453" s="13" t="s">
        <v>29</v>
      </c>
      <c r="AX453" s="13" t="s">
        <v>73</v>
      </c>
      <c r="AY453" s="231" t="s">
        <v>143</v>
      </c>
    </row>
    <row r="454" spans="2:51" s="13" customFormat="1" ht="10.2">
      <c r="B454" s="221"/>
      <c r="C454" s="222"/>
      <c r="D454" s="217" t="s">
        <v>177</v>
      </c>
      <c r="E454" s="223" t="s">
        <v>1</v>
      </c>
      <c r="F454" s="224" t="s">
        <v>478</v>
      </c>
      <c r="G454" s="222"/>
      <c r="H454" s="225">
        <v>2.117</v>
      </c>
      <c r="I454" s="226"/>
      <c r="J454" s="222"/>
      <c r="K454" s="222"/>
      <c r="L454" s="227"/>
      <c r="M454" s="228"/>
      <c r="N454" s="229"/>
      <c r="O454" s="229"/>
      <c r="P454" s="229"/>
      <c r="Q454" s="229"/>
      <c r="R454" s="229"/>
      <c r="S454" s="229"/>
      <c r="T454" s="230"/>
      <c r="AT454" s="231" t="s">
        <v>177</v>
      </c>
      <c r="AU454" s="231" t="s">
        <v>83</v>
      </c>
      <c r="AV454" s="13" t="s">
        <v>83</v>
      </c>
      <c r="AW454" s="13" t="s">
        <v>29</v>
      </c>
      <c r="AX454" s="13" t="s">
        <v>73</v>
      </c>
      <c r="AY454" s="231" t="s">
        <v>143</v>
      </c>
    </row>
    <row r="455" spans="2:51" s="13" customFormat="1" ht="10.2">
      <c r="B455" s="221"/>
      <c r="C455" s="222"/>
      <c r="D455" s="217" t="s">
        <v>177</v>
      </c>
      <c r="E455" s="223" t="s">
        <v>1</v>
      </c>
      <c r="F455" s="224" t="s">
        <v>479</v>
      </c>
      <c r="G455" s="222"/>
      <c r="H455" s="225">
        <v>0.97</v>
      </c>
      <c r="I455" s="226"/>
      <c r="J455" s="222"/>
      <c r="K455" s="222"/>
      <c r="L455" s="227"/>
      <c r="M455" s="228"/>
      <c r="N455" s="229"/>
      <c r="O455" s="229"/>
      <c r="P455" s="229"/>
      <c r="Q455" s="229"/>
      <c r="R455" s="229"/>
      <c r="S455" s="229"/>
      <c r="T455" s="230"/>
      <c r="AT455" s="231" t="s">
        <v>177</v>
      </c>
      <c r="AU455" s="231" t="s">
        <v>83</v>
      </c>
      <c r="AV455" s="13" t="s">
        <v>83</v>
      </c>
      <c r="AW455" s="13" t="s">
        <v>29</v>
      </c>
      <c r="AX455" s="13" t="s">
        <v>73</v>
      </c>
      <c r="AY455" s="231" t="s">
        <v>143</v>
      </c>
    </row>
    <row r="456" spans="2:51" s="15" customFormat="1" ht="10.2">
      <c r="B456" s="243"/>
      <c r="C456" s="244"/>
      <c r="D456" s="217" t="s">
        <v>177</v>
      </c>
      <c r="E456" s="245" t="s">
        <v>1</v>
      </c>
      <c r="F456" s="246" t="s">
        <v>374</v>
      </c>
      <c r="G456" s="244"/>
      <c r="H456" s="247">
        <v>31.399</v>
      </c>
      <c r="I456" s="248"/>
      <c r="J456" s="244"/>
      <c r="K456" s="244"/>
      <c r="L456" s="249"/>
      <c r="M456" s="250"/>
      <c r="N456" s="251"/>
      <c r="O456" s="251"/>
      <c r="P456" s="251"/>
      <c r="Q456" s="251"/>
      <c r="R456" s="251"/>
      <c r="S456" s="251"/>
      <c r="T456" s="252"/>
      <c r="AT456" s="253" t="s">
        <v>177</v>
      </c>
      <c r="AU456" s="253" t="s">
        <v>83</v>
      </c>
      <c r="AV456" s="15" t="s">
        <v>157</v>
      </c>
      <c r="AW456" s="15" t="s">
        <v>29</v>
      </c>
      <c r="AX456" s="15" t="s">
        <v>73</v>
      </c>
      <c r="AY456" s="253" t="s">
        <v>143</v>
      </c>
    </row>
    <row r="457" spans="2:51" s="14" customFormat="1" ht="10.2">
      <c r="B457" s="232"/>
      <c r="C457" s="233"/>
      <c r="D457" s="217" t="s">
        <v>177</v>
      </c>
      <c r="E457" s="234" t="s">
        <v>1</v>
      </c>
      <c r="F457" s="235" t="s">
        <v>179</v>
      </c>
      <c r="G457" s="233"/>
      <c r="H457" s="236">
        <v>38.263999999999996</v>
      </c>
      <c r="I457" s="237"/>
      <c r="J457" s="233"/>
      <c r="K457" s="233"/>
      <c r="L457" s="238"/>
      <c r="M457" s="239"/>
      <c r="N457" s="240"/>
      <c r="O457" s="240"/>
      <c r="P457" s="240"/>
      <c r="Q457" s="240"/>
      <c r="R457" s="240"/>
      <c r="S457" s="240"/>
      <c r="T457" s="241"/>
      <c r="AT457" s="242" t="s">
        <v>177</v>
      </c>
      <c r="AU457" s="242" t="s">
        <v>83</v>
      </c>
      <c r="AV457" s="14" t="s">
        <v>151</v>
      </c>
      <c r="AW457" s="14" t="s">
        <v>29</v>
      </c>
      <c r="AX457" s="14" t="s">
        <v>81</v>
      </c>
      <c r="AY457" s="242" t="s">
        <v>143</v>
      </c>
    </row>
    <row r="458" spans="1:65" s="2" customFormat="1" ht="43.2" customHeight="1">
      <c r="A458" s="35"/>
      <c r="B458" s="36"/>
      <c r="C458" s="204" t="s">
        <v>293</v>
      </c>
      <c r="D458" s="204" t="s">
        <v>146</v>
      </c>
      <c r="E458" s="205" t="s">
        <v>480</v>
      </c>
      <c r="F458" s="206" t="s">
        <v>481</v>
      </c>
      <c r="G458" s="207" t="s">
        <v>199</v>
      </c>
      <c r="H458" s="208">
        <v>725.904</v>
      </c>
      <c r="I458" s="209"/>
      <c r="J458" s="210">
        <f>ROUND(I458*H458,2)</f>
        <v>0</v>
      </c>
      <c r="K458" s="206" t="s">
        <v>150</v>
      </c>
      <c r="L458" s="40"/>
      <c r="M458" s="211" t="s">
        <v>1</v>
      </c>
      <c r="N458" s="212" t="s">
        <v>38</v>
      </c>
      <c r="O458" s="72"/>
      <c r="P458" s="213">
        <f>O458*H458</f>
        <v>0</v>
      </c>
      <c r="Q458" s="213">
        <v>6E-05</v>
      </c>
      <c r="R458" s="213">
        <f>Q458*H458</f>
        <v>0.04355424</v>
      </c>
      <c r="S458" s="213">
        <v>0</v>
      </c>
      <c r="T458" s="214">
        <f>S458*H458</f>
        <v>0</v>
      </c>
      <c r="U458" s="35"/>
      <c r="V458" s="35"/>
      <c r="W458" s="35"/>
      <c r="X458" s="35"/>
      <c r="Y458" s="35"/>
      <c r="Z458" s="35"/>
      <c r="AA458" s="35"/>
      <c r="AB458" s="35"/>
      <c r="AC458" s="35"/>
      <c r="AD458" s="35"/>
      <c r="AE458" s="35"/>
      <c r="AR458" s="215" t="s">
        <v>151</v>
      </c>
      <c r="AT458" s="215" t="s">
        <v>146</v>
      </c>
      <c r="AU458" s="215" t="s">
        <v>83</v>
      </c>
      <c r="AY458" s="18" t="s">
        <v>143</v>
      </c>
      <c r="BE458" s="216">
        <f>IF(N458="základní",J458,0)</f>
        <v>0</v>
      </c>
      <c r="BF458" s="216">
        <f>IF(N458="snížená",J458,0)</f>
        <v>0</v>
      </c>
      <c r="BG458" s="216">
        <f>IF(N458="zákl. přenesená",J458,0)</f>
        <v>0</v>
      </c>
      <c r="BH458" s="216">
        <f>IF(N458="sníž. přenesená",J458,0)</f>
        <v>0</v>
      </c>
      <c r="BI458" s="216">
        <f>IF(N458="nulová",J458,0)</f>
        <v>0</v>
      </c>
      <c r="BJ458" s="18" t="s">
        <v>81</v>
      </c>
      <c r="BK458" s="216">
        <f>ROUND(I458*H458,2)</f>
        <v>0</v>
      </c>
      <c r="BL458" s="18" t="s">
        <v>151</v>
      </c>
      <c r="BM458" s="215" t="s">
        <v>256</v>
      </c>
    </row>
    <row r="459" spans="1:47" s="2" customFormat="1" ht="240">
      <c r="A459" s="35"/>
      <c r="B459" s="36"/>
      <c r="C459" s="37"/>
      <c r="D459" s="217" t="s">
        <v>152</v>
      </c>
      <c r="E459" s="37"/>
      <c r="F459" s="218" t="s">
        <v>409</v>
      </c>
      <c r="G459" s="37"/>
      <c r="H459" s="37"/>
      <c r="I459" s="116"/>
      <c r="J459" s="37"/>
      <c r="K459" s="37"/>
      <c r="L459" s="40"/>
      <c r="M459" s="219"/>
      <c r="N459" s="220"/>
      <c r="O459" s="72"/>
      <c r="P459" s="72"/>
      <c r="Q459" s="72"/>
      <c r="R459" s="72"/>
      <c r="S459" s="72"/>
      <c r="T459" s="73"/>
      <c r="U459" s="35"/>
      <c r="V459" s="35"/>
      <c r="W459" s="35"/>
      <c r="X459" s="35"/>
      <c r="Y459" s="35"/>
      <c r="Z459" s="35"/>
      <c r="AA459" s="35"/>
      <c r="AB459" s="35"/>
      <c r="AC459" s="35"/>
      <c r="AD459" s="35"/>
      <c r="AE459" s="35"/>
      <c r="AT459" s="18" t="s">
        <v>152</v>
      </c>
      <c r="AU459" s="18" t="s">
        <v>83</v>
      </c>
    </row>
    <row r="460" spans="2:51" s="13" customFormat="1" ht="10.2">
      <c r="B460" s="221"/>
      <c r="C460" s="222"/>
      <c r="D460" s="217" t="s">
        <v>177</v>
      </c>
      <c r="E460" s="223" t="s">
        <v>1</v>
      </c>
      <c r="F460" s="224" t="s">
        <v>482</v>
      </c>
      <c r="G460" s="222"/>
      <c r="H460" s="225">
        <v>739.304</v>
      </c>
      <c r="I460" s="226"/>
      <c r="J460" s="222"/>
      <c r="K460" s="222"/>
      <c r="L460" s="227"/>
      <c r="M460" s="228"/>
      <c r="N460" s="229"/>
      <c r="O460" s="229"/>
      <c r="P460" s="229"/>
      <c r="Q460" s="229"/>
      <c r="R460" s="229"/>
      <c r="S460" s="229"/>
      <c r="T460" s="230"/>
      <c r="AT460" s="231" t="s">
        <v>177</v>
      </c>
      <c r="AU460" s="231" t="s">
        <v>83</v>
      </c>
      <c r="AV460" s="13" t="s">
        <v>83</v>
      </c>
      <c r="AW460" s="13" t="s">
        <v>29</v>
      </c>
      <c r="AX460" s="13" t="s">
        <v>73</v>
      </c>
      <c r="AY460" s="231" t="s">
        <v>143</v>
      </c>
    </row>
    <row r="461" spans="2:51" s="13" customFormat="1" ht="10.2">
      <c r="B461" s="221"/>
      <c r="C461" s="222"/>
      <c r="D461" s="217" t="s">
        <v>177</v>
      </c>
      <c r="E461" s="223" t="s">
        <v>1</v>
      </c>
      <c r="F461" s="224" t="s">
        <v>483</v>
      </c>
      <c r="G461" s="222"/>
      <c r="H461" s="225">
        <v>-13.4</v>
      </c>
      <c r="I461" s="226"/>
      <c r="J461" s="222"/>
      <c r="K461" s="222"/>
      <c r="L461" s="227"/>
      <c r="M461" s="228"/>
      <c r="N461" s="229"/>
      <c r="O461" s="229"/>
      <c r="P461" s="229"/>
      <c r="Q461" s="229"/>
      <c r="R461" s="229"/>
      <c r="S461" s="229"/>
      <c r="T461" s="230"/>
      <c r="AT461" s="231" t="s">
        <v>177</v>
      </c>
      <c r="AU461" s="231" t="s">
        <v>83</v>
      </c>
      <c r="AV461" s="13" t="s">
        <v>83</v>
      </c>
      <c r="AW461" s="13" t="s">
        <v>29</v>
      </c>
      <c r="AX461" s="13" t="s">
        <v>73</v>
      </c>
      <c r="AY461" s="231" t="s">
        <v>143</v>
      </c>
    </row>
    <row r="462" spans="2:51" s="14" customFormat="1" ht="10.2">
      <c r="B462" s="232"/>
      <c r="C462" s="233"/>
      <c r="D462" s="217" t="s">
        <v>177</v>
      </c>
      <c r="E462" s="234" t="s">
        <v>1</v>
      </c>
      <c r="F462" s="235" t="s">
        <v>179</v>
      </c>
      <c r="G462" s="233"/>
      <c r="H462" s="236">
        <v>725.904</v>
      </c>
      <c r="I462" s="237"/>
      <c r="J462" s="233"/>
      <c r="K462" s="233"/>
      <c r="L462" s="238"/>
      <c r="M462" s="239"/>
      <c r="N462" s="240"/>
      <c r="O462" s="240"/>
      <c r="P462" s="240"/>
      <c r="Q462" s="240"/>
      <c r="R462" s="240"/>
      <c r="S462" s="240"/>
      <c r="T462" s="241"/>
      <c r="AT462" s="242" t="s">
        <v>177</v>
      </c>
      <c r="AU462" s="242" t="s">
        <v>83</v>
      </c>
      <c r="AV462" s="14" t="s">
        <v>151</v>
      </c>
      <c r="AW462" s="14" t="s">
        <v>29</v>
      </c>
      <c r="AX462" s="14" t="s">
        <v>81</v>
      </c>
      <c r="AY462" s="242" t="s">
        <v>143</v>
      </c>
    </row>
    <row r="463" spans="1:65" s="2" customFormat="1" ht="43.2" customHeight="1">
      <c r="A463" s="35"/>
      <c r="B463" s="36"/>
      <c r="C463" s="204" t="s">
        <v>484</v>
      </c>
      <c r="D463" s="204" t="s">
        <v>146</v>
      </c>
      <c r="E463" s="205" t="s">
        <v>485</v>
      </c>
      <c r="F463" s="206" t="s">
        <v>486</v>
      </c>
      <c r="G463" s="207" t="s">
        <v>199</v>
      </c>
      <c r="H463" s="208">
        <v>13.4</v>
      </c>
      <c r="I463" s="209"/>
      <c r="J463" s="210">
        <f>ROUND(I463*H463,2)</f>
        <v>0</v>
      </c>
      <c r="K463" s="206" t="s">
        <v>150</v>
      </c>
      <c r="L463" s="40"/>
      <c r="M463" s="211" t="s">
        <v>1</v>
      </c>
      <c r="N463" s="212" t="s">
        <v>38</v>
      </c>
      <c r="O463" s="72"/>
      <c r="P463" s="213">
        <f>O463*H463</f>
        <v>0</v>
      </c>
      <c r="Q463" s="213">
        <v>6E-05</v>
      </c>
      <c r="R463" s="213">
        <f>Q463*H463</f>
        <v>0.000804</v>
      </c>
      <c r="S463" s="213">
        <v>0</v>
      </c>
      <c r="T463" s="214">
        <f>S463*H463</f>
        <v>0</v>
      </c>
      <c r="U463" s="35"/>
      <c r="V463" s="35"/>
      <c r="W463" s="35"/>
      <c r="X463" s="35"/>
      <c r="Y463" s="35"/>
      <c r="Z463" s="35"/>
      <c r="AA463" s="35"/>
      <c r="AB463" s="35"/>
      <c r="AC463" s="35"/>
      <c r="AD463" s="35"/>
      <c r="AE463" s="35"/>
      <c r="AR463" s="215" t="s">
        <v>151</v>
      </c>
      <c r="AT463" s="215" t="s">
        <v>146</v>
      </c>
      <c r="AU463" s="215" t="s">
        <v>83</v>
      </c>
      <c r="AY463" s="18" t="s">
        <v>143</v>
      </c>
      <c r="BE463" s="216">
        <f>IF(N463="základní",J463,0)</f>
        <v>0</v>
      </c>
      <c r="BF463" s="216">
        <f>IF(N463="snížená",J463,0)</f>
        <v>0</v>
      </c>
      <c r="BG463" s="216">
        <f>IF(N463="zákl. přenesená",J463,0)</f>
        <v>0</v>
      </c>
      <c r="BH463" s="216">
        <f>IF(N463="sníž. přenesená",J463,0)</f>
        <v>0</v>
      </c>
      <c r="BI463" s="216">
        <f>IF(N463="nulová",J463,0)</f>
        <v>0</v>
      </c>
      <c r="BJ463" s="18" t="s">
        <v>81</v>
      </c>
      <c r="BK463" s="216">
        <f>ROUND(I463*H463,2)</f>
        <v>0</v>
      </c>
      <c r="BL463" s="18" t="s">
        <v>151</v>
      </c>
      <c r="BM463" s="215" t="s">
        <v>487</v>
      </c>
    </row>
    <row r="464" spans="1:47" s="2" customFormat="1" ht="240">
      <c r="A464" s="35"/>
      <c r="B464" s="36"/>
      <c r="C464" s="37"/>
      <c r="D464" s="217" t="s">
        <v>152</v>
      </c>
      <c r="E464" s="37"/>
      <c r="F464" s="218" t="s">
        <v>409</v>
      </c>
      <c r="G464" s="37"/>
      <c r="H464" s="37"/>
      <c r="I464" s="116"/>
      <c r="J464" s="37"/>
      <c r="K464" s="37"/>
      <c r="L464" s="40"/>
      <c r="M464" s="219"/>
      <c r="N464" s="220"/>
      <c r="O464" s="72"/>
      <c r="P464" s="72"/>
      <c r="Q464" s="72"/>
      <c r="R464" s="72"/>
      <c r="S464" s="72"/>
      <c r="T464" s="73"/>
      <c r="U464" s="35"/>
      <c r="V464" s="35"/>
      <c r="W464" s="35"/>
      <c r="X464" s="35"/>
      <c r="Y464" s="35"/>
      <c r="Z464" s="35"/>
      <c r="AA464" s="35"/>
      <c r="AB464" s="35"/>
      <c r="AC464" s="35"/>
      <c r="AD464" s="35"/>
      <c r="AE464" s="35"/>
      <c r="AT464" s="18" t="s">
        <v>152</v>
      </c>
      <c r="AU464" s="18" t="s">
        <v>83</v>
      </c>
    </row>
    <row r="465" spans="2:51" s="13" customFormat="1" ht="10.2">
      <c r="B465" s="221"/>
      <c r="C465" s="222"/>
      <c r="D465" s="217" t="s">
        <v>177</v>
      </c>
      <c r="E465" s="223" t="s">
        <v>1</v>
      </c>
      <c r="F465" s="224" t="s">
        <v>488</v>
      </c>
      <c r="G465" s="222"/>
      <c r="H465" s="225">
        <v>6.6</v>
      </c>
      <c r="I465" s="226"/>
      <c r="J465" s="222"/>
      <c r="K465" s="222"/>
      <c r="L465" s="227"/>
      <c r="M465" s="228"/>
      <c r="N465" s="229"/>
      <c r="O465" s="229"/>
      <c r="P465" s="229"/>
      <c r="Q465" s="229"/>
      <c r="R465" s="229"/>
      <c r="S465" s="229"/>
      <c r="T465" s="230"/>
      <c r="AT465" s="231" t="s">
        <v>177</v>
      </c>
      <c r="AU465" s="231" t="s">
        <v>83</v>
      </c>
      <c r="AV465" s="13" t="s">
        <v>83</v>
      </c>
      <c r="AW465" s="13" t="s">
        <v>29</v>
      </c>
      <c r="AX465" s="13" t="s">
        <v>73</v>
      </c>
      <c r="AY465" s="231" t="s">
        <v>143</v>
      </c>
    </row>
    <row r="466" spans="2:51" s="13" customFormat="1" ht="10.2">
      <c r="B466" s="221"/>
      <c r="C466" s="222"/>
      <c r="D466" s="217" t="s">
        <v>177</v>
      </c>
      <c r="E466" s="223" t="s">
        <v>1</v>
      </c>
      <c r="F466" s="224" t="s">
        <v>489</v>
      </c>
      <c r="G466" s="222"/>
      <c r="H466" s="225">
        <v>6.8</v>
      </c>
      <c r="I466" s="226"/>
      <c r="J466" s="222"/>
      <c r="K466" s="222"/>
      <c r="L466" s="227"/>
      <c r="M466" s="228"/>
      <c r="N466" s="229"/>
      <c r="O466" s="229"/>
      <c r="P466" s="229"/>
      <c r="Q466" s="229"/>
      <c r="R466" s="229"/>
      <c r="S466" s="229"/>
      <c r="T466" s="230"/>
      <c r="AT466" s="231" t="s">
        <v>177</v>
      </c>
      <c r="AU466" s="231" t="s">
        <v>83</v>
      </c>
      <c r="AV466" s="13" t="s">
        <v>83</v>
      </c>
      <c r="AW466" s="13" t="s">
        <v>29</v>
      </c>
      <c r="AX466" s="13" t="s">
        <v>73</v>
      </c>
      <c r="AY466" s="231" t="s">
        <v>143</v>
      </c>
    </row>
    <row r="467" spans="2:51" s="14" customFormat="1" ht="10.2">
      <c r="B467" s="232"/>
      <c r="C467" s="233"/>
      <c r="D467" s="217" t="s">
        <v>177</v>
      </c>
      <c r="E467" s="234" t="s">
        <v>1</v>
      </c>
      <c r="F467" s="235" t="s">
        <v>179</v>
      </c>
      <c r="G467" s="233"/>
      <c r="H467" s="236">
        <v>13.399999999999999</v>
      </c>
      <c r="I467" s="237"/>
      <c r="J467" s="233"/>
      <c r="K467" s="233"/>
      <c r="L467" s="238"/>
      <c r="M467" s="239"/>
      <c r="N467" s="240"/>
      <c r="O467" s="240"/>
      <c r="P467" s="240"/>
      <c r="Q467" s="240"/>
      <c r="R467" s="240"/>
      <c r="S467" s="240"/>
      <c r="T467" s="241"/>
      <c r="AT467" s="242" t="s">
        <v>177</v>
      </c>
      <c r="AU467" s="242" t="s">
        <v>83</v>
      </c>
      <c r="AV467" s="14" t="s">
        <v>151</v>
      </c>
      <c r="AW467" s="14" t="s">
        <v>29</v>
      </c>
      <c r="AX467" s="14" t="s">
        <v>81</v>
      </c>
      <c r="AY467" s="242" t="s">
        <v>143</v>
      </c>
    </row>
    <row r="468" spans="1:65" s="2" customFormat="1" ht="43.2" customHeight="1">
      <c r="A468" s="35"/>
      <c r="B468" s="36"/>
      <c r="C468" s="204" t="s">
        <v>297</v>
      </c>
      <c r="D468" s="204" t="s">
        <v>146</v>
      </c>
      <c r="E468" s="205" t="s">
        <v>490</v>
      </c>
      <c r="F468" s="206" t="s">
        <v>491</v>
      </c>
      <c r="G468" s="207" t="s">
        <v>199</v>
      </c>
      <c r="H468" s="208">
        <v>17.61</v>
      </c>
      <c r="I468" s="209"/>
      <c r="J468" s="210">
        <f>ROUND(I468*H468,2)</f>
        <v>0</v>
      </c>
      <c r="K468" s="206" t="s">
        <v>150</v>
      </c>
      <c r="L468" s="40"/>
      <c r="M468" s="211" t="s">
        <v>1</v>
      </c>
      <c r="N468" s="212" t="s">
        <v>38</v>
      </c>
      <c r="O468" s="72"/>
      <c r="P468" s="213">
        <f>O468*H468</f>
        <v>0</v>
      </c>
      <c r="Q468" s="213">
        <v>9E-05</v>
      </c>
      <c r="R468" s="213">
        <f>Q468*H468</f>
        <v>0.0015849</v>
      </c>
      <c r="S468" s="213">
        <v>0</v>
      </c>
      <c r="T468" s="214">
        <f>S468*H468</f>
        <v>0</v>
      </c>
      <c r="U468" s="35"/>
      <c r="V468" s="35"/>
      <c r="W468" s="35"/>
      <c r="X468" s="35"/>
      <c r="Y468" s="35"/>
      <c r="Z468" s="35"/>
      <c r="AA468" s="35"/>
      <c r="AB468" s="35"/>
      <c r="AC468" s="35"/>
      <c r="AD468" s="35"/>
      <c r="AE468" s="35"/>
      <c r="AR468" s="215" t="s">
        <v>151</v>
      </c>
      <c r="AT468" s="215" t="s">
        <v>146</v>
      </c>
      <c r="AU468" s="215" t="s">
        <v>83</v>
      </c>
      <c r="AY468" s="18" t="s">
        <v>143</v>
      </c>
      <c r="BE468" s="216">
        <f>IF(N468="základní",J468,0)</f>
        <v>0</v>
      </c>
      <c r="BF468" s="216">
        <f>IF(N468="snížená",J468,0)</f>
        <v>0</v>
      </c>
      <c r="BG468" s="216">
        <f>IF(N468="zákl. přenesená",J468,0)</f>
        <v>0</v>
      </c>
      <c r="BH468" s="216">
        <f>IF(N468="sníž. přenesená",J468,0)</f>
        <v>0</v>
      </c>
      <c r="BI468" s="216">
        <f>IF(N468="nulová",J468,0)</f>
        <v>0</v>
      </c>
      <c r="BJ468" s="18" t="s">
        <v>81</v>
      </c>
      <c r="BK468" s="216">
        <f>ROUND(I468*H468,2)</f>
        <v>0</v>
      </c>
      <c r="BL468" s="18" t="s">
        <v>151</v>
      </c>
      <c r="BM468" s="215" t="s">
        <v>492</v>
      </c>
    </row>
    <row r="469" spans="1:47" s="2" customFormat="1" ht="240">
      <c r="A469" s="35"/>
      <c r="B469" s="36"/>
      <c r="C469" s="37"/>
      <c r="D469" s="217" t="s">
        <v>152</v>
      </c>
      <c r="E469" s="37"/>
      <c r="F469" s="218" t="s">
        <v>409</v>
      </c>
      <c r="G469" s="37"/>
      <c r="H469" s="37"/>
      <c r="I469" s="116"/>
      <c r="J469" s="37"/>
      <c r="K469" s="37"/>
      <c r="L469" s="40"/>
      <c r="M469" s="219"/>
      <c r="N469" s="220"/>
      <c r="O469" s="72"/>
      <c r="P469" s="72"/>
      <c r="Q469" s="72"/>
      <c r="R469" s="72"/>
      <c r="S469" s="72"/>
      <c r="T469" s="73"/>
      <c r="U469" s="35"/>
      <c r="V469" s="35"/>
      <c r="W469" s="35"/>
      <c r="X469" s="35"/>
      <c r="Y469" s="35"/>
      <c r="Z469" s="35"/>
      <c r="AA469" s="35"/>
      <c r="AB469" s="35"/>
      <c r="AC469" s="35"/>
      <c r="AD469" s="35"/>
      <c r="AE469" s="35"/>
      <c r="AT469" s="18" t="s">
        <v>152</v>
      </c>
      <c r="AU469" s="18" t="s">
        <v>83</v>
      </c>
    </row>
    <row r="470" spans="1:65" s="2" customFormat="1" ht="21.6" customHeight="1">
      <c r="A470" s="35"/>
      <c r="B470" s="36"/>
      <c r="C470" s="204" t="s">
        <v>493</v>
      </c>
      <c r="D470" s="204" t="s">
        <v>146</v>
      </c>
      <c r="E470" s="205" t="s">
        <v>494</v>
      </c>
      <c r="F470" s="206" t="s">
        <v>495</v>
      </c>
      <c r="G470" s="207" t="s">
        <v>174</v>
      </c>
      <c r="H470" s="208">
        <v>31.34</v>
      </c>
      <c r="I470" s="209"/>
      <c r="J470" s="210">
        <f>ROUND(I470*H470,2)</f>
        <v>0</v>
      </c>
      <c r="K470" s="206" t="s">
        <v>150</v>
      </c>
      <c r="L470" s="40"/>
      <c r="M470" s="211" t="s">
        <v>1</v>
      </c>
      <c r="N470" s="212" t="s">
        <v>38</v>
      </c>
      <c r="O470" s="72"/>
      <c r="P470" s="213">
        <f>O470*H470</f>
        <v>0</v>
      </c>
      <c r="Q470" s="213">
        <v>6E-05</v>
      </c>
      <c r="R470" s="213">
        <f>Q470*H470</f>
        <v>0.0018804</v>
      </c>
      <c r="S470" s="213">
        <v>0</v>
      </c>
      <c r="T470" s="214">
        <f>S470*H470</f>
        <v>0</v>
      </c>
      <c r="U470" s="35"/>
      <c r="V470" s="35"/>
      <c r="W470" s="35"/>
      <c r="X470" s="35"/>
      <c r="Y470" s="35"/>
      <c r="Z470" s="35"/>
      <c r="AA470" s="35"/>
      <c r="AB470" s="35"/>
      <c r="AC470" s="35"/>
      <c r="AD470" s="35"/>
      <c r="AE470" s="35"/>
      <c r="AR470" s="215" t="s">
        <v>151</v>
      </c>
      <c r="AT470" s="215" t="s">
        <v>146</v>
      </c>
      <c r="AU470" s="215" t="s">
        <v>83</v>
      </c>
      <c r="AY470" s="18" t="s">
        <v>143</v>
      </c>
      <c r="BE470" s="216">
        <f>IF(N470="základní",J470,0)</f>
        <v>0</v>
      </c>
      <c r="BF470" s="216">
        <f>IF(N470="snížená",J470,0)</f>
        <v>0</v>
      </c>
      <c r="BG470" s="216">
        <f>IF(N470="zákl. přenesená",J470,0)</f>
        <v>0</v>
      </c>
      <c r="BH470" s="216">
        <f>IF(N470="sníž. přenesená",J470,0)</f>
        <v>0</v>
      </c>
      <c r="BI470" s="216">
        <f>IF(N470="nulová",J470,0)</f>
        <v>0</v>
      </c>
      <c r="BJ470" s="18" t="s">
        <v>81</v>
      </c>
      <c r="BK470" s="216">
        <f>ROUND(I470*H470,2)</f>
        <v>0</v>
      </c>
      <c r="BL470" s="18" t="s">
        <v>151</v>
      </c>
      <c r="BM470" s="215" t="s">
        <v>496</v>
      </c>
    </row>
    <row r="471" spans="1:47" s="2" customFormat="1" ht="76.8">
      <c r="A471" s="35"/>
      <c r="B471" s="36"/>
      <c r="C471" s="37"/>
      <c r="D471" s="217" t="s">
        <v>152</v>
      </c>
      <c r="E471" s="37"/>
      <c r="F471" s="218" t="s">
        <v>497</v>
      </c>
      <c r="G471" s="37"/>
      <c r="H471" s="37"/>
      <c r="I471" s="116"/>
      <c r="J471" s="37"/>
      <c r="K471" s="37"/>
      <c r="L471" s="40"/>
      <c r="M471" s="219"/>
      <c r="N471" s="220"/>
      <c r="O471" s="72"/>
      <c r="P471" s="72"/>
      <c r="Q471" s="72"/>
      <c r="R471" s="72"/>
      <c r="S471" s="72"/>
      <c r="T471" s="73"/>
      <c r="U471" s="35"/>
      <c r="V471" s="35"/>
      <c r="W471" s="35"/>
      <c r="X471" s="35"/>
      <c r="Y471" s="35"/>
      <c r="Z471" s="35"/>
      <c r="AA471" s="35"/>
      <c r="AB471" s="35"/>
      <c r="AC471" s="35"/>
      <c r="AD471" s="35"/>
      <c r="AE471" s="35"/>
      <c r="AT471" s="18" t="s">
        <v>152</v>
      </c>
      <c r="AU471" s="18" t="s">
        <v>83</v>
      </c>
    </row>
    <row r="472" spans="2:51" s="13" customFormat="1" ht="10.2">
      <c r="B472" s="221"/>
      <c r="C472" s="222"/>
      <c r="D472" s="217" t="s">
        <v>177</v>
      </c>
      <c r="E472" s="223" t="s">
        <v>1</v>
      </c>
      <c r="F472" s="224" t="s">
        <v>498</v>
      </c>
      <c r="G472" s="222"/>
      <c r="H472" s="225">
        <v>19.86</v>
      </c>
      <c r="I472" s="226"/>
      <c r="J472" s="222"/>
      <c r="K472" s="222"/>
      <c r="L472" s="227"/>
      <c r="M472" s="228"/>
      <c r="N472" s="229"/>
      <c r="O472" s="229"/>
      <c r="P472" s="229"/>
      <c r="Q472" s="229"/>
      <c r="R472" s="229"/>
      <c r="S472" s="229"/>
      <c r="T472" s="230"/>
      <c r="AT472" s="231" t="s">
        <v>177</v>
      </c>
      <c r="AU472" s="231" t="s">
        <v>83</v>
      </c>
      <c r="AV472" s="13" t="s">
        <v>83</v>
      </c>
      <c r="AW472" s="13" t="s">
        <v>29</v>
      </c>
      <c r="AX472" s="13" t="s">
        <v>73</v>
      </c>
      <c r="AY472" s="231" t="s">
        <v>143</v>
      </c>
    </row>
    <row r="473" spans="2:51" s="13" customFormat="1" ht="10.2">
      <c r="B473" s="221"/>
      <c r="C473" s="222"/>
      <c r="D473" s="217" t="s">
        <v>177</v>
      </c>
      <c r="E473" s="223" t="s">
        <v>1</v>
      </c>
      <c r="F473" s="224" t="s">
        <v>499</v>
      </c>
      <c r="G473" s="222"/>
      <c r="H473" s="225">
        <v>13.28</v>
      </c>
      <c r="I473" s="226"/>
      <c r="J473" s="222"/>
      <c r="K473" s="222"/>
      <c r="L473" s="227"/>
      <c r="M473" s="228"/>
      <c r="N473" s="229"/>
      <c r="O473" s="229"/>
      <c r="P473" s="229"/>
      <c r="Q473" s="229"/>
      <c r="R473" s="229"/>
      <c r="S473" s="229"/>
      <c r="T473" s="230"/>
      <c r="AT473" s="231" t="s">
        <v>177</v>
      </c>
      <c r="AU473" s="231" t="s">
        <v>83</v>
      </c>
      <c r="AV473" s="13" t="s">
        <v>83</v>
      </c>
      <c r="AW473" s="13" t="s">
        <v>29</v>
      </c>
      <c r="AX473" s="13" t="s">
        <v>73</v>
      </c>
      <c r="AY473" s="231" t="s">
        <v>143</v>
      </c>
    </row>
    <row r="474" spans="2:51" s="13" customFormat="1" ht="10.2">
      <c r="B474" s="221"/>
      <c r="C474" s="222"/>
      <c r="D474" s="217" t="s">
        <v>177</v>
      </c>
      <c r="E474" s="223" t="s">
        <v>1</v>
      </c>
      <c r="F474" s="224" t="s">
        <v>500</v>
      </c>
      <c r="G474" s="222"/>
      <c r="H474" s="225">
        <v>-1.8</v>
      </c>
      <c r="I474" s="226"/>
      <c r="J474" s="222"/>
      <c r="K474" s="222"/>
      <c r="L474" s="227"/>
      <c r="M474" s="228"/>
      <c r="N474" s="229"/>
      <c r="O474" s="229"/>
      <c r="P474" s="229"/>
      <c r="Q474" s="229"/>
      <c r="R474" s="229"/>
      <c r="S474" s="229"/>
      <c r="T474" s="230"/>
      <c r="AT474" s="231" t="s">
        <v>177</v>
      </c>
      <c r="AU474" s="231" t="s">
        <v>83</v>
      </c>
      <c r="AV474" s="13" t="s">
        <v>83</v>
      </c>
      <c r="AW474" s="13" t="s">
        <v>29</v>
      </c>
      <c r="AX474" s="13" t="s">
        <v>73</v>
      </c>
      <c r="AY474" s="231" t="s">
        <v>143</v>
      </c>
    </row>
    <row r="475" spans="2:51" s="14" customFormat="1" ht="10.2">
      <c r="B475" s="232"/>
      <c r="C475" s="233"/>
      <c r="D475" s="217" t="s">
        <v>177</v>
      </c>
      <c r="E475" s="234" t="s">
        <v>1</v>
      </c>
      <c r="F475" s="235" t="s">
        <v>179</v>
      </c>
      <c r="G475" s="233"/>
      <c r="H475" s="236">
        <v>31.34</v>
      </c>
      <c r="I475" s="237"/>
      <c r="J475" s="233"/>
      <c r="K475" s="233"/>
      <c r="L475" s="238"/>
      <c r="M475" s="239"/>
      <c r="N475" s="240"/>
      <c r="O475" s="240"/>
      <c r="P475" s="240"/>
      <c r="Q475" s="240"/>
      <c r="R475" s="240"/>
      <c r="S475" s="240"/>
      <c r="T475" s="241"/>
      <c r="AT475" s="242" t="s">
        <v>177</v>
      </c>
      <c r="AU475" s="242" t="s">
        <v>83</v>
      </c>
      <c r="AV475" s="14" t="s">
        <v>151</v>
      </c>
      <c r="AW475" s="14" t="s">
        <v>29</v>
      </c>
      <c r="AX475" s="14" t="s">
        <v>81</v>
      </c>
      <c r="AY475" s="242" t="s">
        <v>143</v>
      </c>
    </row>
    <row r="476" spans="1:65" s="2" customFormat="1" ht="21.6" customHeight="1">
      <c r="A476" s="35"/>
      <c r="B476" s="36"/>
      <c r="C476" s="254" t="s">
        <v>300</v>
      </c>
      <c r="D476" s="254" t="s">
        <v>241</v>
      </c>
      <c r="E476" s="255" t="s">
        <v>501</v>
      </c>
      <c r="F476" s="256" t="s">
        <v>502</v>
      </c>
      <c r="G476" s="257" t="s">
        <v>174</v>
      </c>
      <c r="H476" s="258">
        <v>32.907</v>
      </c>
      <c r="I476" s="259"/>
      <c r="J476" s="260">
        <f>ROUND(I476*H476,2)</f>
        <v>0</v>
      </c>
      <c r="K476" s="256" t="s">
        <v>150</v>
      </c>
      <c r="L476" s="261"/>
      <c r="M476" s="262" t="s">
        <v>1</v>
      </c>
      <c r="N476" s="263" t="s">
        <v>38</v>
      </c>
      <c r="O476" s="72"/>
      <c r="P476" s="213">
        <f>O476*H476</f>
        <v>0</v>
      </c>
      <c r="Q476" s="213">
        <v>0.00042</v>
      </c>
      <c r="R476" s="213">
        <f>Q476*H476</f>
        <v>0.013820939999999999</v>
      </c>
      <c r="S476" s="213">
        <v>0</v>
      </c>
      <c r="T476" s="214">
        <f>S476*H476</f>
        <v>0</v>
      </c>
      <c r="U476" s="35"/>
      <c r="V476" s="35"/>
      <c r="W476" s="35"/>
      <c r="X476" s="35"/>
      <c r="Y476" s="35"/>
      <c r="Z476" s="35"/>
      <c r="AA476" s="35"/>
      <c r="AB476" s="35"/>
      <c r="AC476" s="35"/>
      <c r="AD476" s="35"/>
      <c r="AE476" s="35"/>
      <c r="AR476" s="215" t="s">
        <v>164</v>
      </c>
      <c r="AT476" s="215" t="s">
        <v>241</v>
      </c>
      <c r="AU476" s="215" t="s">
        <v>83</v>
      </c>
      <c r="AY476" s="18" t="s">
        <v>143</v>
      </c>
      <c r="BE476" s="216">
        <f>IF(N476="základní",J476,0)</f>
        <v>0</v>
      </c>
      <c r="BF476" s="216">
        <f>IF(N476="snížená",J476,0)</f>
        <v>0</v>
      </c>
      <c r="BG476" s="216">
        <f>IF(N476="zákl. přenesená",J476,0)</f>
        <v>0</v>
      </c>
      <c r="BH476" s="216">
        <f>IF(N476="sníž. přenesená",J476,0)</f>
        <v>0</v>
      </c>
      <c r="BI476" s="216">
        <f>IF(N476="nulová",J476,0)</f>
        <v>0</v>
      </c>
      <c r="BJ476" s="18" t="s">
        <v>81</v>
      </c>
      <c r="BK476" s="216">
        <f>ROUND(I476*H476,2)</f>
        <v>0</v>
      </c>
      <c r="BL476" s="18" t="s">
        <v>151</v>
      </c>
      <c r="BM476" s="215" t="s">
        <v>144</v>
      </c>
    </row>
    <row r="477" spans="2:51" s="13" customFormat="1" ht="10.2">
      <c r="B477" s="221"/>
      <c r="C477" s="222"/>
      <c r="D477" s="217" t="s">
        <v>177</v>
      </c>
      <c r="E477" s="223" t="s">
        <v>1</v>
      </c>
      <c r="F477" s="224" t="s">
        <v>503</v>
      </c>
      <c r="G477" s="222"/>
      <c r="H477" s="225">
        <v>32.907</v>
      </c>
      <c r="I477" s="226"/>
      <c r="J477" s="222"/>
      <c r="K477" s="222"/>
      <c r="L477" s="227"/>
      <c r="M477" s="228"/>
      <c r="N477" s="229"/>
      <c r="O477" s="229"/>
      <c r="P477" s="229"/>
      <c r="Q477" s="229"/>
      <c r="R477" s="229"/>
      <c r="S477" s="229"/>
      <c r="T477" s="230"/>
      <c r="AT477" s="231" t="s">
        <v>177</v>
      </c>
      <c r="AU477" s="231" t="s">
        <v>83</v>
      </c>
      <c r="AV477" s="13" t="s">
        <v>83</v>
      </c>
      <c r="AW477" s="13" t="s">
        <v>29</v>
      </c>
      <c r="AX477" s="13" t="s">
        <v>73</v>
      </c>
      <c r="AY477" s="231" t="s">
        <v>143</v>
      </c>
    </row>
    <row r="478" spans="2:51" s="14" customFormat="1" ht="10.2">
      <c r="B478" s="232"/>
      <c r="C478" s="233"/>
      <c r="D478" s="217" t="s">
        <v>177</v>
      </c>
      <c r="E478" s="234" t="s">
        <v>1</v>
      </c>
      <c r="F478" s="235" t="s">
        <v>179</v>
      </c>
      <c r="G478" s="233"/>
      <c r="H478" s="236">
        <v>32.907</v>
      </c>
      <c r="I478" s="237"/>
      <c r="J478" s="233"/>
      <c r="K478" s="233"/>
      <c r="L478" s="238"/>
      <c r="M478" s="239"/>
      <c r="N478" s="240"/>
      <c r="O478" s="240"/>
      <c r="P478" s="240"/>
      <c r="Q478" s="240"/>
      <c r="R478" s="240"/>
      <c r="S478" s="240"/>
      <c r="T478" s="241"/>
      <c r="AT478" s="242" t="s">
        <v>177</v>
      </c>
      <c r="AU478" s="242" t="s">
        <v>83</v>
      </c>
      <c r="AV478" s="14" t="s">
        <v>151</v>
      </c>
      <c r="AW478" s="14" t="s">
        <v>29</v>
      </c>
      <c r="AX478" s="14" t="s">
        <v>81</v>
      </c>
      <c r="AY478" s="242" t="s">
        <v>143</v>
      </c>
    </row>
    <row r="479" spans="1:65" s="2" customFormat="1" ht="14.4" customHeight="1">
      <c r="A479" s="35"/>
      <c r="B479" s="36"/>
      <c r="C479" s="254" t="s">
        <v>504</v>
      </c>
      <c r="D479" s="254" t="s">
        <v>241</v>
      </c>
      <c r="E479" s="255" t="s">
        <v>505</v>
      </c>
      <c r="F479" s="256" t="s">
        <v>506</v>
      </c>
      <c r="G479" s="257" t="s">
        <v>174</v>
      </c>
      <c r="H479" s="258">
        <v>34.474</v>
      </c>
      <c r="I479" s="259"/>
      <c r="J479" s="260">
        <f>ROUND(I479*H479,2)</f>
        <v>0</v>
      </c>
      <c r="K479" s="256" t="s">
        <v>1</v>
      </c>
      <c r="L479" s="261"/>
      <c r="M479" s="262" t="s">
        <v>1</v>
      </c>
      <c r="N479" s="263" t="s">
        <v>38</v>
      </c>
      <c r="O479" s="72"/>
      <c r="P479" s="213">
        <f>O479*H479</f>
        <v>0</v>
      </c>
      <c r="Q479" s="213">
        <v>0</v>
      </c>
      <c r="R479" s="213">
        <f>Q479*H479</f>
        <v>0</v>
      </c>
      <c r="S479" s="213">
        <v>0</v>
      </c>
      <c r="T479" s="214">
        <f>S479*H479</f>
        <v>0</v>
      </c>
      <c r="U479" s="35"/>
      <c r="V479" s="35"/>
      <c r="W479" s="35"/>
      <c r="X479" s="35"/>
      <c r="Y479" s="35"/>
      <c r="Z479" s="35"/>
      <c r="AA479" s="35"/>
      <c r="AB479" s="35"/>
      <c r="AC479" s="35"/>
      <c r="AD479" s="35"/>
      <c r="AE479" s="35"/>
      <c r="AR479" s="215" t="s">
        <v>164</v>
      </c>
      <c r="AT479" s="215" t="s">
        <v>241</v>
      </c>
      <c r="AU479" s="215" t="s">
        <v>83</v>
      </c>
      <c r="AY479" s="18" t="s">
        <v>143</v>
      </c>
      <c r="BE479" s="216">
        <f>IF(N479="základní",J479,0)</f>
        <v>0</v>
      </c>
      <c r="BF479" s="216">
        <f>IF(N479="snížená",J479,0)</f>
        <v>0</v>
      </c>
      <c r="BG479" s="216">
        <f>IF(N479="zákl. přenesená",J479,0)</f>
        <v>0</v>
      </c>
      <c r="BH479" s="216">
        <f>IF(N479="sníž. přenesená",J479,0)</f>
        <v>0</v>
      </c>
      <c r="BI479" s="216">
        <f>IF(N479="nulová",J479,0)</f>
        <v>0</v>
      </c>
      <c r="BJ479" s="18" t="s">
        <v>81</v>
      </c>
      <c r="BK479" s="216">
        <f>ROUND(I479*H479,2)</f>
        <v>0</v>
      </c>
      <c r="BL479" s="18" t="s">
        <v>151</v>
      </c>
      <c r="BM479" s="215" t="s">
        <v>507</v>
      </c>
    </row>
    <row r="480" spans="2:51" s="13" customFormat="1" ht="10.2">
      <c r="B480" s="221"/>
      <c r="C480" s="222"/>
      <c r="D480" s="217" t="s">
        <v>177</v>
      </c>
      <c r="E480" s="223" t="s">
        <v>1</v>
      </c>
      <c r="F480" s="224" t="s">
        <v>508</v>
      </c>
      <c r="G480" s="222"/>
      <c r="H480" s="225">
        <v>34.474</v>
      </c>
      <c r="I480" s="226"/>
      <c r="J480" s="222"/>
      <c r="K480" s="222"/>
      <c r="L480" s="227"/>
      <c r="M480" s="228"/>
      <c r="N480" s="229"/>
      <c r="O480" s="229"/>
      <c r="P480" s="229"/>
      <c r="Q480" s="229"/>
      <c r="R480" s="229"/>
      <c r="S480" s="229"/>
      <c r="T480" s="230"/>
      <c r="AT480" s="231" t="s">
        <v>177</v>
      </c>
      <c r="AU480" s="231" t="s">
        <v>83</v>
      </c>
      <c r="AV480" s="13" t="s">
        <v>83</v>
      </c>
      <c r="AW480" s="13" t="s">
        <v>29</v>
      </c>
      <c r="AX480" s="13" t="s">
        <v>73</v>
      </c>
      <c r="AY480" s="231" t="s">
        <v>143</v>
      </c>
    </row>
    <row r="481" spans="2:51" s="14" customFormat="1" ht="10.2">
      <c r="B481" s="232"/>
      <c r="C481" s="233"/>
      <c r="D481" s="217" t="s">
        <v>177</v>
      </c>
      <c r="E481" s="234" t="s">
        <v>1</v>
      </c>
      <c r="F481" s="235" t="s">
        <v>179</v>
      </c>
      <c r="G481" s="233"/>
      <c r="H481" s="236">
        <v>34.474</v>
      </c>
      <c r="I481" s="237"/>
      <c r="J481" s="233"/>
      <c r="K481" s="233"/>
      <c r="L481" s="238"/>
      <c r="M481" s="239"/>
      <c r="N481" s="240"/>
      <c r="O481" s="240"/>
      <c r="P481" s="240"/>
      <c r="Q481" s="240"/>
      <c r="R481" s="240"/>
      <c r="S481" s="240"/>
      <c r="T481" s="241"/>
      <c r="AT481" s="242" t="s">
        <v>177</v>
      </c>
      <c r="AU481" s="242" t="s">
        <v>83</v>
      </c>
      <c r="AV481" s="14" t="s">
        <v>151</v>
      </c>
      <c r="AW481" s="14" t="s">
        <v>29</v>
      </c>
      <c r="AX481" s="14" t="s">
        <v>81</v>
      </c>
      <c r="AY481" s="242" t="s">
        <v>143</v>
      </c>
    </row>
    <row r="482" spans="1:65" s="2" customFormat="1" ht="32.4" customHeight="1">
      <c r="A482" s="35"/>
      <c r="B482" s="36"/>
      <c r="C482" s="204" t="s">
        <v>304</v>
      </c>
      <c r="D482" s="204" t="s">
        <v>146</v>
      </c>
      <c r="E482" s="205" t="s">
        <v>509</v>
      </c>
      <c r="F482" s="206" t="s">
        <v>510</v>
      </c>
      <c r="G482" s="207" t="s">
        <v>174</v>
      </c>
      <c r="H482" s="208">
        <v>455.6</v>
      </c>
      <c r="I482" s="209"/>
      <c r="J482" s="210">
        <f>ROUND(I482*H482,2)</f>
        <v>0</v>
      </c>
      <c r="K482" s="206" t="s">
        <v>150</v>
      </c>
      <c r="L482" s="40"/>
      <c r="M482" s="211" t="s">
        <v>1</v>
      </c>
      <c r="N482" s="212" t="s">
        <v>38</v>
      </c>
      <c r="O482" s="72"/>
      <c r="P482" s="213">
        <f>O482*H482</f>
        <v>0</v>
      </c>
      <c r="Q482" s="213">
        <v>0.00025017</v>
      </c>
      <c r="R482" s="213">
        <f>Q482*H482</f>
        <v>0.11397745200000002</v>
      </c>
      <c r="S482" s="213">
        <v>0</v>
      </c>
      <c r="T482" s="214">
        <f>S482*H482</f>
        <v>0</v>
      </c>
      <c r="U482" s="35"/>
      <c r="V482" s="35"/>
      <c r="W482" s="35"/>
      <c r="X482" s="35"/>
      <c r="Y482" s="35"/>
      <c r="Z482" s="35"/>
      <c r="AA482" s="35"/>
      <c r="AB482" s="35"/>
      <c r="AC482" s="35"/>
      <c r="AD482" s="35"/>
      <c r="AE482" s="35"/>
      <c r="AR482" s="215" t="s">
        <v>151</v>
      </c>
      <c r="AT482" s="215" t="s">
        <v>146</v>
      </c>
      <c r="AU482" s="215" t="s">
        <v>83</v>
      </c>
      <c r="AY482" s="18" t="s">
        <v>143</v>
      </c>
      <c r="BE482" s="216">
        <f>IF(N482="základní",J482,0)</f>
        <v>0</v>
      </c>
      <c r="BF482" s="216">
        <f>IF(N482="snížená",J482,0)</f>
        <v>0</v>
      </c>
      <c r="BG482" s="216">
        <f>IF(N482="zákl. přenesená",J482,0)</f>
        <v>0</v>
      </c>
      <c r="BH482" s="216">
        <f>IF(N482="sníž. přenesená",J482,0)</f>
        <v>0</v>
      </c>
      <c r="BI482" s="216">
        <f>IF(N482="nulová",J482,0)</f>
        <v>0</v>
      </c>
      <c r="BJ482" s="18" t="s">
        <v>81</v>
      </c>
      <c r="BK482" s="216">
        <f>ROUND(I482*H482,2)</f>
        <v>0</v>
      </c>
      <c r="BL482" s="18" t="s">
        <v>151</v>
      </c>
      <c r="BM482" s="215" t="s">
        <v>511</v>
      </c>
    </row>
    <row r="483" spans="1:47" s="2" customFormat="1" ht="76.8">
      <c r="A483" s="35"/>
      <c r="B483" s="36"/>
      <c r="C483" s="37"/>
      <c r="D483" s="217" t="s">
        <v>152</v>
      </c>
      <c r="E483" s="37"/>
      <c r="F483" s="218" t="s">
        <v>497</v>
      </c>
      <c r="G483" s="37"/>
      <c r="H483" s="37"/>
      <c r="I483" s="116"/>
      <c r="J483" s="37"/>
      <c r="K483" s="37"/>
      <c r="L483" s="40"/>
      <c r="M483" s="219"/>
      <c r="N483" s="220"/>
      <c r="O483" s="72"/>
      <c r="P483" s="72"/>
      <c r="Q483" s="72"/>
      <c r="R483" s="72"/>
      <c r="S483" s="72"/>
      <c r="T483" s="73"/>
      <c r="U483" s="35"/>
      <c r="V483" s="35"/>
      <c r="W483" s="35"/>
      <c r="X483" s="35"/>
      <c r="Y483" s="35"/>
      <c r="Z483" s="35"/>
      <c r="AA483" s="35"/>
      <c r="AB483" s="35"/>
      <c r="AC483" s="35"/>
      <c r="AD483" s="35"/>
      <c r="AE483" s="35"/>
      <c r="AT483" s="18" t="s">
        <v>152</v>
      </c>
      <c r="AU483" s="18" t="s">
        <v>83</v>
      </c>
    </row>
    <row r="484" spans="2:51" s="13" customFormat="1" ht="10.2">
      <c r="B484" s="221"/>
      <c r="C484" s="222"/>
      <c r="D484" s="217" t="s">
        <v>177</v>
      </c>
      <c r="E484" s="223" t="s">
        <v>1</v>
      </c>
      <c r="F484" s="224" t="s">
        <v>512</v>
      </c>
      <c r="G484" s="222"/>
      <c r="H484" s="225">
        <v>154.2</v>
      </c>
      <c r="I484" s="226"/>
      <c r="J484" s="222"/>
      <c r="K484" s="222"/>
      <c r="L484" s="227"/>
      <c r="M484" s="228"/>
      <c r="N484" s="229"/>
      <c r="O484" s="229"/>
      <c r="P484" s="229"/>
      <c r="Q484" s="229"/>
      <c r="R484" s="229"/>
      <c r="S484" s="229"/>
      <c r="T484" s="230"/>
      <c r="AT484" s="231" t="s">
        <v>177</v>
      </c>
      <c r="AU484" s="231" t="s">
        <v>83</v>
      </c>
      <c r="AV484" s="13" t="s">
        <v>83</v>
      </c>
      <c r="AW484" s="13" t="s">
        <v>29</v>
      </c>
      <c r="AX484" s="13" t="s">
        <v>73</v>
      </c>
      <c r="AY484" s="231" t="s">
        <v>143</v>
      </c>
    </row>
    <row r="485" spans="2:51" s="15" customFormat="1" ht="10.2">
      <c r="B485" s="243"/>
      <c r="C485" s="244"/>
      <c r="D485" s="217" t="s">
        <v>177</v>
      </c>
      <c r="E485" s="245" t="s">
        <v>1</v>
      </c>
      <c r="F485" s="246" t="s">
        <v>513</v>
      </c>
      <c r="G485" s="244"/>
      <c r="H485" s="247">
        <v>154.2</v>
      </c>
      <c r="I485" s="248"/>
      <c r="J485" s="244"/>
      <c r="K485" s="244"/>
      <c r="L485" s="249"/>
      <c r="M485" s="250"/>
      <c r="N485" s="251"/>
      <c r="O485" s="251"/>
      <c r="P485" s="251"/>
      <c r="Q485" s="251"/>
      <c r="R485" s="251"/>
      <c r="S485" s="251"/>
      <c r="T485" s="252"/>
      <c r="AT485" s="253" t="s">
        <v>177</v>
      </c>
      <c r="AU485" s="253" t="s">
        <v>83</v>
      </c>
      <c r="AV485" s="15" t="s">
        <v>157</v>
      </c>
      <c r="AW485" s="15" t="s">
        <v>29</v>
      </c>
      <c r="AX485" s="15" t="s">
        <v>73</v>
      </c>
      <c r="AY485" s="253" t="s">
        <v>143</v>
      </c>
    </row>
    <row r="486" spans="2:51" s="13" customFormat="1" ht="10.2">
      <c r="B486" s="221"/>
      <c r="C486" s="222"/>
      <c r="D486" s="217" t="s">
        <v>177</v>
      </c>
      <c r="E486" s="223" t="s">
        <v>1</v>
      </c>
      <c r="F486" s="224" t="s">
        <v>444</v>
      </c>
      <c r="G486" s="222"/>
      <c r="H486" s="225">
        <v>18</v>
      </c>
      <c r="I486" s="226"/>
      <c r="J486" s="222"/>
      <c r="K486" s="222"/>
      <c r="L486" s="227"/>
      <c r="M486" s="228"/>
      <c r="N486" s="229"/>
      <c r="O486" s="229"/>
      <c r="P486" s="229"/>
      <c r="Q486" s="229"/>
      <c r="R486" s="229"/>
      <c r="S486" s="229"/>
      <c r="T486" s="230"/>
      <c r="AT486" s="231" t="s">
        <v>177</v>
      </c>
      <c r="AU486" s="231" t="s">
        <v>83</v>
      </c>
      <c r="AV486" s="13" t="s">
        <v>83</v>
      </c>
      <c r="AW486" s="13" t="s">
        <v>29</v>
      </c>
      <c r="AX486" s="13" t="s">
        <v>73</v>
      </c>
      <c r="AY486" s="231" t="s">
        <v>143</v>
      </c>
    </row>
    <row r="487" spans="2:51" s="13" customFormat="1" ht="10.2">
      <c r="B487" s="221"/>
      <c r="C487" s="222"/>
      <c r="D487" s="217" t="s">
        <v>177</v>
      </c>
      <c r="E487" s="223" t="s">
        <v>1</v>
      </c>
      <c r="F487" s="224" t="s">
        <v>445</v>
      </c>
      <c r="G487" s="222"/>
      <c r="H487" s="225">
        <v>5.2</v>
      </c>
      <c r="I487" s="226"/>
      <c r="J487" s="222"/>
      <c r="K487" s="222"/>
      <c r="L487" s="227"/>
      <c r="M487" s="228"/>
      <c r="N487" s="229"/>
      <c r="O487" s="229"/>
      <c r="P487" s="229"/>
      <c r="Q487" s="229"/>
      <c r="R487" s="229"/>
      <c r="S487" s="229"/>
      <c r="T487" s="230"/>
      <c r="AT487" s="231" t="s">
        <v>177</v>
      </c>
      <c r="AU487" s="231" t="s">
        <v>83</v>
      </c>
      <c r="AV487" s="13" t="s">
        <v>83</v>
      </c>
      <c r="AW487" s="13" t="s">
        <v>29</v>
      </c>
      <c r="AX487" s="13" t="s">
        <v>73</v>
      </c>
      <c r="AY487" s="231" t="s">
        <v>143</v>
      </c>
    </row>
    <row r="488" spans="2:51" s="13" customFormat="1" ht="10.2">
      <c r="B488" s="221"/>
      <c r="C488" s="222"/>
      <c r="D488" s="217" t="s">
        <v>177</v>
      </c>
      <c r="E488" s="223" t="s">
        <v>1</v>
      </c>
      <c r="F488" s="224" t="s">
        <v>446</v>
      </c>
      <c r="G488" s="222"/>
      <c r="H488" s="225">
        <v>19.2</v>
      </c>
      <c r="I488" s="226"/>
      <c r="J488" s="222"/>
      <c r="K488" s="222"/>
      <c r="L488" s="227"/>
      <c r="M488" s="228"/>
      <c r="N488" s="229"/>
      <c r="O488" s="229"/>
      <c r="P488" s="229"/>
      <c r="Q488" s="229"/>
      <c r="R488" s="229"/>
      <c r="S488" s="229"/>
      <c r="T488" s="230"/>
      <c r="AT488" s="231" t="s">
        <v>177</v>
      </c>
      <c r="AU488" s="231" t="s">
        <v>83</v>
      </c>
      <c r="AV488" s="13" t="s">
        <v>83</v>
      </c>
      <c r="AW488" s="13" t="s">
        <v>29</v>
      </c>
      <c r="AX488" s="13" t="s">
        <v>73</v>
      </c>
      <c r="AY488" s="231" t="s">
        <v>143</v>
      </c>
    </row>
    <row r="489" spans="2:51" s="13" customFormat="1" ht="10.2">
      <c r="B489" s="221"/>
      <c r="C489" s="222"/>
      <c r="D489" s="217" t="s">
        <v>177</v>
      </c>
      <c r="E489" s="223" t="s">
        <v>1</v>
      </c>
      <c r="F489" s="224" t="s">
        <v>447</v>
      </c>
      <c r="G489" s="222"/>
      <c r="H489" s="225">
        <v>12</v>
      </c>
      <c r="I489" s="226"/>
      <c r="J489" s="222"/>
      <c r="K489" s="222"/>
      <c r="L489" s="227"/>
      <c r="M489" s="228"/>
      <c r="N489" s="229"/>
      <c r="O489" s="229"/>
      <c r="P489" s="229"/>
      <c r="Q489" s="229"/>
      <c r="R489" s="229"/>
      <c r="S489" s="229"/>
      <c r="T489" s="230"/>
      <c r="AT489" s="231" t="s">
        <v>177</v>
      </c>
      <c r="AU489" s="231" t="s">
        <v>83</v>
      </c>
      <c r="AV489" s="13" t="s">
        <v>83</v>
      </c>
      <c r="AW489" s="13" t="s">
        <v>29</v>
      </c>
      <c r="AX489" s="13" t="s">
        <v>73</v>
      </c>
      <c r="AY489" s="231" t="s">
        <v>143</v>
      </c>
    </row>
    <row r="490" spans="2:51" s="13" customFormat="1" ht="10.2">
      <c r="B490" s="221"/>
      <c r="C490" s="222"/>
      <c r="D490" s="217" t="s">
        <v>177</v>
      </c>
      <c r="E490" s="223" t="s">
        <v>1</v>
      </c>
      <c r="F490" s="224" t="s">
        <v>448</v>
      </c>
      <c r="G490" s="222"/>
      <c r="H490" s="225">
        <v>48</v>
      </c>
      <c r="I490" s="226"/>
      <c r="J490" s="222"/>
      <c r="K490" s="222"/>
      <c r="L490" s="227"/>
      <c r="M490" s="228"/>
      <c r="N490" s="229"/>
      <c r="O490" s="229"/>
      <c r="P490" s="229"/>
      <c r="Q490" s="229"/>
      <c r="R490" s="229"/>
      <c r="S490" s="229"/>
      <c r="T490" s="230"/>
      <c r="AT490" s="231" t="s">
        <v>177</v>
      </c>
      <c r="AU490" s="231" t="s">
        <v>83</v>
      </c>
      <c r="AV490" s="13" t="s">
        <v>83</v>
      </c>
      <c r="AW490" s="13" t="s">
        <v>29</v>
      </c>
      <c r="AX490" s="13" t="s">
        <v>73</v>
      </c>
      <c r="AY490" s="231" t="s">
        <v>143</v>
      </c>
    </row>
    <row r="491" spans="2:51" s="13" customFormat="1" ht="10.2">
      <c r="B491" s="221"/>
      <c r="C491" s="222"/>
      <c r="D491" s="217" t="s">
        <v>177</v>
      </c>
      <c r="E491" s="223" t="s">
        <v>1</v>
      </c>
      <c r="F491" s="224" t="s">
        <v>444</v>
      </c>
      <c r="G491" s="222"/>
      <c r="H491" s="225">
        <v>18</v>
      </c>
      <c r="I491" s="226"/>
      <c r="J491" s="222"/>
      <c r="K491" s="222"/>
      <c r="L491" s="227"/>
      <c r="M491" s="228"/>
      <c r="N491" s="229"/>
      <c r="O491" s="229"/>
      <c r="P491" s="229"/>
      <c r="Q491" s="229"/>
      <c r="R491" s="229"/>
      <c r="S491" s="229"/>
      <c r="T491" s="230"/>
      <c r="AT491" s="231" t="s">
        <v>177</v>
      </c>
      <c r="AU491" s="231" t="s">
        <v>83</v>
      </c>
      <c r="AV491" s="13" t="s">
        <v>83</v>
      </c>
      <c r="AW491" s="13" t="s">
        <v>29</v>
      </c>
      <c r="AX491" s="13" t="s">
        <v>73</v>
      </c>
      <c r="AY491" s="231" t="s">
        <v>143</v>
      </c>
    </row>
    <row r="492" spans="2:51" s="13" customFormat="1" ht="10.2">
      <c r="B492" s="221"/>
      <c r="C492" s="222"/>
      <c r="D492" s="217" t="s">
        <v>177</v>
      </c>
      <c r="E492" s="223" t="s">
        <v>1</v>
      </c>
      <c r="F492" s="224" t="s">
        <v>449</v>
      </c>
      <c r="G492" s="222"/>
      <c r="H492" s="225">
        <v>7.4</v>
      </c>
      <c r="I492" s="226"/>
      <c r="J492" s="222"/>
      <c r="K492" s="222"/>
      <c r="L492" s="227"/>
      <c r="M492" s="228"/>
      <c r="N492" s="229"/>
      <c r="O492" s="229"/>
      <c r="P492" s="229"/>
      <c r="Q492" s="229"/>
      <c r="R492" s="229"/>
      <c r="S492" s="229"/>
      <c r="T492" s="230"/>
      <c r="AT492" s="231" t="s">
        <v>177</v>
      </c>
      <c r="AU492" s="231" t="s">
        <v>83</v>
      </c>
      <c r="AV492" s="13" t="s">
        <v>83</v>
      </c>
      <c r="AW492" s="13" t="s">
        <v>29</v>
      </c>
      <c r="AX492" s="13" t="s">
        <v>73</v>
      </c>
      <c r="AY492" s="231" t="s">
        <v>143</v>
      </c>
    </row>
    <row r="493" spans="2:51" s="13" customFormat="1" ht="10.2">
      <c r="B493" s="221"/>
      <c r="C493" s="222"/>
      <c r="D493" s="217" t="s">
        <v>177</v>
      </c>
      <c r="E493" s="223" t="s">
        <v>1</v>
      </c>
      <c r="F493" s="224" t="s">
        <v>450</v>
      </c>
      <c r="G493" s="222"/>
      <c r="H493" s="225">
        <v>26.4</v>
      </c>
      <c r="I493" s="226"/>
      <c r="J493" s="222"/>
      <c r="K493" s="222"/>
      <c r="L493" s="227"/>
      <c r="M493" s="228"/>
      <c r="N493" s="229"/>
      <c r="O493" s="229"/>
      <c r="P493" s="229"/>
      <c r="Q493" s="229"/>
      <c r="R493" s="229"/>
      <c r="S493" s="229"/>
      <c r="T493" s="230"/>
      <c r="AT493" s="231" t="s">
        <v>177</v>
      </c>
      <c r="AU493" s="231" t="s">
        <v>83</v>
      </c>
      <c r="AV493" s="13" t="s">
        <v>83</v>
      </c>
      <c r="AW493" s="13" t="s">
        <v>29</v>
      </c>
      <c r="AX493" s="13" t="s">
        <v>73</v>
      </c>
      <c r="AY493" s="231" t="s">
        <v>143</v>
      </c>
    </row>
    <row r="494" spans="2:51" s="13" customFormat="1" ht="10.2">
      <c r="B494" s="221"/>
      <c r="C494" s="222"/>
      <c r="D494" s="217" t="s">
        <v>177</v>
      </c>
      <c r="E494" s="223" t="s">
        <v>1</v>
      </c>
      <c r="F494" s="224" t="s">
        <v>451</v>
      </c>
      <c r="G494" s="222"/>
      <c r="H494" s="225">
        <v>4.8</v>
      </c>
      <c r="I494" s="226"/>
      <c r="J494" s="222"/>
      <c r="K494" s="222"/>
      <c r="L494" s="227"/>
      <c r="M494" s="228"/>
      <c r="N494" s="229"/>
      <c r="O494" s="229"/>
      <c r="P494" s="229"/>
      <c r="Q494" s="229"/>
      <c r="R494" s="229"/>
      <c r="S494" s="229"/>
      <c r="T494" s="230"/>
      <c r="AT494" s="231" t="s">
        <v>177</v>
      </c>
      <c r="AU494" s="231" t="s">
        <v>83</v>
      </c>
      <c r="AV494" s="13" t="s">
        <v>83</v>
      </c>
      <c r="AW494" s="13" t="s">
        <v>29</v>
      </c>
      <c r="AX494" s="13" t="s">
        <v>73</v>
      </c>
      <c r="AY494" s="231" t="s">
        <v>143</v>
      </c>
    </row>
    <row r="495" spans="2:51" s="13" customFormat="1" ht="10.2">
      <c r="B495" s="221"/>
      <c r="C495" s="222"/>
      <c r="D495" s="217" t="s">
        <v>177</v>
      </c>
      <c r="E495" s="223" t="s">
        <v>1</v>
      </c>
      <c r="F495" s="224" t="s">
        <v>452</v>
      </c>
      <c r="G495" s="222"/>
      <c r="H495" s="225">
        <v>122.4</v>
      </c>
      <c r="I495" s="226"/>
      <c r="J495" s="222"/>
      <c r="K495" s="222"/>
      <c r="L495" s="227"/>
      <c r="M495" s="228"/>
      <c r="N495" s="229"/>
      <c r="O495" s="229"/>
      <c r="P495" s="229"/>
      <c r="Q495" s="229"/>
      <c r="R495" s="229"/>
      <c r="S495" s="229"/>
      <c r="T495" s="230"/>
      <c r="AT495" s="231" t="s">
        <v>177</v>
      </c>
      <c r="AU495" s="231" t="s">
        <v>83</v>
      </c>
      <c r="AV495" s="13" t="s">
        <v>83</v>
      </c>
      <c r="AW495" s="13" t="s">
        <v>29</v>
      </c>
      <c r="AX495" s="13" t="s">
        <v>73</v>
      </c>
      <c r="AY495" s="231" t="s">
        <v>143</v>
      </c>
    </row>
    <row r="496" spans="2:51" s="13" customFormat="1" ht="10.2">
      <c r="B496" s="221"/>
      <c r="C496" s="222"/>
      <c r="D496" s="217" t="s">
        <v>177</v>
      </c>
      <c r="E496" s="223" t="s">
        <v>1</v>
      </c>
      <c r="F496" s="224" t="s">
        <v>453</v>
      </c>
      <c r="G496" s="222"/>
      <c r="H496" s="225">
        <v>6</v>
      </c>
      <c r="I496" s="226"/>
      <c r="J496" s="222"/>
      <c r="K496" s="222"/>
      <c r="L496" s="227"/>
      <c r="M496" s="228"/>
      <c r="N496" s="229"/>
      <c r="O496" s="229"/>
      <c r="P496" s="229"/>
      <c r="Q496" s="229"/>
      <c r="R496" s="229"/>
      <c r="S496" s="229"/>
      <c r="T496" s="230"/>
      <c r="AT496" s="231" t="s">
        <v>177</v>
      </c>
      <c r="AU496" s="231" t="s">
        <v>83</v>
      </c>
      <c r="AV496" s="13" t="s">
        <v>83</v>
      </c>
      <c r="AW496" s="13" t="s">
        <v>29</v>
      </c>
      <c r="AX496" s="13" t="s">
        <v>73</v>
      </c>
      <c r="AY496" s="231" t="s">
        <v>143</v>
      </c>
    </row>
    <row r="497" spans="2:51" s="13" customFormat="1" ht="10.2">
      <c r="B497" s="221"/>
      <c r="C497" s="222"/>
      <c r="D497" s="217" t="s">
        <v>177</v>
      </c>
      <c r="E497" s="223" t="s">
        <v>1</v>
      </c>
      <c r="F497" s="224" t="s">
        <v>454</v>
      </c>
      <c r="G497" s="222"/>
      <c r="H497" s="225">
        <v>9.6</v>
      </c>
      <c r="I497" s="226"/>
      <c r="J497" s="222"/>
      <c r="K497" s="222"/>
      <c r="L497" s="227"/>
      <c r="M497" s="228"/>
      <c r="N497" s="229"/>
      <c r="O497" s="229"/>
      <c r="P497" s="229"/>
      <c r="Q497" s="229"/>
      <c r="R497" s="229"/>
      <c r="S497" s="229"/>
      <c r="T497" s="230"/>
      <c r="AT497" s="231" t="s">
        <v>177</v>
      </c>
      <c r="AU497" s="231" t="s">
        <v>83</v>
      </c>
      <c r="AV497" s="13" t="s">
        <v>83</v>
      </c>
      <c r="AW497" s="13" t="s">
        <v>29</v>
      </c>
      <c r="AX497" s="13" t="s">
        <v>73</v>
      </c>
      <c r="AY497" s="231" t="s">
        <v>143</v>
      </c>
    </row>
    <row r="498" spans="2:51" s="13" customFormat="1" ht="10.2">
      <c r="B498" s="221"/>
      <c r="C498" s="222"/>
      <c r="D498" s="217" t="s">
        <v>177</v>
      </c>
      <c r="E498" s="223" t="s">
        <v>1</v>
      </c>
      <c r="F498" s="224" t="s">
        <v>455</v>
      </c>
      <c r="G498" s="222"/>
      <c r="H498" s="225">
        <v>4.4</v>
      </c>
      <c r="I498" s="226"/>
      <c r="J498" s="222"/>
      <c r="K498" s="222"/>
      <c r="L498" s="227"/>
      <c r="M498" s="228"/>
      <c r="N498" s="229"/>
      <c r="O498" s="229"/>
      <c r="P498" s="229"/>
      <c r="Q498" s="229"/>
      <c r="R498" s="229"/>
      <c r="S498" s="229"/>
      <c r="T498" s="230"/>
      <c r="AT498" s="231" t="s">
        <v>177</v>
      </c>
      <c r="AU498" s="231" t="s">
        <v>83</v>
      </c>
      <c r="AV498" s="13" t="s">
        <v>83</v>
      </c>
      <c r="AW498" s="13" t="s">
        <v>29</v>
      </c>
      <c r="AX498" s="13" t="s">
        <v>73</v>
      </c>
      <c r="AY498" s="231" t="s">
        <v>143</v>
      </c>
    </row>
    <row r="499" spans="2:51" s="15" customFormat="1" ht="10.2">
      <c r="B499" s="243"/>
      <c r="C499" s="244"/>
      <c r="D499" s="217" t="s">
        <v>177</v>
      </c>
      <c r="E499" s="245" t="s">
        <v>1</v>
      </c>
      <c r="F499" s="246" t="s">
        <v>513</v>
      </c>
      <c r="G499" s="244"/>
      <c r="H499" s="247">
        <v>301.40000000000003</v>
      </c>
      <c r="I499" s="248"/>
      <c r="J499" s="244"/>
      <c r="K499" s="244"/>
      <c r="L499" s="249"/>
      <c r="M499" s="250"/>
      <c r="N499" s="251"/>
      <c r="O499" s="251"/>
      <c r="P499" s="251"/>
      <c r="Q499" s="251"/>
      <c r="R499" s="251"/>
      <c r="S499" s="251"/>
      <c r="T499" s="252"/>
      <c r="AT499" s="253" t="s">
        <v>177</v>
      </c>
      <c r="AU499" s="253" t="s">
        <v>83</v>
      </c>
      <c r="AV499" s="15" t="s">
        <v>157</v>
      </c>
      <c r="AW499" s="15" t="s">
        <v>29</v>
      </c>
      <c r="AX499" s="15" t="s">
        <v>73</v>
      </c>
      <c r="AY499" s="253" t="s">
        <v>143</v>
      </c>
    </row>
    <row r="500" spans="2:51" s="14" customFormat="1" ht="10.2">
      <c r="B500" s="232"/>
      <c r="C500" s="233"/>
      <c r="D500" s="217" t="s">
        <v>177</v>
      </c>
      <c r="E500" s="234" t="s">
        <v>1</v>
      </c>
      <c r="F500" s="235" t="s">
        <v>179</v>
      </c>
      <c r="G500" s="233"/>
      <c r="H500" s="236">
        <v>455.5999999999999</v>
      </c>
      <c r="I500" s="237"/>
      <c r="J500" s="233"/>
      <c r="K500" s="233"/>
      <c r="L500" s="238"/>
      <c r="M500" s="239"/>
      <c r="N500" s="240"/>
      <c r="O500" s="240"/>
      <c r="P500" s="240"/>
      <c r="Q500" s="240"/>
      <c r="R500" s="240"/>
      <c r="S500" s="240"/>
      <c r="T500" s="241"/>
      <c r="AT500" s="242" t="s">
        <v>177</v>
      </c>
      <c r="AU500" s="242" t="s">
        <v>83</v>
      </c>
      <c r="AV500" s="14" t="s">
        <v>151</v>
      </c>
      <c r="AW500" s="14" t="s">
        <v>29</v>
      </c>
      <c r="AX500" s="14" t="s">
        <v>81</v>
      </c>
      <c r="AY500" s="242" t="s">
        <v>143</v>
      </c>
    </row>
    <row r="501" spans="1:65" s="2" customFormat="1" ht="21.6" customHeight="1">
      <c r="A501" s="35"/>
      <c r="B501" s="36"/>
      <c r="C501" s="254" t="s">
        <v>514</v>
      </c>
      <c r="D501" s="254" t="s">
        <v>241</v>
      </c>
      <c r="E501" s="255" t="s">
        <v>515</v>
      </c>
      <c r="F501" s="256" t="s">
        <v>516</v>
      </c>
      <c r="G501" s="257" t="s">
        <v>174</v>
      </c>
      <c r="H501" s="258">
        <v>161.91</v>
      </c>
      <c r="I501" s="259"/>
      <c r="J501" s="260">
        <f>ROUND(I501*H501,2)</f>
        <v>0</v>
      </c>
      <c r="K501" s="256" t="s">
        <v>1</v>
      </c>
      <c r="L501" s="261"/>
      <c r="M501" s="262" t="s">
        <v>1</v>
      </c>
      <c r="N501" s="263" t="s">
        <v>38</v>
      </c>
      <c r="O501" s="72"/>
      <c r="P501" s="213">
        <f>O501*H501</f>
        <v>0</v>
      </c>
      <c r="Q501" s="213">
        <v>0</v>
      </c>
      <c r="R501" s="213">
        <f>Q501*H501</f>
        <v>0</v>
      </c>
      <c r="S501" s="213">
        <v>0</v>
      </c>
      <c r="T501" s="214">
        <f>S501*H501</f>
        <v>0</v>
      </c>
      <c r="U501" s="35"/>
      <c r="V501" s="35"/>
      <c r="W501" s="35"/>
      <c r="X501" s="35"/>
      <c r="Y501" s="35"/>
      <c r="Z501" s="35"/>
      <c r="AA501" s="35"/>
      <c r="AB501" s="35"/>
      <c r="AC501" s="35"/>
      <c r="AD501" s="35"/>
      <c r="AE501" s="35"/>
      <c r="AR501" s="215" t="s">
        <v>164</v>
      </c>
      <c r="AT501" s="215" t="s">
        <v>241</v>
      </c>
      <c r="AU501" s="215" t="s">
        <v>83</v>
      </c>
      <c r="AY501" s="18" t="s">
        <v>143</v>
      </c>
      <c r="BE501" s="216">
        <f>IF(N501="základní",J501,0)</f>
        <v>0</v>
      </c>
      <c r="BF501" s="216">
        <f>IF(N501="snížená",J501,0)</f>
        <v>0</v>
      </c>
      <c r="BG501" s="216">
        <f>IF(N501="zákl. přenesená",J501,0)</f>
        <v>0</v>
      </c>
      <c r="BH501" s="216">
        <f>IF(N501="sníž. přenesená",J501,0)</f>
        <v>0</v>
      </c>
      <c r="BI501" s="216">
        <f>IF(N501="nulová",J501,0)</f>
        <v>0</v>
      </c>
      <c r="BJ501" s="18" t="s">
        <v>81</v>
      </c>
      <c r="BK501" s="216">
        <f>ROUND(I501*H501,2)</f>
        <v>0</v>
      </c>
      <c r="BL501" s="18" t="s">
        <v>151</v>
      </c>
      <c r="BM501" s="215" t="s">
        <v>517</v>
      </c>
    </row>
    <row r="502" spans="2:51" s="13" customFormat="1" ht="10.2">
      <c r="B502" s="221"/>
      <c r="C502" s="222"/>
      <c r="D502" s="217" t="s">
        <v>177</v>
      </c>
      <c r="E502" s="223" t="s">
        <v>1</v>
      </c>
      <c r="F502" s="224" t="s">
        <v>518</v>
      </c>
      <c r="G502" s="222"/>
      <c r="H502" s="225">
        <v>161.91</v>
      </c>
      <c r="I502" s="226"/>
      <c r="J502" s="222"/>
      <c r="K502" s="222"/>
      <c r="L502" s="227"/>
      <c r="M502" s="228"/>
      <c r="N502" s="229"/>
      <c r="O502" s="229"/>
      <c r="P502" s="229"/>
      <c r="Q502" s="229"/>
      <c r="R502" s="229"/>
      <c r="S502" s="229"/>
      <c r="T502" s="230"/>
      <c r="AT502" s="231" t="s">
        <v>177</v>
      </c>
      <c r="AU502" s="231" t="s">
        <v>83</v>
      </c>
      <c r="AV502" s="13" t="s">
        <v>83</v>
      </c>
      <c r="AW502" s="13" t="s">
        <v>29</v>
      </c>
      <c r="AX502" s="13" t="s">
        <v>73</v>
      </c>
      <c r="AY502" s="231" t="s">
        <v>143</v>
      </c>
    </row>
    <row r="503" spans="2:51" s="14" customFormat="1" ht="10.2">
      <c r="B503" s="232"/>
      <c r="C503" s="233"/>
      <c r="D503" s="217" t="s">
        <v>177</v>
      </c>
      <c r="E503" s="234" t="s">
        <v>1</v>
      </c>
      <c r="F503" s="235" t="s">
        <v>179</v>
      </c>
      <c r="G503" s="233"/>
      <c r="H503" s="236">
        <v>161.91</v>
      </c>
      <c r="I503" s="237"/>
      <c r="J503" s="233"/>
      <c r="K503" s="233"/>
      <c r="L503" s="238"/>
      <c r="M503" s="239"/>
      <c r="N503" s="240"/>
      <c r="O503" s="240"/>
      <c r="P503" s="240"/>
      <c r="Q503" s="240"/>
      <c r="R503" s="240"/>
      <c r="S503" s="240"/>
      <c r="T503" s="241"/>
      <c r="AT503" s="242" t="s">
        <v>177</v>
      </c>
      <c r="AU503" s="242" t="s">
        <v>83</v>
      </c>
      <c r="AV503" s="14" t="s">
        <v>151</v>
      </c>
      <c r="AW503" s="14" t="s">
        <v>29</v>
      </c>
      <c r="AX503" s="14" t="s">
        <v>81</v>
      </c>
      <c r="AY503" s="242" t="s">
        <v>143</v>
      </c>
    </row>
    <row r="504" spans="1:65" s="2" customFormat="1" ht="21.6" customHeight="1">
      <c r="A504" s="35"/>
      <c r="B504" s="36"/>
      <c r="C504" s="254" t="s">
        <v>308</v>
      </c>
      <c r="D504" s="254" t="s">
        <v>241</v>
      </c>
      <c r="E504" s="255" t="s">
        <v>519</v>
      </c>
      <c r="F504" s="256" t="s">
        <v>520</v>
      </c>
      <c r="G504" s="257" t="s">
        <v>174</v>
      </c>
      <c r="H504" s="258">
        <v>316.47</v>
      </c>
      <c r="I504" s="259"/>
      <c r="J504" s="260">
        <f>ROUND(I504*H504,2)</f>
        <v>0</v>
      </c>
      <c r="K504" s="256" t="s">
        <v>150</v>
      </c>
      <c r="L504" s="261"/>
      <c r="M504" s="262" t="s">
        <v>1</v>
      </c>
      <c r="N504" s="263" t="s">
        <v>38</v>
      </c>
      <c r="O504" s="72"/>
      <c r="P504" s="213">
        <f>O504*H504</f>
        <v>0</v>
      </c>
      <c r="Q504" s="213">
        <v>3E-05</v>
      </c>
      <c r="R504" s="213">
        <f>Q504*H504</f>
        <v>0.009494100000000002</v>
      </c>
      <c r="S504" s="213">
        <v>0</v>
      </c>
      <c r="T504" s="214">
        <f>S504*H504</f>
        <v>0</v>
      </c>
      <c r="U504" s="35"/>
      <c r="V504" s="35"/>
      <c r="W504" s="35"/>
      <c r="X504" s="35"/>
      <c r="Y504" s="35"/>
      <c r="Z504" s="35"/>
      <c r="AA504" s="35"/>
      <c r="AB504" s="35"/>
      <c r="AC504" s="35"/>
      <c r="AD504" s="35"/>
      <c r="AE504" s="35"/>
      <c r="AR504" s="215" t="s">
        <v>164</v>
      </c>
      <c r="AT504" s="215" t="s">
        <v>241</v>
      </c>
      <c r="AU504" s="215" t="s">
        <v>83</v>
      </c>
      <c r="AY504" s="18" t="s">
        <v>143</v>
      </c>
      <c r="BE504" s="216">
        <f>IF(N504="základní",J504,0)</f>
        <v>0</v>
      </c>
      <c r="BF504" s="216">
        <f>IF(N504="snížená",J504,0)</f>
        <v>0</v>
      </c>
      <c r="BG504" s="216">
        <f>IF(N504="zákl. přenesená",J504,0)</f>
        <v>0</v>
      </c>
      <c r="BH504" s="216">
        <f>IF(N504="sníž. přenesená",J504,0)</f>
        <v>0</v>
      </c>
      <c r="BI504" s="216">
        <f>IF(N504="nulová",J504,0)</f>
        <v>0</v>
      </c>
      <c r="BJ504" s="18" t="s">
        <v>81</v>
      </c>
      <c r="BK504" s="216">
        <f>ROUND(I504*H504,2)</f>
        <v>0</v>
      </c>
      <c r="BL504" s="18" t="s">
        <v>151</v>
      </c>
      <c r="BM504" s="215" t="s">
        <v>521</v>
      </c>
    </row>
    <row r="505" spans="2:51" s="13" customFormat="1" ht="10.2">
      <c r="B505" s="221"/>
      <c r="C505" s="222"/>
      <c r="D505" s="217" t="s">
        <v>177</v>
      </c>
      <c r="E505" s="223" t="s">
        <v>1</v>
      </c>
      <c r="F505" s="224" t="s">
        <v>522</v>
      </c>
      <c r="G505" s="222"/>
      <c r="H505" s="225">
        <v>316.47</v>
      </c>
      <c r="I505" s="226"/>
      <c r="J505" s="222"/>
      <c r="K505" s="222"/>
      <c r="L505" s="227"/>
      <c r="M505" s="228"/>
      <c r="N505" s="229"/>
      <c r="O505" s="229"/>
      <c r="P505" s="229"/>
      <c r="Q505" s="229"/>
      <c r="R505" s="229"/>
      <c r="S505" s="229"/>
      <c r="T505" s="230"/>
      <c r="AT505" s="231" t="s">
        <v>177</v>
      </c>
      <c r="AU505" s="231" t="s">
        <v>83</v>
      </c>
      <c r="AV505" s="13" t="s">
        <v>83</v>
      </c>
      <c r="AW505" s="13" t="s">
        <v>29</v>
      </c>
      <c r="AX505" s="13" t="s">
        <v>73</v>
      </c>
      <c r="AY505" s="231" t="s">
        <v>143</v>
      </c>
    </row>
    <row r="506" spans="2:51" s="14" customFormat="1" ht="10.2">
      <c r="B506" s="232"/>
      <c r="C506" s="233"/>
      <c r="D506" s="217" t="s">
        <v>177</v>
      </c>
      <c r="E506" s="234" t="s">
        <v>1</v>
      </c>
      <c r="F506" s="235" t="s">
        <v>179</v>
      </c>
      <c r="G506" s="233"/>
      <c r="H506" s="236">
        <v>316.47</v>
      </c>
      <c r="I506" s="237"/>
      <c r="J506" s="233"/>
      <c r="K506" s="233"/>
      <c r="L506" s="238"/>
      <c r="M506" s="239"/>
      <c r="N506" s="240"/>
      <c r="O506" s="240"/>
      <c r="P506" s="240"/>
      <c r="Q506" s="240"/>
      <c r="R506" s="240"/>
      <c r="S506" s="240"/>
      <c r="T506" s="241"/>
      <c r="AT506" s="242" t="s">
        <v>177</v>
      </c>
      <c r="AU506" s="242" t="s">
        <v>83</v>
      </c>
      <c r="AV506" s="14" t="s">
        <v>151</v>
      </c>
      <c r="AW506" s="14" t="s">
        <v>29</v>
      </c>
      <c r="AX506" s="14" t="s">
        <v>81</v>
      </c>
      <c r="AY506" s="242" t="s">
        <v>143</v>
      </c>
    </row>
    <row r="507" spans="1:65" s="2" customFormat="1" ht="32.4" customHeight="1">
      <c r="A507" s="35"/>
      <c r="B507" s="36"/>
      <c r="C507" s="204" t="s">
        <v>523</v>
      </c>
      <c r="D507" s="204" t="s">
        <v>146</v>
      </c>
      <c r="E507" s="205" t="s">
        <v>509</v>
      </c>
      <c r="F507" s="206" t="s">
        <v>510</v>
      </c>
      <c r="G507" s="207" t="s">
        <v>174</v>
      </c>
      <c r="H507" s="208">
        <v>310.1</v>
      </c>
      <c r="I507" s="209"/>
      <c r="J507" s="210">
        <f>ROUND(I507*H507,2)</f>
        <v>0</v>
      </c>
      <c r="K507" s="206" t="s">
        <v>150</v>
      </c>
      <c r="L507" s="40"/>
      <c r="M507" s="211" t="s">
        <v>1</v>
      </c>
      <c r="N507" s="212" t="s">
        <v>38</v>
      </c>
      <c r="O507" s="72"/>
      <c r="P507" s="213">
        <f>O507*H507</f>
        <v>0</v>
      </c>
      <c r="Q507" s="213">
        <v>0.00025017</v>
      </c>
      <c r="R507" s="213">
        <f>Q507*H507</f>
        <v>0.07757771700000002</v>
      </c>
      <c r="S507" s="213">
        <v>0</v>
      </c>
      <c r="T507" s="214">
        <f>S507*H507</f>
        <v>0</v>
      </c>
      <c r="U507" s="35"/>
      <c r="V507" s="35"/>
      <c r="W507" s="35"/>
      <c r="X507" s="35"/>
      <c r="Y507" s="35"/>
      <c r="Z507" s="35"/>
      <c r="AA507" s="35"/>
      <c r="AB507" s="35"/>
      <c r="AC507" s="35"/>
      <c r="AD507" s="35"/>
      <c r="AE507" s="35"/>
      <c r="AR507" s="215" t="s">
        <v>151</v>
      </c>
      <c r="AT507" s="215" t="s">
        <v>146</v>
      </c>
      <c r="AU507" s="215" t="s">
        <v>83</v>
      </c>
      <c r="AY507" s="18" t="s">
        <v>143</v>
      </c>
      <c r="BE507" s="216">
        <f>IF(N507="základní",J507,0)</f>
        <v>0</v>
      </c>
      <c r="BF507" s="216">
        <f>IF(N507="snížená",J507,0)</f>
        <v>0</v>
      </c>
      <c r="BG507" s="216">
        <f>IF(N507="zákl. přenesená",J507,0)</f>
        <v>0</v>
      </c>
      <c r="BH507" s="216">
        <f>IF(N507="sníž. přenesená",J507,0)</f>
        <v>0</v>
      </c>
      <c r="BI507" s="216">
        <f>IF(N507="nulová",J507,0)</f>
        <v>0</v>
      </c>
      <c r="BJ507" s="18" t="s">
        <v>81</v>
      </c>
      <c r="BK507" s="216">
        <f>ROUND(I507*H507,2)</f>
        <v>0</v>
      </c>
      <c r="BL507" s="18" t="s">
        <v>151</v>
      </c>
      <c r="BM507" s="215" t="s">
        <v>524</v>
      </c>
    </row>
    <row r="508" spans="1:47" s="2" customFormat="1" ht="76.8">
      <c r="A508" s="35"/>
      <c r="B508" s="36"/>
      <c r="C508" s="37"/>
      <c r="D508" s="217" t="s">
        <v>152</v>
      </c>
      <c r="E508" s="37"/>
      <c r="F508" s="218" t="s">
        <v>497</v>
      </c>
      <c r="G508" s="37"/>
      <c r="H508" s="37"/>
      <c r="I508" s="116"/>
      <c r="J508" s="37"/>
      <c r="K508" s="37"/>
      <c r="L508" s="40"/>
      <c r="M508" s="219"/>
      <c r="N508" s="220"/>
      <c r="O508" s="72"/>
      <c r="P508" s="72"/>
      <c r="Q508" s="72"/>
      <c r="R508" s="72"/>
      <c r="S508" s="72"/>
      <c r="T508" s="73"/>
      <c r="U508" s="35"/>
      <c r="V508" s="35"/>
      <c r="W508" s="35"/>
      <c r="X508" s="35"/>
      <c r="Y508" s="35"/>
      <c r="Z508" s="35"/>
      <c r="AA508" s="35"/>
      <c r="AB508" s="35"/>
      <c r="AC508" s="35"/>
      <c r="AD508" s="35"/>
      <c r="AE508" s="35"/>
      <c r="AT508" s="18" t="s">
        <v>152</v>
      </c>
      <c r="AU508" s="18" t="s">
        <v>83</v>
      </c>
    </row>
    <row r="509" spans="2:51" s="13" customFormat="1" ht="10.2">
      <c r="B509" s="221"/>
      <c r="C509" s="222"/>
      <c r="D509" s="217" t="s">
        <v>177</v>
      </c>
      <c r="E509" s="223" t="s">
        <v>1</v>
      </c>
      <c r="F509" s="224" t="s">
        <v>444</v>
      </c>
      <c r="G509" s="222"/>
      <c r="H509" s="225">
        <v>18</v>
      </c>
      <c r="I509" s="226"/>
      <c r="J509" s="222"/>
      <c r="K509" s="222"/>
      <c r="L509" s="227"/>
      <c r="M509" s="228"/>
      <c r="N509" s="229"/>
      <c r="O509" s="229"/>
      <c r="P509" s="229"/>
      <c r="Q509" s="229"/>
      <c r="R509" s="229"/>
      <c r="S509" s="229"/>
      <c r="T509" s="230"/>
      <c r="AT509" s="231" t="s">
        <v>177</v>
      </c>
      <c r="AU509" s="231" t="s">
        <v>83</v>
      </c>
      <c r="AV509" s="13" t="s">
        <v>83</v>
      </c>
      <c r="AW509" s="13" t="s">
        <v>29</v>
      </c>
      <c r="AX509" s="13" t="s">
        <v>73</v>
      </c>
      <c r="AY509" s="231" t="s">
        <v>143</v>
      </c>
    </row>
    <row r="510" spans="2:51" s="13" customFormat="1" ht="10.2">
      <c r="B510" s="221"/>
      <c r="C510" s="222"/>
      <c r="D510" s="217" t="s">
        <v>177</v>
      </c>
      <c r="E510" s="223" t="s">
        <v>1</v>
      </c>
      <c r="F510" s="224" t="s">
        <v>445</v>
      </c>
      <c r="G510" s="222"/>
      <c r="H510" s="225">
        <v>5.2</v>
      </c>
      <c r="I510" s="226"/>
      <c r="J510" s="222"/>
      <c r="K510" s="222"/>
      <c r="L510" s="227"/>
      <c r="M510" s="228"/>
      <c r="N510" s="229"/>
      <c r="O510" s="229"/>
      <c r="P510" s="229"/>
      <c r="Q510" s="229"/>
      <c r="R510" s="229"/>
      <c r="S510" s="229"/>
      <c r="T510" s="230"/>
      <c r="AT510" s="231" t="s">
        <v>177</v>
      </c>
      <c r="AU510" s="231" t="s">
        <v>83</v>
      </c>
      <c r="AV510" s="13" t="s">
        <v>83</v>
      </c>
      <c r="AW510" s="13" t="s">
        <v>29</v>
      </c>
      <c r="AX510" s="13" t="s">
        <v>73</v>
      </c>
      <c r="AY510" s="231" t="s">
        <v>143</v>
      </c>
    </row>
    <row r="511" spans="2:51" s="13" customFormat="1" ht="10.2">
      <c r="B511" s="221"/>
      <c r="C511" s="222"/>
      <c r="D511" s="217" t="s">
        <v>177</v>
      </c>
      <c r="E511" s="223" t="s">
        <v>1</v>
      </c>
      <c r="F511" s="224" t="s">
        <v>446</v>
      </c>
      <c r="G511" s="222"/>
      <c r="H511" s="225">
        <v>19.2</v>
      </c>
      <c r="I511" s="226"/>
      <c r="J511" s="222"/>
      <c r="K511" s="222"/>
      <c r="L511" s="227"/>
      <c r="M511" s="228"/>
      <c r="N511" s="229"/>
      <c r="O511" s="229"/>
      <c r="P511" s="229"/>
      <c r="Q511" s="229"/>
      <c r="R511" s="229"/>
      <c r="S511" s="229"/>
      <c r="T511" s="230"/>
      <c r="AT511" s="231" t="s">
        <v>177</v>
      </c>
      <c r="AU511" s="231" t="s">
        <v>83</v>
      </c>
      <c r="AV511" s="13" t="s">
        <v>83</v>
      </c>
      <c r="AW511" s="13" t="s">
        <v>29</v>
      </c>
      <c r="AX511" s="13" t="s">
        <v>73</v>
      </c>
      <c r="AY511" s="231" t="s">
        <v>143</v>
      </c>
    </row>
    <row r="512" spans="2:51" s="13" customFormat="1" ht="10.2">
      <c r="B512" s="221"/>
      <c r="C512" s="222"/>
      <c r="D512" s="217" t="s">
        <v>177</v>
      </c>
      <c r="E512" s="223" t="s">
        <v>1</v>
      </c>
      <c r="F512" s="224" t="s">
        <v>447</v>
      </c>
      <c r="G512" s="222"/>
      <c r="H512" s="225">
        <v>12</v>
      </c>
      <c r="I512" s="226"/>
      <c r="J512" s="222"/>
      <c r="K512" s="222"/>
      <c r="L512" s="227"/>
      <c r="M512" s="228"/>
      <c r="N512" s="229"/>
      <c r="O512" s="229"/>
      <c r="P512" s="229"/>
      <c r="Q512" s="229"/>
      <c r="R512" s="229"/>
      <c r="S512" s="229"/>
      <c r="T512" s="230"/>
      <c r="AT512" s="231" t="s">
        <v>177</v>
      </c>
      <c r="AU512" s="231" t="s">
        <v>83</v>
      </c>
      <c r="AV512" s="13" t="s">
        <v>83</v>
      </c>
      <c r="AW512" s="13" t="s">
        <v>29</v>
      </c>
      <c r="AX512" s="13" t="s">
        <v>73</v>
      </c>
      <c r="AY512" s="231" t="s">
        <v>143</v>
      </c>
    </row>
    <row r="513" spans="2:51" s="13" customFormat="1" ht="10.2">
      <c r="B513" s="221"/>
      <c r="C513" s="222"/>
      <c r="D513" s="217" t="s">
        <v>177</v>
      </c>
      <c r="E513" s="223" t="s">
        <v>1</v>
      </c>
      <c r="F513" s="224" t="s">
        <v>448</v>
      </c>
      <c r="G513" s="222"/>
      <c r="H513" s="225">
        <v>48</v>
      </c>
      <c r="I513" s="226"/>
      <c r="J513" s="222"/>
      <c r="K513" s="222"/>
      <c r="L513" s="227"/>
      <c r="M513" s="228"/>
      <c r="N513" s="229"/>
      <c r="O513" s="229"/>
      <c r="P513" s="229"/>
      <c r="Q513" s="229"/>
      <c r="R513" s="229"/>
      <c r="S513" s="229"/>
      <c r="T513" s="230"/>
      <c r="AT513" s="231" t="s">
        <v>177</v>
      </c>
      <c r="AU513" s="231" t="s">
        <v>83</v>
      </c>
      <c r="AV513" s="13" t="s">
        <v>83</v>
      </c>
      <c r="AW513" s="13" t="s">
        <v>29</v>
      </c>
      <c r="AX513" s="13" t="s">
        <v>73</v>
      </c>
      <c r="AY513" s="231" t="s">
        <v>143</v>
      </c>
    </row>
    <row r="514" spans="2:51" s="13" customFormat="1" ht="10.2">
      <c r="B514" s="221"/>
      <c r="C514" s="222"/>
      <c r="D514" s="217" t="s">
        <v>177</v>
      </c>
      <c r="E514" s="223" t="s">
        <v>1</v>
      </c>
      <c r="F514" s="224" t="s">
        <v>444</v>
      </c>
      <c r="G514" s="222"/>
      <c r="H514" s="225">
        <v>18</v>
      </c>
      <c r="I514" s="226"/>
      <c r="J514" s="222"/>
      <c r="K514" s="222"/>
      <c r="L514" s="227"/>
      <c r="M514" s="228"/>
      <c r="N514" s="229"/>
      <c r="O514" s="229"/>
      <c r="P514" s="229"/>
      <c r="Q514" s="229"/>
      <c r="R514" s="229"/>
      <c r="S514" s="229"/>
      <c r="T514" s="230"/>
      <c r="AT514" s="231" t="s">
        <v>177</v>
      </c>
      <c r="AU514" s="231" t="s">
        <v>83</v>
      </c>
      <c r="AV514" s="13" t="s">
        <v>83</v>
      </c>
      <c r="AW514" s="13" t="s">
        <v>29</v>
      </c>
      <c r="AX514" s="13" t="s">
        <v>73</v>
      </c>
      <c r="AY514" s="231" t="s">
        <v>143</v>
      </c>
    </row>
    <row r="515" spans="2:51" s="13" customFormat="1" ht="10.2">
      <c r="B515" s="221"/>
      <c r="C515" s="222"/>
      <c r="D515" s="217" t="s">
        <v>177</v>
      </c>
      <c r="E515" s="223" t="s">
        <v>1</v>
      </c>
      <c r="F515" s="224" t="s">
        <v>449</v>
      </c>
      <c r="G515" s="222"/>
      <c r="H515" s="225">
        <v>7.4</v>
      </c>
      <c r="I515" s="226"/>
      <c r="J515" s="222"/>
      <c r="K515" s="222"/>
      <c r="L515" s="227"/>
      <c r="M515" s="228"/>
      <c r="N515" s="229"/>
      <c r="O515" s="229"/>
      <c r="P515" s="229"/>
      <c r="Q515" s="229"/>
      <c r="R515" s="229"/>
      <c r="S515" s="229"/>
      <c r="T515" s="230"/>
      <c r="AT515" s="231" t="s">
        <v>177</v>
      </c>
      <c r="AU515" s="231" t="s">
        <v>83</v>
      </c>
      <c r="AV515" s="13" t="s">
        <v>83</v>
      </c>
      <c r="AW515" s="13" t="s">
        <v>29</v>
      </c>
      <c r="AX515" s="13" t="s">
        <v>73</v>
      </c>
      <c r="AY515" s="231" t="s">
        <v>143</v>
      </c>
    </row>
    <row r="516" spans="2:51" s="13" customFormat="1" ht="10.2">
      <c r="B516" s="221"/>
      <c r="C516" s="222"/>
      <c r="D516" s="217" t="s">
        <v>177</v>
      </c>
      <c r="E516" s="223" t="s">
        <v>1</v>
      </c>
      <c r="F516" s="224" t="s">
        <v>450</v>
      </c>
      <c r="G516" s="222"/>
      <c r="H516" s="225">
        <v>26.4</v>
      </c>
      <c r="I516" s="226"/>
      <c r="J516" s="222"/>
      <c r="K516" s="222"/>
      <c r="L516" s="227"/>
      <c r="M516" s="228"/>
      <c r="N516" s="229"/>
      <c r="O516" s="229"/>
      <c r="P516" s="229"/>
      <c r="Q516" s="229"/>
      <c r="R516" s="229"/>
      <c r="S516" s="229"/>
      <c r="T516" s="230"/>
      <c r="AT516" s="231" t="s">
        <v>177</v>
      </c>
      <c r="AU516" s="231" t="s">
        <v>83</v>
      </c>
      <c r="AV516" s="13" t="s">
        <v>83</v>
      </c>
      <c r="AW516" s="13" t="s">
        <v>29</v>
      </c>
      <c r="AX516" s="13" t="s">
        <v>73</v>
      </c>
      <c r="AY516" s="231" t="s">
        <v>143</v>
      </c>
    </row>
    <row r="517" spans="2:51" s="13" customFormat="1" ht="10.2">
      <c r="B517" s="221"/>
      <c r="C517" s="222"/>
      <c r="D517" s="217" t="s">
        <v>177</v>
      </c>
      <c r="E517" s="223" t="s">
        <v>1</v>
      </c>
      <c r="F517" s="224" t="s">
        <v>525</v>
      </c>
      <c r="G517" s="222"/>
      <c r="H517" s="225">
        <v>13.5</v>
      </c>
      <c r="I517" s="226"/>
      <c r="J517" s="222"/>
      <c r="K517" s="222"/>
      <c r="L517" s="227"/>
      <c r="M517" s="228"/>
      <c r="N517" s="229"/>
      <c r="O517" s="229"/>
      <c r="P517" s="229"/>
      <c r="Q517" s="229"/>
      <c r="R517" s="229"/>
      <c r="S517" s="229"/>
      <c r="T517" s="230"/>
      <c r="AT517" s="231" t="s">
        <v>177</v>
      </c>
      <c r="AU517" s="231" t="s">
        <v>83</v>
      </c>
      <c r="AV517" s="13" t="s">
        <v>83</v>
      </c>
      <c r="AW517" s="13" t="s">
        <v>29</v>
      </c>
      <c r="AX517" s="13" t="s">
        <v>73</v>
      </c>
      <c r="AY517" s="231" t="s">
        <v>143</v>
      </c>
    </row>
    <row r="518" spans="2:51" s="13" customFormat="1" ht="10.2">
      <c r="B518" s="221"/>
      <c r="C518" s="222"/>
      <c r="D518" s="217" t="s">
        <v>177</v>
      </c>
      <c r="E518" s="223" t="s">
        <v>1</v>
      </c>
      <c r="F518" s="224" t="s">
        <v>452</v>
      </c>
      <c r="G518" s="222"/>
      <c r="H518" s="225">
        <v>122.4</v>
      </c>
      <c r="I518" s="226"/>
      <c r="J518" s="222"/>
      <c r="K518" s="222"/>
      <c r="L518" s="227"/>
      <c r="M518" s="228"/>
      <c r="N518" s="229"/>
      <c r="O518" s="229"/>
      <c r="P518" s="229"/>
      <c r="Q518" s="229"/>
      <c r="R518" s="229"/>
      <c r="S518" s="229"/>
      <c r="T518" s="230"/>
      <c r="AT518" s="231" t="s">
        <v>177</v>
      </c>
      <c r="AU518" s="231" t="s">
        <v>83</v>
      </c>
      <c r="AV518" s="13" t="s">
        <v>83</v>
      </c>
      <c r="AW518" s="13" t="s">
        <v>29</v>
      </c>
      <c r="AX518" s="13" t="s">
        <v>73</v>
      </c>
      <c r="AY518" s="231" t="s">
        <v>143</v>
      </c>
    </row>
    <row r="519" spans="2:51" s="13" customFormat="1" ht="10.2">
      <c r="B519" s="221"/>
      <c r="C519" s="222"/>
      <c r="D519" s="217" t="s">
        <v>177</v>
      </c>
      <c r="E519" s="223" t="s">
        <v>1</v>
      </c>
      <c r="F519" s="224" t="s">
        <v>453</v>
      </c>
      <c r="G519" s="222"/>
      <c r="H519" s="225">
        <v>6</v>
      </c>
      <c r="I519" s="226"/>
      <c r="J519" s="222"/>
      <c r="K519" s="222"/>
      <c r="L519" s="227"/>
      <c r="M519" s="228"/>
      <c r="N519" s="229"/>
      <c r="O519" s="229"/>
      <c r="P519" s="229"/>
      <c r="Q519" s="229"/>
      <c r="R519" s="229"/>
      <c r="S519" s="229"/>
      <c r="T519" s="230"/>
      <c r="AT519" s="231" t="s">
        <v>177</v>
      </c>
      <c r="AU519" s="231" t="s">
        <v>83</v>
      </c>
      <c r="AV519" s="13" t="s">
        <v>83</v>
      </c>
      <c r="AW519" s="13" t="s">
        <v>29</v>
      </c>
      <c r="AX519" s="13" t="s">
        <v>73</v>
      </c>
      <c r="AY519" s="231" t="s">
        <v>143</v>
      </c>
    </row>
    <row r="520" spans="2:51" s="13" customFormat="1" ht="10.2">
      <c r="B520" s="221"/>
      <c r="C520" s="222"/>
      <c r="D520" s="217" t="s">
        <v>177</v>
      </c>
      <c r="E520" s="223" t="s">
        <v>1</v>
      </c>
      <c r="F520" s="224" t="s">
        <v>454</v>
      </c>
      <c r="G520" s="222"/>
      <c r="H520" s="225">
        <v>9.6</v>
      </c>
      <c r="I520" s="226"/>
      <c r="J520" s="222"/>
      <c r="K520" s="222"/>
      <c r="L520" s="227"/>
      <c r="M520" s="228"/>
      <c r="N520" s="229"/>
      <c r="O520" s="229"/>
      <c r="P520" s="229"/>
      <c r="Q520" s="229"/>
      <c r="R520" s="229"/>
      <c r="S520" s="229"/>
      <c r="T520" s="230"/>
      <c r="AT520" s="231" t="s">
        <v>177</v>
      </c>
      <c r="AU520" s="231" t="s">
        <v>83</v>
      </c>
      <c r="AV520" s="13" t="s">
        <v>83</v>
      </c>
      <c r="AW520" s="13" t="s">
        <v>29</v>
      </c>
      <c r="AX520" s="13" t="s">
        <v>73</v>
      </c>
      <c r="AY520" s="231" t="s">
        <v>143</v>
      </c>
    </row>
    <row r="521" spans="2:51" s="13" customFormat="1" ht="10.2">
      <c r="B521" s="221"/>
      <c r="C521" s="222"/>
      <c r="D521" s="217" t="s">
        <v>177</v>
      </c>
      <c r="E521" s="223" t="s">
        <v>1</v>
      </c>
      <c r="F521" s="224" t="s">
        <v>455</v>
      </c>
      <c r="G521" s="222"/>
      <c r="H521" s="225">
        <v>4.4</v>
      </c>
      <c r="I521" s="226"/>
      <c r="J521" s="222"/>
      <c r="K521" s="222"/>
      <c r="L521" s="227"/>
      <c r="M521" s="228"/>
      <c r="N521" s="229"/>
      <c r="O521" s="229"/>
      <c r="P521" s="229"/>
      <c r="Q521" s="229"/>
      <c r="R521" s="229"/>
      <c r="S521" s="229"/>
      <c r="T521" s="230"/>
      <c r="AT521" s="231" t="s">
        <v>177</v>
      </c>
      <c r="AU521" s="231" t="s">
        <v>83</v>
      </c>
      <c r="AV521" s="13" t="s">
        <v>83</v>
      </c>
      <c r="AW521" s="13" t="s">
        <v>29</v>
      </c>
      <c r="AX521" s="13" t="s">
        <v>73</v>
      </c>
      <c r="AY521" s="231" t="s">
        <v>143</v>
      </c>
    </row>
    <row r="522" spans="2:51" s="14" customFormat="1" ht="10.2">
      <c r="B522" s="232"/>
      <c r="C522" s="233"/>
      <c r="D522" s="217" t="s">
        <v>177</v>
      </c>
      <c r="E522" s="234" t="s">
        <v>1</v>
      </c>
      <c r="F522" s="235" t="s">
        <v>179</v>
      </c>
      <c r="G522" s="233"/>
      <c r="H522" s="236">
        <v>310.1</v>
      </c>
      <c r="I522" s="237"/>
      <c r="J522" s="233"/>
      <c r="K522" s="233"/>
      <c r="L522" s="238"/>
      <c r="M522" s="239"/>
      <c r="N522" s="240"/>
      <c r="O522" s="240"/>
      <c r="P522" s="240"/>
      <c r="Q522" s="240"/>
      <c r="R522" s="240"/>
      <c r="S522" s="240"/>
      <c r="T522" s="241"/>
      <c r="AT522" s="242" t="s">
        <v>177</v>
      </c>
      <c r="AU522" s="242" t="s">
        <v>83</v>
      </c>
      <c r="AV522" s="14" t="s">
        <v>151</v>
      </c>
      <c r="AW522" s="14" t="s">
        <v>29</v>
      </c>
      <c r="AX522" s="14" t="s">
        <v>81</v>
      </c>
      <c r="AY522" s="242" t="s">
        <v>143</v>
      </c>
    </row>
    <row r="523" spans="1:65" s="2" customFormat="1" ht="21.6" customHeight="1">
      <c r="A523" s="35"/>
      <c r="B523" s="36"/>
      <c r="C523" s="254" t="s">
        <v>315</v>
      </c>
      <c r="D523" s="254" t="s">
        <v>241</v>
      </c>
      <c r="E523" s="255" t="s">
        <v>526</v>
      </c>
      <c r="F523" s="256" t="s">
        <v>527</v>
      </c>
      <c r="G523" s="257" t="s">
        <v>174</v>
      </c>
      <c r="H523" s="258">
        <v>325.605</v>
      </c>
      <c r="I523" s="259"/>
      <c r="J523" s="260">
        <f>ROUND(I523*H523,2)</f>
        <v>0</v>
      </c>
      <c r="K523" s="256" t="s">
        <v>1</v>
      </c>
      <c r="L523" s="261"/>
      <c r="M523" s="262" t="s">
        <v>1</v>
      </c>
      <c r="N523" s="263" t="s">
        <v>38</v>
      </c>
      <c r="O523" s="72"/>
      <c r="P523" s="213">
        <f>O523*H523</f>
        <v>0</v>
      </c>
      <c r="Q523" s="213">
        <v>0</v>
      </c>
      <c r="R523" s="213">
        <f>Q523*H523</f>
        <v>0</v>
      </c>
      <c r="S523" s="213">
        <v>0</v>
      </c>
      <c r="T523" s="214">
        <f>S523*H523</f>
        <v>0</v>
      </c>
      <c r="U523" s="35"/>
      <c r="V523" s="35"/>
      <c r="W523" s="35"/>
      <c r="X523" s="35"/>
      <c r="Y523" s="35"/>
      <c r="Z523" s="35"/>
      <c r="AA523" s="35"/>
      <c r="AB523" s="35"/>
      <c r="AC523" s="35"/>
      <c r="AD523" s="35"/>
      <c r="AE523" s="35"/>
      <c r="AR523" s="215" t="s">
        <v>164</v>
      </c>
      <c r="AT523" s="215" t="s">
        <v>241</v>
      </c>
      <c r="AU523" s="215" t="s">
        <v>83</v>
      </c>
      <c r="AY523" s="18" t="s">
        <v>143</v>
      </c>
      <c r="BE523" s="216">
        <f>IF(N523="základní",J523,0)</f>
        <v>0</v>
      </c>
      <c r="BF523" s="216">
        <f>IF(N523="snížená",J523,0)</f>
        <v>0</v>
      </c>
      <c r="BG523" s="216">
        <f>IF(N523="zákl. přenesená",J523,0)</f>
        <v>0</v>
      </c>
      <c r="BH523" s="216">
        <f>IF(N523="sníž. přenesená",J523,0)</f>
        <v>0</v>
      </c>
      <c r="BI523" s="216">
        <f>IF(N523="nulová",J523,0)</f>
        <v>0</v>
      </c>
      <c r="BJ523" s="18" t="s">
        <v>81</v>
      </c>
      <c r="BK523" s="216">
        <f>ROUND(I523*H523,2)</f>
        <v>0</v>
      </c>
      <c r="BL523" s="18" t="s">
        <v>151</v>
      </c>
      <c r="BM523" s="215" t="s">
        <v>528</v>
      </c>
    </row>
    <row r="524" spans="2:51" s="13" customFormat="1" ht="10.2">
      <c r="B524" s="221"/>
      <c r="C524" s="222"/>
      <c r="D524" s="217" t="s">
        <v>177</v>
      </c>
      <c r="E524" s="223" t="s">
        <v>1</v>
      </c>
      <c r="F524" s="224" t="s">
        <v>529</v>
      </c>
      <c r="G524" s="222"/>
      <c r="H524" s="225">
        <v>325.605</v>
      </c>
      <c r="I524" s="226"/>
      <c r="J524" s="222"/>
      <c r="K524" s="222"/>
      <c r="L524" s="227"/>
      <c r="M524" s="228"/>
      <c r="N524" s="229"/>
      <c r="O524" s="229"/>
      <c r="P524" s="229"/>
      <c r="Q524" s="229"/>
      <c r="R524" s="229"/>
      <c r="S524" s="229"/>
      <c r="T524" s="230"/>
      <c r="AT524" s="231" t="s">
        <v>177</v>
      </c>
      <c r="AU524" s="231" t="s">
        <v>83</v>
      </c>
      <c r="AV524" s="13" t="s">
        <v>83</v>
      </c>
      <c r="AW524" s="13" t="s">
        <v>29</v>
      </c>
      <c r="AX524" s="13" t="s">
        <v>73</v>
      </c>
      <c r="AY524" s="231" t="s">
        <v>143</v>
      </c>
    </row>
    <row r="525" spans="2:51" s="14" customFormat="1" ht="10.2">
      <c r="B525" s="232"/>
      <c r="C525" s="233"/>
      <c r="D525" s="217" t="s">
        <v>177</v>
      </c>
      <c r="E525" s="234" t="s">
        <v>1</v>
      </c>
      <c r="F525" s="235" t="s">
        <v>179</v>
      </c>
      <c r="G525" s="233"/>
      <c r="H525" s="236">
        <v>325.605</v>
      </c>
      <c r="I525" s="237"/>
      <c r="J525" s="233"/>
      <c r="K525" s="233"/>
      <c r="L525" s="238"/>
      <c r="M525" s="239"/>
      <c r="N525" s="240"/>
      <c r="O525" s="240"/>
      <c r="P525" s="240"/>
      <c r="Q525" s="240"/>
      <c r="R525" s="240"/>
      <c r="S525" s="240"/>
      <c r="T525" s="241"/>
      <c r="AT525" s="242" t="s">
        <v>177</v>
      </c>
      <c r="AU525" s="242" t="s">
        <v>83</v>
      </c>
      <c r="AV525" s="14" t="s">
        <v>151</v>
      </c>
      <c r="AW525" s="14" t="s">
        <v>29</v>
      </c>
      <c r="AX525" s="14" t="s">
        <v>81</v>
      </c>
      <c r="AY525" s="242" t="s">
        <v>143</v>
      </c>
    </row>
    <row r="526" spans="1:65" s="2" customFormat="1" ht="32.4" customHeight="1">
      <c r="A526" s="35"/>
      <c r="B526" s="36"/>
      <c r="C526" s="204" t="s">
        <v>530</v>
      </c>
      <c r="D526" s="204" t="s">
        <v>146</v>
      </c>
      <c r="E526" s="205" t="s">
        <v>509</v>
      </c>
      <c r="F526" s="206" t="s">
        <v>510</v>
      </c>
      <c r="G526" s="207" t="s">
        <v>174</v>
      </c>
      <c r="H526" s="208">
        <v>81.6</v>
      </c>
      <c r="I526" s="209"/>
      <c r="J526" s="210">
        <f>ROUND(I526*H526,2)</f>
        <v>0</v>
      </c>
      <c r="K526" s="206" t="s">
        <v>150</v>
      </c>
      <c r="L526" s="40"/>
      <c r="M526" s="211" t="s">
        <v>1</v>
      </c>
      <c r="N526" s="212" t="s">
        <v>38</v>
      </c>
      <c r="O526" s="72"/>
      <c r="P526" s="213">
        <f>O526*H526</f>
        <v>0</v>
      </c>
      <c r="Q526" s="213">
        <v>0.00025017</v>
      </c>
      <c r="R526" s="213">
        <f>Q526*H526</f>
        <v>0.020413872</v>
      </c>
      <c r="S526" s="213">
        <v>0</v>
      </c>
      <c r="T526" s="214">
        <f>S526*H526</f>
        <v>0</v>
      </c>
      <c r="U526" s="35"/>
      <c r="V526" s="35"/>
      <c r="W526" s="35"/>
      <c r="X526" s="35"/>
      <c r="Y526" s="35"/>
      <c r="Z526" s="35"/>
      <c r="AA526" s="35"/>
      <c r="AB526" s="35"/>
      <c r="AC526" s="35"/>
      <c r="AD526" s="35"/>
      <c r="AE526" s="35"/>
      <c r="AR526" s="215" t="s">
        <v>151</v>
      </c>
      <c r="AT526" s="215" t="s">
        <v>146</v>
      </c>
      <c r="AU526" s="215" t="s">
        <v>83</v>
      </c>
      <c r="AY526" s="18" t="s">
        <v>143</v>
      </c>
      <c r="BE526" s="216">
        <f>IF(N526="základní",J526,0)</f>
        <v>0</v>
      </c>
      <c r="BF526" s="216">
        <f>IF(N526="snížená",J526,0)</f>
        <v>0</v>
      </c>
      <c r="BG526" s="216">
        <f>IF(N526="zákl. přenesená",J526,0)</f>
        <v>0</v>
      </c>
      <c r="BH526" s="216">
        <f>IF(N526="sníž. přenesená",J526,0)</f>
        <v>0</v>
      </c>
      <c r="BI526" s="216">
        <f>IF(N526="nulová",J526,0)</f>
        <v>0</v>
      </c>
      <c r="BJ526" s="18" t="s">
        <v>81</v>
      </c>
      <c r="BK526" s="216">
        <f>ROUND(I526*H526,2)</f>
        <v>0</v>
      </c>
      <c r="BL526" s="18" t="s">
        <v>151</v>
      </c>
      <c r="BM526" s="215" t="s">
        <v>531</v>
      </c>
    </row>
    <row r="527" spans="1:47" s="2" customFormat="1" ht="76.8">
      <c r="A527" s="35"/>
      <c r="B527" s="36"/>
      <c r="C527" s="37"/>
      <c r="D527" s="217" t="s">
        <v>152</v>
      </c>
      <c r="E527" s="37"/>
      <c r="F527" s="218" t="s">
        <v>497</v>
      </c>
      <c r="G527" s="37"/>
      <c r="H527" s="37"/>
      <c r="I527" s="116"/>
      <c r="J527" s="37"/>
      <c r="K527" s="37"/>
      <c r="L527" s="40"/>
      <c r="M527" s="219"/>
      <c r="N527" s="220"/>
      <c r="O527" s="72"/>
      <c r="P527" s="72"/>
      <c r="Q527" s="72"/>
      <c r="R527" s="72"/>
      <c r="S527" s="72"/>
      <c r="T527" s="73"/>
      <c r="U527" s="35"/>
      <c r="V527" s="35"/>
      <c r="W527" s="35"/>
      <c r="X527" s="35"/>
      <c r="Y527" s="35"/>
      <c r="Z527" s="35"/>
      <c r="AA527" s="35"/>
      <c r="AB527" s="35"/>
      <c r="AC527" s="35"/>
      <c r="AD527" s="35"/>
      <c r="AE527" s="35"/>
      <c r="AT527" s="18" t="s">
        <v>152</v>
      </c>
      <c r="AU527" s="18" t="s">
        <v>83</v>
      </c>
    </row>
    <row r="528" spans="2:51" s="13" customFormat="1" ht="10.2">
      <c r="B528" s="221"/>
      <c r="C528" s="222"/>
      <c r="D528" s="217" t="s">
        <v>177</v>
      </c>
      <c r="E528" s="223" t="s">
        <v>1</v>
      </c>
      <c r="F528" s="224" t="s">
        <v>532</v>
      </c>
      <c r="G528" s="222"/>
      <c r="H528" s="225">
        <v>48</v>
      </c>
      <c r="I528" s="226"/>
      <c r="J528" s="222"/>
      <c r="K528" s="222"/>
      <c r="L528" s="227"/>
      <c r="M528" s="228"/>
      <c r="N528" s="229"/>
      <c r="O528" s="229"/>
      <c r="P528" s="229"/>
      <c r="Q528" s="229"/>
      <c r="R528" s="229"/>
      <c r="S528" s="229"/>
      <c r="T528" s="230"/>
      <c r="AT528" s="231" t="s">
        <v>177</v>
      </c>
      <c r="AU528" s="231" t="s">
        <v>83</v>
      </c>
      <c r="AV528" s="13" t="s">
        <v>83</v>
      </c>
      <c r="AW528" s="13" t="s">
        <v>29</v>
      </c>
      <c r="AX528" s="13" t="s">
        <v>73</v>
      </c>
      <c r="AY528" s="231" t="s">
        <v>143</v>
      </c>
    </row>
    <row r="529" spans="2:51" s="13" customFormat="1" ht="10.2">
      <c r="B529" s="221"/>
      <c r="C529" s="222"/>
      <c r="D529" s="217" t="s">
        <v>177</v>
      </c>
      <c r="E529" s="223" t="s">
        <v>1</v>
      </c>
      <c r="F529" s="224" t="s">
        <v>533</v>
      </c>
      <c r="G529" s="222"/>
      <c r="H529" s="225">
        <v>12</v>
      </c>
      <c r="I529" s="226"/>
      <c r="J529" s="222"/>
      <c r="K529" s="222"/>
      <c r="L529" s="227"/>
      <c r="M529" s="228"/>
      <c r="N529" s="229"/>
      <c r="O529" s="229"/>
      <c r="P529" s="229"/>
      <c r="Q529" s="229"/>
      <c r="R529" s="229"/>
      <c r="S529" s="229"/>
      <c r="T529" s="230"/>
      <c r="AT529" s="231" t="s">
        <v>177</v>
      </c>
      <c r="AU529" s="231" t="s">
        <v>83</v>
      </c>
      <c r="AV529" s="13" t="s">
        <v>83</v>
      </c>
      <c r="AW529" s="13" t="s">
        <v>29</v>
      </c>
      <c r="AX529" s="13" t="s">
        <v>73</v>
      </c>
      <c r="AY529" s="231" t="s">
        <v>143</v>
      </c>
    </row>
    <row r="530" spans="2:51" s="13" customFormat="1" ht="10.2">
      <c r="B530" s="221"/>
      <c r="C530" s="222"/>
      <c r="D530" s="217" t="s">
        <v>177</v>
      </c>
      <c r="E530" s="223" t="s">
        <v>1</v>
      </c>
      <c r="F530" s="224" t="s">
        <v>534</v>
      </c>
      <c r="G530" s="222"/>
      <c r="H530" s="225">
        <v>12</v>
      </c>
      <c r="I530" s="226"/>
      <c r="J530" s="222"/>
      <c r="K530" s="222"/>
      <c r="L530" s="227"/>
      <c r="M530" s="228"/>
      <c r="N530" s="229"/>
      <c r="O530" s="229"/>
      <c r="P530" s="229"/>
      <c r="Q530" s="229"/>
      <c r="R530" s="229"/>
      <c r="S530" s="229"/>
      <c r="T530" s="230"/>
      <c r="AT530" s="231" t="s">
        <v>177</v>
      </c>
      <c r="AU530" s="231" t="s">
        <v>83</v>
      </c>
      <c r="AV530" s="13" t="s">
        <v>83</v>
      </c>
      <c r="AW530" s="13" t="s">
        <v>29</v>
      </c>
      <c r="AX530" s="13" t="s">
        <v>73</v>
      </c>
      <c r="AY530" s="231" t="s">
        <v>143</v>
      </c>
    </row>
    <row r="531" spans="2:51" s="13" customFormat="1" ht="10.2">
      <c r="B531" s="221"/>
      <c r="C531" s="222"/>
      <c r="D531" s="217" t="s">
        <v>177</v>
      </c>
      <c r="E531" s="223" t="s">
        <v>1</v>
      </c>
      <c r="F531" s="224" t="s">
        <v>535</v>
      </c>
      <c r="G531" s="222"/>
      <c r="H531" s="225">
        <v>1.8</v>
      </c>
      <c r="I531" s="226"/>
      <c r="J531" s="222"/>
      <c r="K531" s="222"/>
      <c r="L531" s="227"/>
      <c r="M531" s="228"/>
      <c r="N531" s="229"/>
      <c r="O531" s="229"/>
      <c r="P531" s="229"/>
      <c r="Q531" s="229"/>
      <c r="R531" s="229"/>
      <c r="S531" s="229"/>
      <c r="T531" s="230"/>
      <c r="AT531" s="231" t="s">
        <v>177</v>
      </c>
      <c r="AU531" s="231" t="s">
        <v>83</v>
      </c>
      <c r="AV531" s="13" t="s">
        <v>83</v>
      </c>
      <c r="AW531" s="13" t="s">
        <v>29</v>
      </c>
      <c r="AX531" s="13" t="s">
        <v>73</v>
      </c>
      <c r="AY531" s="231" t="s">
        <v>143</v>
      </c>
    </row>
    <row r="532" spans="2:51" s="13" customFormat="1" ht="10.2">
      <c r="B532" s="221"/>
      <c r="C532" s="222"/>
      <c r="D532" s="217" t="s">
        <v>177</v>
      </c>
      <c r="E532" s="223" t="s">
        <v>1</v>
      </c>
      <c r="F532" s="224" t="s">
        <v>536</v>
      </c>
      <c r="G532" s="222"/>
      <c r="H532" s="225">
        <v>6</v>
      </c>
      <c r="I532" s="226"/>
      <c r="J532" s="222"/>
      <c r="K532" s="222"/>
      <c r="L532" s="227"/>
      <c r="M532" s="228"/>
      <c r="N532" s="229"/>
      <c r="O532" s="229"/>
      <c r="P532" s="229"/>
      <c r="Q532" s="229"/>
      <c r="R532" s="229"/>
      <c r="S532" s="229"/>
      <c r="T532" s="230"/>
      <c r="AT532" s="231" t="s">
        <v>177</v>
      </c>
      <c r="AU532" s="231" t="s">
        <v>83</v>
      </c>
      <c r="AV532" s="13" t="s">
        <v>83</v>
      </c>
      <c r="AW532" s="13" t="s">
        <v>29</v>
      </c>
      <c r="AX532" s="13" t="s">
        <v>73</v>
      </c>
      <c r="AY532" s="231" t="s">
        <v>143</v>
      </c>
    </row>
    <row r="533" spans="2:51" s="13" customFormat="1" ht="10.2">
      <c r="B533" s="221"/>
      <c r="C533" s="222"/>
      <c r="D533" s="217" t="s">
        <v>177</v>
      </c>
      <c r="E533" s="223" t="s">
        <v>1</v>
      </c>
      <c r="F533" s="224" t="s">
        <v>537</v>
      </c>
      <c r="G533" s="222"/>
      <c r="H533" s="225">
        <v>1.8</v>
      </c>
      <c r="I533" s="226"/>
      <c r="J533" s="222"/>
      <c r="K533" s="222"/>
      <c r="L533" s="227"/>
      <c r="M533" s="228"/>
      <c r="N533" s="229"/>
      <c r="O533" s="229"/>
      <c r="P533" s="229"/>
      <c r="Q533" s="229"/>
      <c r="R533" s="229"/>
      <c r="S533" s="229"/>
      <c r="T533" s="230"/>
      <c r="AT533" s="231" t="s">
        <v>177</v>
      </c>
      <c r="AU533" s="231" t="s">
        <v>83</v>
      </c>
      <c r="AV533" s="13" t="s">
        <v>83</v>
      </c>
      <c r="AW533" s="13" t="s">
        <v>29</v>
      </c>
      <c r="AX533" s="13" t="s">
        <v>73</v>
      </c>
      <c r="AY533" s="231" t="s">
        <v>143</v>
      </c>
    </row>
    <row r="534" spans="2:51" s="14" customFormat="1" ht="10.2">
      <c r="B534" s="232"/>
      <c r="C534" s="233"/>
      <c r="D534" s="217" t="s">
        <v>177</v>
      </c>
      <c r="E534" s="234" t="s">
        <v>1</v>
      </c>
      <c r="F534" s="235" t="s">
        <v>179</v>
      </c>
      <c r="G534" s="233"/>
      <c r="H534" s="236">
        <v>81.6</v>
      </c>
      <c r="I534" s="237"/>
      <c r="J534" s="233"/>
      <c r="K534" s="233"/>
      <c r="L534" s="238"/>
      <c r="M534" s="239"/>
      <c r="N534" s="240"/>
      <c r="O534" s="240"/>
      <c r="P534" s="240"/>
      <c r="Q534" s="240"/>
      <c r="R534" s="240"/>
      <c r="S534" s="240"/>
      <c r="T534" s="241"/>
      <c r="AT534" s="242" t="s">
        <v>177</v>
      </c>
      <c r="AU534" s="242" t="s">
        <v>83</v>
      </c>
      <c r="AV534" s="14" t="s">
        <v>151</v>
      </c>
      <c r="AW534" s="14" t="s">
        <v>29</v>
      </c>
      <c r="AX534" s="14" t="s">
        <v>81</v>
      </c>
      <c r="AY534" s="242" t="s">
        <v>143</v>
      </c>
    </row>
    <row r="535" spans="1:65" s="2" customFormat="1" ht="21.6" customHeight="1">
      <c r="A535" s="35"/>
      <c r="B535" s="36"/>
      <c r="C535" s="254" t="s">
        <v>320</v>
      </c>
      <c r="D535" s="254" t="s">
        <v>241</v>
      </c>
      <c r="E535" s="255" t="s">
        <v>538</v>
      </c>
      <c r="F535" s="256" t="s">
        <v>539</v>
      </c>
      <c r="G535" s="257" t="s">
        <v>174</v>
      </c>
      <c r="H535" s="258">
        <v>85.68</v>
      </c>
      <c r="I535" s="259"/>
      <c r="J535" s="260">
        <f>ROUND(I535*H535,2)</f>
        <v>0</v>
      </c>
      <c r="K535" s="256" t="s">
        <v>150</v>
      </c>
      <c r="L535" s="261"/>
      <c r="M535" s="262" t="s">
        <v>1</v>
      </c>
      <c r="N535" s="263" t="s">
        <v>38</v>
      </c>
      <c r="O535" s="72"/>
      <c r="P535" s="213">
        <f>O535*H535</f>
        <v>0</v>
      </c>
      <c r="Q535" s="213">
        <v>0.0003</v>
      </c>
      <c r="R535" s="213">
        <f>Q535*H535</f>
        <v>0.025704</v>
      </c>
      <c r="S535" s="213">
        <v>0</v>
      </c>
      <c r="T535" s="214">
        <f>S535*H535</f>
        <v>0</v>
      </c>
      <c r="U535" s="35"/>
      <c r="V535" s="35"/>
      <c r="W535" s="35"/>
      <c r="X535" s="35"/>
      <c r="Y535" s="35"/>
      <c r="Z535" s="35"/>
      <c r="AA535" s="35"/>
      <c r="AB535" s="35"/>
      <c r="AC535" s="35"/>
      <c r="AD535" s="35"/>
      <c r="AE535" s="35"/>
      <c r="AR535" s="215" t="s">
        <v>164</v>
      </c>
      <c r="AT535" s="215" t="s">
        <v>241</v>
      </c>
      <c r="AU535" s="215" t="s">
        <v>83</v>
      </c>
      <c r="AY535" s="18" t="s">
        <v>143</v>
      </c>
      <c r="BE535" s="216">
        <f>IF(N535="základní",J535,0)</f>
        <v>0</v>
      </c>
      <c r="BF535" s="216">
        <f>IF(N535="snížená",J535,0)</f>
        <v>0</v>
      </c>
      <c r="BG535" s="216">
        <f>IF(N535="zákl. přenesená",J535,0)</f>
        <v>0</v>
      </c>
      <c r="BH535" s="216">
        <f>IF(N535="sníž. přenesená",J535,0)</f>
        <v>0</v>
      </c>
      <c r="BI535" s="216">
        <f>IF(N535="nulová",J535,0)</f>
        <v>0</v>
      </c>
      <c r="BJ535" s="18" t="s">
        <v>81</v>
      </c>
      <c r="BK535" s="216">
        <f>ROUND(I535*H535,2)</f>
        <v>0</v>
      </c>
      <c r="BL535" s="18" t="s">
        <v>151</v>
      </c>
      <c r="BM535" s="215" t="s">
        <v>540</v>
      </c>
    </row>
    <row r="536" spans="2:51" s="13" customFormat="1" ht="10.2">
      <c r="B536" s="221"/>
      <c r="C536" s="222"/>
      <c r="D536" s="217" t="s">
        <v>177</v>
      </c>
      <c r="E536" s="223" t="s">
        <v>1</v>
      </c>
      <c r="F536" s="224" t="s">
        <v>541</v>
      </c>
      <c r="G536" s="222"/>
      <c r="H536" s="225">
        <v>85.68</v>
      </c>
      <c r="I536" s="226"/>
      <c r="J536" s="222"/>
      <c r="K536" s="222"/>
      <c r="L536" s="227"/>
      <c r="M536" s="228"/>
      <c r="N536" s="229"/>
      <c r="O536" s="229"/>
      <c r="P536" s="229"/>
      <c r="Q536" s="229"/>
      <c r="R536" s="229"/>
      <c r="S536" s="229"/>
      <c r="T536" s="230"/>
      <c r="AT536" s="231" t="s">
        <v>177</v>
      </c>
      <c r="AU536" s="231" t="s">
        <v>83</v>
      </c>
      <c r="AV536" s="13" t="s">
        <v>83</v>
      </c>
      <c r="AW536" s="13" t="s">
        <v>29</v>
      </c>
      <c r="AX536" s="13" t="s">
        <v>73</v>
      </c>
      <c r="AY536" s="231" t="s">
        <v>143</v>
      </c>
    </row>
    <row r="537" spans="2:51" s="14" customFormat="1" ht="10.2">
      <c r="B537" s="232"/>
      <c r="C537" s="233"/>
      <c r="D537" s="217" t="s">
        <v>177</v>
      </c>
      <c r="E537" s="234" t="s">
        <v>1</v>
      </c>
      <c r="F537" s="235" t="s">
        <v>179</v>
      </c>
      <c r="G537" s="233"/>
      <c r="H537" s="236">
        <v>85.68</v>
      </c>
      <c r="I537" s="237"/>
      <c r="J537" s="233"/>
      <c r="K537" s="233"/>
      <c r="L537" s="238"/>
      <c r="M537" s="239"/>
      <c r="N537" s="240"/>
      <c r="O537" s="240"/>
      <c r="P537" s="240"/>
      <c r="Q537" s="240"/>
      <c r="R537" s="240"/>
      <c r="S537" s="240"/>
      <c r="T537" s="241"/>
      <c r="AT537" s="242" t="s">
        <v>177</v>
      </c>
      <c r="AU537" s="242" t="s">
        <v>83</v>
      </c>
      <c r="AV537" s="14" t="s">
        <v>151</v>
      </c>
      <c r="AW537" s="14" t="s">
        <v>29</v>
      </c>
      <c r="AX537" s="14" t="s">
        <v>81</v>
      </c>
      <c r="AY537" s="242" t="s">
        <v>143</v>
      </c>
    </row>
    <row r="538" spans="1:65" s="2" customFormat="1" ht="32.4" customHeight="1">
      <c r="A538" s="35"/>
      <c r="B538" s="36"/>
      <c r="C538" s="204" t="s">
        <v>542</v>
      </c>
      <c r="D538" s="204" t="s">
        <v>146</v>
      </c>
      <c r="E538" s="205" t="s">
        <v>509</v>
      </c>
      <c r="F538" s="206" t="s">
        <v>510</v>
      </c>
      <c r="G538" s="207" t="s">
        <v>174</v>
      </c>
      <c r="H538" s="208">
        <v>81.6</v>
      </c>
      <c r="I538" s="209"/>
      <c r="J538" s="210">
        <f>ROUND(I538*H538,2)</f>
        <v>0</v>
      </c>
      <c r="K538" s="206" t="s">
        <v>150</v>
      </c>
      <c r="L538" s="40"/>
      <c r="M538" s="211" t="s">
        <v>1</v>
      </c>
      <c r="N538" s="212" t="s">
        <v>38</v>
      </c>
      <c r="O538" s="72"/>
      <c r="P538" s="213">
        <f>O538*H538</f>
        <v>0</v>
      </c>
      <c r="Q538" s="213">
        <v>0.00025017</v>
      </c>
      <c r="R538" s="213">
        <f>Q538*H538</f>
        <v>0.020413872</v>
      </c>
      <c r="S538" s="213">
        <v>0</v>
      </c>
      <c r="T538" s="214">
        <f>S538*H538</f>
        <v>0</v>
      </c>
      <c r="U538" s="35"/>
      <c r="V538" s="35"/>
      <c r="W538" s="35"/>
      <c r="X538" s="35"/>
      <c r="Y538" s="35"/>
      <c r="Z538" s="35"/>
      <c r="AA538" s="35"/>
      <c r="AB538" s="35"/>
      <c r="AC538" s="35"/>
      <c r="AD538" s="35"/>
      <c r="AE538" s="35"/>
      <c r="AR538" s="215" t="s">
        <v>151</v>
      </c>
      <c r="AT538" s="215" t="s">
        <v>146</v>
      </c>
      <c r="AU538" s="215" t="s">
        <v>83</v>
      </c>
      <c r="AY538" s="18" t="s">
        <v>143</v>
      </c>
      <c r="BE538" s="216">
        <f>IF(N538="základní",J538,0)</f>
        <v>0</v>
      </c>
      <c r="BF538" s="216">
        <f>IF(N538="snížená",J538,0)</f>
        <v>0</v>
      </c>
      <c r="BG538" s="216">
        <f>IF(N538="zákl. přenesená",J538,0)</f>
        <v>0</v>
      </c>
      <c r="BH538" s="216">
        <f>IF(N538="sníž. přenesená",J538,0)</f>
        <v>0</v>
      </c>
      <c r="BI538" s="216">
        <f>IF(N538="nulová",J538,0)</f>
        <v>0</v>
      </c>
      <c r="BJ538" s="18" t="s">
        <v>81</v>
      </c>
      <c r="BK538" s="216">
        <f>ROUND(I538*H538,2)</f>
        <v>0</v>
      </c>
      <c r="BL538" s="18" t="s">
        <v>151</v>
      </c>
      <c r="BM538" s="215" t="s">
        <v>543</v>
      </c>
    </row>
    <row r="539" spans="1:47" s="2" customFormat="1" ht="76.8">
      <c r="A539" s="35"/>
      <c r="B539" s="36"/>
      <c r="C539" s="37"/>
      <c r="D539" s="217" t="s">
        <v>152</v>
      </c>
      <c r="E539" s="37"/>
      <c r="F539" s="218" t="s">
        <v>497</v>
      </c>
      <c r="G539" s="37"/>
      <c r="H539" s="37"/>
      <c r="I539" s="116"/>
      <c r="J539" s="37"/>
      <c r="K539" s="37"/>
      <c r="L539" s="40"/>
      <c r="M539" s="219"/>
      <c r="N539" s="220"/>
      <c r="O539" s="72"/>
      <c r="P539" s="72"/>
      <c r="Q539" s="72"/>
      <c r="R539" s="72"/>
      <c r="S539" s="72"/>
      <c r="T539" s="73"/>
      <c r="U539" s="35"/>
      <c r="V539" s="35"/>
      <c r="W539" s="35"/>
      <c r="X539" s="35"/>
      <c r="Y539" s="35"/>
      <c r="Z539" s="35"/>
      <c r="AA539" s="35"/>
      <c r="AB539" s="35"/>
      <c r="AC539" s="35"/>
      <c r="AD539" s="35"/>
      <c r="AE539" s="35"/>
      <c r="AT539" s="18" t="s">
        <v>152</v>
      </c>
      <c r="AU539" s="18" t="s">
        <v>83</v>
      </c>
    </row>
    <row r="540" spans="2:51" s="13" customFormat="1" ht="10.2">
      <c r="B540" s="221"/>
      <c r="C540" s="222"/>
      <c r="D540" s="217" t="s">
        <v>177</v>
      </c>
      <c r="E540" s="223" t="s">
        <v>1</v>
      </c>
      <c r="F540" s="224" t="s">
        <v>532</v>
      </c>
      <c r="G540" s="222"/>
      <c r="H540" s="225">
        <v>48</v>
      </c>
      <c r="I540" s="226"/>
      <c r="J540" s="222"/>
      <c r="K540" s="222"/>
      <c r="L540" s="227"/>
      <c r="M540" s="228"/>
      <c r="N540" s="229"/>
      <c r="O540" s="229"/>
      <c r="P540" s="229"/>
      <c r="Q540" s="229"/>
      <c r="R540" s="229"/>
      <c r="S540" s="229"/>
      <c r="T540" s="230"/>
      <c r="AT540" s="231" t="s">
        <v>177</v>
      </c>
      <c r="AU540" s="231" t="s">
        <v>83</v>
      </c>
      <c r="AV540" s="13" t="s">
        <v>83</v>
      </c>
      <c r="AW540" s="13" t="s">
        <v>29</v>
      </c>
      <c r="AX540" s="13" t="s">
        <v>73</v>
      </c>
      <c r="AY540" s="231" t="s">
        <v>143</v>
      </c>
    </row>
    <row r="541" spans="2:51" s="13" customFormat="1" ht="10.2">
      <c r="B541" s="221"/>
      <c r="C541" s="222"/>
      <c r="D541" s="217" t="s">
        <v>177</v>
      </c>
      <c r="E541" s="223" t="s">
        <v>1</v>
      </c>
      <c r="F541" s="224" t="s">
        <v>533</v>
      </c>
      <c r="G541" s="222"/>
      <c r="H541" s="225">
        <v>12</v>
      </c>
      <c r="I541" s="226"/>
      <c r="J541" s="222"/>
      <c r="K541" s="222"/>
      <c r="L541" s="227"/>
      <c r="M541" s="228"/>
      <c r="N541" s="229"/>
      <c r="O541" s="229"/>
      <c r="P541" s="229"/>
      <c r="Q541" s="229"/>
      <c r="R541" s="229"/>
      <c r="S541" s="229"/>
      <c r="T541" s="230"/>
      <c r="AT541" s="231" t="s">
        <v>177</v>
      </c>
      <c r="AU541" s="231" t="s">
        <v>83</v>
      </c>
      <c r="AV541" s="13" t="s">
        <v>83</v>
      </c>
      <c r="AW541" s="13" t="s">
        <v>29</v>
      </c>
      <c r="AX541" s="13" t="s">
        <v>73</v>
      </c>
      <c r="AY541" s="231" t="s">
        <v>143</v>
      </c>
    </row>
    <row r="542" spans="2:51" s="13" customFormat="1" ht="10.2">
      <c r="B542" s="221"/>
      <c r="C542" s="222"/>
      <c r="D542" s="217" t="s">
        <v>177</v>
      </c>
      <c r="E542" s="223" t="s">
        <v>1</v>
      </c>
      <c r="F542" s="224" t="s">
        <v>534</v>
      </c>
      <c r="G542" s="222"/>
      <c r="H542" s="225">
        <v>12</v>
      </c>
      <c r="I542" s="226"/>
      <c r="J542" s="222"/>
      <c r="K542" s="222"/>
      <c r="L542" s="227"/>
      <c r="M542" s="228"/>
      <c r="N542" s="229"/>
      <c r="O542" s="229"/>
      <c r="P542" s="229"/>
      <c r="Q542" s="229"/>
      <c r="R542" s="229"/>
      <c r="S542" s="229"/>
      <c r="T542" s="230"/>
      <c r="AT542" s="231" t="s">
        <v>177</v>
      </c>
      <c r="AU542" s="231" t="s">
        <v>83</v>
      </c>
      <c r="AV542" s="13" t="s">
        <v>83</v>
      </c>
      <c r="AW542" s="13" t="s">
        <v>29</v>
      </c>
      <c r="AX542" s="13" t="s">
        <v>73</v>
      </c>
      <c r="AY542" s="231" t="s">
        <v>143</v>
      </c>
    </row>
    <row r="543" spans="2:51" s="13" customFormat="1" ht="10.2">
      <c r="B543" s="221"/>
      <c r="C543" s="222"/>
      <c r="D543" s="217" t="s">
        <v>177</v>
      </c>
      <c r="E543" s="223" t="s">
        <v>1</v>
      </c>
      <c r="F543" s="224" t="s">
        <v>535</v>
      </c>
      <c r="G543" s="222"/>
      <c r="H543" s="225">
        <v>1.8</v>
      </c>
      <c r="I543" s="226"/>
      <c r="J543" s="222"/>
      <c r="K543" s="222"/>
      <c r="L543" s="227"/>
      <c r="M543" s="228"/>
      <c r="N543" s="229"/>
      <c r="O543" s="229"/>
      <c r="P543" s="229"/>
      <c r="Q543" s="229"/>
      <c r="R543" s="229"/>
      <c r="S543" s="229"/>
      <c r="T543" s="230"/>
      <c r="AT543" s="231" t="s">
        <v>177</v>
      </c>
      <c r="AU543" s="231" t="s">
        <v>83</v>
      </c>
      <c r="AV543" s="13" t="s">
        <v>83</v>
      </c>
      <c r="AW543" s="13" t="s">
        <v>29</v>
      </c>
      <c r="AX543" s="13" t="s">
        <v>73</v>
      </c>
      <c r="AY543" s="231" t="s">
        <v>143</v>
      </c>
    </row>
    <row r="544" spans="2:51" s="13" customFormat="1" ht="10.2">
      <c r="B544" s="221"/>
      <c r="C544" s="222"/>
      <c r="D544" s="217" t="s">
        <v>177</v>
      </c>
      <c r="E544" s="223" t="s">
        <v>1</v>
      </c>
      <c r="F544" s="224" t="s">
        <v>536</v>
      </c>
      <c r="G544" s="222"/>
      <c r="H544" s="225">
        <v>6</v>
      </c>
      <c r="I544" s="226"/>
      <c r="J544" s="222"/>
      <c r="K544" s="222"/>
      <c r="L544" s="227"/>
      <c r="M544" s="228"/>
      <c r="N544" s="229"/>
      <c r="O544" s="229"/>
      <c r="P544" s="229"/>
      <c r="Q544" s="229"/>
      <c r="R544" s="229"/>
      <c r="S544" s="229"/>
      <c r="T544" s="230"/>
      <c r="AT544" s="231" t="s">
        <v>177</v>
      </c>
      <c r="AU544" s="231" t="s">
        <v>83</v>
      </c>
      <c r="AV544" s="13" t="s">
        <v>83</v>
      </c>
      <c r="AW544" s="13" t="s">
        <v>29</v>
      </c>
      <c r="AX544" s="13" t="s">
        <v>73</v>
      </c>
      <c r="AY544" s="231" t="s">
        <v>143</v>
      </c>
    </row>
    <row r="545" spans="2:51" s="13" customFormat="1" ht="10.2">
      <c r="B545" s="221"/>
      <c r="C545" s="222"/>
      <c r="D545" s="217" t="s">
        <v>177</v>
      </c>
      <c r="E545" s="223" t="s">
        <v>1</v>
      </c>
      <c r="F545" s="224" t="s">
        <v>537</v>
      </c>
      <c r="G545" s="222"/>
      <c r="H545" s="225">
        <v>1.8</v>
      </c>
      <c r="I545" s="226"/>
      <c r="J545" s="222"/>
      <c r="K545" s="222"/>
      <c r="L545" s="227"/>
      <c r="M545" s="228"/>
      <c r="N545" s="229"/>
      <c r="O545" s="229"/>
      <c r="P545" s="229"/>
      <c r="Q545" s="229"/>
      <c r="R545" s="229"/>
      <c r="S545" s="229"/>
      <c r="T545" s="230"/>
      <c r="AT545" s="231" t="s">
        <v>177</v>
      </c>
      <c r="AU545" s="231" t="s">
        <v>83</v>
      </c>
      <c r="AV545" s="13" t="s">
        <v>83</v>
      </c>
      <c r="AW545" s="13" t="s">
        <v>29</v>
      </c>
      <c r="AX545" s="13" t="s">
        <v>73</v>
      </c>
      <c r="AY545" s="231" t="s">
        <v>143</v>
      </c>
    </row>
    <row r="546" spans="2:51" s="14" customFormat="1" ht="10.2">
      <c r="B546" s="232"/>
      <c r="C546" s="233"/>
      <c r="D546" s="217" t="s">
        <v>177</v>
      </c>
      <c r="E546" s="234" t="s">
        <v>1</v>
      </c>
      <c r="F546" s="235" t="s">
        <v>179</v>
      </c>
      <c r="G546" s="233"/>
      <c r="H546" s="236">
        <v>81.6</v>
      </c>
      <c r="I546" s="237"/>
      <c r="J546" s="233"/>
      <c r="K546" s="233"/>
      <c r="L546" s="238"/>
      <c r="M546" s="239"/>
      <c r="N546" s="240"/>
      <c r="O546" s="240"/>
      <c r="P546" s="240"/>
      <c r="Q546" s="240"/>
      <c r="R546" s="240"/>
      <c r="S546" s="240"/>
      <c r="T546" s="241"/>
      <c r="AT546" s="242" t="s">
        <v>177</v>
      </c>
      <c r="AU546" s="242" t="s">
        <v>83</v>
      </c>
      <c r="AV546" s="14" t="s">
        <v>151</v>
      </c>
      <c r="AW546" s="14" t="s">
        <v>29</v>
      </c>
      <c r="AX546" s="14" t="s">
        <v>81</v>
      </c>
      <c r="AY546" s="242" t="s">
        <v>143</v>
      </c>
    </row>
    <row r="547" spans="1:65" s="2" customFormat="1" ht="21.6" customHeight="1">
      <c r="A547" s="35"/>
      <c r="B547" s="36"/>
      <c r="C547" s="254" t="s">
        <v>325</v>
      </c>
      <c r="D547" s="254" t="s">
        <v>241</v>
      </c>
      <c r="E547" s="255" t="s">
        <v>544</v>
      </c>
      <c r="F547" s="256" t="s">
        <v>545</v>
      </c>
      <c r="G547" s="257" t="s">
        <v>174</v>
      </c>
      <c r="H547" s="258">
        <v>85.68</v>
      </c>
      <c r="I547" s="259"/>
      <c r="J547" s="260">
        <f>ROUND(I547*H547,2)</f>
        <v>0</v>
      </c>
      <c r="K547" s="256" t="s">
        <v>150</v>
      </c>
      <c r="L547" s="261"/>
      <c r="M547" s="262" t="s">
        <v>1</v>
      </c>
      <c r="N547" s="263" t="s">
        <v>38</v>
      </c>
      <c r="O547" s="72"/>
      <c r="P547" s="213">
        <f>O547*H547</f>
        <v>0</v>
      </c>
      <c r="Q547" s="213">
        <v>0.0002</v>
      </c>
      <c r="R547" s="213">
        <f>Q547*H547</f>
        <v>0.017136000000000002</v>
      </c>
      <c r="S547" s="213">
        <v>0</v>
      </c>
      <c r="T547" s="214">
        <f>S547*H547</f>
        <v>0</v>
      </c>
      <c r="U547" s="35"/>
      <c r="V547" s="35"/>
      <c r="W547" s="35"/>
      <c r="X547" s="35"/>
      <c r="Y547" s="35"/>
      <c r="Z547" s="35"/>
      <c r="AA547" s="35"/>
      <c r="AB547" s="35"/>
      <c r="AC547" s="35"/>
      <c r="AD547" s="35"/>
      <c r="AE547" s="35"/>
      <c r="AR547" s="215" t="s">
        <v>164</v>
      </c>
      <c r="AT547" s="215" t="s">
        <v>241</v>
      </c>
      <c r="AU547" s="215" t="s">
        <v>83</v>
      </c>
      <c r="AY547" s="18" t="s">
        <v>143</v>
      </c>
      <c r="BE547" s="216">
        <f>IF(N547="základní",J547,0)</f>
        <v>0</v>
      </c>
      <c r="BF547" s="216">
        <f>IF(N547="snížená",J547,0)</f>
        <v>0</v>
      </c>
      <c r="BG547" s="216">
        <f>IF(N547="zákl. přenesená",J547,0)</f>
        <v>0</v>
      </c>
      <c r="BH547" s="216">
        <f>IF(N547="sníž. přenesená",J547,0)</f>
        <v>0</v>
      </c>
      <c r="BI547" s="216">
        <f>IF(N547="nulová",J547,0)</f>
        <v>0</v>
      </c>
      <c r="BJ547" s="18" t="s">
        <v>81</v>
      </c>
      <c r="BK547" s="216">
        <f>ROUND(I547*H547,2)</f>
        <v>0</v>
      </c>
      <c r="BL547" s="18" t="s">
        <v>151</v>
      </c>
      <c r="BM547" s="215" t="s">
        <v>546</v>
      </c>
    </row>
    <row r="548" spans="2:51" s="13" customFormat="1" ht="10.2">
      <c r="B548" s="221"/>
      <c r="C548" s="222"/>
      <c r="D548" s="217" t="s">
        <v>177</v>
      </c>
      <c r="E548" s="223" t="s">
        <v>1</v>
      </c>
      <c r="F548" s="224" t="s">
        <v>541</v>
      </c>
      <c r="G548" s="222"/>
      <c r="H548" s="225">
        <v>85.68</v>
      </c>
      <c r="I548" s="226"/>
      <c r="J548" s="222"/>
      <c r="K548" s="222"/>
      <c r="L548" s="227"/>
      <c r="M548" s="228"/>
      <c r="N548" s="229"/>
      <c r="O548" s="229"/>
      <c r="P548" s="229"/>
      <c r="Q548" s="229"/>
      <c r="R548" s="229"/>
      <c r="S548" s="229"/>
      <c r="T548" s="230"/>
      <c r="AT548" s="231" t="s">
        <v>177</v>
      </c>
      <c r="AU548" s="231" t="s">
        <v>83</v>
      </c>
      <c r="AV548" s="13" t="s">
        <v>83</v>
      </c>
      <c r="AW548" s="13" t="s">
        <v>29</v>
      </c>
      <c r="AX548" s="13" t="s">
        <v>73</v>
      </c>
      <c r="AY548" s="231" t="s">
        <v>143</v>
      </c>
    </row>
    <row r="549" spans="2:51" s="14" customFormat="1" ht="10.2">
      <c r="B549" s="232"/>
      <c r="C549" s="233"/>
      <c r="D549" s="217" t="s">
        <v>177</v>
      </c>
      <c r="E549" s="234" t="s">
        <v>1</v>
      </c>
      <c r="F549" s="235" t="s">
        <v>179</v>
      </c>
      <c r="G549" s="233"/>
      <c r="H549" s="236">
        <v>85.68</v>
      </c>
      <c r="I549" s="237"/>
      <c r="J549" s="233"/>
      <c r="K549" s="233"/>
      <c r="L549" s="238"/>
      <c r="M549" s="239"/>
      <c r="N549" s="240"/>
      <c r="O549" s="240"/>
      <c r="P549" s="240"/>
      <c r="Q549" s="240"/>
      <c r="R549" s="240"/>
      <c r="S549" s="240"/>
      <c r="T549" s="241"/>
      <c r="AT549" s="242" t="s">
        <v>177</v>
      </c>
      <c r="AU549" s="242" t="s">
        <v>83</v>
      </c>
      <c r="AV549" s="14" t="s">
        <v>151</v>
      </c>
      <c r="AW549" s="14" t="s">
        <v>29</v>
      </c>
      <c r="AX549" s="14" t="s">
        <v>81</v>
      </c>
      <c r="AY549" s="242" t="s">
        <v>143</v>
      </c>
    </row>
    <row r="550" spans="1:65" s="2" customFormat="1" ht="32.4" customHeight="1">
      <c r="A550" s="35"/>
      <c r="B550" s="36"/>
      <c r="C550" s="204" t="s">
        <v>547</v>
      </c>
      <c r="D550" s="204" t="s">
        <v>146</v>
      </c>
      <c r="E550" s="205" t="s">
        <v>509</v>
      </c>
      <c r="F550" s="206" t="s">
        <v>510</v>
      </c>
      <c r="G550" s="207" t="s">
        <v>174</v>
      </c>
      <c r="H550" s="208">
        <v>72.21</v>
      </c>
      <c r="I550" s="209"/>
      <c r="J550" s="210">
        <f>ROUND(I550*H550,2)</f>
        <v>0</v>
      </c>
      <c r="K550" s="206" t="s">
        <v>150</v>
      </c>
      <c r="L550" s="40"/>
      <c r="M550" s="211" t="s">
        <v>1</v>
      </c>
      <c r="N550" s="212" t="s">
        <v>38</v>
      </c>
      <c r="O550" s="72"/>
      <c r="P550" s="213">
        <f>O550*H550</f>
        <v>0</v>
      </c>
      <c r="Q550" s="213">
        <v>0.00025017</v>
      </c>
      <c r="R550" s="213">
        <f>Q550*H550</f>
        <v>0.0180647757</v>
      </c>
      <c r="S550" s="213">
        <v>0</v>
      </c>
      <c r="T550" s="214">
        <f>S550*H550</f>
        <v>0</v>
      </c>
      <c r="U550" s="35"/>
      <c r="V550" s="35"/>
      <c r="W550" s="35"/>
      <c r="X550" s="35"/>
      <c r="Y550" s="35"/>
      <c r="Z550" s="35"/>
      <c r="AA550" s="35"/>
      <c r="AB550" s="35"/>
      <c r="AC550" s="35"/>
      <c r="AD550" s="35"/>
      <c r="AE550" s="35"/>
      <c r="AR550" s="215" t="s">
        <v>151</v>
      </c>
      <c r="AT550" s="215" t="s">
        <v>146</v>
      </c>
      <c r="AU550" s="215" t="s">
        <v>83</v>
      </c>
      <c r="AY550" s="18" t="s">
        <v>143</v>
      </c>
      <c r="BE550" s="216">
        <f>IF(N550="základní",J550,0)</f>
        <v>0</v>
      </c>
      <c r="BF550" s="216">
        <f>IF(N550="snížená",J550,0)</f>
        <v>0</v>
      </c>
      <c r="BG550" s="216">
        <f>IF(N550="zákl. přenesená",J550,0)</f>
        <v>0</v>
      </c>
      <c r="BH550" s="216">
        <f>IF(N550="sníž. přenesená",J550,0)</f>
        <v>0</v>
      </c>
      <c r="BI550" s="216">
        <f>IF(N550="nulová",J550,0)</f>
        <v>0</v>
      </c>
      <c r="BJ550" s="18" t="s">
        <v>81</v>
      </c>
      <c r="BK550" s="216">
        <f>ROUND(I550*H550,2)</f>
        <v>0</v>
      </c>
      <c r="BL550" s="18" t="s">
        <v>151</v>
      </c>
      <c r="BM550" s="215" t="s">
        <v>548</v>
      </c>
    </row>
    <row r="551" spans="1:47" s="2" customFormat="1" ht="76.8">
      <c r="A551" s="35"/>
      <c r="B551" s="36"/>
      <c r="C551" s="37"/>
      <c r="D551" s="217" t="s">
        <v>152</v>
      </c>
      <c r="E551" s="37"/>
      <c r="F551" s="218" t="s">
        <v>497</v>
      </c>
      <c r="G551" s="37"/>
      <c r="H551" s="37"/>
      <c r="I551" s="116"/>
      <c r="J551" s="37"/>
      <c r="K551" s="37"/>
      <c r="L551" s="40"/>
      <c r="M551" s="219"/>
      <c r="N551" s="220"/>
      <c r="O551" s="72"/>
      <c r="P551" s="72"/>
      <c r="Q551" s="72"/>
      <c r="R551" s="72"/>
      <c r="S551" s="72"/>
      <c r="T551" s="73"/>
      <c r="U551" s="35"/>
      <c r="V551" s="35"/>
      <c r="W551" s="35"/>
      <c r="X551" s="35"/>
      <c r="Y551" s="35"/>
      <c r="Z551" s="35"/>
      <c r="AA551" s="35"/>
      <c r="AB551" s="35"/>
      <c r="AC551" s="35"/>
      <c r="AD551" s="35"/>
      <c r="AE551" s="35"/>
      <c r="AT551" s="18" t="s">
        <v>152</v>
      </c>
      <c r="AU551" s="18" t="s">
        <v>83</v>
      </c>
    </row>
    <row r="552" spans="2:51" s="13" customFormat="1" ht="10.2">
      <c r="B552" s="221"/>
      <c r="C552" s="222"/>
      <c r="D552" s="217" t="s">
        <v>177</v>
      </c>
      <c r="E552" s="223" t="s">
        <v>1</v>
      </c>
      <c r="F552" s="224" t="s">
        <v>549</v>
      </c>
      <c r="G552" s="222"/>
      <c r="H552" s="225">
        <v>72.21</v>
      </c>
      <c r="I552" s="226"/>
      <c r="J552" s="222"/>
      <c r="K552" s="222"/>
      <c r="L552" s="227"/>
      <c r="M552" s="228"/>
      <c r="N552" s="229"/>
      <c r="O552" s="229"/>
      <c r="P552" s="229"/>
      <c r="Q552" s="229"/>
      <c r="R552" s="229"/>
      <c r="S552" s="229"/>
      <c r="T552" s="230"/>
      <c r="AT552" s="231" t="s">
        <v>177</v>
      </c>
      <c r="AU552" s="231" t="s">
        <v>83</v>
      </c>
      <c r="AV552" s="13" t="s">
        <v>83</v>
      </c>
      <c r="AW552" s="13" t="s">
        <v>29</v>
      </c>
      <c r="AX552" s="13" t="s">
        <v>73</v>
      </c>
      <c r="AY552" s="231" t="s">
        <v>143</v>
      </c>
    </row>
    <row r="553" spans="2:51" s="14" customFormat="1" ht="10.2">
      <c r="B553" s="232"/>
      <c r="C553" s="233"/>
      <c r="D553" s="217" t="s">
        <v>177</v>
      </c>
      <c r="E553" s="234" t="s">
        <v>1</v>
      </c>
      <c r="F553" s="235" t="s">
        <v>179</v>
      </c>
      <c r="G553" s="233"/>
      <c r="H553" s="236">
        <v>72.21</v>
      </c>
      <c r="I553" s="237"/>
      <c r="J553" s="233"/>
      <c r="K553" s="233"/>
      <c r="L553" s="238"/>
      <c r="M553" s="239"/>
      <c r="N553" s="240"/>
      <c r="O553" s="240"/>
      <c r="P553" s="240"/>
      <c r="Q553" s="240"/>
      <c r="R553" s="240"/>
      <c r="S553" s="240"/>
      <c r="T553" s="241"/>
      <c r="AT553" s="242" t="s">
        <v>177</v>
      </c>
      <c r="AU553" s="242" t="s">
        <v>83</v>
      </c>
      <c r="AV553" s="14" t="s">
        <v>151</v>
      </c>
      <c r="AW553" s="14" t="s">
        <v>29</v>
      </c>
      <c r="AX553" s="14" t="s">
        <v>81</v>
      </c>
      <c r="AY553" s="242" t="s">
        <v>143</v>
      </c>
    </row>
    <row r="554" spans="1:65" s="2" customFormat="1" ht="14.4" customHeight="1">
      <c r="A554" s="35"/>
      <c r="B554" s="36"/>
      <c r="C554" s="254" t="s">
        <v>337</v>
      </c>
      <c r="D554" s="254" t="s">
        <v>241</v>
      </c>
      <c r="E554" s="255" t="s">
        <v>550</v>
      </c>
      <c r="F554" s="256" t="s">
        <v>551</v>
      </c>
      <c r="G554" s="257" t="s">
        <v>174</v>
      </c>
      <c r="H554" s="258">
        <v>66.738</v>
      </c>
      <c r="I554" s="259"/>
      <c r="J554" s="260">
        <f>ROUND(I554*H554,2)</f>
        <v>0</v>
      </c>
      <c r="K554" s="256" t="s">
        <v>150</v>
      </c>
      <c r="L554" s="261"/>
      <c r="M554" s="262" t="s">
        <v>1</v>
      </c>
      <c r="N554" s="263" t="s">
        <v>38</v>
      </c>
      <c r="O554" s="72"/>
      <c r="P554" s="213">
        <f>O554*H554</f>
        <v>0</v>
      </c>
      <c r="Q554" s="213">
        <v>0.0005</v>
      </c>
      <c r="R554" s="213">
        <f>Q554*H554</f>
        <v>0.033369</v>
      </c>
      <c r="S554" s="213">
        <v>0</v>
      </c>
      <c r="T554" s="214">
        <f>S554*H554</f>
        <v>0</v>
      </c>
      <c r="U554" s="35"/>
      <c r="V554" s="35"/>
      <c r="W554" s="35"/>
      <c r="X554" s="35"/>
      <c r="Y554" s="35"/>
      <c r="Z554" s="35"/>
      <c r="AA554" s="35"/>
      <c r="AB554" s="35"/>
      <c r="AC554" s="35"/>
      <c r="AD554" s="35"/>
      <c r="AE554" s="35"/>
      <c r="AR554" s="215" t="s">
        <v>164</v>
      </c>
      <c r="AT554" s="215" t="s">
        <v>241</v>
      </c>
      <c r="AU554" s="215" t="s">
        <v>83</v>
      </c>
      <c r="AY554" s="18" t="s">
        <v>143</v>
      </c>
      <c r="BE554" s="216">
        <f>IF(N554="základní",J554,0)</f>
        <v>0</v>
      </c>
      <c r="BF554" s="216">
        <f>IF(N554="snížená",J554,0)</f>
        <v>0</v>
      </c>
      <c r="BG554" s="216">
        <f>IF(N554="zákl. přenesená",J554,0)</f>
        <v>0</v>
      </c>
      <c r="BH554" s="216">
        <f>IF(N554="sníž. přenesená",J554,0)</f>
        <v>0</v>
      </c>
      <c r="BI554" s="216">
        <f>IF(N554="nulová",J554,0)</f>
        <v>0</v>
      </c>
      <c r="BJ554" s="18" t="s">
        <v>81</v>
      </c>
      <c r="BK554" s="216">
        <f>ROUND(I554*H554,2)</f>
        <v>0</v>
      </c>
      <c r="BL554" s="18" t="s">
        <v>151</v>
      </c>
      <c r="BM554" s="215" t="s">
        <v>552</v>
      </c>
    </row>
    <row r="555" spans="2:51" s="13" customFormat="1" ht="10.2">
      <c r="B555" s="221"/>
      <c r="C555" s="222"/>
      <c r="D555" s="217" t="s">
        <v>177</v>
      </c>
      <c r="E555" s="223" t="s">
        <v>1</v>
      </c>
      <c r="F555" s="224" t="s">
        <v>553</v>
      </c>
      <c r="G555" s="222"/>
      <c r="H555" s="225">
        <v>66.738</v>
      </c>
      <c r="I555" s="226"/>
      <c r="J555" s="222"/>
      <c r="K555" s="222"/>
      <c r="L555" s="227"/>
      <c r="M555" s="228"/>
      <c r="N555" s="229"/>
      <c r="O555" s="229"/>
      <c r="P555" s="229"/>
      <c r="Q555" s="229"/>
      <c r="R555" s="229"/>
      <c r="S555" s="229"/>
      <c r="T555" s="230"/>
      <c r="AT555" s="231" t="s">
        <v>177</v>
      </c>
      <c r="AU555" s="231" t="s">
        <v>83</v>
      </c>
      <c r="AV555" s="13" t="s">
        <v>83</v>
      </c>
      <c r="AW555" s="13" t="s">
        <v>29</v>
      </c>
      <c r="AX555" s="13" t="s">
        <v>73</v>
      </c>
      <c r="AY555" s="231" t="s">
        <v>143</v>
      </c>
    </row>
    <row r="556" spans="2:51" s="14" customFormat="1" ht="10.2">
      <c r="B556" s="232"/>
      <c r="C556" s="233"/>
      <c r="D556" s="217" t="s">
        <v>177</v>
      </c>
      <c r="E556" s="234" t="s">
        <v>1</v>
      </c>
      <c r="F556" s="235" t="s">
        <v>179</v>
      </c>
      <c r="G556" s="233"/>
      <c r="H556" s="236">
        <v>66.738</v>
      </c>
      <c r="I556" s="237"/>
      <c r="J556" s="233"/>
      <c r="K556" s="233"/>
      <c r="L556" s="238"/>
      <c r="M556" s="239"/>
      <c r="N556" s="240"/>
      <c r="O556" s="240"/>
      <c r="P556" s="240"/>
      <c r="Q556" s="240"/>
      <c r="R556" s="240"/>
      <c r="S556" s="240"/>
      <c r="T556" s="241"/>
      <c r="AT556" s="242" t="s">
        <v>177</v>
      </c>
      <c r="AU556" s="242" t="s">
        <v>83</v>
      </c>
      <c r="AV556" s="14" t="s">
        <v>151</v>
      </c>
      <c r="AW556" s="14" t="s">
        <v>29</v>
      </c>
      <c r="AX556" s="14" t="s">
        <v>81</v>
      </c>
      <c r="AY556" s="242" t="s">
        <v>143</v>
      </c>
    </row>
    <row r="557" spans="1:65" s="2" customFormat="1" ht="32.4" customHeight="1">
      <c r="A557" s="35"/>
      <c r="B557" s="36"/>
      <c r="C557" s="204" t="s">
        <v>554</v>
      </c>
      <c r="D557" s="204" t="s">
        <v>146</v>
      </c>
      <c r="E557" s="205" t="s">
        <v>555</v>
      </c>
      <c r="F557" s="206" t="s">
        <v>556</v>
      </c>
      <c r="G557" s="207" t="s">
        <v>199</v>
      </c>
      <c r="H557" s="208">
        <v>24.171</v>
      </c>
      <c r="I557" s="209"/>
      <c r="J557" s="210">
        <f>ROUND(I557*H557,2)</f>
        <v>0</v>
      </c>
      <c r="K557" s="206" t="s">
        <v>150</v>
      </c>
      <c r="L557" s="40"/>
      <c r="M557" s="211" t="s">
        <v>1</v>
      </c>
      <c r="N557" s="212" t="s">
        <v>38</v>
      </c>
      <c r="O557" s="72"/>
      <c r="P557" s="213">
        <f>O557*H557</f>
        <v>0</v>
      </c>
      <c r="Q557" s="213">
        <v>0.004384</v>
      </c>
      <c r="R557" s="213">
        <f>Q557*H557</f>
        <v>0.105965664</v>
      </c>
      <c r="S557" s="213">
        <v>0</v>
      </c>
      <c r="T557" s="214">
        <f>S557*H557</f>
        <v>0</v>
      </c>
      <c r="U557" s="35"/>
      <c r="V557" s="35"/>
      <c r="W557" s="35"/>
      <c r="X557" s="35"/>
      <c r="Y557" s="35"/>
      <c r="Z557" s="35"/>
      <c r="AA557" s="35"/>
      <c r="AB557" s="35"/>
      <c r="AC557" s="35"/>
      <c r="AD557" s="35"/>
      <c r="AE557" s="35"/>
      <c r="AR557" s="215" t="s">
        <v>151</v>
      </c>
      <c r="AT557" s="215" t="s">
        <v>146</v>
      </c>
      <c r="AU557" s="215" t="s">
        <v>83</v>
      </c>
      <c r="AY557" s="18" t="s">
        <v>143</v>
      </c>
      <c r="BE557" s="216">
        <f>IF(N557="základní",J557,0)</f>
        <v>0</v>
      </c>
      <c r="BF557" s="216">
        <f>IF(N557="snížená",J557,0)</f>
        <v>0</v>
      </c>
      <c r="BG557" s="216">
        <f>IF(N557="zákl. přenesená",J557,0)</f>
        <v>0</v>
      </c>
      <c r="BH557" s="216">
        <f>IF(N557="sníž. přenesená",J557,0)</f>
        <v>0</v>
      </c>
      <c r="BI557" s="216">
        <f>IF(N557="nulová",J557,0)</f>
        <v>0</v>
      </c>
      <c r="BJ557" s="18" t="s">
        <v>81</v>
      </c>
      <c r="BK557" s="216">
        <f>ROUND(I557*H557,2)</f>
        <v>0</v>
      </c>
      <c r="BL557" s="18" t="s">
        <v>151</v>
      </c>
      <c r="BM557" s="215" t="s">
        <v>557</v>
      </c>
    </row>
    <row r="558" spans="1:47" s="2" customFormat="1" ht="19.2">
      <c r="A558" s="35"/>
      <c r="B558" s="36"/>
      <c r="C558" s="37"/>
      <c r="D558" s="217" t="s">
        <v>152</v>
      </c>
      <c r="E558" s="37"/>
      <c r="F558" s="218" t="s">
        <v>558</v>
      </c>
      <c r="G558" s="37"/>
      <c r="H558" s="37"/>
      <c r="I558" s="116"/>
      <c r="J558" s="37"/>
      <c r="K558" s="37"/>
      <c r="L558" s="40"/>
      <c r="M558" s="219"/>
      <c r="N558" s="220"/>
      <c r="O558" s="72"/>
      <c r="P558" s="72"/>
      <c r="Q558" s="72"/>
      <c r="R558" s="72"/>
      <c r="S558" s="72"/>
      <c r="T558" s="73"/>
      <c r="U558" s="35"/>
      <c r="V558" s="35"/>
      <c r="W558" s="35"/>
      <c r="X558" s="35"/>
      <c r="Y558" s="35"/>
      <c r="Z558" s="35"/>
      <c r="AA558" s="35"/>
      <c r="AB558" s="35"/>
      <c r="AC558" s="35"/>
      <c r="AD558" s="35"/>
      <c r="AE558" s="35"/>
      <c r="AT558" s="18" t="s">
        <v>152</v>
      </c>
      <c r="AU558" s="18" t="s">
        <v>83</v>
      </c>
    </row>
    <row r="559" spans="2:51" s="13" customFormat="1" ht="10.2">
      <c r="B559" s="221"/>
      <c r="C559" s="222"/>
      <c r="D559" s="217" t="s">
        <v>177</v>
      </c>
      <c r="E559" s="223" t="s">
        <v>1</v>
      </c>
      <c r="F559" s="224" t="s">
        <v>326</v>
      </c>
      <c r="G559" s="222"/>
      <c r="H559" s="225">
        <v>7.02</v>
      </c>
      <c r="I559" s="226"/>
      <c r="J559" s="222"/>
      <c r="K559" s="222"/>
      <c r="L559" s="227"/>
      <c r="M559" s="228"/>
      <c r="N559" s="229"/>
      <c r="O559" s="229"/>
      <c r="P559" s="229"/>
      <c r="Q559" s="229"/>
      <c r="R559" s="229"/>
      <c r="S559" s="229"/>
      <c r="T559" s="230"/>
      <c r="AT559" s="231" t="s">
        <v>177</v>
      </c>
      <c r="AU559" s="231" t="s">
        <v>83</v>
      </c>
      <c r="AV559" s="13" t="s">
        <v>83</v>
      </c>
      <c r="AW559" s="13" t="s">
        <v>29</v>
      </c>
      <c r="AX559" s="13" t="s">
        <v>73</v>
      </c>
      <c r="AY559" s="231" t="s">
        <v>143</v>
      </c>
    </row>
    <row r="560" spans="2:51" s="13" customFormat="1" ht="10.2">
      <c r="B560" s="221"/>
      <c r="C560" s="222"/>
      <c r="D560" s="217" t="s">
        <v>177</v>
      </c>
      <c r="E560" s="223" t="s">
        <v>1</v>
      </c>
      <c r="F560" s="224" t="s">
        <v>388</v>
      </c>
      <c r="G560" s="222"/>
      <c r="H560" s="225">
        <v>-0.72</v>
      </c>
      <c r="I560" s="226"/>
      <c r="J560" s="222"/>
      <c r="K560" s="222"/>
      <c r="L560" s="227"/>
      <c r="M560" s="228"/>
      <c r="N560" s="229"/>
      <c r="O560" s="229"/>
      <c r="P560" s="229"/>
      <c r="Q560" s="229"/>
      <c r="R560" s="229"/>
      <c r="S560" s="229"/>
      <c r="T560" s="230"/>
      <c r="AT560" s="231" t="s">
        <v>177</v>
      </c>
      <c r="AU560" s="231" t="s">
        <v>83</v>
      </c>
      <c r="AV560" s="13" t="s">
        <v>83</v>
      </c>
      <c r="AW560" s="13" t="s">
        <v>29</v>
      </c>
      <c r="AX560" s="13" t="s">
        <v>73</v>
      </c>
      <c r="AY560" s="231" t="s">
        <v>143</v>
      </c>
    </row>
    <row r="561" spans="2:51" s="13" customFormat="1" ht="10.2">
      <c r="B561" s="221"/>
      <c r="C561" s="222"/>
      <c r="D561" s="217" t="s">
        <v>177</v>
      </c>
      <c r="E561" s="223" t="s">
        <v>1</v>
      </c>
      <c r="F561" s="224" t="s">
        <v>559</v>
      </c>
      <c r="G561" s="222"/>
      <c r="H561" s="225">
        <v>0.36</v>
      </c>
      <c r="I561" s="226"/>
      <c r="J561" s="222"/>
      <c r="K561" s="222"/>
      <c r="L561" s="227"/>
      <c r="M561" s="228"/>
      <c r="N561" s="229"/>
      <c r="O561" s="229"/>
      <c r="P561" s="229"/>
      <c r="Q561" s="229"/>
      <c r="R561" s="229"/>
      <c r="S561" s="229"/>
      <c r="T561" s="230"/>
      <c r="AT561" s="231" t="s">
        <v>177</v>
      </c>
      <c r="AU561" s="231" t="s">
        <v>83</v>
      </c>
      <c r="AV561" s="13" t="s">
        <v>83</v>
      </c>
      <c r="AW561" s="13" t="s">
        <v>29</v>
      </c>
      <c r="AX561" s="13" t="s">
        <v>73</v>
      </c>
      <c r="AY561" s="231" t="s">
        <v>143</v>
      </c>
    </row>
    <row r="562" spans="2:51" s="13" customFormat="1" ht="10.2">
      <c r="B562" s="221"/>
      <c r="C562" s="222"/>
      <c r="D562" s="217" t="s">
        <v>177</v>
      </c>
      <c r="E562" s="223" t="s">
        <v>1</v>
      </c>
      <c r="F562" s="224" t="s">
        <v>327</v>
      </c>
      <c r="G562" s="222"/>
      <c r="H562" s="225">
        <v>1.58</v>
      </c>
      <c r="I562" s="226"/>
      <c r="J562" s="222"/>
      <c r="K562" s="222"/>
      <c r="L562" s="227"/>
      <c r="M562" s="228"/>
      <c r="N562" s="229"/>
      <c r="O562" s="229"/>
      <c r="P562" s="229"/>
      <c r="Q562" s="229"/>
      <c r="R562" s="229"/>
      <c r="S562" s="229"/>
      <c r="T562" s="230"/>
      <c r="AT562" s="231" t="s">
        <v>177</v>
      </c>
      <c r="AU562" s="231" t="s">
        <v>83</v>
      </c>
      <c r="AV562" s="13" t="s">
        <v>83</v>
      </c>
      <c r="AW562" s="13" t="s">
        <v>29</v>
      </c>
      <c r="AX562" s="13" t="s">
        <v>73</v>
      </c>
      <c r="AY562" s="231" t="s">
        <v>143</v>
      </c>
    </row>
    <row r="563" spans="2:51" s="13" customFormat="1" ht="10.2">
      <c r="B563" s="221"/>
      <c r="C563" s="222"/>
      <c r="D563" s="217" t="s">
        <v>177</v>
      </c>
      <c r="E563" s="223" t="s">
        <v>1</v>
      </c>
      <c r="F563" s="224" t="s">
        <v>328</v>
      </c>
      <c r="G563" s="222"/>
      <c r="H563" s="225">
        <v>6.903</v>
      </c>
      <c r="I563" s="226"/>
      <c r="J563" s="222"/>
      <c r="K563" s="222"/>
      <c r="L563" s="227"/>
      <c r="M563" s="228"/>
      <c r="N563" s="229"/>
      <c r="O563" s="229"/>
      <c r="P563" s="229"/>
      <c r="Q563" s="229"/>
      <c r="R563" s="229"/>
      <c r="S563" s="229"/>
      <c r="T563" s="230"/>
      <c r="AT563" s="231" t="s">
        <v>177</v>
      </c>
      <c r="AU563" s="231" t="s">
        <v>83</v>
      </c>
      <c r="AV563" s="13" t="s">
        <v>83</v>
      </c>
      <c r="AW563" s="13" t="s">
        <v>29</v>
      </c>
      <c r="AX563" s="13" t="s">
        <v>73</v>
      </c>
      <c r="AY563" s="231" t="s">
        <v>143</v>
      </c>
    </row>
    <row r="564" spans="2:51" s="13" customFormat="1" ht="10.2">
      <c r="B564" s="221"/>
      <c r="C564" s="222"/>
      <c r="D564" s="217" t="s">
        <v>177</v>
      </c>
      <c r="E564" s="223" t="s">
        <v>1</v>
      </c>
      <c r="F564" s="224" t="s">
        <v>329</v>
      </c>
      <c r="G564" s="222"/>
      <c r="H564" s="225">
        <v>-1.576</v>
      </c>
      <c r="I564" s="226"/>
      <c r="J564" s="222"/>
      <c r="K564" s="222"/>
      <c r="L564" s="227"/>
      <c r="M564" s="228"/>
      <c r="N564" s="229"/>
      <c r="O564" s="229"/>
      <c r="P564" s="229"/>
      <c r="Q564" s="229"/>
      <c r="R564" s="229"/>
      <c r="S564" s="229"/>
      <c r="T564" s="230"/>
      <c r="AT564" s="231" t="s">
        <v>177</v>
      </c>
      <c r="AU564" s="231" t="s">
        <v>83</v>
      </c>
      <c r="AV564" s="13" t="s">
        <v>83</v>
      </c>
      <c r="AW564" s="13" t="s">
        <v>29</v>
      </c>
      <c r="AX564" s="13" t="s">
        <v>73</v>
      </c>
      <c r="AY564" s="231" t="s">
        <v>143</v>
      </c>
    </row>
    <row r="565" spans="2:51" s="13" customFormat="1" ht="10.2">
      <c r="B565" s="221"/>
      <c r="C565" s="222"/>
      <c r="D565" s="217" t="s">
        <v>177</v>
      </c>
      <c r="E565" s="223" t="s">
        <v>1</v>
      </c>
      <c r="F565" s="224" t="s">
        <v>330</v>
      </c>
      <c r="G565" s="222"/>
      <c r="H565" s="225">
        <v>1.19</v>
      </c>
      <c r="I565" s="226"/>
      <c r="J565" s="222"/>
      <c r="K565" s="222"/>
      <c r="L565" s="227"/>
      <c r="M565" s="228"/>
      <c r="N565" s="229"/>
      <c r="O565" s="229"/>
      <c r="P565" s="229"/>
      <c r="Q565" s="229"/>
      <c r="R565" s="229"/>
      <c r="S565" s="229"/>
      <c r="T565" s="230"/>
      <c r="AT565" s="231" t="s">
        <v>177</v>
      </c>
      <c r="AU565" s="231" t="s">
        <v>83</v>
      </c>
      <c r="AV565" s="13" t="s">
        <v>83</v>
      </c>
      <c r="AW565" s="13" t="s">
        <v>29</v>
      </c>
      <c r="AX565" s="13" t="s">
        <v>73</v>
      </c>
      <c r="AY565" s="231" t="s">
        <v>143</v>
      </c>
    </row>
    <row r="566" spans="2:51" s="13" customFormat="1" ht="10.2">
      <c r="B566" s="221"/>
      <c r="C566" s="222"/>
      <c r="D566" s="217" t="s">
        <v>177</v>
      </c>
      <c r="E566" s="223" t="s">
        <v>1</v>
      </c>
      <c r="F566" s="224" t="s">
        <v>331</v>
      </c>
      <c r="G566" s="222"/>
      <c r="H566" s="225">
        <v>0.28</v>
      </c>
      <c r="I566" s="226"/>
      <c r="J566" s="222"/>
      <c r="K566" s="222"/>
      <c r="L566" s="227"/>
      <c r="M566" s="228"/>
      <c r="N566" s="229"/>
      <c r="O566" s="229"/>
      <c r="P566" s="229"/>
      <c r="Q566" s="229"/>
      <c r="R566" s="229"/>
      <c r="S566" s="229"/>
      <c r="T566" s="230"/>
      <c r="AT566" s="231" t="s">
        <v>177</v>
      </c>
      <c r="AU566" s="231" t="s">
        <v>83</v>
      </c>
      <c r="AV566" s="13" t="s">
        <v>83</v>
      </c>
      <c r="AW566" s="13" t="s">
        <v>29</v>
      </c>
      <c r="AX566" s="13" t="s">
        <v>73</v>
      </c>
      <c r="AY566" s="231" t="s">
        <v>143</v>
      </c>
    </row>
    <row r="567" spans="2:51" s="13" customFormat="1" ht="10.2">
      <c r="B567" s="221"/>
      <c r="C567" s="222"/>
      <c r="D567" s="217" t="s">
        <v>177</v>
      </c>
      <c r="E567" s="223" t="s">
        <v>1</v>
      </c>
      <c r="F567" s="224" t="s">
        <v>332</v>
      </c>
      <c r="G567" s="222"/>
      <c r="H567" s="225">
        <v>1.82</v>
      </c>
      <c r="I567" s="226"/>
      <c r="J567" s="222"/>
      <c r="K567" s="222"/>
      <c r="L567" s="227"/>
      <c r="M567" s="228"/>
      <c r="N567" s="229"/>
      <c r="O567" s="229"/>
      <c r="P567" s="229"/>
      <c r="Q567" s="229"/>
      <c r="R567" s="229"/>
      <c r="S567" s="229"/>
      <c r="T567" s="230"/>
      <c r="AT567" s="231" t="s">
        <v>177</v>
      </c>
      <c r="AU567" s="231" t="s">
        <v>83</v>
      </c>
      <c r="AV567" s="13" t="s">
        <v>83</v>
      </c>
      <c r="AW567" s="13" t="s">
        <v>29</v>
      </c>
      <c r="AX567" s="13" t="s">
        <v>73</v>
      </c>
      <c r="AY567" s="231" t="s">
        <v>143</v>
      </c>
    </row>
    <row r="568" spans="2:51" s="13" customFormat="1" ht="10.2">
      <c r="B568" s="221"/>
      <c r="C568" s="222"/>
      <c r="D568" s="217" t="s">
        <v>177</v>
      </c>
      <c r="E568" s="223" t="s">
        <v>1</v>
      </c>
      <c r="F568" s="224" t="s">
        <v>333</v>
      </c>
      <c r="G568" s="222"/>
      <c r="H568" s="225">
        <v>7.314</v>
      </c>
      <c r="I568" s="226"/>
      <c r="J568" s="222"/>
      <c r="K568" s="222"/>
      <c r="L568" s="227"/>
      <c r="M568" s="228"/>
      <c r="N568" s="229"/>
      <c r="O568" s="229"/>
      <c r="P568" s="229"/>
      <c r="Q568" s="229"/>
      <c r="R568" s="229"/>
      <c r="S568" s="229"/>
      <c r="T568" s="230"/>
      <c r="AT568" s="231" t="s">
        <v>177</v>
      </c>
      <c r="AU568" s="231" t="s">
        <v>83</v>
      </c>
      <c r="AV568" s="13" t="s">
        <v>83</v>
      </c>
      <c r="AW568" s="13" t="s">
        <v>29</v>
      </c>
      <c r="AX568" s="13" t="s">
        <v>73</v>
      </c>
      <c r="AY568" s="231" t="s">
        <v>143</v>
      </c>
    </row>
    <row r="569" spans="2:51" s="15" customFormat="1" ht="10.2">
      <c r="B569" s="243"/>
      <c r="C569" s="244"/>
      <c r="D569" s="217" t="s">
        <v>177</v>
      </c>
      <c r="E569" s="245" t="s">
        <v>1</v>
      </c>
      <c r="F569" s="246" t="s">
        <v>334</v>
      </c>
      <c r="G569" s="244"/>
      <c r="H569" s="247">
        <v>24.171</v>
      </c>
      <c r="I569" s="248"/>
      <c r="J569" s="244"/>
      <c r="K569" s="244"/>
      <c r="L569" s="249"/>
      <c r="M569" s="250"/>
      <c r="N569" s="251"/>
      <c r="O569" s="251"/>
      <c r="P569" s="251"/>
      <c r="Q569" s="251"/>
      <c r="R569" s="251"/>
      <c r="S569" s="251"/>
      <c r="T569" s="252"/>
      <c r="AT569" s="253" t="s">
        <v>177</v>
      </c>
      <c r="AU569" s="253" t="s">
        <v>83</v>
      </c>
      <c r="AV569" s="15" t="s">
        <v>157</v>
      </c>
      <c r="AW569" s="15" t="s">
        <v>29</v>
      </c>
      <c r="AX569" s="15" t="s">
        <v>73</v>
      </c>
      <c r="AY569" s="253" t="s">
        <v>143</v>
      </c>
    </row>
    <row r="570" spans="2:51" s="14" customFormat="1" ht="10.2">
      <c r="B570" s="232"/>
      <c r="C570" s="233"/>
      <c r="D570" s="217" t="s">
        <v>177</v>
      </c>
      <c r="E570" s="234" t="s">
        <v>1</v>
      </c>
      <c r="F570" s="235" t="s">
        <v>179</v>
      </c>
      <c r="G570" s="233"/>
      <c r="H570" s="236">
        <v>24.171</v>
      </c>
      <c r="I570" s="237"/>
      <c r="J570" s="233"/>
      <c r="K570" s="233"/>
      <c r="L570" s="238"/>
      <c r="M570" s="239"/>
      <c r="N570" s="240"/>
      <c r="O570" s="240"/>
      <c r="P570" s="240"/>
      <c r="Q570" s="240"/>
      <c r="R570" s="240"/>
      <c r="S570" s="240"/>
      <c r="T570" s="241"/>
      <c r="AT570" s="242" t="s">
        <v>177</v>
      </c>
      <c r="AU570" s="242" t="s">
        <v>83</v>
      </c>
      <c r="AV570" s="14" t="s">
        <v>151</v>
      </c>
      <c r="AW570" s="14" t="s">
        <v>29</v>
      </c>
      <c r="AX570" s="14" t="s">
        <v>81</v>
      </c>
      <c r="AY570" s="242" t="s">
        <v>143</v>
      </c>
    </row>
    <row r="571" spans="1:65" s="2" customFormat="1" ht="32.4" customHeight="1">
      <c r="A571" s="35"/>
      <c r="B571" s="36"/>
      <c r="C571" s="204" t="s">
        <v>362</v>
      </c>
      <c r="D571" s="204" t="s">
        <v>146</v>
      </c>
      <c r="E571" s="205" t="s">
        <v>560</v>
      </c>
      <c r="F571" s="206" t="s">
        <v>561</v>
      </c>
      <c r="G571" s="207" t="s">
        <v>199</v>
      </c>
      <c r="H571" s="208">
        <v>9.34</v>
      </c>
      <c r="I571" s="209"/>
      <c r="J571" s="210">
        <f>ROUND(I571*H571,2)</f>
        <v>0</v>
      </c>
      <c r="K571" s="206" t="s">
        <v>150</v>
      </c>
      <c r="L571" s="40"/>
      <c r="M571" s="211" t="s">
        <v>1</v>
      </c>
      <c r="N571" s="212" t="s">
        <v>38</v>
      </c>
      <c r="O571" s="72"/>
      <c r="P571" s="213">
        <f>O571*H571</f>
        <v>0</v>
      </c>
      <c r="Q571" s="213">
        <v>0.004384</v>
      </c>
      <c r="R571" s="213">
        <f>Q571*H571</f>
        <v>0.04094656</v>
      </c>
      <c r="S571" s="213">
        <v>0</v>
      </c>
      <c r="T571" s="214">
        <f>S571*H571</f>
        <v>0</v>
      </c>
      <c r="U571" s="35"/>
      <c r="V571" s="35"/>
      <c r="W571" s="35"/>
      <c r="X571" s="35"/>
      <c r="Y571" s="35"/>
      <c r="Z571" s="35"/>
      <c r="AA571" s="35"/>
      <c r="AB571" s="35"/>
      <c r="AC571" s="35"/>
      <c r="AD571" s="35"/>
      <c r="AE571" s="35"/>
      <c r="AR571" s="215" t="s">
        <v>151</v>
      </c>
      <c r="AT571" s="215" t="s">
        <v>146</v>
      </c>
      <c r="AU571" s="215" t="s">
        <v>83</v>
      </c>
      <c r="AY571" s="18" t="s">
        <v>143</v>
      </c>
      <c r="BE571" s="216">
        <f>IF(N571="základní",J571,0)</f>
        <v>0</v>
      </c>
      <c r="BF571" s="216">
        <f>IF(N571="snížená",J571,0)</f>
        <v>0</v>
      </c>
      <c r="BG571" s="216">
        <f>IF(N571="zákl. přenesená",J571,0)</f>
        <v>0</v>
      </c>
      <c r="BH571" s="216">
        <f>IF(N571="sníž. přenesená",J571,0)</f>
        <v>0</v>
      </c>
      <c r="BI571" s="216">
        <f>IF(N571="nulová",J571,0)</f>
        <v>0</v>
      </c>
      <c r="BJ571" s="18" t="s">
        <v>81</v>
      </c>
      <c r="BK571" s="216">
        <f>ROUND(I571*H571,2)</f>
        <v>0</v>
      </c>
      <c r="BL571" s="18" t="s">
        <v>151</v>
      </c>
      <c r="BM571" s="215" t="s">
        <v>562</v>
      </c>
    </row>
    <row r="572" spans="1:47" s="2" customFormat="1" ht="19.2">
      <c r="A572" s="35"/>
      <c r="B572" s="36"/>
      <c r="C572" s="37"/>
      <c r="D572" s="217" t="s">
        <v>152</v>
      </c>
      <c r="E572" s="37"/>
      <c r="F572" s="218" t="s">
        <v>558</v>
      </c>
      <c r="G572" s="37"/>
      <c r="H572" s="37"/>
      <c r="I572" s="116"/>
      <c r="J572" s="37"/>
      <c r="K572" s="37"/>
      <c r="L572" s="40"/>
      <c r="M572" s="219"/>
      <c r="N572" s="220"/>
      <c r="O572" s="72"/>
      <c r="P572" s="72"/>
      <c r="Q572" s="72"/>
      <c r="R572" s="72"/>
      <c r="S572" s="72"/>
      <c r="T572" s="73"/>
      <c r="U572" s="35"/>
      <c r="V572" s="35"/>
      <c r="W572" s="35"/>
      <c r="X572" s="35"/>
      <c r="Y572" s="35"/>
      <c r="Z572" s="35"/>
      <c r="AA572" s="35"/>
      <c r="AB572" s="35"/>
      <c r="AC572" s="35"/>
      <c r="AD572" s="35"/>
      <c r="AE572" s="35"/>
      <c r="AT572" s="18" t="s">
        <v>152</v>
      </c>
      <c r="AU572" s="18" t="s">
        <v>83</v>
      </c>
    </row>
    <row r="573" spans="2:51" s="13" customFormat="1" ht="20.4">
      <c r="B573" s="221"/>
      <c r="C573" s="222"/>
      <c r="D573" s="217" t="s">
        <v>177</v>
      </c>
      <c r="E573" s="223" t="s">
        <v>1</v>
      </c>
      <c r="F573" s="224" t="s">
        <v>379</v>
      </c>
      <c r="G573" s="222"/>
      <c r="H573" s="225">
        <v>6.82</v>
      </c>
      <c r="I573" s="226"/>
      <c r="J573" s="222"/>
      <c r="K573" s="222"/>
      <c r="L573" s="227"/>
      <c r="M573" s="228"/>
      <c r="N573" s="229"/>
      <c r="O573" s="229"/>
      <c r="P573" s="229"/>
      <c r="Q573" s="229"/>
      <c r="R573" s="229"/>
      <c r="S573" s="229"/>
      <c r="T573" s="230"/>
      <c r="AT573" s="231" t="s">
        <v>177</v>
      </c>
      <c r="AU573" s="231" t="s">
        <v>83</v>
      </c>
      <c r="AV573" s="13" t="s">
        <v>83</v>
      </c>
      <c r="AW573" s="13" t="s">
        <v>29</v>
      </c>
      <c r="AX573" s="13" t="s">
        <v>73</v>
      </c>
      <c r="AY573" s="231" t="s">
        <v>143</v>
      </c>
    </row>
    <row r="574" spans="2:51" s="13" customFormat="1" ht="20.4">
      <c r="B574" s="221"/>
      <c r="C574" s="222"/>
      <c r="D574" s="217" t="s">
        <v>177</v>
      </c>
      <c r="E574" s="223" t="s">
        <v>1</v>
      </c>
      <c r="F574" s="224" t="s">
        <v>563</v>
      </c>
      <c r="G574" s="222"/>
      <c r="H574" s="225">
        <v>2.52</v>
      </c>
      <c r="I574" s="226"/>
      <c r="J574" s="222"/>
      <c r="K574" s="222"/>
      <c r="L574" s="227"/>
      <c r="M574" s="228"/>
      <c r="N574" s="229"/>
      <c r="O574" s="229"/>
      <c r="P574" s="229"/>
      <c r="Q574" s="229"/>
      <c r="R574" s="229"/>
      <c r="S574" s="229"/>
      <c r="T574" s="230"/>
      <c r="AT574" s="231" t="s">
        <v>177</v>
      </c>
      <c r="AU574" s="231" t="s">
        <v>83</v>
      </c>
      <c r="AV574" s="13" t="s">
        <v>83</v>
      </c>
      <c r="AW574" s="13" t="s">
        <v>29</v>
      </c>
      <c r="AX574" s="13" t="s">
        <v>73</v>
      </c>
      <c r="AY574" s="231" t="s">
        <v>143</v>
      </c>
    </row>
    <row r="575" spans="2:51" s="15" customFormat="1" ht="10.2">
      <c r="B575" s="243"/>
      <c r="C575" s="244"/>
      <c r="D575" s="217" t="s">
        <v>177</v>
      </c>
      <c r="E575" s="245" t="s">
        <v>1</v>
      </c>
      <c r="F575" s="246" t="s">
        <v>564</v>
      </c>
      <c r="G575" s="244"/>
      <c r="H575" s="247">
        <v>9.34</v>
      </c>
      <c r="I575" s="248"/>
      <c r="J575" s="244"/>
      <c r="K575" s="244"/>
      <c r="L575" s="249"/>
      <c r="M575" s="250"/>
      <c r="N575" s="251"/>
      <c r="O575" s="251"/>
      <c r="P575" s="251"/>
      <c r="Q575" s="251"/>
      <c r="R575" s="251"/>
      <c r="S575" s="251"/>
      <c r="T575" s="252"/>
      <c r="AT575" s="253" t="s">
        <v>177</v>
      </c>
      <c r="AU575" s="253" t="s">
        <v>83</v>
      </c>
      <c r="AV575" s="15" t="s">
        <v>157</v>
      </c>
      <c r="AW575" s="15" t="s">
        <v>29</v>
      </c>
      <c r="AX575" s="15" t="s">
        <v>73</v>
      </c>
      <c r="AY575" s="253" t="s">
        <v>143</v>
      </c>
    </row>
    <row r="576" spans="2:51" s="14" customFormat="1" ht="10.2">
      <c r="B576" s="232"/>
      <c r="C576" s="233"/>
      <c r="D576" s="217" t="s">
        <v>177</v>
      </c>
      <c r="E576" s="234" t="s">
        <v>1</v>
      </c>
      <c r="F576" s="235" t="s">
        <v>179</v>
      </c>
      <c r="G576" s="233"/>
      <c r="H576" s="236">
        <v>9.34</v>
      </c>
      <c r="I576" s="237"/>
      <c r="J576" s="233"/>
      <c r="K576" s="233"/>
      <c r="L576" s="238"/>
      <c r="M576" s="239"/>
      <c r="N576" s="240"/>
      <c r="O576" s="240"/>
      <c r="P576" s="240"/>
      <c r="Q576" s="240"/>
      <c r="R576" s="240"/>
      <c r="S576" s="240"/>
      <c r="T576" s="241"/>
      <c r="AT576" s="242" t="s">
        <v>177</v>
      </c>
      <c r="AU576" s="242" t="s">
        <v>83</v>
      </c>
      <c r="AV576" s="14" t="s">
        <v>151</v>
      </c>
      <c r="AW576" s="14" t="s">
        <v>29</v>
      </c>
      <c r="AX576" s="14" t="s">
        <v>81</v>
      </c>
      <c r="AY576" s="242" t="s">
        <v>143</v>
      </c>
    </row>
    <row r="577" spans="1:65" s="2" customFormat="1" ht="32.4" customHeight="1">
      <c r="A577" s="35"/>
      <c r="B577" s="36"/>
      <c r="C577" s="204" t="s">
        <v>565</v>
      </c>
      <c r="D577" s="204" t="s">
        <v>146</v>
      </c>
      <c r="E577" s="205" t="s">
        <v>566</v>
      </c>
      <c r="F577" s="206" t="s">
        <v>567</v>
      </c>
      <c r="G577" s="207" t="s">
        <v>199</v>
      </c>
      <c r="H577" s="208">
        <v>650.214</v>
      </c>
      <c r="I577" s="209"/>
      <c r="J577" s="210">
        <f>ROUND(I577*H577,2)</f>
        <v>0</v>
      </c>
      <c r="K577" s="206" t="s">
        <v>150</v>
      </c>
      <c r="L577" s="40"/>
      <c r="M577" s="211" t="s">
        <v>1</v>
      </c>
      <c r="N577" s="212" t="s">
        <v>38</v>
      </c>
      <c r="O577" s="72"/>
      <c r="P577" s="213">
        <f>O577*H577</f>
        <v>0</v>
      </c>
      <c r="Q577" s="213">
        <v>0.00268</v>
      </c>
      <c r="R577" s="213">
        <f>Q577*H577</f>
        <v>1.74257352</v>
      </c>
      <c r="S577" s="213">
        <v>0</v>
      </c>
      <c r="T577" s="214">
        <f>S577*H577</f>
        <v>0</v>
      </c>
      <c r="U577" s="35"/>
      <c r="V577" s="35"/>
      <c r="W577" s="35"/>
      <c r="X577" s="35"/>
      <c r="Y577" s="35"/>
      <c r="Z577" s="35"/>
      <c r="AA577" s="35"/>
      <c r="AB577" s="35"/>
      <c r="AC577" s="35"/>
      <c r="AD577" s="35"/>
      <c r="AE577" s="35"/>
      <c r="AR577" s="215" t="s">
        <v>151</v>
      </c>
      <c r="AT577" s="215" t="s">
        <v>146</v>
      </c>
      <c r="AU577" s="215" t="s">
        <v>83</v>
      </c>
      <c r="AY577" s="18" t="s">
        <v>143</v>
      </c>
      <c r="BE577" s="216">
        <f>IF(N577="základní",J577,0)</f>
        <v>0</v>
      </c>
      <c r="BF577" s="216">
        <f>IF(N577="snížená",J577,0)</f>
        <v>0</v>
      </c>
      <c r="BG577" s="216">
        <f>IF(N577="zákl. přenesená",J577,0)</f>
        <v>0</v>
      </c>
      <c r="BH577" s="216">
        <f>IF(N577="sníž. přenesená",J577,0)</f>
        <v>0</v>
      </c>
      <c r="BI577" s="216">
        <f>IF(N577="nulová",J577,0)</f>
        <v>0</v>
      </c>
      <c r="BJ577" s="18" t="s">
        <v>81</v>
      </c>
      <c r="BK577" s="216">
        <f>ROUND(I577*H577,2)</f>
        <v>0</v>
      </c>
      <c r="BL577" s="18" t="s">
        <v>151</v>
      </c>
      <c r="BM577" s="215" t="s">
        <v>568</v>
      </c>
    </row>
    <row r="578" spans="2:51" s="13" customFormat="1" ht="10.2">
      <c r="B578" s="221"/>
      <c r="C578" s="222"/>
      <c r="D578" s="217" t="s">
        <v>177</v>
      </c>
      <c r="E578" s="223" t="s">
        <v>1</v>
      </c>
      <c r="F578" s="224" t="s">
        <v>569</v>
      </c>
      <c r="G578" s="222"/>
      <c r="H578" s="225">
        <v>623.778</v>
      </c>
      <c r="I578" s="226"/>
      <c r="J578" s="222"/>
      <c r="K578" s="222"/>
      <c r="L578" s="227"/>
      <c r="M578" s="228"/>
      <c r="N578" s="229"/>
      <c r="O578" s="229"/>
      <c r="P578" s="229"/>
      <c r="Q578" s="229"/>
      <c r="R578" s="229"/>
      <c r="S578" s="229"/>
      <c r="T578" s="230"/>
      <c r="AT578" s="231" t="s">
        <v>177</v>
      </c>
      <c r="AU578" s="231" t="s">
        <v>83</v>
      </c>
      <c r="AV578" s="13" t="s">
        <v>83</v>
      </c>
      <c r="AW578" s="13" t="s">
        <v>29</v>
      </c>
      <c r="AX578" s="13" t="s">
        <v>73</v>
      </c>
      <c r="AY578" s="231" t="s">
        <v>143</v>
      </c>
    </row>
    <row r="579" spans="2:51" s="13" customFormat="1" ht="10.2">
      <c r="B579" s="221"/>
      <c r="C579" s="222"/>
      <c r="D579" s="217" t="s">
        <v>177</v>
      </c>
      <c r="E579" s="223" t="s">
        <v>1</v>
      </c>
      <c r="F579" s="224" t="s">
        <v>570</v>
      </c>
      <c r="G579" s="222"/>
      <c r="H579" s="225">
        <v>3.168</v>
      </c>
      <c r="I579" s="226"/>
      <c r="J579" s="222"/>
      <c r="K579" s="222"/>
      <c r="L579" s="227"/>
      <c r="M579" s="228"/>
      <c r="N579" s="229"/>
      <c r="O579" s="229"/>
      <c r="P579" s="229"/>
      <c r="Q579" s="229"/>
      <c r="R579" s="229"/>
      <c r="S579" s="229"/>
      <c r="T579" s="230"/>
      <c r="AT579" s="231" t="s">
        <v>177</v>
      </c>
      <c r="AU579" s="231" t="s">
        <v>83</v>
      </c>
      <c r="AV579" s="13" t="s">
        <v>83</v>
      </c>
      <c r="AW579" s="13" t="s">
        <v>29</v>
      </c>
      <c r="AX579" s="13" t="s">
        <v>73</v>
      </c>
      <c r="AY579" s="231" t="s">
        <v>143</v>
      </c>
    </row>
    <row r="580" spans="2:51" s="13" customFormat="1" ht="10.2">
      <c r="B580" s="221"/>
      <c r="C580" s="222"/>
      <c r="D580" s="217" t="s">
        <v>177</v>
      </c>
      <c r="E580" s="223" t="s">
        <v>1</v>
      </c>
      <c r="F580" s="224" t="s">
        <v>571</v>
      </c>
      <c r="G580" s="222"/>
      <c r="H580" s="225">
        <v>1.144</v>
      </c>
      <c r="I580" s="226"/>
      <c r="J580" s="222"/>
      <c r="K580" s="222"/>
      <c r="L580" s="227"/>
      <c r="M580" s="228"/>
      <c r="N580" s="229"/>
      <c r="O580" s="229"/>
      <c r="P580" s="229"/>
      <c r="Q580" s="229"/>
      <c r="R580" s="229"/>
      <c r="S580" s="229"/>
      <c r="T580" s="230"/>
      <c r="AT580" s="231" t="s">
        <v>177</v>
      </c>
      <c r="AU580" s="231" t="s">
        <v>83</v>
      </c>
      <c r="AV580" s="13" t="s">
        <v>83</v>
      </c>
      <c r="AW580" s="13" t="s">
        <v>29</v>
      </c>
      <c r="AX580" s="13" t="s">
        <v>73</v>
      </c>
      <c r="AY580" s="231" t="s">
        <v>143</v>
      </c>
    </row>
    <row r="581" spans="2:51" s="13" customFormat="1" ht="10.2">
      <c r="B581" s="221"/>
      <c r="C581" s="222"/>
      <c r="D581" s="217" t="s">
        <v>177</v>
      </c>
      <c r="E581" s="223" t="s">
        <v>1</v>
      </c>
      <c r="F581" s="224" t="s">
        <v>572</v>
      </c>
      <c r="G581" s="222"/>
      <c r="H581" s="225">
        <v>3.168</v>
      </c>
      <c r="I581" s="226"/>
      <c r="J581" s="222"/>
      <c r="K581" s="222"/>
      <c r="L581" s="227"/>
      <c r="M581" s="228"/>
      <c r="N581" s="229"/>
      <c r="O581" s="229"/>
      <c r="P581" s="229"/>
      <c r="Q581" s="229"/>
      <c r="R581" s="229"/>
      <c r="S581" s="229"/>
      <c r="T581" s="230"/>
      <c r="AT581" s="231" t="s">
        <v>177</v>
      </c>
      <c r="AU581" s="231" t="s">
        <v>83</v>
      </c>
      <c r="AV581" s="13" t="s">
        <v>83</v>
      </c>
      <c r="AW581" s="13" t="s">
        <v>29</v>
      </c>
      <c r="AX581" s="13" t="s">
        <v>73</v>
      </c>
      <c r="AY581" s="231" t="s">
        <v>143</v>
      </c>
    </row>
    <row r="582" spans="2:51" s="13" customFormat="1" ht="10.2">
      <c r="B582" s="221"/>
      <c r="C582" s="222"/>
      <c r="D582" s="217" t="s">
        <v>177</v>
      </c>
      <c r="E582" s="223" t="s">
        <v>1</v>
      </c>
      <c r="F582" s="224" t="s">
        <v>573</v>
      </c>
      <c r="G582" s="222"/>
      <c r="H582" s="225">
        <v>2.112</v>
      </c>
      <c r="I582" s="226"/>
      <c r="J582" s="222"/>
      <c r="K582" s="222"/>
      <c r="L582" s="227"/>
      <c r="M582" s="228"/>
      <c r="N582" s="229"/>
      <c r="O582" s="229"/>
      <c r="P582" s="229"/>
      <c r="Q582" s="229"/>
      <c r="R582" s="229"/>
      <c r="S582" s="229"/>
      <c r="T582" s="230"/>
      <c r="AT582" s="231" t="s">
        <v>177</v>
      </c>
      <c r="AU582" s="231" t="s">
        <v>83</v>
      </c>
      <c r="AV582" s="13" t="s">
        <v>83</v>
      </c>
      <c r="AW582" s="13" t="s">
        <v>29</v>
      </c>
      <c r="AX582" s="13" t="s">
        <v>73</v>
      </c>
      <c r="AY582" s="231" t="s">
        <v>143</v>
      </c>
    </row>
    <row r="583" spans="2:51" s="13" customFormat="1" ht="10.2">
      <c r="B583" s="221"/>
      <c r="C583" s="222"/>
      <c r="D583" s="217" t="s">
        <v>177</v>
      </c>
      <c r="E583" s="223" t="s">
        <v>1</v>
      </c>
      <c r="F583" s="224" t="s">
        <v>574</v>
      </c>
      <c r="G583" s="222"/>
      <c r="H583" s="225">
        <v>8.448</v>
      </c>
      <c r="I583" s="226"/>
      <c r="J583" s="222"/>
      <c r="K583" s="222"/>
      <c r="L583" s="227"/>
      <c r="M583" s="228"/>
      <c r="N583" s="229"/>
      <c r="O583" s="229"/>
      <c r="P583" s="229"/>
      <c r="Q583" s="229"/>
      <c r="R583" s="229"/>
      <c r="S583" s="229"/>
      <c r="T583" s="230"/>
      <c r="AT583" s="231" t="s">
        <v>177</v>
      </c>
      <c r="AU583" s="231" t="s">
        <v>83</v>
      </c>
      <c r="AV583" s="13" t="s">
        <v>83</v>
      </c>
      <c r="AW583" s="13" t="s">
        <v>29</v>
      </c>
      <c r="AX583" s="13" t="s">
        <v>73</v>
      </c>
      <c r="AY583" s="231" t="s">
        <v>143</v>
      </c>
    </row>
    <row r="584" spans="2:51" s="13" customFormat="1" ht="10.2">
      <c r="B584" s="221"/>
      <c r="C584" s="222"/>
      <c r="D584" s="217" t="s">
        <v>177</v>
      </c>
      <c r="E584" s="223" t="s">
        <v>1</v>
      </c>
      <c r="F584" s="224" t="s">
        <v>570</v>
      </c>
      <c r="G584" s="222"/>
      <c r="H584" s="225">
        <v>3.168</v>
      </c>
      <c r="I584" s="226"/>
      <c r="J584" s="222"/>
      <c r="K584" s="222"/>
      <c r="L584" s="227"/>
      <c r="M584" s="228"/>
      <c r="N584" s="229"/>
      <c r="O584" s="229"/>
      <c r="P584" s="229"/>
      <c r="Q584" s="229"/>
      <c r="R584" s="229"/>
      <c r="S584" s="229"/>
      <c r="T584" s="230"/>
      <c r="AT584" s="231" t="s">
        <v>177</v>
      </c>
      <c r="AU584" s="231" t="s">
        <v>83</v>
      </c>
      <c r="AV584" s="13" t="s">
        <v>83</v>
      </c>
      <c r="AW584" s="13" t="s">
        <v>29</v>
      </c>
      <c r="AX584" s="13" t="s">
        <v>73</v>
      </c>
      <c r="AY584" s="231" t="s">
        <v>143</v>
      </c>
    </row>
    <row r="585" spans="2:51" s="13" customFormat="1" ht="10.2">
      <c r="B585" s="221"/>
      <c r="C585" s="222"/>
      <c r="D585" s="217" t="s">
        <v>177</v>
      </c>
      <c r="E585" s="223" t="s">
        <v>1</v>
      </c>
      <c r="F585" s="224" t="s">
        <v>575</v>
      </c>
      <c r="G585" s="222"/>
      <c r="H585" s="225">
        <v>0.74</v>
      </c>
      <c r="I585" s="226"/>
      <c r="J585" s="222"/>
      <c r="K585" s="222"/>
      <c r="L585" s="227"/>
      <c r="M585" s="228"/>
      <c r="N585" s="229"/>
      <c r="O585" s="229"/>
      <c r="P585" s="229"/>
      <c r="Q585" s="229"/>
      <c r="R585" s="229"/>
      <c r="S585" s="229"/>
      <c r="T585" s="230"/>
      <c r="AT585" s="231" t="s">
        <v>177</v>
      </c>
      <c r="AU585" s="231" t="s">
        <v>83</v>
      </c>
      <c r="AV585" s="13" t="s">
        <v>83</v>
      </c>
      <c r="AW585" s="13" t="s">
        <v>29</v>
      </c>
      <c r="AX585" s="13" t="s">
        <v>73</v>
      </c>
      <c r="AY585" s="231" t="s">
        <v>143</v>
      </c>
    </row>
    <row r="586" spans="2:51" s="13" customFormat="1" ht="10.2">
      <c r="B586" s="221"/>
      <c r="C586" s="222"/>
      <c r="D586" s="217" t="s">
        <v>177</v>
      </c>
      <c r="E586" s="223" t="s">
        <v>1</v>
      </c>
      <c r="F586" s="224" t="s">
        <v>576</v>
      </c>
      <c r="G586" s="222"/>
      <c r="H586" s="225">
        <v>4.488</v>
      </c>
      <c r="I586" s="226"/>
      <c r="J586" s="222"/>
      <c r="K586" s="222"/>
      <c r="L586" s="227"/>
      <c r="M586" s="228"/>
      <c r="N586" s="229"/>
      <c r="O586" s="229"/>
      <c r="P586" s="229"/>
      <c r="Q586" s="229"/>
      <c r="R586" s="229"/>
      <c r="S586" s="229"/>
      <c r="T586" s="230"/>
      <c r="AT586" s="231" t="s">
        <v>177</v>
      </c>
      <c r="AU586" s="231" t="s">
        <v>83</v>
      </c>
      <c r="AV586" s="13" t="s">
        <v>83</v>
      </c>
      <c r="AW586" s="13" t="s">
        <v>29</v>
      </c>
      <c r="AX586" s="13" t="s">
        <v>73</v>
      </c>
      <c r="AY586" s="231" t="s">
        <v>143</v>
      </c>
    </row>
    <row r="587" spans="2:51" s="14" customFormat="1" ht="10.2">
      <c r="B587" s="232"/>
      <c r="C587" s="233"/>
      <c r="D587" s="217" t="s">
        <v>177</v>
      </c>
      <c r="E587" s="234" t="s">
        <v>1</v>
      </c>
      <c r="F587" s="235" t="s">
        <v>179</v>
      </c>
      <c r="G587" s="233"/>
      <c r="H587" s="236">
        <v>650.214</v>
      </c>
      <c r="I587" s="237"/>
      <c r="J587" s="233"/>
      <c r="K587" s="233"/>
      <c r="L587" s="238"/>
      <c r="M587" s="239"/>
      <c r="N587" s="240"/>
      <c r="O587" s="240"/>
      <c r="P587" s="240"/>
      <c r="Q587" s="240"/>
      <c r="R587" s="240"/>
      <c r="S587" s="240"/>
      <c r="T587" s="241"/>
      <c r="AT587" s="242" t="s">
        <v>177</v>
      </c>
      <c r="AU587" s="242" t="s">
        <v>83</v>
      </c>
      <c r="AV587" s="14" t="s">
        <v>151</v>
      </c>
      <c r="AW587" s="14" t="s">
        <v>29</v>
      </c>
      <c r="AX587" s="14" t="s">
        <v>81</v>
      </c>
      <c r="AY587" s="242" t="s">
        <v>143</v>
      </c>
    </row>
    <row r="588" spans="1:65" s="2" customFormat="1" ht="32.4" customHeight="1">
      <c r="A588" s="35"/>
      <c r="B588" s="36"/>
      <c r="C588" s="204" t="s">
        <v>366</v>
      </c>
      <c r="D588" s="204" t="s">
        <v>146</v>
      </c>
      <c r="E588" s="205" t="s">
        <v>577</v>
      </c>
      <c r="F588" s="206" t="s">
        <v>578</v>
      </c>
      <c r="G588" s="207" t="s">
        <v>199</v>
      </c>
      <c r="H588" s="208">
        <v>17.61</v>
      </c>
      <c r="I588" s="209"/>
      <c r="J588" s="210">
        <f>ROUND(I588*H588,2)</f>
        <v>0</v>
      </c>
      <c r="K588" s="206" t="s">
        <v>150</v>
      </c>
      <c r="L588" s="40"/>
      <c r="M588" s="211" t="s">
        <v>1</v>
      </c>
      <c r="N588" s="212" t="s">
        <v>38</v>
      </c>
      <c r="O588" s="72"/>
      <c r="P588" s="213">
        <f>O588*H588</f>
        <v>0</v>
      </c>
      <c r="Q588" s="213">
        <v>0.00268</v>
      </c>
      <c r="R588" s="213">
        <f>Q588*H588</f>
        <v>0.0471948</v>
      </c>
      <c r="S588" s="213">
        <v>0</v>
      </c>
      <c r="T588" s="214">
        <f>S588*H588</f>
        <v>0</v>
      </c>
      <c r="U588" s="35"/>
      <c r="V588" s="35"/>
      <c r="W588" s="35"/>
      <c r="X588" s="35"/>
      <c r="Y588" s="35"/>
      <c r="Z588" s="35"/>
      <c r="AA588" s="35"/>
      <c r="AB588" s="35"/>
      <c r="AC588" s="35"/>
      <c r="AD588" s="35"/>
      <c r="AE588" s="35"/>
      <c r="AR588" s="215" t="s">
        <v>151</v>
      </c>
      <c r="AT588" s="215" t="s">
        <v>146</v>
      </c>
      <c r="AU588" s="215" t="s">
        <v>83</v>
      </c>
      <c r="AY588" s="18" t="s">
        <v>143</v>
      </c>
      <c r="BE588" s="216">
        <f>IF(N588="základní",J588,0)</f>
        <v>0</v>
      </c>
      <c r="BF588" s="216">
        <f>IF(N588="snížená",J588,0)</f>
        <v>0</v>
      </c>
      <c r="BG588" s="216">
        <f>IF(N588="zákl. přenesená",J588,0)</f>
        <v>0</v>
      </c>
      <c r="BH588" s="216">
        <f>IF(N588="sníž. přenesená",J588,0)</f>
        <v>0</v>
      </c>
      <c r="BI588" s="216">
        <f>IF(N588="nulová",J588,0)</f>
        <v>0</v>
      </c>
      <c r="BJ588" s="18" t="s">
        <v>81</v>
      </c>
      <c r="BK588" s="216">
        <f>ROUND(I588*H588,2)</f>
        <v>0</v>
      </c>
      <c r="BL588" s="18" t="s">
        <v>151</v>
      </c>
      <c r="BM588" s="215" t="s">
        <v>579</v>
      </c>
    </row>
    <row r="589" spans="2:51" s="13" customFormat="1" ht="20.4">
      <c r="B589" s="221"/>
      <c r="C589" s="222"/>
      <c r="D589" s="217" t="s">
        <v>177</v>
      </c>
      <c r="E589" s="223" t="s">
        <v>1</v>
      </c>
      <c r="F589" s="224" t="s">
        <v>427</v>
      </c>
      <c r="G589" s="222"/>
      <c r="H589" s="225">
        <v>17.61</v>
      </c>
      <c r="I589" s="226"/>
      <c r="J589" s="222"/>
      <c r="K589" s="222"/>
      <c r="L589" s="227"/>
      <c r="M589" s="228"/>
      <c r="N589" s="229"/>
      <c r="O589" s="229"/>
      <c r="P589" s="229"/>
      <c r="Q589" s="229"/>
      <c r="R589" s="229"/>
      <c r="S589" s="229"/>
      <c r="T589" s="230"/>
      <c r="AT589" s="231" t="s">
        <v>177</v>
      </c>
      <c r="AU589" s="231" t="s">
        <v>83</v>
      </c>
      <c r="AV589" s="13" t="s">
        <v>83</v>
      </c>
      <c r="AW589" s="13" t="s">
        <v>29</v>
      </c>
      <c r="AX589" s="13" t="s">
        <v>73</v>
      </c>
      <c r="AY589" s="231" t="s">
        <v>143</v>
      </c>
    </row>
    <row r="590" spans="2:51" s="15" customFormat="1" ht="10.2">
      <c r="B590" s="243"/>
      <c r="C590" s="244"/>
      <c r="D590" s="217" t="s">
        <v>177</v>
      </c>
      <c r="E590" s="245" t="s">
        <v>1</v>
      </c>
      <c r="F590" s="246" t="s">
        <v>358</v>
      </c>
      <c r="G590" s="244"/>
      <c r="H590" s="247">
        <v>17.61</v>
      </c>
      <c r="I590" s="248"/>
      <c r="J590" s="244"/>
      <c r="K590" s="244"/>
      <c r="L590" s="249"/>
      <c r="M590" s="250"/>
      <c r="N590" s="251"/>
      <c r="O590" s="251"/>
      <c r="P590" s="251"/>
      <c r="Q590" s="251"/>
      <c r="R590" s="251"/>
      <c r="S590" s="251"/>
      <c r="T590" s="252"/>
      <c r="AT590" s="253" t="s">
        <v>177</v>
      </c>
      <c r="AU590" s="253" t="s">
        <v>83</v>
      </c>
      <c r="AV590" s="15" t="s">
        <v>157</v>
      </c>
      <c r="AW590" s="15" t="s">
        <v>29</v>
      </c>
      <c r="AX590" s="15" t="s">
        <v>73</v>
      </c>
      <c r="AY590" s="253" t="s">
        <v>143</v>
      </c>
    </row>
    <row r="591" spans="2:51" s="14" customFormat="1" ht="10.2">
      <c r="B591" s="232"/>
      <c r="C591" s="233"/>
      <c r="D591" s="217" t="s">
        <v>177</v>
      </c>
      <c r="E591" s="234" t="s">
        <v>1</v>
      </c>
      <c r="F591" s="235" t="s">
        <v>179</v>
      </c>
      <c r="G591" s="233"/>
      <c r="H591" s="236">
        <v>17.61</v>
      </c>
      <c r="I591" s="237"/>
      <c r="J591" s="233"/>
      <c r="K591" s="233"/>
      <c r="L591" s="238"/>
      <c r="M591" s="239"/>
      <c r="N591" s="240"/>
      <c r="O591" s="240"/>
      <c r="P591" s="240"/>
      <c r="Q591" s="240"/>
      <c r="R591" s="240"/>
      <c r="S591" s="240"/>
      <c r="T591" s="241"/>
      <c r="AT591" s="242" t="s">
        <v>177</v>
      </c>
      <c r="AU591" s="242" t="s">
        <v>83</v>
      </c>
      <c r="AV591" s="14" t="s">
        <v>151</v>
      </c>
      <c r="AW591" s="14" t="s">
        <v>29</v>
      </c>
      <c r="AX591" s="14" t="s">
        <v>81</v>
      </c>
      <c r="AY591" s="242" t="s">
        <v>143</v>
      </c>
    </row>
    <row r="592" spans="1:65" s="2" customFormat="1" ht="32.4" customHeight="1">
      <c r="A592" s="35"/>
      <c r="B592" s="36"/>
      <c r="C592" s="204" t="s">
        <v>580</v>
      </c>
      <c r="D592" s="204" t="s">
        <v>146</v>
      </c>
      <c r="E592" s="205" t="s">
        <v>581</v>
      </c>
      <c r="F592" s="206" t="s">
        <v>582</v>
      </c>
      <c r="G592" s="207" t="s">
        <v>199</v>
      </c>
      <c r="H592" s="208">
        <v>160.007</v>
      </c>
      <c r="I592" s="209"/>
      <c r="J592" s="210">
        <f>ROUND(I592*H592,2)</f>
        <v>0</v>
      </c>
      <c r="K592" s="206" t="s">
        <v>150</v>
      </c>
      <c r="L592" s="40"/>
      <c r="M592" s="211" t="s">
        <v>1</v>
      </c>
      <c r="N592" s="212" t="s">
        <v>38</v>
      </c>
      <c r="O592" s="72"/>
      <c r="P592" s="213">
        <f>O592*H592</f>
        <v>0</v>
      </c>
      <c r="Q592" s="213">
        <v>0.00368</v>
      </c>
      <c r="R592" s="213">
        <f>Q592*H592</f>
        <v>0.5888257600000001</v>
      </c>
      <c r="S592" s="213">
        <v>0</v>
      </c>
      <c r="T592" s="214">
        <f>S592*H592</f>
        <v>0</v>
      </c>
      <c r="U592" s="35"/>
      <c r="V592" s="35"/>
      <c r="W592" s="35"/>
      <c r="X592" s="35"/>
      <c r="Y592" s="35"/>
      <c r="Z592" s="35"/>
      <c r="AA592" s="35"/>
      <c r="AB592" s="35"/>
      <c r="AC592" s="35"/>
      <c r="AD592" s="35"/>
      <c r="AE592" s="35"/>
      <c r="AR592" s="215" t="s">
        <v>151</v>
      </c>
      <c r="AT592" s="215" t="s">
        <v>146</v>
      </c>
      <c r="AU592" s="215" t="s">
        <v>83</v>
      </c>
      <c r="AY592" s="18" t="s">
        <v>143</v>
      </c>
      <c r="BE592" s="216">
        <f>IF(N592="základní",J592,0)</f>
        <v>0</v>
      </c>
      <c r="BF592" s="216">
        <f>IF(N592="snížená",J592,0)</f>
        <v>0</v>
      </c>
      <c r="BG592" s="216">
        <f>IF(N592="zákl. přenesená",J592,0)</f>
        <v>0</v>
      </c>
      <c r="BH592" s="216">
        <f>IF(N592="sníž. přenesená",J592,0)</f>
        <v>0</v>
      </c>
      <c r="BI592" s="216">
        <f>IF(N592="nulová",J592,0)</f>
        <v>0</v>
      </c>
      <c r="BJ592" s="18" t="s">
        <v>81</v>
      </c>
      <c r="BK592" s="216">
        <f>ROUND(I592*H592,2)</f>
        <v>0</v>
      </c>
      <c r="BL592" s="18" t="s">
        <v>151</v>
      </c>
      <c r="BM592" s="215" t="s">
        <v>583</v>
      </c>
    </row>
    <row r="593" spans="2:51" s="13" customFormat="1" ht="10.2">
      <c r="B593" s="221"/>
      <c r="C593" s="222"/>
      <c r="D593" s="217" t="s">
        <v>177</v>
      </c>
      <c r="E593" s="223" t="s">
        <v>1</v>
      </c>
      <c r="F593" s="224" t="s">
        <v>584</v>
      </c>
      <c r="G593" s="222"/>
      <c r="H593" s="225">
        <v>139.697</v>
      </c>
      <c r="I593" s="226"/>
      <c r="J593" s="222"/>
      <c r="K593" s="222"/>
      <c r="L593" s="227"/>
      <c r="M593" s="228"/>
      <c r="N593" s="229"/>
      <c r="O593" s="229"/>
      <c r="P593" s="229"/>
      <c r="Q593" s="229"/>
      <c r="R593" s="229"/>
      <c r="S593" s="229"/>
      <c r="T593" s="230"/>
      <c r="AT593" s="231" t="s">
        <v>177</v>
      </c>
      <c r="AU593" s="231" t="s">
        <v>83</v>
      </c>
      <c r="AV593" s="13" t="s">
        <v>83</v>
      </c>
      <c r="AW593" s="13" t="s">
        <v>29</v>
      </c>
      <c r="AX593" s="13" t="s">
        <v>73</v>
      </c>
      <c r="AY593" s="231" t="s">
        <v>143</v>
      </c>
    </row>
    <row r="594" spans="2:51" s="13" customFormat="1" ht="10.2">
      <c r="B594" s="221"/>
      <c r="C594" s="222"/>
      <c r="D594" s="217" t="s">
        <v>177</v>
      </c>
      <c r="E594" s="223" t="s">
        <v>1</v>
      </c>
      <c r="F594" s="224" t="s">
        <v>585</v>
      </c>
      <c r="G594" s="222"/>
      <c r="H594" s="225">
        <v>17.136</v>
      </c>
      <c r="I594" s="226"/>
      <c r="J594" s="222"/>
      <c r="K594" s="222"/>
      <c r="L594" s="227"/>
      <c r="M594" s="228"/>
      <c r="N594" s="229"/>
      <c r="O594" s="229"/>
      <c r="P594" s="229"/>
      <c r="Q594" s="229"/>
      <c r="R594" s="229"/>
      <c r="S594" s="229"/>
      <c r="T594" s="230"/>
      <c r="AT594" s="231" t="s">
        <v>177</v>
      </c>
      <c r="AU594" s="231" t="s">
        <v>83</v>
      </c>
      <c r="AV594" s="13" t="s">
        <v>83</v>
      </c>
      <c r="AW594" s="13" t="s">
        <v>29</v>
      </c>
      <c r="AX594" s="13" t="s">
        <v>73</v>
      </c>
      <c r="AY594" s="231" t="s">
        <v>143</v>
      </c>
    </row>
    <row r="595" spans="2:51" s="13" customFormat="1" ht="10.2">
      <c r="B595" s="221"/>
      <c r="C595" s="222"/>
      <c r="D595" s="217" t="s">
        <v>177</v>
      </c>
      <c r="E595" s="223" t="s">
        <v>1</v>
      </c>
      <c r="F595" s="224" t="s">
        <v>586</v>
      </c>
      <c r="G595" s="222"/>
      <c r="H595" s="225">
        <v>0.36</v>
      </c>
      <c r="I595" s="226"/>
      <c r="J595" s="222"/>
      <c r="K595" s="222"/>
      <c r="L595" s="227"/>
      <c r="M595" s="228"/>
      <c r="N595" s="229"/>
      <c r="O595" s="229"/>
      <c r="P595" s="229"/>
      <c r="Q595" s="229"/>
      <c r="R595" s="229"/>
      <c r="S595" s="229"/>
      <c r="T595" s="230"/>
      <c r="AT595" s="231" t="s">
        <v>177</v>
      </c>
      <c r="AU595" s="231" t="s">
        <v>83</v>
      </c>
      <c r="AV595" s="13" t="s">
        <v>83</v>
      </c>
      <c r="AW595" s="13" t="s">
        <v>29</v>
      </c>
      <c r="AX595" s="13" t="s">
        <v>73</v>
      </c>
      <c r="AY595" s="231" t="s">
        <v>143</v>
      </c>
    </row>
    <row r="596" spans="2:51" s="13" customFormat="1" ht="10.2">
      <c r="B596" s="221"/>
      <c r="C596" s="222"/>
      <c r="D596" s="217" t="s">
        <v>177</v>
      </c>
      <c r="E596" s="223" t="s">
        <v>1</v>
      </c>
      <c r="F596" s="224" t="s">
        <v>587</v>
      </c>
      <c r="G596" s="222"/>
      <c r="H596" s="225">
        <v>0.882</v>
      </c>
      <c r="I596" s="226"/>
      <c r="J596" s="222"/>
      <c r="K596" s="222"/>
      <c r="L596" s="227"/>
      <c r="M596" s="228"/>
      <c r="N596" s="229"/>
      <c r="O596" s="229"/>
      <c r="P596" s="229"/>
      <c r="Q596" s="229"/>
      <c r="R596" s="229"/>
      <c r="S596" s="229"/>
      <c r="T596" s="230"/>
      <c r="AT596" s="231" t="s">
        <v>177</v>
      </c>
      <c r="AU596" s="231" t="s">
        <v>83</v>
      </c>
      <c r="AV596" s="13" t="s">
        <v>83</v>
      </c>
      <c r="AW596" s="13" t="s">
        <v>29</v>
      </c>
      <c r="AX596" s="13" t="s">
        <v>73</v>
      </c>
      <c r="AY596" s="231" t="s">
        <v>143</v>
      </c>
    </row>
    <row r="597" spans="2:51" s="13" customFormat="1" ht="10.2">
      <c r="B597" s="221"/>
      <c r="C597" s="222"/>
      <c r="D597" s="217" t="s">
        <v>177</v>
      </c>
      <c r="E597" s="223" t="s">
        <v>1</v>
      </c>
      <c r="F597" s="224" t="s">
        <v>588</v>
      </c>
      <c r="G597" s="222"/>
      <c r="H597" s="225">
        <v>1.512</v>
      </c>
      <c r="I597" s="226"/>
      <c r="J597" s="222"/>
      <c r="K597" s="222"/>
      <c r="L597" s="227"/>
      <c r="M597" s="228"/>
      <c r="N597" s="229"/>
      <c r="O597" s="229"/>
      <c r="P597" s="229"/>
      <c r="Q597" s="229"/>
      <c r="R597" s="229"/>
      <c r="S597" s="229"/>
      <c r="T597" s="230"/>
      <c r="AT597" s="231" t="s">
        <v>177</v>
      </c>
      <c r="AU597" s="231" t="s">
        <v>83</v>
      </c>
      <c r="AV597" s="13" t="s">
        <v>83</v>
      </c>
      <c r="AW597" s="13" t="s">
        <v>29</v>
      </c>
      <c r="AX597" s="13" t="s">
        <v>73</v>
      </c>
      <c r="AY597" s="231" t="s">
        <v>143</v>
      </c>
    </row>
    <row r="598" spans="2:51" s="13" customFormat="1" ht="10.2">
      <c r="B598" s="221"/>
      <c r="C598" s="222"/>
      <c r="D598" s="217" t="s">
        <v>177</v>
      </c>
      <c r="E598" s="223" t="s">
        <v>1</v>
      </c>
      <c r="F598" s="224" t="s">
        <v>589</v>
      </c>
      <c r="G598" s="222"/>
      <c r="H598" s="225">
        <v>0.42</v>
      </c>
      <c r="I598" s="226"/>
      <c r="J598" s="222"/>
      <c r="K598" s="222"/>
      <c r="L598" s="227"/>
      <c r="M598" s="228"/>
      <c r="N598" s="229"/>
      <c r="O598" s="229"/>
      <c r="P598" s="229"/>
      <c r="Q598" s="229"/>
      <c r="R598" s="229"/>
      <c r="S598" s="229"/>
      <c r="T598" s="230"/>
      <c r="AT598" s="231" t="s">
        <v>177</v>
      </c>
      <c r="AU598" s="231" t="s">
        <v>83</v>
      </c>
      <c r="AV598" s="13" t="s">
        <v>83</v>
      </c>
      <c r="AW598" s="13" t="s">
        <v>29</v>
      </c>
      <c r="AX598" s="13" t="s">
        <v>73</v>
      </c>
      <c r="AY598" s="231" t="s">
        <v>143</v>
      </c>
    </row>
    <row r="599" spans="2:51" s="14" customFormat="1" ht="10.2">
      <c r="B599" s="232"/>
      <c r="C599" s="233"/>
      <c r="D599" s="217" t="s">
        <v>177</v>
      </c>
      <c r="E599" s="234" t="s">
        <v>1</v>
      </c>
      <c r="F599" s="235" t="s">
        <v>179</v>
      </c>
      <c r="G599" s="233"/>
      <c r="H599" s="236">
        <v>160.007</v>
      </c>
      <c r="I599" s="237"/>
      <c r="J599" s="233"/>
      <c r="K599" s="233"/>
      <c r="L599" s="238"/>
      <c r="M599" s="239"/>
      <c r="N599" s="240"/>
      <c r="O599" s="240"/>
      <c r="P599" s="240"/>
      <c r="Q599" s="240"/>
      <c r="R599" s="240"/>
      <c r="S599" s="240"/>
      <c r="T599" s="241"/>
      <c r="AT599" s="242" t="s">
        <v>177</v>
      </c>
      <c r="AU599" s="242" t="s">
        <v>83</v>
      </c>
      <c r="AV599" s="14" t="s">
        <v>151</v>
      </c>
      <c r="AW599" s="14" t="s">
        <v>29</v>
      </c>
      <c r="AX599" s="14" t="s">
        <v>81</v>
      </c>
      <c r="AY599" s="242" t="s">
        <v>143</v>
      </c>
    </row>
    <row r="600" spans="1:65" s="2" customFormat="1" ht="32.4" customHeight="1">
      <c r="A600" s="35"/>
      <c r="B600" s="36"/>
      <c r="C600" s="204" t="s">
        <v>378</v>
      </c>
      <c r="D600" s="204" t="s">
        <v>146</v>
      </c>
      <c r="E600" s="205" t="s">
        <v>590</v>
      </c>
      <c r="F600" s="206" t="s">
        <v>591</v>
      </c>
      <c r="G600" s="207" t="s">
        <v>199</v>
      </c>
      <c r="H600" s="208">
        <v>9.34</v>
      </c>
      <c r="I600" s="209"/>
      <c r="J600" s="210">
        <f>ROUND(I600*H600,2)</f>
        <v>0</v>
      </c>
      <c r="K600" s="206" t="s">
        <v>150</v>
      </c>
      <c r="L600" s="40"/>
      <c r="M600" s="211" t="s">
        <v>1</v>
      </c>
      <c r="N600" s="212" t="s">
        <v>38</v>
      </c>
      <c r="O600" s="72"/>
      <c r="P600" s="213">
        <f>O600*H600</f>
        <v>0</v>
      </c>
      <c r="Q600" s="213">
        <v>0.00368</v>
      </c>
      <c r="R600" s="213">
        <f>Q600*H600</f>
        <v>0.0343712</v>
      </c>
      <c r="S600" s="213">
        <v>0</v>
      </c>
      <c r="T600" s="214">
        <f>S600*H600</f>
        <v>0</v>
      </c>
      <c r="U600" s="35"/>
      <c r="V600" s="35"/>
      <c r="W600" s="35"/>
      <c r="X600" s="35"/>
      <c r="Y600" s="35"/>
      <c r="Z600" s="35"/>
      <c r="AA600" s="35"/>
      <c r="AB600" s="35"/>
      <c r="AC600" s="35"/>
      <c r="AD600" s="35"/>
      <c r="AE600" s="35"/>
      <c r="AR600" s="215" t="s">
        <v>151</v>
      </c>
      <c r="AT600" s="215" t="s">
        <v>146</v>
      </c>
      <c r="AU600" s="215" t="s">
        <v>83</v>
      </c>
      <c r="AY600" s="18" t="s">
        <v>143</v>
      </c>
      <c r="BE600" s="216">
        <f>IF(N600="základní",J600,0)</f>
        <v>0</v>
      </c>
      <c r="BF600" s="216">
        <f>IF(N600="snížená",J600,0)</f>
        <v>0</v>
      </c>
      <c r="BG600" s="216">
        <f>IF(N600="zákl. přenesená",J600,0)</f>
        <v>0</v>
      </c>
      <c r="BH600" s="216">
        <f>IF(N600="sníž. přenesená",J600,0)</f>
        <v>0</v>
      </c>
      <c r="BI600" s="216">
        <f>IF(N600="nulová",J600,0)</f>
        <v>0</v>
      </c>
      <c r="BJ600" s="18" t="s">
        <v>81</v>
      </c>
      <c r="BK600" s="216">
        <f>ROUND(I600*H600,2)</f>
        <v>0</v>
      </c>
      <c r="BL600" s="18" t="s">
        <v>151</v>
      </c>
      <c r="BM600" s="215" t="s">
        <v>592</v>
      </c>
    </row>
    <row r="601" spans="2:51" s="13" customFormat="1" ht="20.4">
      <c r="B601" s="221"/>
      <c r="C601" s="222"/>
      <c r="D601" s="217" t="s">
        <v>177</v>
      </c>
      <c r="E601" s="223" t="s">
        <v>1</v>
      </c>
      <c r="F601" s="224" t="s">
        <v>379</v>
      </c>
      <c r="G601" s="222"/>
      <c r="H601" s="225">
        <v>6.82</v>
      </c>
      <c r="I601" s="226"/>
      <c r="J601" s="222"/>
      <c r="K601" s="222"/>
      <c r="L601" s="227"/>
      <c r="M601" s="228"/>
      <c r="N601" s="229"/>
      <c r="O601" s="229"/>
      <c r="P601" s="229"/>
      <c r="Q601" s="229"/>
      <c r="R601" s="229"/>
      <c r="S601" s="229"/>
      <c r="T601" s="230"/>
      <c r="AT601" s="231" t="s">
        <v>177</v>
      </c>
      <c r="AU601" s="231" t="s">
        <v>83</v>
      </c>
      <c r="AV601" s="13" t="s">
        <v>83</v>
      </c>
      <c r="AW601" s="13" t="s">
        <v>29</v>
      </c>
      <c r="AX601" s="13" t="s">
        <v>73</v>
      </c>
      <c r="AY601" s="231" t="s">
        <v>143</v>
      </c>
    </row>
    <row r="602" spans="2:51" s="13" customFormat="1" ht="20.4">
      <c r="B602" s="221"/>
      <c r="C602" s="222"/>
      <c r="D602" s="217" t="s">
        <v>177</v>
      </c>
      <c r="E602" s="223" t="s">
        <v>1</v>
      </c>
      <c r="F602" s="224" t="s">
        <v>563</v>
      </c>
      <c r="G602" s="222"/>
      <c r="H602" s="225">
        <v>2.52</v>
      </c>
      <c r="I602" s="226"/>
      <c r="J602" s="222"/>
      <c r="K602" s="222"/>
      <c r="L602" s="227"/>
      <c r="M602" s="228"/>
      <c r="N602" s="229"/>
      <c r="O602" s="229"/>
      <c r="P602" s="229"/>
      <c r="Q602" s="229"/>
      <c r="R602" s="229"/>
      <c r="S602" s="229"/>
      <c r="T602" s="230"/>
      <c r="AT602" s="231" t="s">
        <v>177</v>
      </c>
      <c r="AU602" s="231" t="s">
        <v>83</v>
      </c>
      <c r="AV602" s="13" t="s">
        <v>83</v>
      </c>
      <c r="AW602" s="13" t="s">
        <v>29</v>
      </c>
      <c r="AX602" s="13" t="s">
        <v>73</v>
      </c>
      <c r="AY602" s="231" t="s">
        <v>143</v>
      </c>
    </row>
    <row r="603" spans="2:51" s="15" customFormat="1" ht="10.2">
      <c r="B603" s="243"/>
      <c r="C603" s="244"/>
      <c r="D603" s="217" t="s">
        <v>177</v>
      </c>
      <c r="E603" s="245" t="s">
        <v>1</v>
      </c>
      <c r="F603" s="246" t="s">
        <v>564</v>
      </c>
      <c r="G603" s="244"/>
      <c r="H603" s="247">
        <v>9.34</v>
      </c>
      <c r="I603" s="248"/>
      <c r="J603" s="244"/>
      <c r="K603" s="244"/>
      <c r="L603" s="249"/>
      <c r="M603" s="250"/>
      <c r="N603" s="251"/>
      <c r="O603" s="251"/>
      <c r="P603" s="251"/>
      <c r="Q603" s="251"/>
      <c r="R603" s="251"/>
      <c r="S603" s="251"/>
      <c r="T603" s="252"/>
      <c r="AT603" s="253" t="s">
        <v>177</v>
      </c>
      <c r="AU603" s="253" t="s">
        <v>83</v>
      </c>
      <c r="AV603" s="15" t="s">
        <v>157</v>
      </c>
      <c r="AW603" s="15" t="s">
        <v>29</v>
      </c>
      <c r="AX603" s="15" t="s">
        <v>73</v>
      </c>
      <c r="AY603" s="253" t="s">
        <v>143</v>
      </c>
    </row>
    <row r="604" spans="2:51" s="14" customFormat="1" ht="10.2">
      <c r="B604" s="232"/>
      <c r="C604" s="233"/>
      <c r="D604" s="217" t="s">
        <v>177</v>
      </c>
      <c r="E604" s="234" t="s">
        <v>1</v>
      </c>
      <c r="F604" s="235" t="s">
        <v>179</v>
      </c>
      <c r="G604" s="233"/>
      <c r="H604" s="236">
        <v>9.34</v>
      </c>
      <c r="I604" s="237"/>
      <c r="J604" s="233"/>
      <c r="K604" s="233"/>
      <c r="L604" s="238"/>
      <c r="M604" s="239"/>
      <c r="N604" s="240"/>
      <c r="O604" s="240"/>
      <c r="P604" s="240"/>
      <c r="Q604" s="240"/>
      <c r="R604" s="240"/>
      <c r="S604" s="240"/>
      <c r="T604" s="241"/>
      <c r="AT604" s="242" t="s">
        <v>177</v>
      </c>
      <c r="AU604" s="242" t="s">
        <v>83</v>
      </c>
      <c r="AV604" s="14" t="s">
        <v>151</v>
      </c>
      <c r="AW604" s="14" t="s">
        <v>29</v>
      </c>
      <c r="AX604" s="14" t="s">
        <v>81</v>
      </c>
      <c r="AY604" s="242" t="s">
        <v>143</v>
      </c>
    </row>
    <row r="605" spans="2:63" s="12" customFormat="1" ht="22.8" customHeight="1">
      <c r="B605" s="188"/>
      <c r="C605" s="189"/>
      <c r="D605" s="190" t="s">
        <v>72</v>
      </c>
      <c r="E605" s="202" t="s">
        <v>593</v>
      </c>
      <c r="F605" s="202" t="s">
        <v>594</v>
      </c>
      <c r="G605" s="189"/>
      <c r="H605" s="189"/>
      <c r="I605" s="192"/>
      <c r="J605" s="203">
        <f>BK605</f>
        <v>0</v>
      </c>
      <c r="K605" s="189"/>
      <c r="L605" s="194"/>
      <c r="M605" s="195"/>
      <c r="N605" s="196"/>
      <c r="O605" s="196"/>
      <c r="P605" s="197">
        <f>SUM(P606:P711)</f>
        <v>0</v>
      </c>
      <c r="Q605" s="196"/>
      <c r="R605" s="197">
        <f>SUM(R606:R711)</f>
        <v>7.365992871</v>
      </c>
      <c r="S605" s="196"/>
      <c r="T605" s="198">
        <f>SUM(T606:T711)</f>
        <v>0</v>
      </c>
      <c r="AR605" s="199" t="s">
        <v>81</v>
      </c>
      <c r="AT605" s="200" t="s">
        <v>72</v>
      </c>
      <c r="AU605" s="200" t="s">
        <v>81</v>
      </c>
      <c r="AY605" s="199" t="s">
        <v>143</v>
      </c>
      <c r="BK605" s="201">
        <f>SUM(BK606:BK711)</f>
        <v>0</v>
      </c>
    </row>
    <row r="606" spans="1:65" s="2" customFormat="1" ht="21.6" customHeight="1">
      <c r="A606" s="35"/>
      <c r="B606" s="36"/>
      <c r="C606" s="204" t="s">
        <v>595</v>
      </c>
      <c r="D606" s="204" t="s">
        <v>146</v>
      </c>
      <c r="E606" s="205" t="s">
        <v>313</v>
      </c>
      <c r="F606" s="206" t="s">
        <v>314</v>
      </c>
      <c r="G606" s="207" t="s">
        <v>174</v>
      </c>
      <c r="H606" s="208">
        <v>20</v>
      </c>
      <c r="I606" s="209"/>
      <c r="J606" s="210">
        <f>ROUND(I606*H606,2)</f>
        <v>0</v>
      </c>
      <c r="K606" s="206" t="s">
        <v>150</v>
      </c>
      <c r="L606" s="40"/>
      <c r="M606" s="211" t="s">
        <v>1</v>
      </c>
      <c r="N606" s="212" t="s">
        <v>38</v>
      </c>
      <c r="O606" s="72"/>
      <c r="P606" s="213">
        <f>O606*H606</f>
        <v>0</v>
      </c>
      <c r="Q606" s="213">
        <v>0</v>
      </c>
      <c r="R606" s="213">
        <f>Q606*H606</f>
        <v>0</v>
      </c>
      <c r="S606" s="213">
        <v>0</v>
      </c>
      <c r="T606" s="214">
        <f>S606*H606</f>
        <v>0</v>
      </c>
      <c r="U606" s="35"/>
      <c r="V606" s="35"/>
      <c r="W606" s="35"/>
      <c r="X606" s="35"/>
      <c r="Y606" s="35"/>
      <c r="Z606" s="35"/>
      <c r="AA606" s="35"/>
      <c r="AB606" s="35"/>
      <c r="AC606" s="35"/>
      <c r="AD606" s="35"/>
      <c r="AE606" s="35"/>
      <c r="AR606" s="215" t="s">
        <v>151</v>
      </c>
      <c r="AT606" s="215" t="s">
        <v>146</v>
      </c>
      <c r="AU606" s="215" t="s">
        <v>83</v>
      </c>
      <c r="AY606" s="18" t="s">
        <v>143</v>
      </c>
      <c r="BE606" s="216">
        <f>IF(N606="základní",J606,0)</f>
        <v>0</v>
      </c>
      <c r="BF606" s="216">
        <f>IF(N606="snížená",J606,0)</f>
        <v>0</v>
      </c>
      <c r="BG606" s="216">
        <f>IF(N606="zákl. přenesená",J606,0)</f>
        <v>0</v>
      </c>
      <c r="BH606" s="216">
        <f>IF(N606="sníž. přenesená",J606,0)</f>
        <v>0</v>
      </c>
      <c r="BI606" s="216">
        <f>IF(N606="nulová",J606,0)</f>
        <v>0</v>
      </c>
      <c r="BJ606" s="18" t="s">
        <v>81</v>
      </c>
      <c r="BK606" s="216">
        <f>ROUND(I606*H606,2)</f>
        <v>0</v>
      </c>
      <c r="BL606" s="18" t="s">
        <v>151</v>
      </c>
      <c r="BM606" s="215" t="s">
        <v>596</v>
      </c>
    </row>
    <row r="607" spans="1:47" s="2" customFormat="1" ht="57.6">
      <c r="A607" s="35"/>
      <c r="B607" s="36"/>
      <c r="C607" s="37"/>
      <c r="D607" s="217" t="s">
        <v>152</v>
      </c>
      <c r="E607" s="37"/>
      <c r="F607" s="218" t="s">
        <v>316</v>
      </c>
      <c r="G607" s="37"/>
      <c r="H607" s="37"/>
      <c r="I607" s="116"/>
      <c r="J607" s="37"/>
      <c r="K607" s="37"/>
      <c r="L607" s="40"/>
      <c r="M607" s="219"/>
      <c r="N607" s="220"/>
      <c r="O607" s="72"/>
      <c r="P607" s="72"/>
      <c r="Q607" s="72"/>
      <c r="R607" s="72"/>
      <c r="S607" s="72"/>
      <c r="T607" s="73"/>
      <c r="U607" s="35"/>
      <c r="V607" s="35"/>
      <c r="W607" s="35"/>
      <c r="X607" s="35"/>
      <c r="Y607" s="35"/>
      <c r="Z607" s="35"/>
      <c r="AA607" s="35"/>
      <c r="AB607" s="35"/>
      <c r="AC607" s="35"/>
      <c r="AD607" s="35"/>
      <c r="AE607" s="35"/>
      <c r="AT607" s="18" t="s">
        <v>152</v>
      </c>
      <c r="AU607" s="18" t="s">
        <v>83</v>
      </c>
    </row>
    <row r="608" spans="2:51" s="13" customFormat="1" ht="10.2">
      <c r="B608" s="221"/>
      <c r="C608" s="222"/>
      <c r="D608" s="217" t="s">
        <v>177</v>
      </c>
      <c r="E608" s="223" t="s">
        <v>1</v>
      </c>
      <c r="F608" s="224" t="s">
        <v>597</v>
      </c>
      <c r="G608" s="222"/>
      <c r="H608" s="225">
        <v>20</v>
      </c>
      <c r="I608" s="226"/>
      <c r="J608" s="222"/>
      <c r="K608" s="222"/>
      <c r="L608" s="227"/>
      <c r="M608" s="228"/>
      <c r="N608" s="229"/>
      <c r="O608" s="229"/>
      <c r="P608" s="229"/>
      <c r="Q608" s="229"/>
      <c r="R608" s="229"/>
      <c r="S608" s="229"/>
      <c r="T608" s="230"/>
      <c r="AT608" s="231" t="s">
        <v>177</v>
      </c>
      <c r="AU608" s="231" t="s">
        <v>83</v>
      </c>
      <c r="AV608" s="13" t="s">
        <v>83</v>
      </c>
      <c r="AW608" s="13" t="s">
        <v>29</v>
      </c>
      <c r="AX608" s="13" t="s">
        <v>73</v>
      </c>
      <c r="AY608" s="231" t="s">
        <v>143</v>
      </c>
    </row>
    <row r="609" spans="2:51" s="14" customFormat="1" ht="10.2">
      <c r="B609" s="232"/>
      <c r="C609" s="233"/>
      <c r="D609" s="217" t="s">
        <v>177</v>
      </c>
      <c r="E609" s="234" t="s">
        <v>1</v>
      </c>
      <c r="F609" s="235" t="s">
        <v>179</v>
      </c>
      <c r="G609" s="233"/>
      <c r="H609" s="236">
        <v>20</v>
      </c>
      <c r="I609" s="237"/>
      <c r="J609" s="233"/>
      <c r="K609" s="233"/>
      <c r="L609" s="238"/>
      <c r="M609" s="239"/>
      <c r="N609" s="240"/>
      <c r="O609" s="240"/>
      <c r="P609" s="240"/>
      <c r="Q609" s="240"/>
      <c r="R609" s="240"/>
      <c r="S609" s="240"/>
      <c r="T609" s="241"/>
      <c r="AT609" s="242" t="s">
        <v>177</v>
      </c>
      <c r="AU609" s="242" t="s">
        <v>83</v>
      </c>
      <c r="AV609" s="14" t="s">
        <v>151</v>
      </c>
      <c r="AW609" s="14" t="s">
        <v>29</v>
      </c>
      <c r="AX609" s="14" t="s">
        <v>81</v>
      </c>
      <c r="AY609" s="242" t="s">
        <v>143</v>
      </c>
    </row>
    <row r="610" spans="1:65" s="2" customFormat="1" ht="54" customHeight="1">
      <c r="A610" s="35"/>
      <c r="B610" s="36"/>
      <c r="C610" s="204" t="s">
        <v>383</v>
      </c>
      <c r="D610" s="204" t="s">
        <v>146</v>
      </c>
      <c r="E610" s="205" t="s">
        <v>318</v>
      </c>
      <c r="F610" s="206" t="s">
        <v>319</v>
      </c>
      <c r="G610" s="207" t="s">
        <v>174</v>
      </c>
      <c r="H610" s="208">
        <v>20</v>
      </c>
      <c r="I610" s="209"/>
      <c r="J610" s="210">
        <f>ROUND(I610*H610,2)</f>
        <v>0</v>
      </c>
      <c r="K610" s="206" t="s">
        <v>150</v>
      </c>
      <c r="L610" s="40"/>
      <c r="M610" s="211" t="s">
        <v>1</v>
      </c>
      <c r="N610" s="212" t="s">
        <v>38</v>
      </c>
      <c r="O610" s="72"/>
      <c r="P610" s="213">
        <f>O610*H610</f>
        <v>0</v>
      </c>
      <c r="Q610" s="213">
        <v>0.0044628</v>
      </c>
      <c r="R610" s="213">
        <f>Q610*H610</f>
        <v>0.089256</v>
      </c>
      <c r="S610" s="213">
        <v>0</v>
      </c>
      <c r="T610" s="214">
        <f>S610*H610</f>
        <v>0</v>
      </c>
      <c r="U610" s="35"/>
      <c r="V610" s="35"/>
      <c r="W610" s="35"/>
      <c r="X610" s="35"/>
      <c r="Y610" s="35"/>
      <c r="Z610" s="35"/>
      <c r="AA610" s="35"/>
      <c r="AB610" s="35"/>
      <c r="AC610" s="35"/>
      <c r="AD610" s="35"/>
      <c r="AE610" s="35"/>
      <c r="AR610" s="215" t="s">
        <v>151</v>
      </c>
      <c r="AT610" s="215" t="s">
        <v>146</v>
      </c>
      <c r="AU610" s="215" t="s">
        <v>83</v>
      </c>
      <c r="AY610" s="18" t="s">
        <v>143</v>
      </c>
      <c r="BE610" s="216">
        <f>IF(N610="základní",J610,0)</f>
        <v>0</v>
      </c>
      <c r="BF610" s="216">
        <f>IF(N610="snížená",J610,0)</f>
        <v>0</v>
      </c>
      <c r="BG610" s="216">
        <f>IF(N610="zákl. přenesená",J610,0)</f>
        <v>0</v>
      </c>
      <c r="BH610" s="216">
        <f>IF(N610="sníž. přenesená",J610,0)</f>
        <v>0</v>
      </c>
      <c r="BI610" s="216">
        <f>IF(N610="nulová",J610,0)</f>
        <v>0</v>
      </c>
      <c r="BJ610" s="18" t="s">
        <v>81</v>
      </c>
      <c r="BK610" s="216">
        <f>ROUND(I610*H610,2)</f>
        <v>0</v>
      </c>
      <c r="BL610" s="18" t="s">
        <v>151</v>
      </c>
      <c r="BM610" s="215" t="s">
        <v>598</v>
      </c>
    </row>
    <row r="611" spans="1:47" s="2" customFormat="1" ht="134.4">
      <c r="A611" s="35"/>
      <c r="B611" s="36"/>
      <c r="C611" s="37"/>
      <c r="D611" s="217" t="s">
        <v>152</v>
      </c>
      <c r="E611" s="37"/>
      <c r="F611" s="218" t="s">
        <v>321</v>
      </c>
      <c r="G611" s="37"/>
      <c r="H611" s="37"/>
      <c r="I611" s="116"/>
      <c r="J611" s="37"/>
      <c r="K611" s="37"/>
      <c r="L611" s="40"/>
      <c r="M611" s="219"/>
      <c r="N611" s="220"/>
      <c r="O611" s="72"/>
      <c r="P611" s="72"/>
      <c r="Q611" s="72"/>
      <c r="R611" s="72"/>
      <c r="S611" s="72"/>
      <c r="T611" s="73"/>
      <c r="U611" s="35"/>
      <c r="V611" s="35"/>
      <c r="W611" s="35"/>
      <c r="X611" s="35"/>
      <c r="Y611" s="35"/>
      <c r="Z611" s="35"/>
      <c r="AA611" s="35"/>
      <c r="AB611" s="35"/>
      <c r="AC611" s="35"/>
      <c r="AD611" s="35"/>
      <c r="AE611" s="35"/>
      <c r="AT611" s="18" t="s">
        <v>152</v>
      </c>
      <c r="AU611" s="18" t="s">
        <v>83</v>
      </c>
    </row>
    <row r="612" spans="1:65" s="2" customFormat="1" ht="32.4" customHeight="1">
      <c r="A612" s="35"/>
      <c r="B612" s="36"/>
      <c r="C612" s="204" t="s">
        <v>599</v>
      </c>
      <c r="D612" s="204" t="s">
        <v>146</v>
      </c>
      <c r="E612" s="205" t="s">
        <v>323</v>
      </c>
      <c r="F612" s="206" t="s">
        <v>324</v>
      </c>
      <c r="G612" s="207" t="s">
        <v>199</v>
      </c>
      <c r="H612" s="208">
        <v>15</v>
      </c>
      <c r="I612" s="209"/>
      <c r="J612" s="210">
        <f>ROUND(I612*H612,2)</f>
        <v>0</v>
      </c>
      <c r="K612" s="206" t="s">
        <v>150</v>
      </c>
      <c r="L612" s="40"/>
      <c r="M612" s="211" t="s">
        <v>1</v>
      </c>
      <c r="N612" s="212" t="s">
        <v>38</v>
      </c>
      <c r="O612" s="72"/>
      <c r="P612" s="213">
        <f>O612*H612</f>
        <v>0</v>
      </c>
      <c r="Q612" s="213">
        <v>0.02857</v>
      </c>
      <c r="R612" s="213">
        <f>Q612*H612</f>
        <v>0.42855000000000004</v>
      </c>
      <c r="S612" s="213">
        <v>0</v>
      </c>
      <c r="T612" s="214">
        <f>S612*H612</f>
        <v>0</v>
      </c>
      <c r="U612" s="35"/>
      <c r="V612" s="35"/>
      <c r="W612" s="35"/>
      <c r="X612" s="35"/>
      <c r="Y612" s="35"/>
      <c r="Z612" s="35"/>
      <c r="AA612" s="35"/>
      <c r="AB612" s="35"/>
      <c r="AC612" s="35"/>
      <c r="AD612" s="35"/>
      <c r="AE612" s="35"/>
      <c r="AR612" s="215" t="s">
        <v>151</v>
      </c>
      <c r="AT612" s="215" t="s">
        <v>146</v>
      </c>
      <c r="AU612" s="215" t="s">
        <v>83</v>
      </c>
      <c r="AY612" s="18" t="s">
        <v>143</v>
      </c>
      <c r="BE612" s="216">
        <f>IF(N612="základní",J612,0)</f>
        <v>0</v>
      </c>
      <c r="BF612" s="216">
        <f>IF(N612="snížená",J612,0)</f>
        <v>0</v>
      </c>
      <c r="BG612" s="216">
        <f>IF(N612="zákl. přenesená",J612,0)</f>
        <v>0</v>
      </c>
      <c r="BH612" s="216">
        <f>IF(N612="sníž. přenesená",J612,0)</f>
        <v>0</v>
      </c>
      <c r="BI612" s="216">
        <f>IF(N612="nulová",J612,0)</f>
        <v>0</v>
      </c>
      <c r="BJ612" s="18" t="s">
        <v>81</v>
      </c>
      <c r="BK612" s="216">
        <f>ROUND(I612*H612,2)</f>
        <v>0</v>
      </c>
      <c r="BL612" s="18" t="s">
        <v>151</v>
      </c>
      <c r="BM612" s="215" t="s">
        <v>600</v>
      </c>
    </row>
    <row r="613" spans="2:51" s="13" customFormat="1" ht="10.2">
      <c r="B613" s="221"/>
      <c r="C613" s="222"/>
      <c r="D613" s="217" t="s">
        <v>177</v>
      </c>
      <c r="E613" s="223" t="s">
        <v>1</v>
      </c>
      <c r="F613" s="224" t="s">
        <v>8</v>
      </c>
      <c r="G613" s="222"/>
      <c r="H613" s="225">
        <v>15</v>
      </c>
      <c r="I613" s="226"/>
      <c r="J613" s="222"/>
      <c r="K613" s="222"/>
      <c r="L613" s="227"/>
      <c r="M613" s="228"/>
      <c r="N613" s="229"/>
      <c r="O613" s="229"/>
      <c r="P613" s="229"/>
      <c r="Q613" s="229"/>
      <c r="R613" s="229"/>
      <c r="S613" s="229"/>
      <c r="T613" s="230"/>
      <c r="AT613" s="231" t="s">
        <v>177</v>
      </c>
      <c r="AU613" s="231" t="s">
        <v>83</v>
      </c>
      <c r="AV613" s="13" t="s">
        <v>83</v>
      </c>
      <c r="AW613" s="13" t="s">
        <v>29</v>
      </c>
      <c r="AX613" s="13" t="s">
        <v>81</v>
      </c>
      <c r="AY613" s="231" t="s">
        <v>143</v>
      </c>
    </row>
    <row r="614" spans="1:65" s="2" customFormat="1" ht="32.4" customHeight="1">
      <c r="A614" s="35"/>
      <c r="B614" s="36"/>
      <c r="C614" s="204" t="s">
        <v>393</v>
      </c>
      <c r="D614" s="204" t="s">
        <v>146</v>
      </c>
      <c r="E614" s="205" t="s">
        <v>364</v>
      </c>
      <c r="F614" s="206" t="s">
        <v>365</v>
      </c>
      <c r="G614" s="207" t="s">
        <v>199</v>
      </c>
      <c r="H614" s="208">
        <v>354.3</v>
      </c>
      <c r="I614" s="209"/>
      <c r="J614" s="210">
        <f>ROUND(I614*H614,2)</f>
        <v>0</v>
      </c>
      <c r="K614" s="206" t="s">
        <v>150</v>
      </c>
      <c r="L614" s="40"/>
      <c r="M614" s="211" t="s">
        <v>1</v>
      </c>
      <c r="N614" s="212" t="s">
        <v>38</v>
      </c>
      <c r="O614" s="72"/>
      <c r="P614" s="213">
        <f>O614*H614</f>
        <v>0</v>
      </c>
      <c r="Q614" s="213">
        <v>0.0048575</v>
      </c>
      <c r="R614" s="213">
        <f>Q614*H614</f>
        <v>1.72101225</v>
      </c>
      <c r="S614" s="213">
        <v>0</v>
      </c>
      <c r="T614" s="214">
        <f>S614*H614</f>
        <v>0</v>
      </c>
      <c r="U614" s="35"/>
      <c r="V614" s="35"/>
      <c r="W614" s="35"/>
      <c r="X614" s="35"/>
      <c r="Y614" s="35"/>
      <c r="Z614" s="35"/>
      <c r="AA614" s="35"/>
      <c r="AB614" s="35"/>
      <c r="AC614" s="35"/>
      <c r="AD614" s="35"/>
      <c r="AE614" s="35"/>
      <c r="AR614" s="215" t="s">
        <v>151</v>
      </c>
      <c r="AT614" s="215" t="s">
        <v>146</v>
      </c>
      <c r="AU614" s="215" t="s">
        <v>83</v>
      </c>
      <c r="AY614" s="18" t="s">
        <v>143</v>
      </c>
      <c r="BE614" s="216">
        <f>IF(N614="základní",J614,0)</f>
        <v>0</v>
      </c>
      <c r="BF614" s="216">
        <f>IF(N614="snížená",J614,0)</f>
        <v>0</v>
      </c>
      <c r="BG614" s="216">
        <f>IF(N614="zákl. přenesená",J614,0)</f>
        <v>0</v>
      </c>
      <c r="BH614" s="216">
        <f>IF(N614="sníž. přenesená",J614,0)</f>
        <v>0</v>
      </c>
      <c r="BI614" s="216">
        <f>IF(N614="nulová",J614,0)</f>
        <v>0</v>
      </c>
      <c r="BJ614" s="18" t="s">
        <v>81</v>
      </c>
      <c r="BK614" s="216">
        <f>ROUND(I614*H614,2)</f>
        <v>0</v>
      </c>
      <c r="BL614" s="18" t="s">
        <v>151</v>
      </c>
      <c r="BM614" s="215" t="s">
        <v>601</v>
      </c>
    </row>
    <row r="615" spans="2:51" s="13" customFormat="1" ht="10.2">
      <c r="B615" s="221"/>
      <c r="C615" s="222"/>
      <c r="D615" s="217" t="s">
        <v>177</v>
      </c>
      <c r="E615" s="223" t="s">
        <v>1</v>
      </c>
      <c r="F615" s="224" t="s">
        <v>602</v>
      </c>
      <c r="G615" s="222"/>
      <c r="H615" s="225">
        <v>12</v>
      </c>
      <c r="I615" s="226"/>
      <c r="J615" s="222"/>
      <c r="K615" s="222"/>
      <c r="L615" s="227"/>
      <c r="M615" s="228"/>
      <c r="N615" s="229"/>
      <c r="O615" s="229"/>
      <c r="P615" s="229"/>
      <c r="Q615" s="229"/>
      <c r="R615" s="229"/>
      <c r="S615" s="229"/>
      <c r="T615" s="230"/>
      <c r="AT615" s="231" t="s">
        <v>177</v>
      </c>
      <c r="AU615" s="231" t="s">
        <v>83</v>
      </c>
      <c r="AV615" s="13" t="s">
        <v>83</v>
      </c>
      <c r="AW615" s="13" t="s">
        <v>29</v>
      </c>
      <c r="AX615" s="13" t="s">
        <v>73</v>
      </c>
      <c r="AY615" s="231" t="s">
        <v>143</v>
      </c>
    </row>
    <row r="616" spans="2:51" s="13" customFormat="1" ht="10.2">
      <c r="B616" s="221"/>
      <c r="C616" s="222"/>
      <c r="D616" s="217" t="s">
        <v>177</v>
      </c>
      <c r="E616" s="223" t="s">
        <v>1</v>
      </c>
      <c r="F616" s="224" t="s">
        <v>603</v>
      </c>
      <c r="G616" s="222"/>
      <c r="H616" s="225">
        <v>12.96</v>
      </c>
      <c r="I616" s="226"/>
      <c r="J616" s="222"/>
      <c r="K616" s="222"/>
      <c r="L616" s="227"/>
      <c r="M616" s="228"/>
      <c r="N616" s="229"/>
      <c r="O616" s="229"/>
      <c r="P616" s="229"/>
      <c r="Q616" s="229"/>
      <c r="R616" s="229"/>
      <c r="S616" s="229"/>
      <c r="T616" s="230"/>
      <c r="AT616" s="231" t="s">
        <v>177</v>
      </c>
      <c r="AU616" s="231" t="s">
        <v>83</v>
      </c>
      <c r="AV616" s="13" t="s">
        <v>83</v>
      </c>
      <c r="AW616" s="13" t="s">
        <v>29</v>
      </c>
      <c r="AX616" s="13" t="s">
        <v>73</v>
      </c>
      <c r="AY616" s="231" t="s">
        <v>143</v>
      </c>
    </row>
    <row r="617" spans="2:51" s="13" customFormat="1" ht="10.2">
      <c r="B617" s="221"/>
      <c r="C617" s="222"/>
      <c r="D617" s="217" t="s">
        <v>177</v>
      </c>
      <c r="E617" s="223" t="s">
        <v>1</v>
      </c>
      <c r="F617" s="224" t="s">
        <v>604</v>
      </c>
      <c r="G617" s="222"/>
      <c r="H617" s="225">
        <v>-8.745</v>
      </c>
      <c r="I617" s="226"/>
      <c r="J617" s="222"/>
      <c r="K617" s="222"/>
      <c r="L617" s="227"/>
      <c r="M617" s="228"/>
      <c r="N617" s="229"/>
      <c r="O617" s="229"/>
      <c r="P617" s="229"/>
      <c r="Q617" s="229"/>
      <c r="R617" s="229"/>
      <c r="S617" s="229"/>
      <c r="T617" s="230"/>
      <c r="AT617" s="231" t="s">
        <v>177</v>
      </c>
      <c r="AU617" s="231" t="s">
        <v>83</v>
      </c>
      <c r="AV617" s="13" t="s">
        <v>83</v>
      </c>
      <c r="AW617" s="13" t="s">
        <v>29</v>
      </c>
      <c r="AX617" s="13" t="s">
        <v>73</v>
      </c>
      <c r="AY617" s="231" t="s">
        <v>143</v>
      </c>
    </row>
    <row r="618" spans="2:51" s="13" customFormat="1" ht="10.2">
      <c r="B618" s="221"/>
      <c r="C618" s="222"/>
      <c r="D618" s="217" t="s">
        <v>177</v>
      </c>
      <c r="E618" s="223" t="s">
        <v>1</v>
      </c>
      <c r="F618" s="224" t="s">
        <v>605</v>
      </c>
      <c r="G618" s="222"/>
      <c r="H618" s="225">
        <v>40.59</v>
      </c>
      <c r="I618" s="226"/>
      <c r="J618" s="222"/>
      <c r="K618" s="222"/>
      <c r="L618" s="227"/>
      <c r="M618" s="228"/>
      <c r="N618" s="229"/>
      <c r="O618" s="229"/>
      <c r="P618" s="229"/>
      <c r="Q618" s="229"/>
      <c r="R618" s="229"/>
      <c r="S618" s="229"/>
      <c r="T618" s="230"/>
      <c r="AT618" s="231" t="s">
        <v>177</v>
      </c>
      <c r="AU618" s="231" t="s">
        <v>83</v>
      </c>
      <c r="AV618" s="13" t="s">
        <v>83</v>
      </c>
      <c r="AW618" s="13" t="s">
        <v>29</v>
      </c>
      <c r="AX618" s="13" t="s">
        <v>73</v>
      </c>
      <c r="AY618" s="231" t="s">
        <v>143</v>
      </c>
    </row>
    <row r="619" spans="2:51" s="13" customFormat="1" ht="10.2">
      <c r="B619" s="221"/>
      <c r="C619" s="222"/>
      <c r="D619" s="217" t="s">
        <v>177</v>
      </c>
      <c r="E619" s="223" t="s">
        <v>1</v>
      </c>
      <c r="F619" s="224" t="s">
        <v>606</v>
      </c>
      <c r="G619" s="222"/>
      <c r="H619" s="225">
        <v>158.953</v>
      </c>
      <c r="I619" s="226"/>
      <c r="J619" s="222"/>
      <c r="K619" s="222"/>
      <c r="L619" s="227"/>
      <c r="M619" s="228"/>
      <c r="N619" s="229"/>
      <c r="O619" s="229"/>
      <c r="P619" s="229"/>
      <c r="Q619" s="229"/>
      <c r="R619" s="229"/>
      <c r="S619" s="229"/>
      <c r="T619" s="230"/>
      <c r="AT619" s="231" t="s">
        <v>177</v>
      </c>
      <c r="AU619" s="231" t="s">
        <v>83</v>
      </c>
      <c r="AV619" s="13" t="s">
        <v>83</v>
      </c>
      <c r="AW619" s="13" t="s">
        <v>29</v>
      </c>
      <c r="AX619" s="13" t="s">
        <v>73</v>
      </c>
      <c r="AY619" s="231" t="s">
        <v>143</v>
      </c>
    </row>
    <row r="620" spans="2:51" s="13" customFormat="1" ht="10.2">
      <c r="B620" s="221"/>
      <c r="C620" s="222"/>
      <c r="D620" s="217" t="s">
        <v>177</v>
      </c>
      <c r="E620" s="223" t="s">
        <v>1</v>
      </c>
      <c r="F620" s="224" t="s">
        <v>607</v>
      </c>
      <c r="G620" s="222"/>
      <c r="H620" s="225">
        <v>172.48</v>
      </c>
      <c r="I620" s="226"/>
      <c r="J620" s="222"/>
      <c r="K620" s="222"/>
      <c r="L620" s="227"/>
      <c r="M620" s="228"/>
      <c r="N620" s="229"/>
      <c r="O620" s="229"/>
      <c r="P620" s="229"/>
      <c r="Q620" s="229"/>
      <c r="R620" s="229"/>
      <c r="S620" s="229"/>
      <c r="T620" s="230"/>
      <c r="AT620" s="231" t="s">
        <v>177</v>
      </c>
      <c r="AU620" s="231" t="s">
        <v>83</v>
      </c>
      <c r="AV620" s="13" t="s">
        <v>83</v>
      </c>
      <c r="AW620" s="13" t="s">
        <v>29</v>
      </c>
      <c r="AX620" s="13" t="s">
        <v>73</v>
      </c>
      <c r="AY620" s="231" t="s">
        <v>143</v>
      </c>
    </row>
    <row r="621" spans="2:51" s="13" customFormat="1" ht="10.2">
      <c r="B621" s="221"/>
      <c r="C621" s="222"/>
      <c r="D621" s="217" t="s">
        <v>177</v>
      </c>
      <c r="E621" s="223" t="s">
        <v>1</v>
      </c>
      <c r="F621" s="224" t="s">
        <v>608</v>
      </c>
      <c r="G621" s="222"/>
      <c r="H621" s="225">
        <v>22.44</v>
      </c>
      <c r="I621" s="226"/>
      <c r="J621" s="222"/>
      <c r="K621" s="222"/>
      <c r="L621" s="227"/>
      <c r="M621" s="228"/>
      <c r="N621" s="229"/>
      <c r="O621" s="229"/>
      <c r="P621" s="229"/>
      <c r="Q621" s="229"/>
      <c r="R621" s="229"/>
      <c r="S621" s="229"/>
      <c r="T621" s="230"/>
      <c r="AT621" s="231" t="s">
        <v>177</v>
      </c>
      <c r="AU621" s="231" t="s">
        <v>83</v>
      </c>
      <c r="AV621" s="13" t="s">
        <v>83</v>
      </c>
      <c r="AW621" s="13" t="s">
        <v>29</v>
      </c>
      <c r="AX621" s="13" t="s">
        <v>73</v>
      </c>
      <c r="AY621" s="231" t="s">
        <v>143</v>
      </c>
    </row>
    <row r="622" spans="2:51" s="13" customFormat="1" ht="10.2">
      <c r="B622" s="221"/>
      <c r="C622" s="222"/>
      <c r="D622" s="217" t="s">
        <v>177</v>
      </c>
      <c r="E622" s="223" t="s">
        <v>1</v>
      </c>
      <c r="F622" s="224" t="s">
        <v>609</v>
      </c>
      <c r="G622" s="222"/>
      <c r="H622" s="225">
        <v>20.024</v>
      </c>
      <c r="I622" s="226"/>
      <c r="J622" s="222"/>
      <c r="K622" s="222"/>
      <c r="L622" s="227"/>
      <c r="M622" s="228"/>
      <c r="N622" s="229"/>
      <c r="O622" s="229"/>
      <c r="P622" s="229"/>
      <c r="Q622" s="229"/>
      <c r="R622" s="229"/>
      <c r="S622" s="229"/>
      <c r="T622" s="230"/>
      <c r="AT622" s="231" t="s">
        <v>177</v>
      </c>
      <c r="AU622" s="231" t="s">
        <v>83</v>
      </c>
      <c r="AV622" s="13" t="s">
        <v>83</v>
      </c>
      <c r="AW622" s="13" t="s">
        <v>29</v>
      </c>
      <c r="AX622" s="13" t="s">
        <v>73</v>
      </c>
      <c r="AY622" s="231" t="s">
        <v>143</v>
      </c>
    </row>
    <row r="623" spans="2:51" s="13" customFormat="1" ht="10.2">
      <c r="B623" s="221"/>
      <c r="C623" s="222"/>
      <c r="D623" s="217" t="s">
        <v>177</v>
      </c>
      <c r="E623" s="223" t="s">
        <v>1</v>
      </c>
      <c r="F623" s="224" t="s">
        <v>610</v>
      </c>
      <c r="G623" s="222"/>
      <c r="H623" s="225">
        <v>2.4</v>
      </c>
      <c r="I623" s="226"/>
      <c r="J623" s="222"/>
      <c r="K623" s="222"/>
      <c r="L623" s="227"/>
      <c r="M623" s="228"/>
      <c r="N623" s="229"/>
      <c r="O623" s="229"/>
      <c r="P623" s="229"/>
      <c r="Q623" s="229"/>
      <c r="R623" s="229"/>
      <c r="S623" s="229"/>
      <c r="T623" s="230"/>
      <c r="AT623" s="231" t="s">
        <v>177</v>
      </c>
      <c r="AU623" s="231" t="s">
        <v>83</v>
      </c>
      <c r="AV623" s="13" t="s">
        <v>83</v>
      </c>
      <c r="AW623" s="13" t="s">
        <v>29</v>
      </c>
      <c r="AX623" s="13" t="s">
        <v>73</v>
      </c>
      <c r="AY623" s="231" t="s">
        <v>143</v>
      </c>
    </row>
    <row r="624" spans="2:51" s="13" customFormat="1" ht="10.2">
      <c r="B624" s="221"/>
      <c r="C624" s="222"/>
      <c r="D624" s="217" t="s">
        <v>177</v>
      </c>
      <c r="E624" s="223" t="s">
        <v>1</v>
      </c>
      <c r="F624" s="224" t="s">
        <v>611</v>
      </c>
      <c r="G624" s="222"/>
      <c r="H624" s="225">
        <v>-59.04</v>
      </c>
      <c r="I624" s="226"/>
      <c r="J624" s="222"/>
      <c r="K624" s="222"/>
      <c r="L624" s="227"/>
      <c r="M624" s="228"/>
      <c r="N624" s="229"/>
      <c r="O624" s="229"/>
      <c r="P624" s="229"/>
      <c r="Q624" s="229"/>
      <c r="R624" s="229"/>
      <c r="S624" s="229"/>
      <c r="T624" s="230"/>
      <c r="AT624" s="231" t="s">
        <v>177</v>
      </c>
      <c r="AU624" s="231" t="s">
        <v>83</v>
      </c>
      <c r="AV624" s="13" t="s">
        <v>83</v>
      </c>
      <c r="AW624" s="13" t="s">
        <v>29</v>
      </c>
      <c r="AX624" s="13" t="s">
        <v>73</v>
      </c>
      <c r="AY624" s="231" t="s">
        <v>143</v>
      </c>
    </row>
    <row r="625" spans="2:51" s="13" customFormat="1" ht="30.6">
      <c r="B625" s="221"/>
      <c r="C625" s="222"/>
      <c r="D625" s="217" t="s">
        <v>177</v>
      </c>
      <c r="E625" s="223" t="s">
        <v>1</v>
      </c>
      <c r="F625" s="224" t="s">
        <v>612</v>
      </c>
      <c r="G625" s="222"/>
      <c r="H625" s="225">
        <v>-26.242</v>
      </c>
      <c r="I625" s="226"/>
      <c r="J625" s="222"/>
      <c r="K625" s="222"/>
      <c r="L625" s="227"/>
      <c r="M625" s="228"/>
      <c r="N625" s="229"/>
      <c r="O625" s="229"/>
      <c r="P625" s="229"/>
      <c r="Q625" s="229"/>
      <c r="R625" s="229"/>
      <c r="S625" s="229"/>
      <c r="T625" s="230"/>
      <c r="AT625" s="231" t="s">
        <v>177</v>
      </c>
      <c r="AU625" s="231" t="s">
        <v>83</v>
      </c>
      <c r="AV625" s="13" t="s">
        <v>83</v>
      </c>
      <c r="AW625" s="13" t="s">
        <v>29</v>
      </c>
      <c r="AX625" s="13" t="s">
        <v>73</v>
      </c>
      <c r="AY625" s="231" t="s">
        <v>143</v>
      </c>
    </row>
    <row r="626" spans="2:51" s="13" customFormat="1" ht="10.2">
      <c r="B626" s="221"/>
      <c r="C626" s="222"/>
      <c r="D626" s="217" t="s">
        <v>177</v>
      </c>
      <c r="E626" s="223" t="s">
        <v>1</v>
      </c>
      <c r="F626" s="224" t="s">
        <v>613</v>
      </c>
      <c r="G626" s="222"/>
      <c r="H626" s="225">
        <v>3.24</v>
      </c>
      <c r="I626" s="226"/>
      <c r="J626" s="222"/>
      <c r="K626" s="222"/>
      <c r="L626" s="227"/>
      <c r="M626" s="228"/>
      <c r="N626" s="229"/>
      <c r="O626" s="229"/>
      <c r="P626" s="229"/>
      <c r="Q626" s="229"/>
      <c r="R626" s="229"/>
      <c r="S626" s="229"/>
      <c r="T626" s="230"/>
      <c r="AT626" s="231" t="s">
        <v>177</v>
      </c>
      <c r="AU626" s="231" t="s">
        <v>83</v>
      </c>
      <c r="AV626" s="13" t="s">
        <v>83</v>
      </c>
      <c r="AW626" s="13" t="s">
        <v>29</v>
      </c>
      <c r="AX626" s="13" t="s">
        <v>73</v>
      </c>
      <c r="AY626" s="231" t="s">
        <v>143</v>
      </c>
    </row>
    <row r="627" spans="2:51" s="13" customFormat="1" ht="10.2">
      <c r="B627" s="221"/>
      <c r="C627" s="222"/>
      <c r="D627" s="217" t="s">
        <v>177</v>
      </c>
      <c r="E627" s="223" t="s">
        <v>1</v>
      </c>
      <c r="F627" s="224" t="s">
        <v>614</v>
      </c>
      <c r="G627" s="222"/>
      <c r="H627" s="225">
        <v>0.72</v>
      </c>
      <c r="I627" s="226"/>
      <c r="J627" s="222"/>
      <c r="K627" s="222"/>
      <c r="L627" s="227"/>
      <c r="M627" s="228"/>
      <c r="N627" s="229"/>
      <c r="O627" s="229"/>
      <c r="P627" s="229"/>
      <c r="Q627" s="229"/>
      <c r="R627" s="229"/>
      <c r="S627" s="229"/>
      <c r="T627" s="230"/>
      <c r="AT627" s="231" t="s">
        <v>177</v>
      </c>
      <c r="AU627" s="231" t="s">
        <v>83</v>
      </c>
      <c r="AV627" s="13" t="s">
        <v>83</v>
      </c>
      <c r="AW627" s="13" t="s">
        <v>29</v>
      </c>
      <c r="AX627" s="13" t="s">
        <v>73</v>
      </c>
      <c r="AY627" s="231" t="s">
        <v>143</v>
      </c>
    </row>
    <row r="628" spans="2:51" s="13" customFormat="1" ht="10.2">
      <c r="B628" s="221"/>
      <c r="C628" s="222"/>
      <c r="D628" s="217" t="s">
        <v>177</v>
      </c>
      <c r="E628" s="223" t="s">
        <v>1</v>
      </c>
      <c r="F628" s="224" t="s">
        <v>615</v>
      </c>
      <c r="G628" s="222"/>
      <c r="H628" s="225">
        <v>2.52</v>
      </c>
      <c r="I628" s="226"/>
      <c r="J628" s="222"/>
      <c r="K628" s="222"/>
      <c r="L628" s="227"/>
      <c r="M628" s="228"/>
      <c r="N628" s="229"/>
      <c r="O628" s="229"/>
      <c r="P628" s="229"/>
      <c r="Q628" s="229"/>
      <c r="R628" s="229"/>
      <c r="S628" s="229"/>
      <c r="T628" s="230"/>
      <c r="AT628" s="231" t="s">
        <v>177</v>
      </c>
      <c r="AU628" s="231" t="s">
        <v>83</v>
      </c>
      <c r="AV628" s="13" t="s">
        <v>83</v>
      </c>
      <c r="AW628" s="13" t="s">
        <v>29</v>
      </c>
      <c r="AX628" s="13" t="s">
        <v>73</v>
      </c>
      <c r="AY628" s="231" t="s">
        <v>143</v>
      </c>
    </row>
    <row r="629" spans="2:51" s="15" customFormat="1" ht="10.2">
      <c r="B629" s="243"/>
      <c r="C629" s="244"/>
      <c r="D629" s="217" t="s">
        <v>177</v>
      </c>
      <c r="E629" s="245" t="s">
        <v>1</v>
      </c>
      <c r="F629" s="246" t="s">
        <v>616</v>
      </c>
      <c r="G629" s="244"/>
      <c r="H629" s="247">
        <v>354.29999999999995</v>
      </c>
      <c r="I629" s="248"/>
      <c r="J629" s="244"/>
      <c r="K629" s="244"/>
      <c r="L629" s="249"/>
      <c r="M629" s="250"/>
      <c r="N629" s="251"/>
      <c r="O629" s="251"/>
      <c r="P629" s="251"/>
      <c r="Q629" s="251"/>
      <c r="R629" s="251"/>
      <c r="S629" s="251"/>
      <c r="T629" s="252"/>
      <c r="AT629" s="253" t="s">
        <v>177</v>
      </c>
      <c r="AU629" s="253" t="s">
        <v>83</v>
      </c>
      <c r="AV629" s="15" t="s">
        <v>157</v>
      </c>
      <c r="AW629" s="15" t="s">
        <v>29</v>
      </c>
      <c r="AX629" s="15" t="s">
        <v>73</v>
      </c>
      <c r="AY629" s="253" t="s">
        <v>143</v>
      </c>
    </row>
    <row r="630" spans="2:51" s="14" customFormat="1" ht="10.2">
      <c r="B630" s="232"/>
      <c r="C630" s="233"/>
      <c r="D630" s="217" t="s">
        <v>177</v>
      </c>
      <c r="E630" s="234" t="s">
        <v>1</v>
      </c>
      <c r="F630" s="235" t="s">
        <v>179</v>
      </c>
      <c r="G630" s="233"/>
      <c r="H630" s="236">
        <v>354.29999999999995</v>
      </c>
      <c r="I630" s="237"/>
      <c r="J630" s="233"/>
      <c r="K630" s="233"/>
      <c r="L630" s="238"/>
      <c r="M630" s="239"/>
      <c r="N630" s="240"/>
      <c r="O630" s="240"/>
      <c r="P630" s="240"/>
      <c r="Q630" s="240"/>
      <c r="R630" s="240"/>
      <c r="S630" s="240"/>
      <c r="T630" s="241"/>
      <c r="AT630" s="242" t="s">
        <v>177</v>
      </c>
      <c r="AU630" s="242" t="s">
        <v>83</v>
      </c>
      <c r="AV630" s="14" t="s">
        <v>151</v>
      </c>
      <c r="AW630" s="14" t="s">
        <v>29</v>
      </c>
      <c r="AX630" s="14" t="s">
        <v>81</v>
      </c>
      <c r="AY630" s="242" t="s">
        <v>143</v>
      </c>
    </row>
    <row r="631" spans="1:65" s="2" customFormat="1" ht="32.4" customHeight="1">
      <c r="A631" s="35"/>
      <c r="B631" s="36"/>
      <c r="C631" s="204" t="s">
        <v>617</v>
      </c>
      <c r="D631" s="204" t="s">
        <v>146</v>
      </c>
      <c r="E631" s="205" t="s">
        <v>376</v>
      </c>
      <c r="F631" s="206" t="s">
        <v>377</v>
      </c>
      <c r="G631" s="207" t="s">
        <v>199</v>
      </c>
      <c r="H631" s="208">
        <v>46.398</v>
      </c>
      <c r="I631" s="209"/>
      <c r="J631" s="210">
        <f>ROUND(I631*H631,2)</f>
        <v>0</v>
      </c>
      <c r="K631" s="206" t="s">
        <v>150</v>
      </c>
      <c r="L631" s="40"/>
      <c r="M631" s="211" t="s">
        <v>1</v>
      </c>
      <c r="N631" s="212" t="s">
        <v>38</v>
      </c>
      <c r="O631" s="72"/>
      <c r="P631" s="213">
        <f>O631*H631</f>
        <v>0</v>
      </c>
      <c r="Q631" s="213">
        <v>0.0048575</v>
      </c>
      <c r="R631" s="213">
        <f>Q631*H631</f>
        <v>0.225378285</v>
      </c>
      <c r="S631" s="213">
        <v>0</v>
      </c>
      <c r="T631" s="214">
        <f>S631*H631</f>
        <v>0</v>
      </c>
      <c r="U631" s="35"/>
      <c r="V631" s="35"/>
      <c r="W631" s="35"/>
      <c r="X631" s="35"/>
      <c r="Y631" s="35"/>
      <c r="Z631" s="35"/>
      <c r="AA631" s="35"/>
      <c r="AB631" s="35"/>
      <c r="AC631" s="35"/>
      <c r="AD631" s="35"/>
      <c r="AE631" s="35"/>
      <c r="AR631" s="215" t="s">
        <v>151</v>
      </c>
      <c r="AT631" s="215" t="s">
        <v>146</v>
      </c>
      <c r="AU631" s="215" t="s">
        <v>83</v>
      </c>
      <c r="AY631" s="18" t="s">
        <v>143</v>
      </c>
      <c r="BE631" s="216">
        <f>IF(N631="základní",J631,0)</f>
        <v>0</v>
      </c>
      <c r="BF631" s="216">
        <f>IF(N631="snížená",J631,0)</f>
        <v>0</v>
      </c>
      <c r="BG631" s="216">
        <f>IF(N631="zákl. přenesená",J631,0)</f>
        <v>0</v>
      </c>
      <c r="BH631" s="216">
        <f>IF(N631="sníž. přenesená",J631,0)</f>
        <v>0</v>
      </c>
      <c r="BI631" s="216">
        <f>IF(N631="nulová",J631,0)</f>
        <v>0</v>
      </c>
      <c r="BJ631" s="18" t="s">
        <v>81</v>
      </c>
      <c r="BK631" s="216">
        <f>ROUND(I631*H631,2)</f>
        <v>0</v>
      </c>
      <c r="BL631" s="18" t="s">
        <v>151</v>
      </c>
      <c r="BM631" s="215" t="s">
        <v>618</v>
      </c>
    </row>
    <row r="632" spans="2:51" s="13" customFormat="1" ht="10.2">
      <c r="B632" s="221"/>
      <c r="C632" s="222"/>
      <c r="D632" s="217" t="s">
        <v>177</v>
      </c>
      <c r="E632" s="223" t="s">
        <v>1</v>
      </c>
      <c r="F632" s="224" t="s">
        <v>619</v>
      </c>
      <c r="G632" s="222"/>
      <c r="H632" s="225">
        <v>46.398</v>
      </c>
      <c r="I632" s="226"/>
      <c r="J632" s="222"/>
      <c r="K632" s="222"/>
      <c r="L632" s="227"/>
      <c r="M632" s="228"/>
      <c r="N632" s="229"/>
      <c r="O632" s="229"/>
      <c r="P632" s="229"/>
      <c r="Q632" s="229"/>
      <c r="R632" s="229"/>
      <c r="S632" s="229"/>
      <c r="T632" s="230"/>
      <c r="AT632" s="231" t="s">
        <v>177</v>
      </c>
      <c r="AU632" s="231" t="s">
        <v>83</v>
      </c>
      <c r="AV632" s="13" t="s">
        <v>83</v>
      </c>
      <c r="AW632" s="13" t="s">
        <v>29</v>
      </c>
      <c r="AX632" s="13" t="s">
        <v>73</v>
      </c>
      <c r="AY632" s="231" t="s">
        <v>143</v>
      </c>
    </row>
    <row r="633" spans="2:51" s="15" customFormat="1" ht="10.2">
      <c r="B633" s="243"/>
      <c r="C633" s="244"/>
      <c r="D633" s="217" t="s">
        <v>177</v>
      </c>
      <c r="E633" s="245" t="s">
        <v>1</v>
      </c>
      <c r="F633" s="246" t="s">
        <v>616</v>
      </c>
      <c r="G633" s="244"/>
      <c r="H633" s="247">
        <v>46.398</v>
      </c>
      <c r="I633" s="248"/>
      <c r="J633" s="244"/>
      <c r="K633" s="244"/>
      <c r="L633" s="249"/>
      <c r="M633" s="250"/>
      <c r="N633" s="251"/>
      <c r="O633" s="251"/>
      <c r="P633" s="251"/>
      <c r="Q633" s="251"/>
      <c r="R633" s="251"/>
      <c r="S633" s="251"/>
      <c r="T633" s="252"/>
      <c r="AT633" s="253" t="s">
        <v>177</v>
      </c>
      <c r="AU633" s="253" t="s">
        <v>83</v>
      </c>
      <c r="AV633" s="15" t="s">
        <v>157</v>
      </c>
      <c r="AW633" s="15" t="s">
        <v>29</v>
      </c>
      <c r="AX633" s="15" t="s">
        <v>73</v>
      </c>
      <c r="AY633" s="253" t="s">
        <v>143</v>
      </c>
    </row>
    <row r="634" spans="2:51" s="14" customFormat="1" ht="10.2">
      <c r="B634" s="232"/>
      <c r="C634" s="233"/>
      <c r="D634" s="217" t="s">
        <v>177</v>
      </c>
      <c r="E634" s="234" t="s">
        <v>1</v>
      </c>
      <c r="F634" s="235" t="s">
        <v>179</v>
      </c>
      <c r="G634" s="233"/>
      <c r="H634" s="236">
        <v>46.398</v>
      </c>
      <c r="I634" s="237"/>
      <c r="J634" s="233"/>
      <c r="K634" s="233"/>
      <c r="L634" s="238"/>
      <c r="M634" s="239"/>
      <c r="N634" s="240"/>
      <c r="O634" s="240"/>
      <c r="P634" s="240"/>
      <c r="Q634" s="240"/>
      <c r="R634" s="240"/>
      <c r="S634" s="240"/>
      <c r="T634" s="241"/>
      <c r="AT634" s="242" t="s">
        <v>177</v>
      </c>
      <c r="AU634" s="242" t="s">
        <v>83</v>
      </c>
      <c r="AV634" s="14" t="s">
        <v>151</v>
      </c>
      <c r="AW634" s="14" t="s">
        <v>29</v>
      </c>
      <c r="AX634" s="14" t="s">
        <v>81</v>
      </c>
      <c r="AY634" s="242" t="s">
        <v>143</v>
      </c>
    </row>
    <row r="635" spans="1:65" s="2" customFormat="1" ht="32.4" customHeight="1">
      <c r="A635" s="35"/>
      <c r="B635" s="36"/>
      <c r="C635" s="204" t="s">
        <v>397</v>
      </c>
      <c r="D635" s="204" t="s">
        <v>146</v>
      </c>
      <c r="E635" s="205" t="s">
        <v>381</v>
      </c>
      <c r="F635" s="206" t="s">
        <v>382</v>
      </c>
      <c r="G635" s="207" t="s">
        <v>199</v>
      </c>
      <c r="H635" s="208">
        <v>43.984</v>
      </c>
      <c r="I635" s="209"/>
      <c r="J635" s="210">
        <f>ROUND(I635*H635,2)</f>
        <v>0</v>
      </c>
      <c r="K635" s="206" t="s">
        <v>150</v>
      </c>
      <c r="L635" s="40"/>
      <c r="M635" s="211" t="s">
        <v>1</v>
      </c>
      <c r="N635" s="212" t="s">
        <v>38</v>
      </c>
      <c r="O635" s="72"/>
      <c r="P635" s="213">
        <f>O635*H635</f>
        <v>0</v>
      </c>
      <c r="Q635" s="213">
        <v>0.0231</v>
      </c>
      <c r="R635" s="213">
        <f>Q635*H635</f>
        <v>1.0160304</v>
      </c>
      <c r="S635" s="213">
        <v>0</v>
      </c>
      <c r="T635" s="214">
        <f>S635*H635</f>
        <v>0</v>
      </c>
      <c r="U635" s="35"/>
      <c r="V635" s="35"/>
      <c r="W635" s="35"/>
      <c r="X635" s="35"/>
      <c r="Y635" s="35"/>
      <c r="Z635" s="35"/>
      <c r="AA635" s="35"/>
      <c r="AB635" s="35"/>
      <c r="AC635" s="35"/>
      <c r="AD635" s="35"/>
      <c r="AE635" s="35"/>
      <c r="AR635" s="215" t="s">
        <v>151</v>
      </c>
      <c r="AT635" s="215" t="s">
        <v>146</v>
      </c>
      <c r="AU635" s="215" t="s">
        <v>83</v>
      </c>
      <c r="AY635" s="18" t="s">
        <v>143</v>
      </c>
      <c r="BE635" s="216">
        <f>IF(N635="základní",J635,0)</f>
        <v>0</v>
      </c>
      <c r="BF635" s="216">
        <f>IF(N635="snížená",J635,0)</f>
        <v>0</v>
      </c>
      <c r="BG635" s="216">
        <f>IF(N635="zákl. přenesená",J635,0)</f>
        <v>0</v>
      </c>
      <c r="BH635" s="216">
        <f>IF(N635="sníž. přenesená",J635,0)</f>
        <v>0</v>
      </c>
      <c r="BI635" s="216">
        <f>IF(N635="nulová",J635,0)</f>
        <v>0</v>
      </c>
      <c r="BJ635" s="18" t="s">
        <v>81</v>
      </c>
      <c r="BK635" s="216">
        <f>ROUND(I635*H635,2)</f>
        <v>0</v>
      </c>
      <c r="BL635" s="18" t="s">
        <v>151</v>
      </c>
      <c r="BM635" s="215" t="s">
        <v>620</v>
      </c>
    </row>
    <row r="636" spans="1:47" s="2" customFormat="1" ht="57.6">
      <c r="A636" s="35"/>
      <c r="B636" s="36"/>
      <c r="C636" s="37"/>
      <c r="D636" s="217" t="s">
        <v>152</v>
      </c>
      <c r="E636" s="37"/>
      <c r="F636" s="218" t="s">
        <v>384</v>
      </c>
      <c r="G636" s="37"/>
      <c r="H636" s="37"/>
      <c r="I636" s="116"/>
      <c r="J636" s="37"/>
      <c r="K636" s="37"/>
      <c r="L636" s="40"/>
      <c r="M636" s="219"/>
      <c r="N636" s="220"/>
      <c r="O636" s="72"/>
      <c r="P636" s="72"/>
      <c r="Q636" s="72"/>
      <c r="R636" s="72"/>
      <c r="S636" s="72"/>
      <c r="T636" s="73"/>
      <c r="U636" s="35"/>
      <c r="V636" s="35"/>
      <c r="W636" s="35"/>
      <c r="X636" s="35"/>
      <c r="Y636" s="35"/>
      <c r="Z636" s="35"/>
      <c r="AA636" s="35"/>
      <c r="AB636" s="35"/>
      <c r="AC636" s="35"/>
      <c r="AD636" s="35"/>
      <c r="AE636" s="35"/>
      <c r="AT636" s="18" t="s">
        <v>152</v>
      </c>
      <c r="AU636" s="18" t="s">
        <v>83</v>
      </c>
    </row>
    <row r="637" spans="2:51" s="13" customFormat="1" ht="10.2">
      <c r="B637" s="221"/>
      <c r="C637" s="222"/>
      <c r="D637" s="217" t="s">
        <v>177</v>
      </c>
      <c r="E637" s="223" t="s">
        <v>1</v>
      </c>
      <c r="F637" s="224" t="s">
        <v>621</v>
      </c>
      <c r="G637" s="222"/>
      <c r="H637" s="225">
        <v>1.6</v>
      </c>
      <c r="I637" s="226"/>
      <c r="J637" s="222"/>
      <c r="K637" s="222"/>
      <c r="L637" s="227"/>
      <c r="M637" s="228"/>
      <c r="N637" s="229"/>
      <c r="O637" s="229"/>
      <c r="P637" s="229"/>
      <c r="Q637" s="229"/>
      <c r="R637" s="229"/>
      <c r="S637" s="229"/>
      <c r="T637" s="230"/>
      <c r="AT637" s="231" t="s">
        <v>177</v>
      </c>
      <c r="AU637" s="231" t="s">
        <v>83</v>
      </c>
      <c r="AV637" s="13" t="s">
        <v>83</v>
      </c>
      <c r="AW637" s="13" t="s">
        <v>29</v>
      </c>
      <c r="AX637" s="13" t="s">
        <v>73</v>
      </c>
      <c r="AY637" s="231" t="s">
        <v>143</v>
      </c>
    </row>
    <row r="638" spans="2:51" s="13" customFormat="1" ht="10.2">
      <c r="B638" s="221"/>
      <c r="C638" s="222"/>
      <c r="D638" s="217" t="s">
        <v>177</v>
      </c>
      <c r="E638" s="223" t="s">
        <v>1</v>
      </c>
      <c r="F638" s="224" t="s">
        <v>622</v>
      </c>
      <c r="G638" s="222"/>
      <c r="H638" s="225">
        <v>-0.75</v>
      </c>
      <c r="I638" s="226"/>
      <c r="J638" s="222"/>
      <c r="K638" s="222"/>
      <c r="L638" s="227"/>
      <c r="M638" s="228"/>
      <c r="N638" s="229"/>
      <c r="O638" s="229"/>
      <c r="P638" s="229"/>
      <c r="Q638" s="229"/>
      <c r="R638" s="229"/>
      <c r="S638" s="229"/>
      <c r="T638" s="230"/>
      <c r="AT638" s="231" t="s">
        <v>177</v>
      </c>
      <c r="AU638" s="231" t="s">
        <v>83</v>
      </c>
      <c r="AV638" s="13" t="s">
        <v>83</v>
      </c>
      <c r="AW638" s="13" t="s">
        <v>29</v>
      </c>
      <c r="AX638" s="13" t="s">
        <v>73</v>
      </c>
      <c r="AY638" s="231" t="s">
        <v>143</v>
      </c>
    </row>
    <row r="639" spans="2:51" s="13" customFormat="1" ht="10.2">
      <c r="B639" s="221"/>
      <c r="C639" s="222"/>
      <c r="D639" s="217" t="s">
        <v>177</v>
      </c>
      <c r="E639" s="223" t="s">
        <v>1</v>
      </c>
      <c r="F639" s="224" t="s">
        <v>623</v>
      </c>
      <c r="G639" s="222"/>
      <c r="H639" s="225">
        <v>30.765</v>
      </c>
      <c r="I639" s="226"/>
      <c r="J639" s="222"/>
      <c r="K639" s="222"/>
      <c r="L639" s="227"/>
      <c r="M639" s="228"/>
      <c r="N639" s="229"/>
      <c r="O639" s="229"/>
      <c r="P639" s="229"/>
      <c r="Q639" s="229"/>
      <c r="R639" s="229"/>
      <c r="S639" s="229"/>
      <c r="T639" s="230"/>
      <c r="AT639" s="231" t="s">
        <v>177</v>
      </c>
      <c r="AU639" s="231" t="s">
        <v>83</v>
      </c>
      <c r="AV639" s="13" t="s">
        <v>83</v>
      </c>
      <c r="AW639" s="13" t="s">
        <v>29</v>
      </c>
      <c r="AX639" s="13" t="s">
        <v>73</v>
      </c>
      <c r="AY639" s="231" t="s">
        <v>143</v>
      </c>
    </row>
    <row r="640" spans="2:51" s="13" customFormat="1" ht="10.2">
      <c r="B640" s="221"/>
      <c r="C640" s="222"/>
      <c r="D640" s="217" t="s">
        <v>177</v>
      </c>
      <c r="E640" s="223" t="s">
        <v>1</v>
      </c>
      <c r="F640" s="224" t="s">
        <v>624</v>
      </c>
      <c r="G640" s="222"/>
      <c r="H640" s="225">
        <v>5.705</v>
      </c>
      <c r="I640" s="226"/>
      <c r="J640" s="222"/>
      <c r="K640" s="222"/>
      <c r="L640" s="227"/>
      <c r="M640" s="228"/>
      <c r="N640" s="229"/>
      <c r="O640" s="229"/>
      <c r="P640" s="229"/>
      <c r="Q640" s="229"/>
      <c r="R640" s="229"/>
      <c r="S640" s="229"/>
      <c r="T640" s="230"/>
      <c r="AT640" s="231" t="s">
        <v>177</v>
      </c>
      <c r="AU640" s="231" t="s">
        <v>83</v>
      </c>
      <c r="AV640" s="13" t="s">
        <v>83</v>
      </c>
      <c r="AW640" s="13" t="s">
        <v>29</v>
      </c>
      <c r="AX640" s="13" t="s">
        <v>73</v>
      </c>
      <c r="AY640" s="231" t="s">
        <v>143</v>
      </c>
    </row>
    <row r="641" spans="2:51" s="13" customFormat="1" ht="10.2">
      <c r="B641" s="221"/>
      <c r="C641" s="222"/>
      <c r="D641" s="217" t="s">
        <v>177</v>
      </c>
      <c r="E641" s="223" t="s">
        <v>1</v>
      </c>
      <c r="F641" s="224" t="s">
        <v>625</v>
      </c>
      <c r="G641" s="222"/>
      <c r="H641" s="225">
        <v>-1.19</v>
      </c>
      <c r="I641" s="226"/>
      <c r="J641" s="222"/>
      <c r="K641" s="222"/>
      <c r="L641" s="227"/>
      <c r="M641" s="228"/>
      <c r="N641" s="229"/>
      <c r="O641" s="229"/>
      <c r="P641" s="229"/>
      <c r="Q641" s="229"/>
      <c r="R641" s="229"/>
      <c r="S641" s="229"/>
      <c r="T641" s="230"/>
      <c r="AT641" s="231" t="s">
        <v>177</v>
      </c>
      <c r="AU641" s="231" t="s">
        <v>83</v>
      </c>
      <c r="AV641" s="13" t="s">
        <v>83</v>
      </c>
      <c r="AW641" s="13" t="s">
        <v>29</v>
      </c>
      <c r="AX641" s="13" t="s">
        <v>73</v>
      </c>
      <c r="AY641" s="231" t="s">
        <v>143</v>
      </c>
    </row>
    <row r="642" spans="2:51" s="13" customFormat="1" ht="20.4">
      <c r="B642" s="221"/>
      <c r="C642" s="222"/>
      <c r="D642" s="217" t="s">
        <v>177</v>
      </c>
      <c r="E642" s="223" t="s">
        <v>1</v>
      </c>
      <c r="F642" s="224" t="s">
        <v>626</v>
      </c>
      <c r="G642" s="222"/>
      <c r="H642" s="225">
        <v>9.149</v>
      </c>
      <c r="I642" s="226"/>
      <c r="J642" s="222"/>
      <c r="K642" s="222"/>
      <c r="L642" s="227"/>
      <c r="M642" s="228"/>
      <c r="N642" s="229"/>
      <c r="O642" s="229"/>
      <c r="P642" s="229"/>
      <c r="Q642" s="229"/>
      <c r="R642" s="229"/>
      <c r="S642" s="229"/>
      <c r="T642" s="230"/>
      <c r="AT642" s="231" t="s">
        <v>177</v>
      </c>
      <c r="AU642" s="231" t="s">
        <v>83</v>
      </c>
      <c r="AV642" s="13" t="s">
        <v>83</v>
      </c>
      <c r="AW642" s="13" t="s">
        <v>29</v>
      </c>
      <c r="AX642" s="13" t="s">
        <v>73</v>
      </c>
      <c r="AY642" s="231" t="s">
        <v>143</v>
      </c>
    </row>
    <row r="643" spans="2:51" s="13" customFormat="1" ht="10.2">
      <c r="B643" s="221"/>
      <c r="C643" s="222"/>
      <c r="D643" s="217" t="s">
        <v>177</v>
      </c>
      <c r="E643" s="223" t="s">
        <v>1</v>
      </c>
      <c r="F643" s="224" t="s">
        <v>627</v>
      </c>
      <c r="G643" s="222"/>
      <c r="H643" s="225">
        <v>-1.295</v>
      </c>
      <c r="I643" s="226"/>
      <c r="J643" s="222"/>
      <c r="K643" s="222"/>
      <c r="L643" s="227"/>
      <c r="M643" s="228"/>
      <c r="N643" s="229"/>
      <c r="O643" s="229"/>
      <c r="P643" s="229"/>
      <c r="Q643" s="229"/>
      <c r="R643" s="229"/>
      <c r="S643" s="229"/>
      <c r="T643" s="230"/>
      <c r="AT643" s="231" t="s">
        <v>177</v>
      </c>
      <c r="AU643" s="231" t="s">
        <v>83</v>
      </c>
      <c r="AV643" s="13" t="s">
        <v>83</v>
      </c>
      <c r="AW643" s="13" t="s">
        <v>29</v>
      </c>
      <c r="AX643" s="13" t="s">
        <v>73</v>
      </c>
      <c r="AY643" s="231" t="s">
        <v>143</v>
      </c>
    </row>
    <row r="644" spans="2:51" s="15" customFormat="1" ht="20.4">
      <c r="B644" s="243"/>
      <c r="C644" s="244"/>
      <c r="D644" s="217" t="s">
        <v>177</v>
      </c>
      <c r="E644" s="245" t="s">
        <v>1</v>
      </c>
      <c r="F644" s="246" t="s">
        <v>628</v>
      </c>
      <c r="G644" s="244"/>
      <c r="H644" s="247">
        <v>43.984</v>
      </c>
      <c r="I644" s="248"/>
      <c r="J644" s="244"/>
      <c r="K644" s="244"/>
      <c r="L644" s="249"/>
      <c r="M644" s="250"/>
      <c r="N644" s="251"/>
      <c r="O644" s="251"/>
      <c r="P644" s="251"/>
      <c r="Q644" s="251"/>
      <c r="R644" s="251"/>
      <c r="S644" s="251"/>
      <c r="T644" s="252"/>
      <c r="AT644" s="253" t="s">
        <v>177</v>
      </c>
      <c r="AU644" s="253" t="s">
        <v>83</v>
      </c>
      <c r="AV644" s="15" t="s">
        <v>157</v>
      </c>
      <c r="AW644" s="15" t="s">
        <v>29</v>
      </c>
      <c r="AX644" s="15" t="s">
        <v>73</v>
      </c>
      <c r="AY644" s="253" t="s">
        <v>143</v>
      </c>
    </row>
    <row r="645" spans="2:51" s="14" customFormat="1" ht="10.2">
      <c r="B645" s="232"/>
      <c r="C645" s="233"/>
      <c r="D645" s="217" t="s">
        <v>177</v>
      </c>
      <c r="E645" s="234" t="s">
        <v>1</v>
      </c>
      <c r="F645" s="235" t="s">
        <v>179</v>
      </c>
      <c r="G645" s="233"/>
      <c r="H645" s="236">
        <v>43.984</v>
      </c>
      <c r="I645" s="237"/>
      <c r="J645" s="233"/>
      <c r="K645" s="233"/>
      <c r="L645" s="238"/>
      <c r="M645" s="239"/>
      <c r="N645" s="240"/>
      <c r="O645" s="240"/>
      <c r="P645" s="240"/>
      <c r="Q645" s="240"/>
      <c r="R645" s="240"/>
      <c r="S645" s="240"/>
      <c r="T645" s="241"/>
      <c r="AT645" s="242" t="s">
        <v>177</v>
      </c>
      <c r="AU645" s="242" t="s">
        <v>83</v>
      </c>
      <c r="AV645" s="14" t="s">
        <v>151</v>
      </c>
      <c r="AW645" s="14" t="s">
        <v>29</v>
      </c>
      <c r="AX645" s="14" t="s">
        <v>81</v>
      </c>
      <c r="AY645" s="242" t="s">
        <v>143</v>
      </c>
    </row>
    <row r="646" spans="1:65" s="2" customFormat="1" ht="43.2" customHeight="1">
      <c r="A646" s="35"/>
      <c r="B646" s="36"/>
      <c r="C646" s="204" t="s">
        <v>629</v>
      </c>
      <c r="D646" s="204" t="s">
        <v>146</v>
      </c>
      <c r="E646" s="205" t="s">
        <v>391</v>
      </c>
      <c r="F646" s="206" t="s">
        <v>392</v>
      </c>
      <c r="G646" s="207" t="s">
        <v>199</v>
      </c>
      <c r="H646" s="208">
        <v>87.968</v>
      </c>
      <c r="I646" s="209"/>
      <c r="J646" s="210">
        <f>ROUND(I646*H646,2)</f>
        <v>0</v>
      </c>
      <c r="K646" s="206" t="s">
        <v>150</v>
      </c>
      <c r="L646" s="40"/>
      <c r="M646" s="211" t="s">
        <v>1</v>
      </c>
      <c r="N646" s="212" t="s">
        <v>38</v>
      </c>
      <c r="O646" s="72"/>
      <c r="P646" s="213">
        <f>O646*H646</f>
        <v>0</v>
      </c>
      <c r="Q646" s="213">
        <v>0.0079</v>
      </c>
      <c r="R646" s="213">
        <f>Q646*H646</f>
        <v>0.6949472000000001</v>
      </c>
      <c r="S646" s="213">
        <v>0</v>
      </c>
      <c r="T646" s="214">
        <f>S646*H646</f>
        <v>0</v>
      </c>
      <c r="U646" s="35"/>
      <c r="V646" s="35"/>
      <c r="W646" s="35"/>
      <c r="X646" s="35"/>
      <c r="Y646" s="35"/>
      <c r="Z646" s="35"/>
      <c r="AA646" s="35"/>
      <c r="AB646" s="35"/>
      <c r="AC646" s="35"/>
      <c r="AD646" s="35"/>
      <c r="AE646" s="35"/>
      <c r="AR646" s="215" t="s">
        <v>151</v>
      </c>
      <c r="AT646" s="215" t="s">
        <v>146</v>
      </c>
      <c r="AU646" s="215" t="s">
        <v>83</v>
      </c>
      <c r="AY646" s="18" t="s">
        <v>143</v>
      </c>
      <c r="BE646" s="216">
        <f>IF(N646="základní",J646,0)</f>
        <v>0</v>
      </c>
      <c r="BF646" s="216">
        <f>IF(N646="snížená",J646,0)</f>
        <v>0</v>
      </c>
      <c r="BG646" s="216">
        <f>IF(N646="zákl. přenesená",J646,0)</f>
        <v>0</v>
      </c>
      <c r="BH646" s="216">
        <f>IF(N646="sníž. přenesená",J646,0)</f>
        <v>0</v>
      </c>
      <c r="BI646" s="216">
        <f>IF(N646="nulová",J646,0)</f>
        <v>0</v>
      </c>
      <c r="BJ646" s="18" t="s">
        <v>81</v>
      </c>
      <c r="BK646" s="216">
        <f>ROUND(I646*H646,2)</f>
        <v>0</v>
      </c>
      <c r="BL646" s="18" t="s">
        <v>151</v>
      </c>
      <c r="BM646" s="215" t="s">
        <v>630</v>
      </c>
    </row>
    <row r="647" spans="1:47" s="2" customFormat="1" ht="57.6">
      <c r="A647" s="35"/>
      <c r="B647" s="36"/>
      <c r="C647" s="37"/>
      <c r="D647" s="217" t="s">
        <v>152</v>
      </c>
      <c r="E647" s="37"/>
      <c r="F647" s="218" t="s">
        <v>384</v>
      </c>
      <c r="G647" s="37"/>
      <c r="H647" s="37"/>
      <c r="I647" s="116"/>
      <c r="J647" s="37"/>
      <c r="K647" s="37"/>
      <c r="L647" s="40"/>
      <c r="M647" s="219"/>
      <c r="N647" s="220"/>
      <c r="O647" s="72"/>
      <c r="P647" s="72"/>
      <c r="Q647" s="72"/>
      <c r="R647" s="72"/>
      <c r="S647" s="72"/>
      <c r="T647" s="73"/>
      <c r="U647" s="35"/>
      <c r="V647" s="35"/>
      <c r="W647" s="35"/>
      <c r="X647" s="35"/>
      <c r="Y647" s="35"/>
      <c r="Z647" s="35"/>
      <c r="AA647" s="35"/>
      <c r="AB647" s="35"/>
      <c r="AC647" s="35"/>
      <c r="AD647" s="35"/>
      <c r="AE647" s="35"/>
      <c r="AT647" s="18" t="s">
        <v>152</v>
      </c>
      <c r="AU647" s="18" t="s">
        <v>83</v>
      </c>
    </row>
    <row r="648" spans="2:51" s="13" customFormat="1" ht="10.2">
      <c r="B648" s="221"/>
      <c r="C648" s="222"/>
      <c r="D648" s="217" t="s">
        <v>177</v>
      </c>
      <c r="E648" s="223" t="s">
        <v>1</v>
      </c>
      <c r="F648" s="224" t="s">
        <v>631</v>
      </c>
      <c r="G648" s="222"/>
      <c r="H648" s="225">
        <v>87.968</v>
      </c>
      <c r="I648" s="226"/>
      <c r="J648" s="222"/>
      <c r="K648" s="222"/>
      <c r="L648" s="227"/>
      <c r="M648" s="228"/>
      <c r="N648" s="229"/>
      <c r="O648" s="229"/>
      <c r="P648" s="229"/>
      <c r="Q648" s="229"/>
      <c r="R648" s="229"/>
      <c r="S648" s="229"/>
      <c r="T648" s="230"/>
      <c r="AT648" s="231" t="s">
        <v>177</v>
      </c>
      <c r="AU648" s="231" t="s">
        <v>83</v>
      </c>
      <c r="AV648" s="13" t="s">
        <v>83</v>
      </c>
      <c r="AW648" s="13" t="s">
        <v>29</v>
      </c>
      <c r="AX648" s="13" t="s">
        <v>73</v>
      </c>
      <c r="AY648" s="231" t="s">
        <v>143</v>
      </c>
    </row>
    <row r="649" spans="2:51" s="14" customFormat="1" ht="10.2">
      <c r="B649" s="232"/>
      <c r="C649" s="233"/>
      <c r="D649" s="217" t="s">
        <v>177</v>
      </c>
      <c r="E649" s="234" t="s">
        <v>1</v>
      </c>
      <c r="F649" s="235" t="s">
        <v>179</v>
      </c>
      <c r="G649" s="233"/>
      <c r="H649" s="236">
        <v>87.968</v>
      </c>
      <c r="I649" s="237"/>
      <c r="J649" s="233"/>
      <c r="K649" s="233"/>
      <c r="L649" s="238"/>
      <c r="M649" s="239"/>
      <c r="N649" s="240"/>
      <c r="O649" s="240"/>
      <c r="P649" s="240"/>
      <c r="Q649" s="240"/>
      <c r="R649" s="240"/>
      <c r="S649" s="240"/>
      <c r="T649" s="241"/>
      <c r="AT649" s="242" t="s">
        <v>177</v>
      </c>
      <c r="AU649" s="242" t="s">
        <v>83</v>
      </c>
      <c r="AV649" s="14" t="s">
        <v>151</v>
      </c>
      <c r="AW649" s="14" t="s">
        <v>29</v>
      </c>
      <c r="AX649" s="14" t="s">
        <v>81</v>
      </c>
      <c r="AY649" s="242" t="s">
        <v>143</v>
      </c>
    </row>
    <row r="650" spans="1:65" s="2" customFormat="1" ht="21.6" customHeight="1">
      <c r="A650" s="35"/>
      <c r="B650" s="36"/>
      <c r="C650" s="204" t="s">
        <v>404</v>
      </c>
      <c r="D650" s="204" t="s">
        <v>146</v>
      </c>
      <c r="E650" s="205" t="s">
        <v>395</v>
      </c>
      <c r="F650" s="206" t="s">
        <v>396</v>
      </c>
      <c r="G650" s="207" t="s">
        <v>199</v>
      </c>
      <c r="H650" s="208">
        <v>438.43</v>
      </c>
      <c r="I650" s="209"/>
      <c r="J650" s="210">
        <f>ROUND(I650*H650,2)</f>
        <v>0</v>
      </c>
      <c r="K650" s="206" t="s">
        <v>150</v>
      </c>
      <c r="L650" s="40"/>
      <c r="M650" s="211" t="s">
        <v>1</v>
      </c>
      <c r="N650" s="212" t="s">
        <v>38</v>
      </c>
      <c r="O650" s="72"/>
      <c r="P650" s="213">
        <f>O650*H650</f>
        <v>0</v>
      </c>
      <c r="Q650" s="213">
        <v>0</v>
      </c>
      <c r="R650" s="213">
        <f>Q650*H650</f>
        <v>0</v>
      </c>
      <c r="S650" s="213">
        <v>0</v>
      </c>
      <c r="T650" s="214">
        <f>S650*H650</f>
        <v>0</v>
      </c>
      <c r="U650" s="35"/>
      <c r="V650" s="35"/>
      <c r="W650" s="35"/>
      <c r="X650" s="35"/>
      <c r="Y650" s="35"/>
      <c r="Z650" s="35"/>
      <c r="AA650" s="35"/>
      <c r="AB650" s="35"/>
      <c r="AC650" s="35"/>
      <c r="AD650" s="35"/>
      <c r="AE650" s="35"/>
      <c r="AR650" s="215" t="s">
        <v>151</v>
      </c>
      <c r="AT650" s="215" t="s">
        <v>146</v>
      </c>
      <c r="AU650" s="215" t="s">
        <v>83</v>
      </c>
      <c r="AY650" s="18" t="s">
        <v>143</v>
      </c>
      <c r="BE650" s="216">
        <f>IF(N650="základní",J650,0)</f>
        <v>0</v>
      </c>
      <c r="BF650" s="216">
        <f>IF(N650="snížená",J650,0)</f>
        <v>0</v>
      </c>
      <c r="BG650" s="216">
        <f>IF(N650="zákl. přenesená",J650,0)</f>
        <v>0</v>
      </c>
      <c r="BH650" s="216">
        <f>IF(N650="sníž. přenesená",J650,0)</f>
        <v>0</v>
      </c>
      <c r="BI650" s="216">
        <f>IF(N650="nulová",J650,0)</f>
        <v>0</v>
      </c>
      <c r="BJ650" s="18" t="s">
        <v>81</v>
      </c>
      <c r="BK650" s="216">
        <f>ROUND(I650*H650,2)</f>
        <v>0</v>
      </c>
      <c r="BL650" s="18" t="s">
        <v>151</v>
      </c>
      <c r="BM650" s="215" t="s">
        <v>632</v>
      </c>
    </row>
    <row r="651" spans="2:51" s="13" customFormat="1" ht="10.2">
      <c r="B651" s="221"/>
      <c r="C651" s="222"/>
      <c r="D651" s="217" t="s">
        <v>177</v>
      </c>
      <c r="E651" s="223" t="s">
        <v>1</v>
      </c>
      <c r="F651" s="224" t="s">
        <v>633</v>
      </c>
      <c r="G651" s="222"/>
      <c r="H651" s="225">
        <v>394.446</v>
      </c>
      <c r="I651" s="226"/>
      <c r="J651" s="222"/>
      <c r="K651" s="222"/>
      <c r="L651" s="227"/>
      <c r="M651" s="228"/>
      <c r="N651" s="229"/>
      <c r="O651" s="229"/>
      <c r="P651" s="229"/>
      <c r="Q651" s="229"/>
      <c r="R651" s="229"/>
      <c r="S651" s="229"/>
      <c r="T651" s="230"/>
      <c r="AT651" s="231" t="s">
        <v>177</v>
      </c>
      <c r="AU651" s="231" t="s">
        <v>83</v>
      </c>
      <c r="AV651" s="13" t="s">
        <v>83</v>
      </c>
      <c r="AW651" s="13" t="s">
        <v>29</v>
      </c>
      <c r="AX651" s="13" t="s">
        <v>73</v>
      </c>
      <c r="AY651" s="231" t="s">
        <v>143</v>
      </c>
    </row>
    <row r="652" spans="2:51" s="13" customFormat="1" ht="10.2">
      <c r="B652" s="221"/>
      <c r="C652" s="222"/>
      <c r="D652" s="217" t="s">
        <v>177</v>
      </c>
      <c r="E652" s="223" t="s">
        <v>1</v>
      </c>
      <c r="F652" s="224" t="s">
        <v>634</v>
      </c>
      <c r="G652" s="222"/>
      <c r="H652" s="225">
        <v>43.984</v>
      </c>
      <c r="I652" s="226"/>
      <c r="J652" s="222"/>
      <c r="K652" s="222"/>
      <c r="L652" s="227"/>
      <c r="M652" s="228"/>
      <c r="N652" s="229"/>
      <c r="O652" s="229"/>
      <c r="P652" s="229"/>
      <c r="Q652" s="229"/>
      <c r="R652" s="229"/>
      <c r="S652" s="229"/>
      <c r="T652" s="230"/>
      <c r="AT652" s="231" t="s">
        <v>177</v>
      </c>
      <c r="AU652" s="231" t="s">
        <v>83</v>
      </c>
      <c r="AV652" s="13" t="s">
        <v>83</v>
      </c>
      <c r="AW652" s="13" t="s">
        <v>29</v>
      </c>
      <c r="AX652" s="13" t="s">
        <v>73</v>
      </c>
      <c r="AY652" s="231" t="s">
        <v>143</v>
      </c>
    </row>
    <row r="653" spans="2:51" s="14" customFormat="1" ht="10.2">
      <c r="B653" s="232"/>
      <c r="C653" s="233"/>
      <c r="D653" s="217" t="s">
        <v>177</v>
      </c>
      <c r="E653" s="234" t="s">
        <v>1</v>
      </c>
      <c r="F653" s="235" t="s">
        <v>179</v>
      </c>
      <c r="G653" s="233"/>
      <c r="H653" s="236">
        <v>438.43</v>
      </c>
      <c r="I653" s="237"/>
      <c r="J653" s="233"/>
      <c r="K653" s="233"/>
      <c r="L653" s="238"/>
      <c r="M653" s="239"/>
      <c r="N653" s="240"/>
      <c r="O653" s="240"/>
      <c r="P653" s="240"/>
      <c r="Q653" s="240"/>
      <c r="R653" s="240"/>
      <c r="S653" s="240"/>
      <c r="T653" s="241"/>
      <c r="AT653" s="242" t="s">
        <v>177</v>
      </c>
      <c r="AU653" s="242" t="s">
        <v>83</v>
      </c>
      <c r="AV653" s="14" t="s">
        <v>151</v>
      </c>
      <c r="AW653" s="14" t="s">
        <v>29</v>
      </c>
      <c r="AX653" s="14" t="s">
        <v>81</v>
      </c>
      <c r="AY653" s="242" t="s">
        <v>143</v>
      </c>
    </row>
    <row r="654" spans="1:65" s="2" customFormat="1" ht="14.4" customHeight="1">
      <c r="A654" s="35"/>
      <c r="B654" s="36"/>
      <c r="C654" s="204" t="s">
        <v>635</v>
      </c>
      <c r="D654" s="204" t="s">
        <v>146</v>
      </c>
      <c r="E654" s="205" t="s">
        <v>402</v>
      </c>
      <c r="F654" s="206" t="s">
        <v>403</v>
      </c>
      <c r="G654" s="207" t="s">
        <v>199</v>
      </c>
      <c r="H654" s="208">
        <v>131.529</v>
      </c>
      <c r="I654" s="209"/>
      <c r="J654" s="210">
        <f>ROUND(I654*H654,2)</f>
        <v>0</v>
      </c>
      <c r="K654" s="206" t="s">
        <v>1</v>
      </c>
      <c r="L654" s="40"/>
      <c r="M654" s="211" t="s">
        <v>1</v>
      </c>
      <c r="N654" s="212" t="s">
        <v>38</v>
      </c>
      <c r="O654" s="72"/>
      <c r="P654" s="213">
        <f>O654*H654</f>
        <v>0</v>
      </c>
      <c r="Q654" s="213">
        <v>0</v>
      </c>
      <c r="R654" s="213">
        <f>Q654*H654</f>
        <v>0</v>
      </c>
      <c r="S654" s="213">
        <v>0</v>
      </c>
      <c r="T654" s="214">
        <f>S654*H654</f>
        <v>0</v>
      </c>
      <c r="U654" s="35"/>
      <c r="V654" s="35"/>
      <c r="W654" s="35"/>
      <c r="X654" s="35"/>
      <c r="Y654" s="35"/>
      <c r="Z654" s="35"/>
      <c r="AA654" s="35"/>
      <c r="AB654" s="35"/>
      <c r="AC654" s="35"/>
      <c r="AD654" s="35"/>
      <c r="AE654" s="35"/>
      <c r="AR654" s="215" t="s">
        <v>151</v>
      </c>
      <c r="AT654" s="215" t="s">
        <v>146</v>
      </c>
      <c r="AU654" s="215" t="s">
        <v>83</v>
      </c>
      <c r="AY654" s="18" t="s">
        <v>143</v>
      </c>
      <c r="BE654" s="216">
        <f>IF(N654="základní",J654,0)</f>
        <v>0</v>
      </c>
      <c r="BF654" s="216">
        <f>IF(N654="snížená",J654,0)</f>
        <v>0</v>
      </c>
      <c r="BG654" s="216">
        <f>IF(N654="zákl. přenesená",J654,0)</f>
        <v>0</v>
      </c>
      <c r="BH654" s="216">
        <f>IF(N654="sníž. přenesená",J654,0)</f>
        <v>0</v>
      </c>
      <c r="BI654" s="216">
        <f>IF(N654="nulová",J654,0)</f>
        <v>0</v>
      </c>
      <c r="BJ654" s="18" t="s">
        <v>81</v>
      </c>
      <c r="BK654" s="216">
        <f>ROUND(I654*H654,2)</f>
        <v>0</v>
      </c>
      <c r="BL654" s="18" t="s">
        <v>151</v>
      </c>
      <c r="BM654" s="215" t="s">
        <v>636</v>
      </c>
    </row>
    <row r="655" spans="2:51" s="13" customFormat="1" ht="10.2">
      <c r="B655" s="221"/>
      <c r="C655" s="222"/>
      <c r="D655" s="217" t="s">
        <v>177</v>
      </c>
      <c r="E655" s="223" t="s">
        <v>1</v>
      </c>
      <c r="F655" s="224" t="s">
        <v>637</v>
      </c>
      <c r="G655" s="222"/>
      <c r="H655" s="225">
        <v>131.529</v>
      </c>
      <c r="I655" s="226"/>
      <c r="J655" s="222"/>
      <c r="K655" s="222"/>
      <c r="L655" s="227"/>
      <c r="M655" s="228"/>
      <c r="N655" s="229"/>
      <c r="O655" s="229"/>
      <c r="P655" s="229"/>
      <c r="Q655" s="229"/>
      <c r="R655" s="229"/>
      <c r="S655" s="229"/>
      <c r="T655" s="230"/>
      <c r="AT655" s="231" t="s">
        <v>177</v>
      </c>
      <c r="AU655" s="231" t="s">
        <v>83</v>
      </c>
      <c r="AV655" s="13" t="s">
        <v>83</v>
      </c>
      <c r="AW655" s="13" t="s">
        <v>29</v>
      </c>
      <c r="AX655" s="13" t="s">
        <v>73</v>
      </c>
      <c r="AY655" s="231" t="s">
        <v>143</v>
      </c>
    </row>
    <row r="656" spans="2:51" s="14" customFormat="1" ht="10.2">
      <c r="B656" s="232"/>
      <c r="C656" s="233"/>
      <c r="D656" s="217" t="s">
        <v>177</v>
      </c>
      <c r="E656" s="234" t="s">
        <v>1</v>
      </c>
      <c r="F656" s="235" t="s">
        <v>179</v>
      </c>
      <c r="G656" s="233"/>
      <c r="H656" s="236">
        <v>131.529</v>
      </c>
      <c r="I656" s="237"/>
      <c r="J656" s="233"/>
      <c r="K656" s="233"/>
      <c r="L656" s="238"/>
      <c r="M656" s="239"/>
      <c r="N656" s="240"/>
      <c r="O656" s="240"/>
      <c r="P656" s="240"/>
      <c r="Q656" s="240"/>
      <c r="R656" s="240"/>
      <c r="S656" s="240"/>
      <c r="T656" s="241"/>
      <c r="AT656" s="242" t="s">
        <v>177</v>
      </c>
      <c r="AU656" s="242" t="s">
        <v>83</v>
      </c>
      <c r="AV656" s="14" t="s">
        <v>151</v>
      </c>
      <c r="AW656" s="14" t="s">
        <v>29</v>
      </c>
      <c r="AX656" s="14" t="s">
        <v>81</v>
      </c>
      <c r="AY656" s="242" t="s">
        <v>143</v>
      </c>
    </row>
    <row r="657" spans="1:65" s="2" customFormat="1" ht="32.4" customHeight="1">
      <c r="A657" s="35"/>
      <c r="B657" s="36"/>
      <c r="C657" s="204" t="s">
        <v>408</v>
      </c>
      <c r="D657" s="204" t="s">
        <v>146</v>
      </c>
      <c r="E657" s="205" t="s">
        <v>555</v>
      </c>
      <c r="F657" s="206" t="s">
        <v>556</v>
      </c>
      <c r="G657" s="207" t="s">
        <v>199</v>
      </c>
      <c r="H657" s="208">
        <v>398.176</v>
      </c>
      <c r="I657" s="209"/>
      <c r="J657" s="210">
        <f>ROUND(I657*H657,2)</f>
        <v>0</v>
      </c>
      <c r="K657" s="206" t="s">
        <v>150</v>
      </c>
      <c r="L657" s="40"/>
      <c r="M657" s="211" t="s">
        <v>1</v>
      </c>
      <c r="N657" s="212" t="s">
        <v>38</v>
      </c>
      <c r="O657" s="72"/>
      <c r="P657" s="213">
        <f>O657*H657</f>
        <v>0</v>
      </c>
      <c r="Q657" s="213">
        <v>0.004384</v>
      </c>
      <c r="R657" s="213">
        <f>Q657*H657</f>
        <v>1.745603584</v>
      </c>
      <c r="S657" s="213">
        <v>0</v>
      </c>
      <c r="T657" s="214">
        <f>S657*H657</f>
        <v>0</v>
      </c>
      <c r="U657" s="35"/>
      <c r="V657" s="35"/>
      <c r="W657" s="35"/>
      <c r="X657" s="35"/>
      <c r="Y657" s="35"/>
      <c r="Z657" s="35"/>
      <c r="AA657" s="35"/>
      <c r="AB657" s="35"/>
      <c r="AC657" s="35"/>
      <c r="AD657" s="35"/>
      <c r="AE657" s="35"/>
      <c r="AR657" s="215" t="s">
        <v>151</v>
      </c>
      <c r="AT657" s="215" t="s">
        <v>146</v>
      </c>
      <c r="AU657" s="215" t="s">
        <v>83</v>
      </c>
      <c r="AY657" s="18" t="s">
        <v>143</v>
      </c>
      <c r="BE657" s="216">
        <f>IF(N657="základní",J657,0)</f>
        <v>0</v>
      </c>
      <c r="BF657" s="216">
        <f>IF(N657="snížená",J657,0)</f>
        <v>0</v>
      </c>
      <c r="BG657" s="216">
        <f>IF(N657="zákl. přenesená",J657,0)</f>
        <v>0</v>
      </c>
      <c r="BH657" s="216">
        <f>IF(N657="sníž. přenesená",J657,0)</f>
        <v>0</v>
      </c>
      <c r="BI657" s="216">
        <f>IF(N657="nulová",J657,0)</f>
        <v>0</v>
      </c>
      <c r="BJ657" s="18" t="s">
        <v>81</v>
      </c>
      <c r="BK657" s="216">
        <f>ROUND(I657*H657,2)</f>
        <v>0</v>
      </c>
      <c r="BL657" s="18" t="s">
        <v>151</v>
      </c>
      <c r="BM657" s="215" t="s">
        <v>638</v>
      </c>
    </row>
    <row r="658" spans="1:47" s="2" customFormat="1" ht="19.2">
      <c r="A658" s="35"/>
      <c r="B658" s="36"/>
      <c r="C658" s="37"/>
      <c r="D658" s="217" t="s">
        <v>152</v>
      </c>
      <c r="E658" s="37"/>
      <c r="F658" s="218" t="s">
        <v>558</v>
      </c>
      <c r="G658" s="37"/>
      <c r="H658" s="37"/>
      <c r="I658" s="116"/>
      <c r="J658" s="37"/>
      <c r="K658" s="37"/>
      <c r="L658" s="40"/>
      <c r="M658" s="219"/>
      <c r="N658" s="220"/>
      <c r="O658" s="72"/>
      <c r="P658" s="72"/>
      <c r="Q658" s="72"/>
      <c r="R658" s="72"/>
      <c r="S658" s="72"/>
      <c r="T658" s="73"/>
      <c r="U658" s="35"/>
      <c r="V658" s="35"/>
      <c r="W658" s="35"/>
      <c r="X658" s="35"/>
      <c r="Y658" s="35"/>
      <c r="Z658" s="35"/>
      <c r="AA658" s="35"/>
      <c r="AB658" s="35"/>
      <c r="AC658" s="35"/>
      <c r="AD658" s="35"/>
      <c r="AE658" s="35"/>
      <c r="AT658" s="18" t="s">
        <v>152</v>
      </c>
      <c r="AU658" s="18" t="s">
        <v>83</v>
      </c>
    </row>
    <row r="659" spans="2:51" s="13" customFormat="1" ht="10.2">
      <c r="B659" s="221"/>
      <c r="C659" s="222"/>
      <c r="D659" s="217" t="s">
        <v>177</v>
      </c>
      <c r="E659" s="223" t="s">
        <v>1</v>
      </c>
      <c r="F659" s="224" t="s">
        <v>639</v>
      </c>
      <c r="G659" s="222"/>
      <c r="H659" s="225">
        <v>10.4</v>
      </c>
      <c r="I659" s="226"/>
      <c r="J659" s="222"/>
      <c r="K659" s="222"/>
      <c r="L659" s="227"/>
      <c r="M659" s="228"/>
      <c r="N659" s="229"/>
      <c r="O659" s="229"/>
      <c r="P659" s="229"/>
      <c r="Q659" s="229"/>
      <c r="R659" s="229"/>
      <c r="S659" s="229"/>
      <c r="T659" s="230"/>
      <c r="AT659" s="231" t="s">
        <v>177</v>
      </c>
      <c r="AU659" s="231" t="s">
        <v>83</v>
      </c>
      <c r="AV659" s="13" t="s">
        <v>83</v>
      </c>
      <c r="AW659" s="13" t="s">
        <v>29</v>
      </c>
      <c r="AX659" s="13" t="s">
        <v>73</v>
      </c>
      <c r="AY659" s="231" t="s">
        <v>143</v>
      </c>
    </row>
    <row r="660" spans="2:51" s="13" customFormat="1" ht="10.2">
      <c r="B660" s="221"/>
      <c r="C660" s="222"/>
      <c r="D660" s="217" t="s">
        <v>177</v>
      </c>
      <c r="E660" s="223" t="s">
        <v>1</v>
      </c>
      <c r="F660" s="224" t="s">
        <v>640</v>
      </c>
      <c r="G660" s="222"/>
      <c r="H660" s="225">
        <v>13.12</v>
      </c>
      <c r="I660" s="226"/>
      <c r="J660" s="222"/>
      <c r="K660" s="222"/>
      <c r="L660" s="227"/>
      <c r="M660" s="228"/>
      <c r="N660" s="229"/>
      <c r="O660" s="229"/>
      <c r="P660" s="229"/>
      <c r="Q660" s="229"/>
      <c r="R660" s="229"/>
      <c r="S660" s="229"/>
      <c r="T660" s="230"/>
      <c r="AT660" s="231" t="s">
        <v>177</v>
      </c>
      <c r="AU660" s="231" t="s">
        <v>83</v>
      </c>
      <c r="AV660" s="13" t="s">
        <v>83</v>
      </c>
      <c r="AW660" s="13" t="s">
        <v>29</v>
      </c>
      <c r="AX660" s="13" t="s">
        <v>73</v>
      </c>
      <c r="AY660" s="231" t="s">
        <v>143</v>
      </c>
    </row>
    <row r="661" spans="2:51" s="13" customFormat="1" ht="10.2">
      <c r="B661" s="221"/>
      <c r="C661" s="222"/>
      <c r="D661" s="217" t="s">
        <v>177</v>
      </c>
      <c r="E661" s="223" t="s">
        <v>1</v>
      </c>
      <c r="F661" s="224" t="s">
        <v>641</v>
      </c>
      <c r="G661" s="222"/>
      <c r="H661" s="225">
        <v>-8.13</v>
      </c>
      <c r="I661" s="226"/>
      <c r="J661" s="222"/>
      <c r="K661" s="222"/>
      <c r="L661" s="227"/>
      <c r="M661" s="228"/>
      <c r="N661" s="229"/>
      <c r="O661" s="229"/>
      <c r="P661" s="229"/>
      <c r="Q661" s="229"/>
      <c r="R661" s="229"/>
      <c r="S661" s="229"/>
      <c r="T661" s="230"/>
      <c r="AT661" s="231" t="s">
        <v>177</v>
      </c>
      <c r="AU661" s="231" t="s">
        <v>83</v>
      </c>
      <c r="AV661" s="13" t="s">
        <v>83</v>
      </c>
      <c r="AW661" s="13" t="s">
        <v>29</v>
      </c>
      <c r="AX661" s="13" t="s">
        <v>73</v>
      </c>
      <c r="AY661" s="231" t="s">
        <v>143</v>
      </c>
    </row>
    <row r="662" spans="2:51" s="13" customFormat="1" ht="10.2">
      <c r="B662" s="221"/>
      <c r="C662" s="222"/>
      <c r="D662" s="217" t="s">
        <v>177</v>
      </c>
      <c r="E662" s="223" t="s">
        <v>1</v>
      </c>
      <c r="F662" s="224" t="s">
        <v>642</v>
      </c>
      <c r="G662" s="222"/>
      <c r="H662" s="225">
        <v>27.06</v>
      </c>
      <c r="I662" s="226"/>
      <c r="J662" s="222"/>
      <c r="K662" s="222"/>
      <c r="L662" s="227"/>
      <c r="M662" s="228"/>
      <c r="N662" s="229"/>
      <c r="O662" s="229"/>
      <c r="P662" s="229"/>
      <c r="Q662" s="229"/>
      <c r="R662" s="229"/>
      <c r="S662" s="229"/>
      <c r="T662" s="230"/>
      <c r="AT662" s="231" t="s">
        <v>177</v>
      </c>
      <c r="AU662" s="231" t="s">
        <v>83</v>
      </c>
      <c r="AV662" s="13" t="s">
        <v>83</v>
      </c>
      <c r="AW662" s="13" t="s">
        <v>29</v>
      </c>
      <c r="AX662" s="13" t="s">
        <v>73</v>
      </c>
      <c r="AY662" s="231" t="s">
        <v>143</v>
      </c>
    </row>
    <row r="663" spans="2:51" s="13" customFormat="1" ht="10.2">
      <c r="B663" s="221"/>
      <c r="C663" s="222"/>
      <c r="D663" s="217" t="s">
        <v>177</v>
      </c>
      <c r="E663" s="223" t="s">
        <v>1</v>
      </c>
      <c r="F663" s="224" t="s">
        <v>643</v>
      </c>
      <c r="G663" s="222"/>
      <c r="H663" s="225">
        <v>11.22</v>
      </c>
      <c r="I663" s="226"/>
      <c r="J663" s="222"/>
      <c r="K663" s="222"/>
      <c r="L663" s="227"/>
      <c r="M663" s="228"/>
      <c r="N663" s="229"/>
      <c r="O663" s="229"/>
      <c r="P663" s="229"/>
      <c r="Q663" s="229"/>
      <c r="R663" s="229"/>
      <c r="S663" s="229"/>
      <c r="T663" s="230"/>
      <c r="AT663" s="231" t="s">
        <v>177</v>
      </c>
      <c r="AU663" s="231" t="s">
        <v>83</v>
      </c>
      <c r="AV663" s="13" t="s">
        <v>83</v>
      </c>
      <c r="AW663" s="13" t="s">
        <v>29</v>
      </c>
      <c r="AX663" s="13" t="s">
        <v>73</v>
      </c>
      <c r="AY663" s="231" t="s">
        <v>143</v>
      </c>
    </row>
    <row r="664" spans="2:51" s="13" customFormat="1" ht="10.2">
      <c r="B664" s="221"/>
      <c r="C664" s="222"/>
      <c r="D664" s="217" t="s">
        <v>177</v>
      </c>
      <c r="E664" s="223" t="s">
        <v>1</v>
      </c>
      <c r="F664" s="224" t="s">
        <v>644</v>
      </c>
      <c r="G664" s="222"/>
      <c r="H664" s="225">
        <v>157.488</v>
      </c>
      <c r="I664" s="226"/>
      <c r="J664" s="222"/>
      <c r="K664" s="222"/>
      <c r="L664" s="227"/>
      <c r="M664" s="228"/>
      <c r="N664" s="229"/>
      <c r="O664" s="229"/>
      <c r="P664" s="229"/>
      <c r="Q664" s="229"/>
      <c r="R664" s="229"/>
      <c r="S664" s="229"/>
      <c r="T664" s="230"/>
      <c r="AT664" s="231" t="s">
        <v>177</v>
      </c>
      <c r="AU664" s="231" t="s">
        <v>83</v>
      </c>
      <c r="AV664" s="13" t="s">
        <v>83</v>
      </c>
      <c r="AW664" s="13" t="s">
        <v>29</v>
      </c>
      <c r="AX664" s="13" t="s">
        <v>73</v>
      </c>
      <c r="AY664" s="231" t="s">
        <v>143</v>
      </c>
    </row>
    <row r="665" spans="2:51" s="13" customFormat="1" ht="10.2">
      <c r="B665" s="221"/>
      <c r="C665" s="222"/>
      <c r="D665" s="217" t="s">
        <v>177</v>
      </c>
      <c r="E665" s="223" t="s">
        <v>1</v>
      </c>
      <c r="F665" s="224" t="s">
        <v>645</v>
      </c>
      <c r="G665" s="222"/>
      <c r="H665" s="225">
        <v>173.888</v>
      </c>
      <c r="I665" s="226"/>
      <c r="J665" s="222"/>
      <c r="K665" s="222"/>
      <c r="L665" s="227"/>
      <c r="M665" s="228"/>
      <c r="N665" s="229"/>
      <c r="O665" s="229"/>
      <c r="P665" s="229"/>
      <c r="Q665" s="229"/>
      <c r="R665" s="229"/>
      <c r="S665" s="229"/>
      <c r="T665" s="230"/>
      <c r="AT665" s="231" t="s">
        <v>177</v>
      </c>
      <c r="AU665" s="231" t="s">
        <v>83</v>
      </c>
      <c r="AV665" s="13" t="s">
        <v>83</v>
      </c>
      <c r="AW665" s="13" t="s">
        <v>29</v>
      </c>
      <c r="AX665" s="13" t="s">
        <v>73</v>
      </c>
      <c r="AY665" s="231" t="s">
        <v>143</v>
      </c>
    </row>
    <row r="666" spans="2:51" s="13" customFormat="1" ht="10.2">
      <c r="B666" s="221"/>
      <c r="C666" s="222"/>
      <c r="D666" s="217" t="s">
        <v>177</v>
      </c>
      <c r="E666" s="223" t="s">
        <v>1</v>
      </c>
      <c r="F666" s="224" t="s">
        <v>646</v>
      </c>
      <c r="G666" s="222"/>
      <c r="H666" s="225">
        <v>22.11</v>
      </c>
      <c r="I666" s="226"/>
      <c r="J666" s="222"/>
      <c r="K666" s="222"/>
      <c r="L666" s="227"/>
      <c r="M666" s="228"/>
      <c r="N666" s="229"/>
      <c r="O666" s="229"/>
      <c r="P666" s="229"/>
      <c r="Q666" s="229"/>
      <c r="R666" s="229"/>
      <c r="S666" s="229"/>
      <c r="T666" s="230"/>
      <c r="AT666" s="231" t="s">
        <v>177</v>
      </c>
      <c r="AU666" s="231" t="s">
        <v>83</v>
      </c>
      <c r="AV666" s="13" t="s">
        <v>83</v>
      </c>
      <c r="AW666" s="13" t="s">
        <v>29</v>
      </c>
      <c r="AX666" s="13" t="s">
        <v>73</v>
      </c>
      <c r="AY666" s="231" t="s">
        <v>143</v>
      </c>
    </row>
    <row r="667" spans="2:51" s="13" customFormat="1" ht="10.2">
      <c r="B667" s="221"/>
      <c r="C667" s="222"/>
      <c r="D667" s="217" t="s">
        <v>177</v>
      </c>
      <c r="E667" s="223" t="s">
        <v>1</v>
      </c>
      <c r="F667" s="224" t="s">
        <v>609</v>
      </c>
      <c r="G667" s="222"/>
      <c r="H667" s="225">
        <v>20.024</v>
      </c>
      <c r="I667" s="226"/>
      <c r="J667" s="222"/>
      <c r="K667" s="222"/>
      <c r="L667" s="227"/>
      <c r="M667" s="228"/>
      <c r="N667" s="229"/>
      <c r="O667" s="229"/>
      <c r="P667" s="229"/>
      <c r="Q667" s="229"/>
      <c r="R667" s="229"/>
      <c r="S667" s="229"/>
      <c r="T667" s="230"/>
      <c r="AT667" s="231" t="s">
        <v>177</v>
      </c>
      <c r="AU667" s="231" t="s">
        <v>83</v>
      </c>
      <c r="AV667" s="13" t="s">
        <v>83</v>
      </c>
      <c r="AW667" s="13" t="s">
        <v>29</v>
      </c>
      <c r="AX667" s="13" t="s">
        <v>73</v>
      </c>
      <c r="AY667" s="231" t="s">
        <v>143</v>
      </c>
    </row>
    <row r="668" spans="2:51" s="13" customFormat="1" ht="10.2">
      <c r="B668" s="221"/>
      <c r="C668" s="222"/>
      <c r="D668" s="217" t="s">
        <v>177</v>
      </c>
      <c r="E668" s="223" t="s">
        <v>1</v>
      </c>
      <c r="F668" s="224" t="s">
        <v>611</v>
      </c>
      <c r="G668" s="222"/>
      <c r="H668" s="225">
        <v>-59.04</v>
      </c>
      <c r="I668" s="226"/>
      <c r="J668" s="222"/>
      <c r="K668" s="222"/>
      <c r="L668" s="227"/>
      <c r="M668" s="228"/>
      <c r="N668" s="229"/>
      <c r="O668" s="229"/>
      <c r="P668" s="229"/>
      <c r="Q668" s="229"/>
      <c r="R668" s="229"/>
      <c r="S668" s="229"/>
      <c r="T668" s="230"/>
      <c r="AT668" s="231" t="s">
        <v>177</v>
      </c>
      <c r="AU668" s="231" t="s">
        <v>83</v>
      </c>
      <c r="AV668" s="13" t="s">
        <v>83</v>
      </c>
      <c r="AW668" s="13" t="s">
        <v>29</v>
      </c>
      <c r="AX668" s="13" t="s">
        <v>73</v>
      </c>
      <c r="AY668" s="231" t="s">
        <v>143</v>
      </c>
    </row>
    <row r="669" spans="2:51" s="13" customFormat="1" ht="30.6">
      <c r="B669" s="221"/>
      <c r="C669" s="222"/>
      <c r="D669" s="217" t="s">
        <v>177</v>
      </c>
      <c r="E669" s="223" t="s">
        <v>1</v>
      </c>
      <c r="F669" s="224" t="s">
        <v>647</v>
      </c>
      <c r="G669" s="222"/>
      <c r="H669" s="225">
        <v>-26.792</v>
      </c>
      <c r="I669" s="226"/>
      <c r="J669" s="222"/>
      <c r="K669" s="222"/>
      <c r="L669" s="227"/>
      <c r="M669" s="228"/>
      <c r="N669" s="229"/>
      <c r="O669" s="229"/>
      <c r="P669" s="229"/>
      <c r="Q669" s="229"/>
      <c r="R669" s="229"/>
      <c r="S669" s="229"/>
      <c r="T669" s="230"/>
      <c r="AT669" s="231" t="s">
        <v>177</v>
      </c>
      <c r="AU669" s="231" t="s">
        <v>83</v>
      </c>
      <c r="AV669" s="13" t="s">
        <v>83</v>
      </c>
      <c r="AW669" s="13" t="s">
        <v>29</v>
      </c>
      <c r="AX669" s="13" t="s">
        <v>73</v>
      </c>
      <c r="AY669" s="231" t="s">
        <v>143</v>
      </c>
    </row>
    <row r="670" spans="2:51" s="13" customFormat="1" ht="10.2">
      <c r="B670" s="221"/>
      <c r="C670" s="222"/>
      <c r="D670" s="217" t="s">
        <v>177</v>
      </c>
      <c r="E670" s="223" t="s">
        <v>1</v>
      </c>
      <c r="F670" s="224" t="s">
        <v>613</v>
      </c>
      <c r="G670" s="222"/>
      <c r="H670" s="225">
        <v>3.24</v>
      </c>
      <c r="I670" s="226"/>
      <c r="J670" s="222"/>
      <c r="K670" s="222"/>
      <c r="L670" s="227"/>
      <c r="M670" s="228"/>
      <c r="N670" s="229"/>
      <c r="O670" s="229"/>
      <c r="P670" s="229"/>
      <c r="Q670" s="229"/>
      <c r="R670" s="229"/>
      <c r="S670" s="229"/>
      <c r="T670" s="230"/>
      <c r="AT670" s="231" t="s">
        <v>177</v>
      </c>
      <c r="AU670" s="231" t="s">
        <v>83</v>
      </c>
      <c r="AV670" s="13" t="s">
        <v>83</v>
      </c>
      <c r="AW670" s="13" t="s">
        <v>29</v>
      </c>
      <c r="AX670" s="13" t="s">
        <v>73</v>
      </c>
      <c r="AY670" s="231" t="s">
        <v>143</v>
      </c>
    </row>
    <row r="671" spans="2:51" s="13" customFormat="1" ht="10.2">
      <c r="B671" s="221"/>
      <c r="C671" s="222"/>
      <c r="D671" s="217" t="s">
        <v>177</v>
      </c>
      <c r="E671" s="223" t="s">
        <v>1</v>
      </c>
      <c r="F671" s="224" t="s">
        <v>614</v>
      </c>
      <c r="G671" s="222"/>
      <c r="H671" s="225">
        <v>0.72</v>
      </c>
      <c r="I671" s="226"/>
      <c r="J671" s="222"/>
      <c r="K671" s="222"/>
      <c r="L671" s="227"/>
      <c r="M671" s="228"/>
      <c r="N671" s="229"/>
      <c r="O671" s="229"/>
      <c r="P671" s="229"/>
      <c r="Q671" s="229"/>
      <c r="R671" s="229"/>
      <c r="S671" s="229"/>
      <c r="T671" s="230"/>
      <c r="AT671" s="231" t="s">
        <v>177</v>
      </c>
      <c r="AU671" s="231" t="s">
        <v>83</v>
      </c>
      <c r="AV671" s="13" t="s">
        <v>83</v>
      </c>
      <c r="AW671" s="13" t="s">
        <v>29</v>
      </c>
      <c r="AX671" s="13" t="s">
        <v>73</v>
      </c>
      <c r="AY671" s="231" t="s">
        <v>143</v>
      </c>
    </row>
    <row r="672" spans="2:51" s="13" customFormat="1" ht="10.2">
      <c r="B672" s="221"/>
      <c r="C672" s="222"/>
      <c r="D672" s="217" t="s">
        <v>177</v>
      </c>
      <c r="E672" s="223" t="s">
        <v>1</v>
      </c>
      <c r="F672" s="224" t="s">
        <v>615</v>
      </c>
      <c r="G672" s="222"/>
      <c r="H672" s="225">
        <v>2.52</v>
      </c>
      <c r="I672" s="226"/>
      <c r="J672" s="222"/>
      <c r="K672" s="222"/>
      <c r="L672" s="227"/>
      <c r="M672" s="228"/>
      <c r="N672" s="229"/>
      <c r="O672" s="229"/>
      <c r="P672" s="229"/>
      <c r="Q672" s="229"/>
      <c r="R672" s="229"/>
      <c r="S672" s="229"/>
      <c r="T672" s="230"/>
      <c r="AT672" s="231" t="s">
        <v>177</v>
      </c>
      <c r="AU672" s="231" t="s">
        <v>83</v>
      </c>
      <c r="AV672" s="13" t="s">
        <v>83</v>
      </c>
      <c r="AW672" s="13" t="s">
        <v>29</v>
      </c>
      <c r="AX672" s="13" t="s">
        <v>73</v>
      </c>
      <c r="AY672" s="231" t="s">
        <v>143</v>
      </c>
    </row>
    <row r="673" spans="2:51" s="15" customFormat="1" ht="10.2">
      <c r="B673" s="243"/>
      <c r="C673" s="244"/>
      <c r="D673" s="217" t="s">
        <v>177</v>
      </c>
      <c r="E673" s="245" t="s">
        <v>1</v>
      </c>
      <c r="F673" s="246" t="s">
        <v>616</v>
      </c>
      <c r="G673" s="244"/>
      <c r="H673" s="247">
        <v>347.828</v>
      </c>
      <c r="I673" s="248"/>
      <c r="J673" s="244"/>
      <c r="K673" s="244"/>
      <c r="L673" s="249"/>
      <c r="M673" s="250"/>
      <c r="N673" s="251"/>
      <c r="O673" s="251"/>
      <c r="P673" s="251"/>
      <c r="Q673" s="251"/>
      <c r="R673" s="251"/>
      <c r="S673" s="251"/>
      <c r="T673" s="252"/>
      <c r="AT673" s="253" t="s">
        <v>177</v>
      </c>
      <c r="AU673" s="253" t="s">
        <v>83</v>
      </c>
      <c r="AV673" s="15" t="s">
        <v>157</v>
      </c>
      <c r="AW673" s="15" t="s">
        <v>29</v>
      </c>
      <c r="AX673" s="15" t="s">
        <v>73</v>
      </c>
      <c r="AY673" s="253" t="s">
        <v>143</v>
      </c>
    </row>
    <row r="674" spans="2:51" s="13" customFormat="1" ht="10.2">
      <c r="B674" s="221"/>
      <c r="C674" s="222"/>
      <c r="D674" s="217" t="s">
        <v>177</v>
      </c>
      <c r="E674" s="223" t="s">
        <v>1</v>
      </c>
      <c r="F674" s="224" t="s">
        <v>648</v>
      </c>
      <c r="G674" s="222"/>
      <c r="H674" s="225">
        <v>39.38</v>
      </c>
      <c r="I674" s="226"/>
      <c r="J674" s="222"/>
      <c r="K674" s="222"/>
      <c r="L674" s="227"/>
      <c r="M674" s="228"/>
      <c r="N674" s="229"/>
      <c r="O674" s="229"/>
      <c r="P674" s="229"/>
      <c r="Q674" s="229"/>
      <c r="R674" s="229"/>
      <c r="S674" s="229"/>
      <c r="T674" s="230"/>
      <c r="AT674" s="231" t="s">
        <v>177</v>
      </c>
      <c r="AU674" s="231" t="s">
        <v>83</v>
      </c>
      <c r="AV674" s="13" t="s">
        <v>83</v>
      </c>
      <c r="AW674" s="13" t="s">
        <v>29</v>
      </c>
      <c r="AX674" s="13" t="s">
        <v>73</v>
      </c>
      <c r="AY674" s="231" t="s">
        <v>143</v>
      </c>
    </row>
    <row r="675" spans="2:51" s="13" customFormat="1" ht="10.2">
      <c r="B675" s="221"/>
      <c r="C675" s="222"/>
      <c r="D675" s="217" t="s">
        <v>177</v>
      </c>
      <c r="E675" s="223" t="s">
        <v>1</v>
      </c>
      <c r="F675" s="224" t="s">
        <v>649</v>
      </c>
      <c r="G675" s="222"/>
      <c r="H675" s="225">
        <v>-1.5</v>
      </c>
      <c r="I675" s="226"/>
      <c r="J675" s="222"/>
      <c r="K675" s="222"/>
      <c r="L675" s="227"/>
      <c r="M675" s="228"/>
      <c r="N675" s="229"/>
      <c r="O675" s="229"/>
      <c r="P675" s="229"/>
      <c r="Q675" s="229"/>
      <c r="R675" s="229"/>
      <c r="S675" s="229"/>
      <c r="T675" s="230"/>
      <c r="AT675" s="231" t="s">
        <v>177</v>
      </c>
      <c r="AU675" s="231" t="s">
        <v>83</v>
      </c>
      <c r="AV675" s="13" t="s">
        <v>83</v>
      </c>
      <c r="AW675" s="13" t="s">
        <v>29</v>
      </c>
      <c r="AX675" s="13" t="s">
        <v>73</v>
      </c>
      <c r="AY675" s="231" t="s">
        <v>143</v>
      </c>
    </row>
    <row r="676" spans="2:51" s="13" customFormat="1" ht="10.2">
      <c r="B676" s="221"/>
      <c r="C676" s="222"/>
      <c r="D676" s="217" t="s">
        <v>177</v>
      </c>
      <c r="E676" s="223" t="s">
        <v>1</v>
      </c>
      <c r="F676" s="224" t="s">
        <v>650</v>
      </c>
      <c r="G676" s="222"/>
      <c r="H676" s="225">
        <v>13.368</v>
      </c>
      <c r="I676" s="226"/>
      <c r="J676" s="222"/>
      <c r="K676" s="222"/>
      <c r="L676" s="227"/>
      <c r="M676" s="228"/>
      <c r="N676" s="229"/>
      <c r="O676" s="229"/>
      <c r="P676" s="229"/>
      <c r="Q676" s="229"/>
      <c r="R676" s="229"/>
      <c r="S676" s="229"/>
      <c r="T676" s="230"/>
      <c r="AT676" s="231" t="s">
        <v>177</v>
      </c>
      <c r="AU676" s="231" t="s">
        <v>83</v>
      </c>
      <c r="AV676" s="13" t="s">
        <v>83</v>
      </c>
      <c r="AW676" s="13" t="s">
        <v>29</v>
      </c>
      <c r="AX676" s="13" t="s">
        <v>73</v>
      </c>
      <c r="AY676" s="231" t="s">
        <v>143</v>
      </c>
    </row>
    <row r="677" spans="2:51" s="13" customFormat="1" ht="10.2">
      <c r="B677" s="221"/>
      <c r="C677" s="222"/>
      <c r="D677" s="217" t="s">
        <v>177</v>
      </c>
      <c r="E677" s="223" t="s">
        <v>1</v>
      </c>
      <c r="F677" s="224" t="s">
        <v>651</v>
      </c>
      <c r="G677" s="222"/>
      <c r="H677" s="225">
        <v>-3.3</v>
      </c>
      <c r="I677" s="226"/>
      <c r="J677" s="222"/>
      <c r="K677" s="222"/>
      <c r="L677" s="227"/>
      <c r="M677" s="228"/>
      <c r="N677" s="229"/>
      <c r="O677" s="229"/>
      <c r="P677" s="229"/>
      <c r="Q677" s="229"/>
      <c r="R677" s="229"/>
      <c r="S677" s="229"/>
      <c r="T677" s="230"/>
      <c r="AT677" s="231" t="s">
        <v>177</v>
      </c>
      <c r="AU677" s="231" t="s">
        <v>83</v>
      </c>
      <c r="AV677" s="13" t="s">
        <v>83</v>
      </c>
      <c r="AW677" s="13" t="s">
        <v>29</v>
      </c>
      <c r="AX677" s="13" t="s">
        <v>73</v>
      </c>
      <c r="AY677" s="231" t="s">
        <v>143</v>
      </c>
    </row>
    <row r="678" spans="2:51" s="13" customFormat="1" ht="10.2">
      <c r="B678" s="221"/>
      <c r="C678" s="222"/>
      <c r="D678" s="217" t="s">
        <v>177</v>
      </c>
      <c r="E678" s="223" t="s">
        <v>1</v>
      </c>
      <c r="F678" s="224" t="s">
        <v>652</v>
      </c>
      <c r="G678" s="222"/>
      <c r="H678" s="225">
        <v>2.4</v>
      </c>
      <c r="I678" s="226"/>
      <c r="J678" s="222"/>
      <c r="K678" s="222"/>
      <c r="L678" s="227"/>
      <c r="M678" s="228"/>
      <c r="N678" s="229"/>
      <c r="O678" s="229"/>
      <c r="P678" s="229"/>
      <c r="Q678" s="229"/>
      <c r="R678" s="229"/>
      <c r="S678" s="229"/>
      <c r="T678" s="230"/>
      <c r="AT678" s="231" t="s">
        <v>177</v>
      </c>
      <c r="AU678" s="231" t="s">
        <v>83</v>
      </c>
      <c r="AV678" s="13" t="s">
        <v>83</v>
      </c>
      <c r="AW678" s="13" t="s">
        <v>29</v>
      </c>
      <c r="AX678" s="13" t="s">
        <v>73</v>
      </c>
      <c r="AY678" s="231" t="s">
        <v>143</v>
      </c>
    </row>
    <row r="679" spans="2:51" s="15" customFormat="1" ht="10.2">
      <c r="B679" s="243"/>
      <c r="C679" s="244"/>
      <c r="D679" s="217" t="s">
        <v>177</v>
      </c>
      <c r="E679" s="245" t="s">
        <v>1</v>
      </c>
      <c r="F679" s="246" t="s">
        <v>653</v>
      </c>
      <c r="G679" s="244"/>
      <c r="H679" s="247">
        <v>50.348000000000006</v>
      </c>
      <c r="I679" s="248"/>
      <c r="J679" s="244"/>
      <c r="K679" s="244"/>
      <c r="L679" s="249"/>
      <c r="M679" s="250"/>
      <c r="N679" s="251"/>
      <c r="O679" s="251"/>
      <c r="P679" s="251"/>
      <c r="Q679" s="251"/>
      <c r="R679" s="251"/>
      <c r="S679" s="251"/>
      <c r="T679" s="252"/>
      <c r="AT679" s="253" t="s">
        <v>177</v>
      </c>
      <c r="AU679" s="253" t="s">
        <v>83</v>
      </c>
      <c r="AV679" s="15" t="s">
        <v>157</v>
      </c>
      <c r="AW679" s="15" t="s">
        <v>29</v>
      </c>
      <c r="AX679" s="15" t="s">
        <v>73</v>
      </c>
      <c r="AY679" s="253" t="s">
        <v>143</v>
      </c>
    </row>
    <row r="680" spans="2:51" s="14" customFormat="1" ht="10.2">
      <c r="B680" s="232"/>
      <c r="C680" s="233"/>
      <c r="D680" s="217" t="s">
        <v>177</v>
      </c>
      <c r="E680" s="234" t="s">
        <v>1</v>
      </c>
      <c r="F680" s="235" t="s">
        <v>179</v>
      </c>
      <c r="G680" s="233"/>
      <c r="H680" s="236">
        <v>398.17599999999993</v>
      </c>
      <c r="I680" s="237"/>
      <c r="J680" s="233"/>
      <c r="K680" s="233"/>
      <c r="L680" s="238"/>
      <c r="M680" s="239"/>
      <c r="N680" s="240"/>
      <c r="O680" s="240"/>
      <c r="P680" s="240"/>
      <c r="Q680" s="240"/>
      <c r="R680" s="240"/>
      <c r="S680" s="240"/>
      <c r="T680" s="241"/>
      <c r="AT680" s="242" t="s">
        <v>177</v>
      </c>
      <c r="AU680" s="242" t="s">
        <v>83</v>
      </c>
      <c r="AV680" s="14" t="s">
        <v>151</v>
      </c>
      <c r="AW680" s="14" t="s">
        <v>29</v>
      </c>
      <c r="AX680" s="14" t="s">
        <v>81</v>
      </c>
      <c r="AY680" s="242" t="s">
        <v>143</v>
      </c>
    </row>
    <row r="681" spans="1:65" s="2" customFormat="1" ht="32.4" customHeight="1">
      <c r="A681" s="35"/>
      <c r="B681" s="36"/>
      <c r="C681" s="204" t="s">
        <v>654</v>
      </c>
      <c r="D681" s="204" t="s">
        <v>146</v>
      </c>
      <c r="E681" s="205" t="s">
        <v>560</v>
      </c>
      <c r="F681" s="206" t="s">
        <v>561</v>
      </c>
      <c r="G681" s="207" t="s">
        <v>199</v>
      </c>
      <c r="H681" s="208">
        <v>46.398</v>
      </c>
      <c r="I681" s="209"/>
      <c r="J681" s="210">
        <f>ROUND(I681*H681,2)</f>
        <v>0</v>
      </c>
      <c r="K681" s="206" t="s">
        <v>150</v>
      </c>
      <c r="L681" s="40"/>
      <c r="M681" s="211" t="s">
        <v>1</v>
      </c>
      <c r="N681" s="212" t="s">
        <v>38</v>
      </c>
      <c r="O681" s="72"/>
      <c r="P681" s="213">
        <f>O681*H681</f>
        <v>0</v>
      </c>
      <c r="Q681" s="213">
        <v>0.004384</v>
      </c>
      <c r="R681" s="213">
        <f>Q681*H681</f>
        <v>0.203408832</v>
      </c>
      <c r="S681" s="213">
        <v>0</v>
      </c>
      <c r="T681" s="214">
        <f>S681*H681</f>
        <v>0</v>
      </c>
      <c r="U681" s="35"/>
      <c r="V681" s="35"/>
      <c r="W681" s="35"/>
      <c r="X681" s="35"/>
      <c r="Y681" s="35"/>
      <c r="Z681" s="35"/>
      <c r="AA681" s="35"/>
      <c r="AB681" s="35"/>
      <c r="AC681" s="35"/>
      <c r="AD681" s="35"/>
      <c r="AE681" s="35"/>
      <c r="AR681" s="215" t="s">
        <v>151</v>
      </c>
      <c r="AT681" s="215" t="s">
        <v>146</v>
      </c>
      <c r="AU681" s="215" t="s">
        <v>83</v>
      </c>
      <c r="AY681" s="18" t="s">
        <v>143</v>
      </c>
      <c r="BE681" s="216">
        <f>IF(N681="základní",J681,0)</f>
        <v>0</v>
      </c>
      <c r="BF681" s="216">
        <f>IF(N681="snížená",J681,0)</f>
        <v>0</v>
      </c>
      <c r="BG681" s="216">
        <f>IF(N681="zákl. přenesená",J681,0)</f>
        <v>0</v>
      </c>
      <c r="BH681" s="216">
        <f>IF(N681="sníž. přenesená",J681,0)</f>
        <v>0</v>
      </c>
      <c r="BI681" s="216">
        <f>IF(N681="nulová",J681,0)</f>
        <v>0</v>
      </c>
      <c r="BJ681" s="18" t="s">
        <v>81</v>
      </c>
      <c r="BK681" s="216">
        <f>ROUND(I681*H681,2)</f>
        <v>0</v>
      </c>
      <c r="BL681" s="18" t="s">
        <v>151</v>
      </c>
      <c r="BM681" s="215" t="s">
        <v>655</v>
      </c>
    </row>
    <row r="682" spans="1:47" s="2" customFormat="1" ht="19.2">
      <c r="A682" s="35"/>
      <c r="B682" s="36"/>
      <c r="C682" s="37"/>
      <c r="D682" s="217" t="s">
        <v>152</v>
      </c>
      <c r="E682" s="37"/>
      <c r="F682" s="218" t="s">
        <v>558</v>
      </c>
      <c r="G682" s="37"/>
      <c r="H682" s="37"/>
      <c r="I682" s="116"/>
      <c r="J682" s="37"/>
      <c r="K682" s="37"/>
      <c r="L682" s="40"/>
      <c r="M682" s="219"/>
      <c r="N682" s="220"/>
      <c r="O682" s="72"/>
      <c r="P682" s="72"/>
      <c r="Q682" s="72"/>
      <c r="R682" s="72"/>
      <c r="S682" s="72"/>
      <c r="T682" s="73"/>
      <c r="U682" s="35"/>
      <c r="V682" s="35"/>
      <c r="W682" s="35"/>
      <c r="X682" s="35"/>
      <c r="Y682" s="35"/>
      <c r="Z682" s="35"/>
      <c r="AA682" s="35"/>
      <c r="AB682" s="35"/>
      <c r="AC682" s="35"/>
      <c r="AD682" s="35"/>
      <c r="AE682" s="35"/>
      <c r="AT682" s="18" t="s">
        <v>152</v>
      </c>
      <c r="AU682" s="18" t="s">
        <v>83</v>
      </c>
    </row>
    <row r="683" spans="2:51" s="13" customFormat="1" ht="10.2">
      <c r="B683" s="221"/>
      <c r="C683" s="222"/>
      <c r="D683" s="217" t="s">
        <v>177</v>
      </c>
      <c r="E683" s="223" t="s">
        <v>1</v>
      </c>
      <c r="F683" s="224" t="s">
        <v>619</v>
      </c>
      <c r="G683" s="222"/>
      <c r="H683" s="225">
        <v>46.398</v>
      </c>
      <c r="I683" s="226"/>
      <c r="J683" s="222"/>
      <c r="K683" s="222"/>
      <c r="L683" s="227"/>
      <c r="M683" s="228"/>
      <c r="N683" s="229"/>
      <c r="O683" s="229"/>
      <c r="P683" s="229"/>
      <c r="Q683" s="229"/>
      <c r="R683" s="229"/>
      <c r="S683" s="229"/>
      <c r="T683" s="230"/>
      <c r="AT683" s="231" t="s">
        <v>177</v>
      </c>
      <c r="AU683" s="231" t="s">
        <v>83</v>
      </c>
      <c r="AV683" s="13" t="s">
        <v>83</v>
      </c>
      <c r="AW683" s="13" t="s">
        <v>29</v>
      </c>
      <c r="AX683" s="13" t="s">
        <v>73</v>
      </c>
      <c r="AY683" s="231" t="s">
        <v>143</v>
      </c>
    </row>
    <row r="684" spans="2:51" s="15" customFormat="1" ht="10.2">
      <c r="B684" s="243"/>
      <c r="C684" s="244"/>
      <c r="D684" s="217" t="s">
        <v>177</v>
      </c>
      <c r="E684" s="245" t="s">
        <v>1</v>
      </c>
      <c r="F684" s="246" t="s">
        <v>616</v>
      </c>
      <c r="G684" s="244"/>
      <c r="H684" s="247">
        <v>46.398</v>
      </c>
      <c r="I684" s="248"/>
      <c r="J684" s="244"/>
      <c r="K684" s="244"/>
      <c r="L684" s="249"/>
      <c r="M684" s="250"/>
      <c r="N684" s="251"/>
      <c r="O684" s="251"/>
      <c r="P684" s="251"/>
      <c r="Q684" s="251"/>
      <c r="R684" s="251"/>
      <c r="S684" s="251"/>
      <c r="T684" s="252"/>
      <c r="AT684" s="253" t="s">
        <v>177</v>
      </c>
      <c r="AU684" s="253" t="s">
        <v>83</v>
      </c>
      <c r="AV684" s="15" t="s">
        <v>157</v>
      </c>
      <c r="AW684" s="15" t="s">
        <v>29</v>
      </c>
      <c r="AX684" s="15" t="s">
        <v>73</v>
      </c>
      <c r="AY684" s="253" t="s">
        <v>143</v>
      </c>
    </row>
    <row r="685" spans="2:51" s="14" customFormat="1" ht="10.2">
      <c r="B685" s="232"/>
      <c r="C685" s="233"/>
      <c r="D685" s="217" t="s">
        <v>177</v>
      </c>
      <c r="E685" s="234" t="s">
        <v>1</v>
      </c>
      <c r="F685" s="235" t="s">
        <v>179</v>
      </c>
      <c r="G685" s="233"/>
      <c r="H685" s="236">
        <v>46.398</v>
      </c>
      <c r="I685" s="237"/>
      <c r="J685" s="233"/>
      <c r="K685" s="233"/>
      <c r="L685" s="238"/>
      <c r="M685" s="239"/>
      <c r="N685" s="240"/>
      <c r="O685" s="240"/>
      <c r="P685" s="240"/>
      <c r="Q685" s="240"/>
      <c r="R685" s="240"/>
      <c r="S685" s="240"/>
      <c r="T685" s="241"/>
      <c r="AT685" s="242" t="s">
        <v>177</v>
      </c>
      <c r="AU685" s="242" t="s">
        <v>83</v>
      </c>
      <c r="AV685" s="14" t="s">
        <v>151</v>
      </c>
      <c r="AW685" s="14" t="s">
        <v>29</v>
      </c>
      <c r="AX685" s="14" t="s">
        <v>81</v>
      </c>
      <c r="AY685" s="242" t="s">
        <v>143</v>
      </c>
    </row>
    <row r="686" spans="1:65" s="2" customFormat="1" ht="32.4" customHeight="1">
      <c r="A686" s="35"/>
      <c r="B686" s="36"/>
      <c r="C686" s="204" t="s">
        <v>415</v>
      </c>
      <c r="D686" s="204" t="s">
        <v>146</v>
      </c>
      <c r="E686" s="205" t="s">
        <v>566</v>
      </c>
      <c r="F686" s="206" t="s">
        <v>567</v>
      </c>
      <c r="G686" s="207" t="s">
        <v>199</v>
      </c>
      <c r="H686" s="208">
        <v>347.828</v>
      </c>
      <c r="I686" s="209"/>
      <c r="J686" s="210">
        <f>ROUND(I686*H686,2)</f>
        <v>0</v>
      </c>
      <c r="K686" s="206" t="s">
        <v>150</v>
      </c>
      <c r="L686" s="40"/>
      <c r="M686" s="211" t="s">
        <v>1</v>
      </c>
      <c r="N686" s="212" t="s">
        <v>38</v>
      </c>
      <c r="O686" s="72"/>
      <c r="P686" s="213">
        <f>O686*H686</f>
        <v>0</v>
      </c>
      <c r="Q686" s="213">
        <v>0.00268</v>
      </c>
      <c r="R686" s="213">
        <f>Q686*H686</f>
        <v>0.93217904</v>
      </c>
      <c r="S686" s="213">
        <v>0</v>
      </c>
      <c r="T686" s="214">
        <f>S686*H686</f>
        <v>0</v>
      </c>
      <c r="U686" s="35"/>
      <c r="V686" s="35"/>
      <c r="W686" s="35"/>
      <c r="X686" s="35"/>
      <c r="Y686" s="35"/>
      <c r="Z686" s="35"/>
      <c r="AA686" s="35"/>
      <c r="AB686" s="35"/>
      <c r="AC686" s="35"/>
      <c r="AD686" s="35"/>
      <c r="AE686" s="35"/>
      <c r="AR686" s="215" t="s">
        <v>151</v>
      </c>
      <c r="AT686" s="215" t="s">
        <v>146</v>
      </c>
      <c r="AU686" s="215" t="s">
        <v>83</v>
      </c>
      <c r="AY686" s="18" t="s">
        <v>143</v>
      </c>
      <c r="BE686" s="216">
        <f>IF(N686="základní",J686,0)</f>
        <v>0</v>
      </c>
      <c r="BF686" s="216">
        <f>IF(N686="snížená",J686,0)</f>
        <v>0</v>
      </c>
      <c r="BG686" s="216">
        <f>IF(N686="zákl. přenesená",J686,0)</f>
        <v>0</v>
      </c>
      <c r="BH686" s="216">
        <f>IF(N686="sníž. přenesená",J686,0)</f>
        <v>0</v>
      </c>
      <c r="BI686" s="216">
        <f>IF(N686="nulová",J686,0)</f>
        <v>0</v>
      </c>
      <c r="BJ686" s="18" t="s">
        <v>81</v>
      </c>
      <c r="BK686" s="216">
        <f>ROUND(I686*H686,2)</f>
        <v>0</v>
      </c>
      <c r="BL686" s="18" t="s">
        <v>151</v>
      </c>
      <c r="BM686" s="215" t="s">
        <v>656</v>
      </c>
    </row>
    <row r="687" spans="2:51" s="13" customFormat="1" ht="10.2">
      <c r="B687" s="221"/>
      <c r="C687" s="222"/>
      <c r="D687" s="217" t="s">
        <v>177</v>
      </c>
      <c r="E687" s="223" t="s">
        <v>1</v>
      </c>
      <c r="F687" s="224" t="s">
        <v>639</v>
      </c>
      <c r="G687" s="222"/>
      <c r="H687" s="225">
        <v>10.4</v>
      </c>
      <c r="I687" s="226"/>
      <c r="J687" s="222"/>
      <c r="K687" s="222"/>
      <c r="L687" s="227"/>
      <c r="M687" s="228"/>
      <c r="N687" s="229"/>
      <c r="O687" s="229"/>
      <c r="P687" s="229"/>
      <c r="Q687" s="229"/>
      <c r="R687" s="229"/>
      <c r="S687" s="229"/>
      <c r="T687" s="230"/>
      <c r="AT687" s="231" t="s">
        <v>177</v>
      </c>
      <c r="AU687" s="231" t="s">
        <v>83</v>
      </c>
      <c r="AV687" s="13" t="s">
        <v>83</v>
      </c>
      <c r="AW687" s="13" t="s">
        <v>29</v>
      </c>
      <c r="AX687" s="13" t="s">
        <v>73</v>
      </c>
      <c r="AY687" s="231" t="s">
        <v>143</v>
      </c>
    </row>
    <row r="688" spans="2:51" s="13" customFormat="1" ht="10.2">
      <c r="B688" s="221"/>
      <c r="C688" s="222"/>
      <c r="D688" s="217" t="s">
        <v>177</v>
      </c>
      <c r="E688" s="223" t="s">
        <v>1</v>
      </c>
      <c r="F688" s="224" t="s">
        <v>640</v>
      </c>
      <c r="G688" s="222"/>
      <c r="H688" s="225">
        <v>13.12</v>
      </c>
      <c r="I688" s="226"/>
      <c r="J688" s="222"/>
      <c r="K688" s="222"/>
      <c r="L688" s="227"/>
      <c r="M688" s="228"/>
      <c r="N688" s="229"/>
      <c r="O688" s="229"/>
      <c r="P688" s="229"/>
      <c r="Q688" s="229"/>
      <c r="R688" s="229"/>
      <c r="S688" s="229"/>
      <c r="T688" s="230"/>
      <c r="AT688" s="231" t="s">
        <v>177</v>
      </c>
      <c r="AU688" s="231" t="s">
        <v>83</v>
      </c>
      <c r="AV688" s="13" t="s">
        <v>83</v>
      </c>
      <c r="AW688" s="13" t="s">
        <v>29</v>
      </c>
      <c r="AX688" s="13" t="s">
        <v>73</v>
      </c>
      <c r="AY688" s="231" t="s">
        <v>143</v>
      </c>
    </row>
    <row r="689" spans="2:51" s="13" customFormat="1" ht="10.2">
      <c r="B689" s="221"/>
      <c r="C689" s="222"/>
      <c r="D689" s="217" t="s">
        <v>177</v>
      </c>
      <c r="E689" s="223" t="s">
        <v>1</v>
      </c>
      <c r="F689" s="224" t="s">
        <v>641</v>
      </c>
      <c r="G689" s="222"/>
      <c r="H689" s="225">
        <v>-8.13</v>
      </c>
      <c r="I689" s="226"/>
      <c r="J689" s="222"/>
      <c r="K689" s="222"/>
      <c r="L689" s="227"/>
      <c r="M689" s="228"/>
      <c r="N689" s="229"/>
      <c r="O689" s="229"/>
      <c r="P689" s="229"/>
      <c r="Q689" s="229"/>
      <c r="R689" s="229"/>
      <c r="S689" s="229"/>
      <c r="T689" s="230"/>
      <c r="AT689" s="231" t="s">
        <v>177</v>
      </c>
      <c r="AU689" s="231" t="s">
        <v>83</v>
      </c>
      <c r="AV689" s="13" t="s">
        <v>83</v>
      </c>
      <c r="AW689" s="13" t="s">
        <v>29</v>
      </c>
      <c r="AX689" s="13" t="s">
        <v>73</v>
      </c>
      <c r="AY689" s="231" t="s">
        <v>143</v>
      </c>
    </row>
    <row r="690" spans="2:51" s="13" customFormat="1" ht="10.2">
      <c r="B690" s="221"/>
      <c r="C690" s="222"/>
      <c r="D690" s="217" t="s">
        <v>177</v>
      </c>
      <c r="E690" s="223" t="s">
        <v>1</v>
      </c>
      <c r="F690" s="224" t="s">
        <v>642</v>
      </c>
      <c r="G690" s="222"/>
      <c r="H690" s="225">
        <v>27.06</v>
      </c>
      <c r="I690" s="226"/>
      <c r="J690" s="222"/>
      <c r="K690" s="222"/>
      <c r="L690" s="227"/>
      <c r="M690" s="228"/>
      <c r="N690" s="229"/>
      <c r="O690" s="229"/>
      <c r="P690" s="229"/>
      <c r="Q690" s="229"/>
      <c r="R690" s="229"/>
      <c r="S690" s="229"/>
      <c r="T690" s="230"/>
      <c r="AT690" s="231" t="s">
        <v>177</v>
      </c>
      <c r="AU690" s="231" t="s">
        <v>83</v>
      </c>
      <c r="AV690" s="13" t="s">
        <v>83</v>
      </c>
      <c r="AW690" s="13" t="s">
        <v>29</v>
      </c>
      <c r="AX690" s="13" t="s">
        <v>73</v>
      </c>
      <c r="AY690" s="231" t="s">
        <v>143</v>
      </c>
    </row>
    <row r="691" spans="2:51" s="13" customFormat="1" ht="10.2">
      <c r="B691" s="221"/>
      <c r="C691" s="222"/>
      <c r="D691" s="217" t="s">
        <v>177</v>
      </c>
      <c r="E691" s="223" t="s">
        <v>1</v>
      </c>
      <c r="F691" s="224" t="s">
        <v>643</v>
      </c>
      <c r="G691" s="222"/>
      <c r="H691" s="225">
        <v>11.22</v>
      </c>
      <c r="I691" s="226"/>
      <c r="J691" s="222"/>
      <c r="K691" s="222"/>
      <c r="L691" s="227"/>
      <c r="M691" s="228"/>
      <c r="N691" s="229"/>
      <c r="O691" s="229"/>
      <c r="P691" s="229"/>
      <c r="Q691" s="229"/>
      <c r="R691" s="229"/>
      <c r="S691" s="229"/>
      <c r="T691" s="230"/>
      <c r="AT691" s="231" t="s">
        <v>177</v>
      </c>
      <c r="AU691" s="231" t="s">
        <v>83</v>
      </c>
      <c r="AV691" s="13" t="s">
        <v>83</v>
      </c>
      <c r="AW691" s="13" t="s">
        <v>29</v>
      </c>
      <c r="AX691" s="13" t="s">
        <v>73</v>
      </c>
      <c r="AY691" s="231" t="s">
        <v>143</v>
      </c>
    </row>
    <row r="692" spans="2:51" s="13" customFormat="1" ht="10.2">
      <c r="B692" s="221"/>
      <c r="C692" s="222"/>
      <c r="D692" s="217" t="s">
        <v>177</v>
      </c>
      <c r="E692" s="223" t="s">
        <v>1</v>
      </c>
      <c r="F692" s="224" t="s">
        <v>644</v>
      </c>
      <c r="G692" s="222"/>
      <c r="H692" s="225">
        <v>157.488</v>
      </c>
      <c r="I692" s="226"/>
      <c r="J692" s="222"/>
      <c r="K692" s="222"/>
      <c r="L692" s="227"/>
      <c r="M692" s="228"/>
      <c r="N692" s="229"/>
      <c r="O692" s="229"/>
      <c r="P692" s="229"/>
      <c r="Q692" s="229"/>
      <c r="R692" s="229"/>
      <c r="S692" s="229"/>
      <c r="T692" s="230"/>
      <c r="AT692" s="231" t="s">
        <v>177</v>
      </c>
      <c r="AU692" s="231" t="s">
        <v>83</v>
      </c>
      <c r="AV692" s="13" t="s">
        <v>83</v>
      </c>
      <c r="AW692" s="13" t="s">
        <v>29</v>
      </c>
      <c r="AX692" s="13" t="s">
        <v>73</v>
      </c>
      <c r="AY692" s="231" t="s">
        <v>143</v>
      </c>
    </row>
    <row r="693" spans="2:51" s="13" customFormat="1" ht="10.2">
      <c r="B693" s="221"/>
      <c r="C693" s="222"/>
      <c r="D693" s="217" t="s">
        <v>177</v>
      </c>
      <c r="E693" s="223" t="s">
        <v>1</v>
      </c>
      <c r="F693" s="224" t="s">
        <v>645</v>
      </c>
      <c r="G693" s="222"/>
      <c r="H693" s="225">
        <v>173.888</v>
      </c>
      <c r="I693" s="226"/>
      <c r="J693" s="222"/>
      <c r="K693" s="222"/>
      <c r="L693" s="227"/>
      <c r="M693" s="228"/>
      <c r="N693" s="229"/>
      <c r="O693" s="229"/>
      <c r="P693" s="229"/>
      <c r="Q693" s="229"/>
      <c r="R693" s="229"/>
      <c r="S693" s="229"/>
      <c r="T693" s="230"/>
      <c r="AT693" s="231" t="s">
        <v>177</v>
      </c>
      <c r="AU693" s="231" t="s">
        <v>83</v>
      </c>
      <c r="AV693" s="13" t="s">
        <v>83</v>
      </c>
      <c r="AW693" s="13" t="s">
        <v>29</v>
      </c>
      <c r="AX693" s="13" t="s">
        <v>73</v>
      </c>
      <c r="AY693" s="231" t="s">
        <v>143</v>
      </c>
    </row>
    <row r="694" spans="2:51" s="13" customFormat="1" ht="10.2">
      <c r="B694" s="221"/>
      <c r="C694" s="222"/>
      <c r="D694" s="217" t="s">
        <v>177</v>
      </c>
      <c r="E694" s="223" t="s">
        <v>1</v>
      </c>
      <c r="F694" s="224" t="s">
        <v>646</v>
      </c>
      <c r="G694" s="222"/>
      <c r="H694" s="225">
        <v>22.11</v>
      </c>
      <c r="I694" s="226"/>
      <c r="J694" s="222"/>
      <c r="K694" s="222"/>
      <c r="L694" s="227"/>
      <c r="M694" s="228"/>
      <c r="N694" s="229"/>
      <c r="O694" s="229"/>
      <c r="P694" s="229"/>
      <c r="Q694" s="229"/>
      <c r="R694" s="229"/>
      <c r="S694" s="229"/>
      <c r="T694" s="230"/>
      <c r="AT694" s="231" t="s">
        <v>177</v>
      </c>
      <c r="AU694" s="231" t="s">
        <v>83</v>
      </c>
      <c r="AV694" s="13" t="s">
        <v>83</v>
      </c>
      <c r="AW694" s="13" t="s">
        <v>29</v>
      </c>
      <c r="AX694" s="13" t="s">
        <v>73</v>
      </c>
      <c r="AY694" s="231" t="s">
        <v>143</v>
      </c>
    </row>
    <row r="695" spans="2:51" s="13" customFormat="1" ht="10.2">
      <c r="B695" s="221"/>
      <c r="C695" s="222"/>
      <c r="D695" s="217" t="s">
        <v>177</v>
      </c>
      <c r="E695" s="223" t="s">
        <v>1</v>
      </c>
      <c r="F695" s="224" t="s">
        <v>609</v>
      </c>
      <c r="G695" s="222"/>
      <c r="H695" s="225">
        <v>20.024</v>
      </c>
      <c r="I695" s="226"/>
      <c r="J695" s="222"/>
      <c r="K695" s="222"/>
      <c r="L695" s="227"/>
      <c r="M695" s="228"/>
      <c r="N695" s="229"/>
      <c r="O695" s="229"/>
      <c r="P695" s="229"/>
      <c r="Q695" s="229"/>
      <c r="R695" s="229"/>
      <c r="S695" s="229"/>
      <c r="T695" s="230"/>
      <c r="AT695" s="231" t="s">
        <v>177</v>
      </c>
      <c r="AU695" s="231" t="s">
        <v>83</v>
      </c>
      <c r="AV695" s="13" t="s">
        <v>83</v>
      </c>
      <c r="AW695" s="13" t="s">
        <v>29</v>
      </c>
      <c r="AX695" s="13" t="s">
        <v>73</v>
      </c>
      <c r="AY695" s="231" t="s">
        <v>143</v>
      </c>
    </row>
    <row r="696" spans="2:51" s="13" customFormat="1" ht="10.2">
      <c r="B696" s="221"/>
      <c r="C696" s="222"/>
      <c r="D696" s="217" t="s">
        <v>177</v>
      </c>
      <c r="E696" s="223" t="s">
        <v>1</v>
      </c>
      <c r="F696" s="224" t="s">
        <v>611</v>
      </c>
      <c r="G696" s="222"/>
      <c r="H696" s="225">
        <v>-59.04</v>
      </c>
      <c r="I696" s="226"/>
      <c r="J696" s="222"/>
      <c r="K696" s="222"/>
      <c r="L696" s="227"/>
      <c r="M696" s="228"/>
      <c r="N696" s="229"/>
      <c r="O696" s="229"/>
      <c r="P696" s="229"/>
      <c r="Q696" s="229"/>
      <c r="R696" s="229"/>
      <c r="S696" s="229"/>
      <c r="T696" s="230"/>
      <c r="AT696" s="231" t="s">
        <v>177</v>
      </c>
      <c r="AU696" s="231" t="s">
        <v>83</v>
      </c>
      <c r="AV696" s="13" t="s">
        <v>83</v>
      </c>
      <c r="AW696" s="13" t="s">
        <v>29</v>
      </c>
      <c r="AX696" s="13" t="s">
        <v>73</v>
      </c>
      <c r="AY696" s="231" t="s">
        <v>143</v>
      </c>
    </row>
    <row r="697" spans="2:51" s="13" customFormat="1" ht="30.6">
      <c r="B697" s="221"/>
      <c r="C697" s="222"/>
      <c r="D697" s="217" t="s">
        <v>177</v>
      </c>
      <c r="E697" s="223" t="s">
        <v>1</v>
      </c>
      <c r="F697" s="224" t="s">
        <v>647</v>
      </c>
      <c r="G697" s="222"/>
      <c r="H697" s="225">
        <v>-26.792</v>
      </c>
      <c r="I697" s="226"/>
      <c r="J697" s="222"/>
      <c r="K697" s="222"/>
      <c r="L697" s="227"/>
      <c r="M697" s="228"/>
      <c r="N697" s="229"/>
      <c r="O697" s="229"/>
      <c r="P697" s="229"/>
      <c r="Q697" s="229"/>
      <c r="R697" s="229"/>
      <c r="S697" s="229"/>
      <c r="T697" s="230"/>
      <c r="AT697" s="231" t="s">
        <v>177</v>
      </c>
      <c r="AU697" s="231" t="s">
        <v>83</v>
      </c>
      <c r="AV697" s="13" t="s">
        <v>83</v>
      </c>
      <c r="AW697" s="13" t="s">
        <v>29</v>
      </c>
      <c r="AX697" s="13" t="s">
        <v>73</v>
      </c>
      <c r="AY697" s="231" t="s">
        <v>143</v>
      </c>
    </row>
    <row r="698" spans="2:51" s="13" customFormat="1" ht="10.2">
      <c r="B698" s="221"/>
      <c r="C698" s="222"/>
      <c r="D698" s="217" t="s">
        <v>177</v>
      </c>
      <c r="E698" s="223" t="s">
        <v>1</v>
      </c>
      <c r="F698" s="224" t="s">
        <v>613</v>
      </c>
      <c r="G698" s="222"/>
      <c r="H698" s="225">
        <v>3.24</v>
      </c>
      <c r="I698" s="226"/>
      <c r="J698" s="222"/>
      <c r="K698" s="222"/>
      <c r="L698" s="227"/>
      <c r="M698" s="228"/>
      <c r="N698" s="229"/>
      <c r="O698" s="229"/>
      <c r="P698" s="229"/>
      <c r="Q698" s="229"/>
      <c r="R698" s="229"/>
      <c r="S698" s="229"/>
      <c r="T698" s="230"/>
      <c r="AT698" s="231" t="s">
        <v>177</v>
      </c>
      <c r="AU698" s="231" t="s">
        <v>83</v>
      </c>
      <c r="AV698" s="13" t="s">
        <v>83</v>
      </c>
      <c r="AW698" s="13" t="s">
        <v>29</v>
      </c>
      <c r="AX698" s="13" t="s">
        <v>73</v>
      </c>
      <c r="AY698" s="231" t="s">
        <v>143</v>
      </c>
    </row>
    <row r="699" spans="2:51" s="13" customFormat="1" ht="10.2">
      <c r="B699" s="221"/>
      <c r="C699" s="222"/>
      <c r="D699" s="217" t="s">
        <v>177</v>
      </c>
      <c r="E699" s="223" t="s">
        <v>1</v>
      </c>
      <c r="F699" s="224" t="s">
        <v>614</v>
      </c>
      <c r="G699" s="222"/>
      <c r="H699" s="225">
        <v>0.72</v>
      </c>
      <c r="I699" s="226"/>
      <c r="J699" s="222"/>
      <c r="K699" s="222"/>
      <c r="L699" s="227"/>
      <c r="M699" s="228"/>
      <c r="N699" s="229"/>
      <c r="O699" s="229"/>
      <c r="P699" s="229"/>
      <c r="Q699" s="229"/>
      <c r="R699" s="229"/>
      <c r="S699" s="229"/>
      <c r="T699" s="230"/>
      <c r="AT699" s="231" t="s">
        <v>177</v>
      </c>
      <c r="AU699" s="231" t="s">
        <v>83</v>
      </c>
      <c r="AV699" s="13" t="s">
        <v>83</v>
      </c>
      <c r="AW699" s="13" t="s">
        <v>29</v>
      </c>
      <c r="AX699" s="13" t="s">
        <v>73</v>
      </c>
      <c r="AY699" s="231" t="s">
        <v>143</v>
      </c>
    </row>
    <row r="700" spans="2:51" s="13" customFormat="1" ht="10.2">
      <c r="B700" s="221"/>
      <c r="C700" s="222"/>
      <c r="D700" s="217" t="s">
        <v>177</v>
      </c>
      <c r="E700" s="223" t="s">
        <v>1</v>
      </c>
      <c r="F700" s="224" t="s">
        <v>615</v>
      </c>
      <c r="G700" s="222"/>
      <c r="H700" s="225">
        <v>2.52</v>
      </c>
      <c r="I700" s="226"/>
      <c r="J700" s="222"/>
      <c r="K700" s="222"/>
      <c r="L700" s="227"/>
      <c r="M700" s="228"/>
      <c r="N700" s="229"/>
      <c r="O700" s="229"/>
      <c r="P700" s="229"/>
      <c r="Q700" s="229"/>
      <c r="R700" s="229"/>
      <c r="S700" s="229"/>
      <c r="T700" s="230"/>
      <c r="AT700" s="231" t="s">
        <v>177</v>
      </c>
      <c r="AU700" s="231" t="s">
        <v>83</v>
      </c>
      <c r="AV700" s="13" t="s">
        <v>83</v>
      </c>
      <c r="AW700" s="13" t="s">
        <v>29</v>
      </c>
      <c r="AX700" s="13" t="s">
        <v>73</v>
      </c>
      <c r="AY700" s="231" t="s">
        <v>143</v>
      </c>
    </row>
    <row r="701" spans="2:51" s="15" customFormat="1" ht="10.2">
      <c r="B701" s="243"/>
      <c r="C701" s="244"/>
      <c r="D701" s="217" t="s">
        <v>177</v>
      </c>
      <c r="E701" s="245" t="s">
        <v>1</v>
      </c>
      <c r="F701" s="246" t="s">
        <v>616</v>
      </c>
      <c r="G701" s="244"/>
      <c r="H701" s="247">
        <v>347.828</v>
      </c>
      <c r="I701" s="248"/>
      <c r="J701" s="244"/>
      <c r="K701" s="244"/>
      <c r="L701" s="249"/>
      <c r="M701" s="250"/>
      <c r="N701" s="251"/>
      <c r="O701" s="251"/>
      <c r="P701" s="251"/>
      <c r="Q701" s="251"/>
      <c r="R701" s="251"/>
      <c r="S701" s="251"/>
      <c r="T701" s="252"/>
      <c r="AT701" s="253" t="s">
        <v>177</v>
      </c>
      <c r="AU701" s="253" t="s">
        <v>83</v>
      </c>
      <c r="AV701" s="15" t="s">
        <v>157</v>
      </c>
      <c r="AW701" s="15" t="s">
        <v>29</v>
      </c>
      <c r="AX701" s="15" t="s">
        <v>73</v>
      </c>
      <c r="AY701" s="253" t="s">
        <v>143</v>
      </c>
    </row>
    <row r="702" spans="2:51" s="14" customFormat="1" ht="10.2">
      <c r="B702" s="232"/>
      <c r="C702" s="233"/>
      <c r="D702" s="217" t="s">
        <v>177</v>
      </c>
      <c r="E702" s="234" t="s">
        <v>1</v>
      </c>
      <c r="F702" s="235" t="s">
        <v>179</v>
      </c>
      <c r="G702" s="233"/>
      <c r="H702" s="236">
        <v>347.828</v>
      </c>
      <c r="I702" s="237"/>
      <c r="J702" s="233"/>
      <c r="K702" s="233"/>
      <c r="L702" s="238"/>
      <c r="M702" s="239"/>
      <c r="N702" s="240"/>
      <c r="O702" s="240"/>
      <c r="P702" s="240"/>
      <c r="Q702" s="240"/>
      <c r="R702" s="240"/>
      <c r="S702" s="240"/>
      <c r="T702" s="241"/>
      <c r="AT702" s="242" t="s">
        <v>177</v>
      </c>
      <c r="AU702" s="242" t="s">
        <v>83</v>
      </c>
      <c r="AV702" s="14" t="s">
        <v>151</v>
      </c>
      <c r="AW702" s="14" t="s">
        <v>29</v>
      </c>
      <c r="AX702" s="14" t="s">
        <v>81</v>
      </c>
      <c r="AY702" s="242" t="s">
        <v>143</v>
      </c>
    </row>
    <row r="703" spans="1:65" s="2" customFormat="1" ht="32.4" customHeight="1">
      <c r="A703" s="35"/>
      <c r="B703" s="36"/>
      <c r="C703" s="204" t="s">
        <v>657</v>
      </c>
      <c r="D703" s="204" t="s">
        <v>146</v>
      </c>
      <c r="E703" s="205" t="s">
        <v>577</v>
      </c>
      <c r="F703" s="206" t="s">
        <v>578</v>
      </c>
      <c r="G703" s="207" t="s">
        <v>199</v>
      </c>
      <c r="H703" s="208">
        <v>46.398</v>
      </c>
      <c r="I703" s="209"/>
      <c r="J703" s="210">
        <f>ROUND(I703*H703,2)</f>
        <v>0</v>
      </c>
      <c r="K703" s="206" t="s">
        <v>150</v>
      </c>
      <c r="L703" s="40"/>
      <c r="M703" s="211" t="s">
        <v>1</v>
      </c>
      <c r="N703" s="212" t="s">
        <v>38</v>
      </c>
      <c r="O703" s="72"/>
      <c r="P703" s="213">
        <f>O703*H703</f>
        <v>0</v>
      </c>
      <c r="Q703" s="213">
        <v>0.00268</v>
      </c>
      <c r="R703" s="213">
        <f>Q703*H703</f>
        <v>0.12434664000000001</v>
      </c>
      <c r="S703" s="213">
        <v>0</v>
      </c>
      <c r="T703" s="214">
        <f>S703*H703</f>
        <v>0</v>
      </c>
      <c r="U703" s="35"/>
      <c r="V703" s="35"/>
      <c r="W703" s="35"/>
      <c r="X703" s="35"/>
      <c r="Y703" s="35"/>
      <c r="Z703" s="35"/>
      <c r="AA703" s="35"/>
      <c r="AB703" s="35"/>
      <c r="AC703" s="35"/>
      <c r="AD703" s="35"/>
      <c r="AE703" s="35"/>
      <c r="AR703" s="215" t="s">
        <v>151</v>
      </c>
      <c r="AT703" s="215" t="s">
        <v>146</v>
      </c>
      <c r="AU703" s="215" t="s">
        <v>83</v>
      </c>
      <c r="AY703" s="18" t="s">
        <v>143</v>
      </c>
      <c r="BE703" s="216">
        <f>IF(N703="základní",J703,0)</f>
        <v>0</v>
      </c>
      <c r="BF703" s="216">
        <f>IF(N703="snížená",J703,0)</f>
        <v>0</v>
      </c>
      <c r="BG703" s="216">
        <f>IF(N703="zákl. přenesená",J703,0)</f>
        <v>0</v>
      </c>
      <c r="BH703" s="216">
        <f>IF(N703="sníž. přenesená",J703,0)</f>
        <v>0</v>
      </c>
      <c r="BI703" s="216">
        <f>IF(N703="nulová",J703,0)</f>
        <v>0</v>
      </c>
      <c r="BJ703" s="18" t="s">
        <v>81</v>
      </c>
      <c r="BK703" s="216">
        <f>ROUND(I703*H703,2)</f>
        <v>0</v>
      </c>
      <c r="BL703" s="18" t="s">
        <v>151</v>
      </c>
      <c r="BM703" s="215" t="s">
        <v>658</v>
      </c>
    </row>
    <row r="704" spans="1:65" s="2" customFormat="1" ht="32.4" customHeight="1">
      <c r="A704" s="35"/>
      <c r="B704" s="36"/>
      <c r="C704" s="204" t="s">
        <v>420</v>
      </c>
      <c r="D704" s="204" t="s">
        <v>146</v>
      </c>
      <c r="E704" s="205" t="s">
        <v>581</v>
      </c>
      <c r="F704" s="206" t="s">
        <v>582</v>
      </c>
      <c r="G704" s="207" t="s">
        <v>199</v>
      </c>
      <c r="H704" s="208">
        <v>50.348</v>
      </c>
      <c r="I704" s="209"/>
      <c r="J704" s="210">
        <f>ROUND(I704*H704,2)</f>
        <v>0</v>
      </c>
      <c r="K704" s="206" t="s">
        <v>150</v>
      </c>
      <c r="L704" s="40"/>
      <c r="M704" s="211" t="s">
        <v>1</v>
      </c>
      <c r="N704" s="212" t="s">
        <v>38</v>
      </c>
      <c r="O704" s="72"/>
      <c r="P704" s="213">
        <f>O704*H704</f>
        <v>0</v>
      </c>
      <c r="Q704" s="213">
        <v>0.00368</v>
      </c>
      <c r="R704" s="213">
        <f>Q704*H704</f>
        <v>0.18528064</v>
      </c>
      <c r="S704" s="213">
        <v>0</v>
      </c>
      <c r="T704" s="214">
        <f>S704*H704</f>
        <v>0</v>
      </c>
      <c r="U704" s="35"/>
      <c r="V704" s="35"/>
      <c r="W704" s="35"/>
      <c r="X704" s="35"/>
      <c r="Y704" s="35"/>
      <c r="Z704" s="35"/>
      <c r="AA704" s="35"/>
      <c r="AB704" s="35"/>
      <c r="AC704" s="35"/>
      <c r="AD704" s="35"/>
      <c r="AE704" s="35"/>
      <c r="AR704" s="215" t="s">
        <v>151</v>
      </c>
      <c r="AT704" s="215" t="s">
        <v>146</v>
      </c>
      <c r="AU704" s="215" t="s">
        <v>83</v>
      </c>
      <c r="AY704" s="18" t="s">
        <v>143</v>
      </c>
      <c r="BE704" s="216">
        <f>IF(N704="základní",J704,0)</f>
        <v>0</v>
      </c>
      <c r="BF704" s="216">
        <f>IF(N704="snížená",J704,0)</f>
        <v>0</v>
      </c>
      <c r="BG704" s="216">
        <f>IF(N704="zákl. přenesená",J704,0)</f>
        <v>0</v>
      </c>
      <c r="BH704" s="216">
        <f>IF(N704="sníž. přenesená",J704,0)</f>
        <v>0</v>
      </c>
      <c r="BI704" s="216">
        <f>IF(N704="nulová",J704,0)</f>
        <v>0</v>
      </c>
      <c r="BJ704" s="18" t="s">
        <v>81</v>
      </c>
      <c r="BK704" s="216">
        <f>ROUND(I704*H704,2)</f>
        <v>0</v>
      </c>
      <c r="BL704" s="18" t="s">
        <v>151</v>
      </c>
      <c r="BM704" s="215" t="s">
        <v>659</v>
      </c>
    </row>
    <row r="705" spans="2:51" s="13" customFormat="1" ht="10.2">
      <c r="B705" s="221"/>
      <c r="C705" s="222"/>
      <c r="D705" s="217" t="s">
        <v>177</v>
      </c>
      <c r="E705" s="223" t="s">
        <v>1</v>
      </c>
      <c r="F705" s="224" t="s">
        <v>648</v>
      </c>
      <c r="G705" s="222"/>
      <c r="H705" s="225">
        <v>39.38</v>
      </c>
      <c r="I705" s="226"/>
      <c r="J705" s="222"/>
      <c r="K705" s="222"/>
      <c r="L705" s="227"/>
      <c r="M705" s="228"/>
      <c r="N705" s="229"/>
      <c r="O705" s="229"/>
      <c r="P705" s="229"/>
      <c r="Q705" s="229"/>
      <c r="R705" s="229"/>
      <c r="S705" s="229"/>
      <c r="T705" s="230"/>
      <c r="AT705" s="231" t="s">
        <v>177</v>
      </c>
      <c r="AU705" s="231" t="s">
        <v>83</v>
      </c>
      <c r="AV705" s="13" t="s">
        <v>83</v>
      </c>
      <c r="AW705" s="13" t="s">
        <v>29</v>
      </c>
      <c r="AX705" s="13" t="s">
        <v>73</v>
      </c>
      <c r="AY705" s="231" t="s">
        <v>143</v>
      </c>
    </row>
    <row r="706" spans="2:51" s="13" customFormat="1" ht="10.2">
      <c r="B706" s="221"/>
      <c r="C706" s="222"/>
      <c r="D706" s="217" t="s">
        <v>177</v>
      </c>
      <c r="E706" s="223" t="s">
        <v>1</v>
      </c>
      <c r="F706" s="224" t="s">
        <v>649</v>
      </c>
      <c r="G706" s="222"/>
      <c r="H706" s="225">
        <v>-1.5</v>
      </c>
      <c r="I706" s="226"/>
      <c r="J706" s="222"/>
      <c r="K706" s="222"/>
      <c r="L706" s="227"/>
      <c r="M706" s="228"/>
      <c r="N706" s="229"/>
      <c r="O706" s="229"/>
      <c r="P706" s="229"/>
      <c r="Q706" s="229"/>
      <c r="R706" s="229"/>
      <c r="S706" s="229"/>
      <c r="T706" s="230"/>
      <c r="AT706" s="231" t="s">
        <v>177</v>
      </c>
      <c r="AU706" s="231" t="s">
        <v>83</v>
      </c>
      <c r="AV706" s="13" t="s">
        <v>83</v>
      </c>
      <c r="AW706" s="13" t="s">
        <v>29</v>
      </c>
      <c r="AX706" s="13" t="s">
        <v>73</v>
      </c>
      <c r="AY706" s="231" t="s">
        <v>143</v>
      </c>
    </row>
    <row r="707" spans="2:51" s="13" customFormat="1" ht="10.2">
      <c r="B707" s="221"/>
      <c r="C707" s="222"/>
      <c r="D707" s="217" t="s">
        <v>177</v>
      </c>
      <c r="E707" s="223" t="s">
        <v>1</v>
      </c>
      <c r="F707" s="224" t="s">
        <v>650</v>
      </c>
      <c r="G707" s="222"/>
      <c r="H707" s="225">
        <v>13.368</v>
      </c>
      <c r="I707" s="226"/>
      <c r="J707" s="222"/>
      <c r="K707" s="222"/>
      <c r="L707" s="227"/>
      <c r="M707" s="228"/>
      <c r="N707" s="229"/>
      <c r="O707" s="229"/>
      <c r="P707" s="229"/>
      <c r="Q707" s="229"/>
      <c r="R707" s="229"/>
      <c r="S707" s="229"/>
      <c r="T707" s="230"/>
      <c r="AT707" s="231" t="s">
        <v>177</v>
      </c>
      <c r="AU707" s="231" t="s">
        <v>83</v>
      </c>
      <c r="AV707" s="13" t="s">
        <v>83</v>
      </c>
      <c r="AW707" s="13" t="s">
        <v>29</v>
      </c>
      <c r="AX707" s="13" t="s">
        <v>73</v>
      </c>
      <c r="AY707" s="231" t="s">
        <v>143</v>
      </c>
    </row>
    <row r="708" spans="2:51" s="13" customFormat="1" ht="10.2">
      <c r="B708" s="221"/>
      <c r="C708" s="222"/>
      <c r="D708" s="217" t="s">
        <v>177</v>
      </c>
      <c r="E708" s="223" t="s">
        <v>1</v>
      </c>
      <c r="F708" s="224" t="s">
        <v>651</v>
      </c>
      <c r="G708" s="222"/>
      <c r="H708" s="225">
        <v>-3.3</v>
      </c>
      <c r="I708" s="226"/>
      <c r="J708" s="222"/>
      <c r="K708" s="222"/>
      <c r="L708" s="227"/>
      <c r="M708" s="228"/>
      <c r="N708" s="229"/>
      <c r="O708" s="229"/>
      <c r="P708" s="229"/>
      <c r="Q708" s="229"/>
      <c r="R708" s="229"/>
      <c r="S708" s="229"/>
      <c r="T708" s="230"/>
      <c r="AT708" s="231" t="s">
        <v>177</v>
      </c>
      <c r="AU708" s="231" t="s">
        <v>83</v>
      </c>
      <c r="AV708" s="13" t="s">
        <v>83</v>
      </c>
      <c r="AW708" s="13" t="s">
        <v>29</v>
      </c>
      <c r="AX708" s="13" t="s">
        <v>73</v>
      </c>
      <c r="AY708" s="231" t="s">
        <v>143</v>
      </c>
    </row>
    <row r="709" spans="2:51" s="13" customFormat="1" ht="10.2">
      <c r="B709" s="221"/>
      <c r="C709" s="222"/>
      <c r="D709" s="217" t="s">
        <v>177</v>
      </c>
      <c r="E709" s="223" t="s">
        <v>1</v>
      </c>
      <c r="F709" s="224" t="s">
        <v>652</v>
      </c>
      <c r="G709" s="222"/>
      <c r="H709" s="225">
        <v>2.4</v>
      </c>
      <c r="I709" s="226"/>
      <c r="J709" s="222"/>
      <c r="K709" s="222"/>
      <c r="L709" s="227"/>
      <c r="M709" s="228"/>
      <c r="N709" s="229"/>
      <c r="O709" s="229"/>
      <c r="P709" s="229"/>
      <c r="Q709" s="229"/>
      <c r="R709" s="229"/>
      <c r="S709" s="229"/>
      <c r="T709" s="230"/>
      <c r="AT709" s="231" t="s">
        <v>177</v>
      </c>
      <c r="AU709" s="231" t="s">
        <v>83</v>
      </c>
      <c r="AV709" s="13" t="s">
        <v>83</v>
      </c>
      <c r="AW709" s="13" t="s">
        <v>29</v>
      </c>
      <c r="AX709" s="13" t="s">
        <v>73</v>
      </c>
      <c r="AY709" s="231" t="s">
        <v>143</v>
      </c>
    </row>
    <row r="710" spans="2:51" s="15" customFormat="1" ht="10.2">
      <c r="B710" s="243"/>
      <c r="C710" s="244"/>
      <c r="D710" s="217" t="s">
        <v>177</v>
      </c>
      <c r="E710" s="245" t="s">
        <v>1</v>
      </c>
      <c r="F710" s="246" t="s">
        <v>653</v>
      </c>
      <c r="G710" s="244"/>
      <c r="H710" s="247">
        <v>50.348000000000006</v>
      </c>
      <c r="I710" s="248"/>
      <c r="J710" s="244"/>
      <c r="K710" s="244"/>
      <c r="L710" s="249"/>
      <c r="M710" s="250"/>
      <c r="N710" s="251"/>
      <c r="O710" s="251"/>
      <c r="P710" s="251"/>
      <c r="Q710" s="251"/>
      <c r="R710" s="251"/>
      <c r="S710" s="251"/>
      <c r="T710" s="252"/>
      <c r="AT710" s="253" t="s">
        <v>177</v>
      </c>
      <c r="AU710" s="253" t="s">
        <v>83</v>
      </c>
      <c r="AV710" s="15" t="s">
        <v>157</v>
      </c>
      <c r="AW710" s="15" t="s">
        <v>29</v>
      </c>
      <c r="AX710" s="15" t="s">
        <v>73</v>
      </c>
      <c r="AY710" s="253" t="s">
        <v>143</v>
      </c>
    </row>
    <row r="711" spans="2:51" s="14" customFormat="1" ht="10.2">
      <c r="B711" s="232"/>
      <c r="C711" s="233"/>
      <c r="D711" s="217" t="s">
        <v>177</v>
      </c>
      <c r="E711" s="234" t="s">
        <v>1</v>
      </c>
      <c r="F711" s="235" t="s">
        <v>179</v>
      </c>
      <c r="G711" s="233"/>
      <c r="H711" s="236">
        <v>50.348000000000006</v>
      </c>
      <c r="I711" s="237"/>
      <c r="J711" s="233"/>
      <c r="K711" s="233"/>
      <c r="L711" s="238"/>
      <c r="M711" s="239"/>
      <c r="N711" s="240"/>
      <c r="O711" s="240"/>
      <c r="P711" s="240"/>
      <c r="Q711" s="240"/>
      <c r="R711" s="240"/>
      <c r="S711" s="240"/>
      <c r="T711" s="241"/>
      <c r="AT711" s="242" t="s">
        <v>177</v>
      </c>
      <c r="AU711" s="242" t="s">
        <v>83</v>
      </c>
      <c r="AV711" s="14" t="s">
        <v>151</v>
      </c>
      <c r="AW711" s="14" t="s">
        <v>29</v>
      </c>
      <c r="AX711" s="14" t="s">
        <v>81</v>
      </c>
      <c r="AY711" s="242" t="s">
        <v>143</v>
      </c>
    </row>
    <row r="712" spans="2:63" s="12" customFormat="1" ht="22.8" customHeight="1">
      <c r="B712" s="188"/>
      <c r="C712" s="189"/>
      <c r="D712" s="190" t="s">
        <v>72</v>
      </c>
      <c r="E712" s="202" t="s">
        <v>660</v>
      </c>
      <c r="F712" s="202" t="s">
        <v>661</v>
      </c>
      <c r="G712" s="189"/>
      <c r="H712" s="189"/>
      <c r="I712" s="192"/>
      <c r="J712" s="203">
        <f>BK712</f>
        <v>0</v>
      </c>
      <c r="K712" s="189"/>
      <c r="L712" s="194"/>
      <c r="M712" s="195"/>
      <c r="N712" s="196"/>
      <c r="O712" s="196"/>
      <c r="P712" s="197">
        <f>SUM(P713:P792)</f>
        <v>0</v>
      </c>
      <c r="Q712" s="196"/>
      <c r="R712" s="197">
        <f>SUM(R713:R792)</f>
        <v>1.1735672415999994</v>
      </c>
      <c r="S712" s="196"/>
      <c r="T712" s="198">
        <f>SUM(T713:T792)</f>
        <v>0</v>
      </c>
      <c r="AR712" s="199" t="s">
        <v>81</v>
      </c>
      <c r="AT712" s="200" t="s">
        <v>72</v>
      </c>
      <c r="AU712" s="200" t="s">
        <v>81</v>
      </c>
      <c r="AY712" s="199" t="s">
        <v>143</v>
      </c>
      <c r="BK712" s="201">
        <f>SUM(BK713:BK792)</f>
        <v>0</v>
      </c>
    </row>
    <row r="713" spans="1:65" s="2" customFormat="1" ht="32.4" customHeight="1">
      <c r="A713" s="35"/>
      <c r="B713" s="36"/>
      <c r="C713" s="204" t="s">
        <v>662</v>
      </c>
      <c r="D713" s="204" t="s">
        <v>146</v>
      </c>
      <c r="E713" s="205" t="s">
        <v>335</v>
      </c>
      <c r="F713" s="206" t="s">
        <v>336</v>
      </c>
      <c r="G713" s="207" t="s">
        <v>199</v>
      </c>
      <c r="H713" s="208">
        <v>48.475</v>
      </c>
      <c r="I713" s="209"/>
      <c r="J713" s="210">
        <f>ROUND(I713*H713,2)</f>
        <v>0</v>
      </c>
      <c r="K713" s="206" t="s">
        <v>150</v>
      </c>
      <c r="L713" s="40"/>
      <c r="M713" s="211" t="s">
        <v>1</v>
      </c>
      <c r="N713" s="212" t="s">
        <v>38</v>
      </c>
      <c r="O713" s="72"/>
      <c r="P713" s="213">
        <f>O713*H713</f>
        <v>0</v>
      </c>
      <c r="Q713" s="213">
        <v>0.00382</v>
      </c>
      <c r="R713" s="213">
        <f>Q713*H713</f>
        <v>0.18517450000000002</v>
      </c>
      <c r="S713" s="213">
        <v>0</v>
      </c>
      <c r="T713" s="214">
        <f>S713*H713</f>
        <v>0</v>
      </c>
      <c r="U713" s="35"/>
      <c r="V713" s="35"/>
      <c r="W713" s="35"/>
      <c r="X713" s="35"/>
      <c r="Y713" s="35"/>
      <c r="Z713" s="35"/>
      <c r="AA713" s="35"/>
      <c r="AB713" s="35"/>
      <c r="AC713" s="35"/>
      <c r="AD713" s="35"/>
      <c r="AE713" s="35"/>
      <c r="AR713" s="215" t="s">
        <v>151</v>
      </c>
      <c r="AT713" s="215" t="s">
        <v>146</v>
      </c>
      <c r="AU713" s="215" t="s">
        <v>83</v>
      </c>
      <c r="AY713" s="18" t="s">
        <v>143</v>
      </c>
      <c r="BE713" s="216">
        <f>IF(N713="základní",J713,0)</f>
        <v>0</v>
      </c>
      <c r="BF713" s="216">
        <f>IF(N713="snížená",J713,0)</f>
        <v>0</v>
      </c>
      <c r="BG713" s="216">
        <f>IF(N713="zákl. přenesená",J713,0)</f>
        <v>0</v>
      </c>
      <c r="BH713" s="216">
        <f>IF(N713="sníž. přenesená",J713,0)</f>
        <v>0</v>
      </c>
      <c r="BI713" s="216">
        <f>IF(N713="nulová",J713,0)</f>
        <v>0</v>
      </c>
      <c r="BJ713" s="18" t="s">
        <v>81</v>
      </c>
      <c r="BK713" s="216">
        <f>ROUND(I713*H713,2)</f>
        <v>0</v>
      </c>
      <c r="BL713" s="18" t="s">
        <v>151</v>
      </c>
      <c r="BM713" s="215" t="s">
        <v>663</v>
      </c>
    </row>
    <row r="714" spans="2:51" s="13" customFormat="1" ht="10.2">
      <c r="B714" s="221"/>
      <c r="C714" s="222"/>
      <c r="D714" s="217" t="s">
        <v>177</v>
      </c>
      <c r="E714" s="223" t="s">
        <v>1</v>
      </c>
      <c r="F714" s="224" t="s">
        <v>664</v>
      </c>
      <c r="G714" s="222"/>
      <c r="H714" s="225">
        <v>49.92</v>
      </c>
      <c r="I714" s="226"/>
      <c r="J714" s="222"/>
      <c r="K714" s="222"/>
      <c r="L714" s="227"/>
      <c r="M714" s="228"/>
      <c r="N714" s="229"/>
      <c r="O714" s="229"/>
      <c r="P714" s="229"/>
      <c r="Q714" s="229"/>
      <c r="R714" s="229"/>
      <c r="S714" s="229"/>
      <c r="T714" s="230"/>
      <c r="AT714" s="231" t="s">
        <v>177</v>
      </c>
      <c r="AU714" s="231" t="s">
        <v>83</v>
      </c>
      <c r="AV714" s="13" t="s">
        <v>83</v>
      </c>
      <c r="AW714" s="13" t="s">
        <v>29</v>
      </c>
      <c r="AX714" s="13" t="s">
        <v>73</v>
      </c>
      <c r="AY714" s="231" t="s">
        <v>143</v>
      </c>
    </row>
    <row r="715" spans="2:51" s="13" customFormat="1" ht="10.2">
      <c r="B715" s="221"/>
      <c r="C715" s="222"/>
      <c r="D715" s="217" t="s">
        <v>177</v>
      </c>
      <c r="E715" s="223" t="s">
        <v>1</v>
      </c>
      <c r="F715" s="224" t="s">
        <v>665</v>
      </c>
      <c r="G715" s="222"/>
      <c r="H715" s="225">
        <v>-2.416</v>
      </c>
      <c r="I715" s="226"/>
      <c r="J715" s="222"/>
      <c r="K715" s="222"/>
      <c r="L715" s="227"/>
      <c r="M715" s="228"/>
      <c r="N715" s="229"/>
      <c r="O715" s="229"/>
      <c r="P715" s="229"/>
      <c r="Q715" s="229"/>
      <c r="R715" s="229"/>
      <c r="S715" s="229"/>
      <c r="T715" s="230"/>
      <c r="AT715" s="231" t="s">
        <v>177</v>
      </c>
      <c r="AU715" s="231" t="s">
        <v>83</v>
      </c>
      <c r="AV715" s="13" t="s">
        <v>83</v>
      </c>
      <c r="AW715" s="13" t="s">
        <v>29</v>
      </c>
      <c r="AX715" s="13" t="s">
        <v>73</v>
      </c>
      <c r="AY715" s="231" t="s">
        <v>143</v>
      </c>
    </row>
    <row r="716" spans="2:51" s="13" customFormat="1" ht="10.2">
      <c r="B716" s="221"/>
      <c r="C716" s="222"/>
      <c r="D716" s="217" t="s">
        <v>177</v>
      </c>
      <c r="E716" s="223" t="s">
        <v>1</v>
      </c>
      <c r="F716" s="224" t="s">
        <v>666</v>
      </c>
      <c r="G716" s="222"/>
      <c r="H716" s="225">
        <v>0.26</v>
      </c>
      <c r="I716" s="226"/>
      <c r="J716" s="222"/>
      <c r="K716" s="222"/>
      <c r="L716" s="227"/>
      <c r="M716" s="228"/>
      <c r="N716" s="229"/>
      <c r="O716" s="229"/>
      <c r="P716" s="229"/>
      <c r="Q716" s="229"/>
      <c r="R716" s="229"/>
      <c r="S716" s="229"/>
      <c r="T716" s="230"/>
      <c r="AT716" s="231" t="s">
        <v>177</v>
      </c>
      <c r="AU716" s="231" t="s">
        <v>83</v>
      </c>
      <c r="AV716" s="13" t="s">
        <v>83</v>
      </c>
      <c r="AW716" s="13" t="s">
        <v>29</v>
      </c>
      <c r="AX716" s="13" t="s">
        <v>73</v>
      </c>
      <c r="AY716" s="231" t="s">
        <v>143</v>
      </c>
    </row>
    <row r="717" spans="2:51" s="13" customFormat="1" ht="10.2">
      <c r="B717" s="221"/>
      <c r="C717" s="222"/>
      <c r="D717" s="217" t="s">
        <v>177</v>
      </c>
      <c r="E717" s="223" t="s">
        <v>1</v>
      </c>
      <c r="F717" s="224" t="s">
        <v>667</v>
      </c>
      <c r="G717" s="222"/>
      <c r="H717" s="225">
        <v>0.711</v>
      </c>
      <c r="I717" s="226"/>
      <c r="J717" s="222"/>
      <c r="K717" s="222"/>
      <c r="L717" s="227"/>
      <c r="M717" s="228"/>
      <c r="N717" s="229"/>
      <c r="O717" s="229"/>
      <c r="P717" s="229"/>
      <c r="Q717" s="229"/>
      <c r="R717" s="229"/>
      <c r="S717" s="229"/>
      <c r="T717" s="230"/>
      <c r="AT717" s="231" t="s">
        <v>177</v>
      </c>
      <c r="AU717" s="231" t="s">
        <v>83</v>
      </c>
      <c r="AV717" s="13" t="s">
        <v>83</v>
      </c>
      <c r="AW717" s="13" t="s">
        <v>29</v>
      </c>
      <c r="AX717" s="13" t="s">
        <v>73</v>
      </c>
      <c r="AY717" s="231" t="s">
        <v>143</v>
      </c>
    </row>
    <row r="718" spans="2:51" s="14" customFormat="1" ht="10.2">
      <c r="B718" s="232"/>
      <c r="C718" s="233"/>
      <c r="D718" s="217" t="s">
        <v>177</v>
      </c>
      <c r="E718" s="234" t="s">
        <v>1</v>
      </c>
      <c r="F718" s="235" t="s">
        <v>179</v>
      </c>
      <c r="G718" s="233"/>
      <c r="H718" s="236">
        <v>48.475</v>
      </c>
      <c r="I718" s="237"/>
      <c r="J718" s="233"/>
      <c r="K718" s="233"/>
      <c r="L718" s="238"/>
      <c r="M718" s="239"/>
      <c r="N718" s="240"/>
      <c r="O718" s="240"/>
      <c r="P718" s="240"/>
      <c r="Q718" s="240"/>
      <c r="R718" s="240"/>
      <c r="S718" s="240"/>
      <c r="T718" s="241"/>
      <c r="AT718" s="242" t="s">
        <v>177</v>
      </c>
      <c r="AU718" s="242" t="s">
        <v>83</v>
      </c>
      <c r="AV718" s="14" t="s">
        <v>151</v>
      </c>
      <c r="AW718" s="14" t="s">
        <v>29</v>
      </c>
      <c r="AX718" s="14" t="s">
        <v>81</v>
      </c>
      <c r="AY718" s="242" t="s">
        <v>143</v>
      </c>
    </row>
    <row r="719" spans="1:65" s="2" customFormat="1" ht="21.6" customHeight="1">
      <c r="A719" s="35"/>
      <c r="B719" s="36"/>
      <c r="C719" s="204" t="s">
        <v>426</v>
      </c>
      <c r="D719" s="204" t="s">
        <v>146</v>
      </c>
      <c r="E719" s="205" t="s">
        <v>395</v>
      </c>
      <c r="F719" s="206" t="s">
        <v>396</v>
      </c>
      <c r="G719" s="207" t="s">
        <v>199</v>
      </c>
      <c r="H719" s="208">
        <v>48.475</v>
      </c>
      <c r="I719" s="209"/>
      <c r="J719" s="210">
        <f>ROUND(I719*H719,2)</f>
        <v>0</v>
      </c>
      <c r="K719" s="206" t="s">
        <v>150</v>
      </c>
      <c r="L719" s="40"/>
      <c r="M719" s="211" t="s">
        <v>1</v>
      </c>
      <c r="N719" s="212" t="s">
        <v>38</v>
      </c>
      <c r="O719" s="72"/>
      <c r="P719" s="213">
        <f>O719*H719</f>
        <v>0</v>
      </c>
      <c r="Q719" s="213">
        <v>0</v>
      </c>
      <c r="R719" s="213">
        <f>Q719*H719</f>
        <v>0</v>
      </c>
      <c r="S719" s="213">
        <v>0</v>
      </c>
      <c r="T719" s="214">
        <f>S719*H719</f>
        <v>0</v>
      </c>
      <c r="U719" s="35"/>
      <c r="V719" s="35"/>
      <c r="W719" s="35"/>
      <c r="X719" s="35"/>
      <c r="Y719" s="35"/>
      <c r="Z719" s="35"/>
      <c r="AA719" s="35"/>
      <c r="AB719" s="35"/>
      <c r="AC719" s="35"/>
      <c r="AD719" s="35"/>
      <c r="AE719" s="35"/>
      <c r="AR719" s="215" t="s">
        <v>151</v>
      </c>
      <c r="AT719" s="215" t="s">
        <v>146</v>
      </c>
      <c r="AU719" s="215" t="s">
        <v>83</v>
      </c>
      <c r="AY719" s="18" t="s">
        <v>143</v>
      </c>
      <c r="BE719" s="216">
        <f>IF(N719="základní",J719,0)</f>
        <v>0</v>
      </c>
      <c r="BF719" s="216">
        <f>IF(N719="snížená",J719,0)</f>
        <v>0</v>
      </c>
      <c r="BG719" s="216">
        <f>IF(N719="zákl. přenesená",J719,0)</f>
        <v>0</v>
      </c>
      <c r="BH719" s="216">
        <f>IF(N719="sníž. přenesená",J719,0)</f>
        <v>0</v>
      </c>
      <c r="BI719" s="216">
        <f>IF(N719="nulová",J719,0)</f>
        <v>0</v>
      </c>
      <c r="BJ719" s="18" t="s">
        <v>81</v>
      </c>
      <c r="BK719" s="216">
        <f>ROUND(I719*H719,2)</f>
        <v>0</v>
      </c>
      <c r="BL719" s="18" t="s">
        <v>151</v>
      </c>
      <c r="BM719" s="215" t="s">
        <v>668</v>
      </c>
    </row>
    <row r="720" spans="1:65" s="2" customFormat="1" ht="43.2" customHeight="1">
      <c r="A720" s="35"/>
      <c r="B720" s="36"/>
      <c r="C720" s="204" t="s">
        <v>669</v>
      </c>
      <c r="D720" s="204" t="s">
        <v>146</v>
      </c>
      <c r="E720" s="205" t="s">
        <v>670</v>
      </c>
      <c r="F720" s="206" t="s">
        <v>671</v>
      </c>
      <c r="G720" s="207" t="s">
        <v>199</v>
      </c>
      <c r="H720" s="208">
        <v>48.475</v>
      </c>
      <c r="I720" s="209"/>
      <c r="J720" s="210">
        <f>ROUND(I720*H720,2)</f>
        <v>0</v>
      </c>
      <c r="K720" s="206" t="s">
        <v>150</v>
      </c>
      <c r="L720" s="40"/>
      <c r="M720" s="211" t="s">
        <v>1</v>
      </c>
      <c r="N720" s="212" t="s">
        <v>38</v>
      </c>
      <c r="O720" s="72"/>
      <c r="P720" s="213">
        <f>O720*H720</f>
        <v>0</v>
      </c>
      <c r="Q720" s="213">
        <v>0.00931448</v>
      </c>
      <c r="R720" s="213">
        <f>Q720*H720</f>
        <v>0.451519418</v>
      </c>
      <c r="S720" s="213">
        <v>0</v>
      </c>
      <c r="T720" s="214">
        <f>S720*H720</f>
        <v>0</v>
      </c>
      <c r="U720" s="35"/>
      <c r="V720" s="35"/>
      <c r="W720" s="35"/>
      <c r="X720" s="35"/>
      <c r="Y720" s="35"/>
      <c r="Z720" s="35"/>
      <c r="AA720" s="35"/>
      <c r="AB720" s="35"/>
      <c r="AC720" s="35"/>
      <c r="AD720" s="35"/>
      <c r="AE720" s="35"/>
      <c r="AR720" s="215" t="s">
        <v>151</v>
      </c>
      <c r="AT720" s="215" t="s">
        <v>146</v>
      </c>
      <c r="AU720" s="215" t="s">
        <v>83</v>
      </c>
      <c r="AY720" s="18" t="s">
        <v>143</v>
      </c>
      <c r="BE720" s="216">
        <f>IF(N720="základní",J720,0)</f>
        <v>0</v>
      </c>
      <c r="BF720" s="216">
        <f>IF(N720="snížená",J720,0)</f>
        <v>0</v>
      </c>
      <c r="BG720" s="216">
        <f>IF(N720="zákl. přenesená",J720,0)</f>
        <v>0</v>
      </c>
      <c r="BH720" s="216">
        <f>IF(N720="sníž. přenesená",J720,0)</f>
        <v>0</v>
      </c>
      <c r="BI720" s="216">
        <f>IF(N720="nulová",J720,0)</f>
        <v>0</v>
      </c>
      <c r="BJ720" s="18" t="s">
        <v>81</v>
      </c>
      <c r="BK720" s="216">
        <f>ROUND(I720*H720,2)</f>
        <v>0</v>
      </c>
      <c r="BL720" s="18" t="s">
        <v>151</v>
      </c>
      <c r="BM720" s="215" t="s">
        <v>672</v>
      </c>
    </row>
    <row r="721" spans="1:47" s="2" customFormat="1" ht="240">
      <c r="A721" s="35"/>
      <c r="B721" s="36"/>
      <c r="C721" s="37"/>
      <c r="D721" s="217" t="s">
        <v>152</v>
      </c>
      <c r="E721" s="37"/>
      <c r="F721" s="218" t="s">
        <v>409</v>
      </c>
      <c r="G721" s="37"/>
      <c r="H721" s="37"/>
      <c r="I721" s="116"/>
      <c r="J721" s="37"/>
      <c r="K721" s="37"/>
      <c r="L721" s="40"/>
      <c r="M721" s="219"/>
      <c r="N721" s="220"/>
      <c r="O721" s="72"/>
      <c r="P721" s="72"/>
      <c r="Q721" s="72"/>
      <c r="R721" s="72"/>
      <c r="S721" s="72"/>
      <c r="T721" s="73"/>
      <c r="U721" s="35"/>
      <c r="V721" s="35"/>
      <c r="W721" s="35"/>
      <c r="X721" s="35"/>
      <c r="Y721" s="35"/>
      <c r="Z721" s="35"/>
      <c r="AA721" s="35"/>
      <c r="AB721" s="35"/>
      <c r="AC721" s="35"/>
      <c r="AD721" s="35"/>
      <c r="AE721" s="35"/>
      <c r="AT721" s="18" t="s">
        <v>152</v>
      </c>
      <c r="AU721" s="18" t="s">
        <v>83</v>
      </c>
    </row>
    <row r="722" spans="1:65" s="2" customFormat="1" ht="21.6" customHeight="1">
      <c r="A722" s="35"/>
      <c r="B722" s="36"/>
      <c r="C722" s="254" t="s">
        <v>428</v>
      </c>
      <c r="D722" s="254" t="s">
        <v>241</v>
      </c>
      <c r="E722" s="255" t="s">
        <v>673</v>
      </c>
      <c r="F722" s="256" t="s">
        <v>674</v>
      </c>
      <c r="G722" s="257" t="s">
        <v>199</v>
      </c>
      <c r="H722" s="258">
        <v>49.445</v>
      </c>
      <c r="I722" s="259"/>
      <c r="J722" s="260">
        <f>ROUND(I722*H722,2)</f>
        <v>0</v>
      </c>
      <c r="K722" s="256" t="s">
        <v>150</v>
      </c>
      <c r="L722" s="261"/>
      <c r="M722" s="262" t="s">
        <v>1</v>
      </c>
      <c r="N722" s="263" t="s">
        <v>38</v>
      </c>
      <c r="O722" s="72"/>
      <c r="P722" s="213">
        <f>O722*H722</f>
        <v>0</v>
      </c>
      <c r="Q722" s="213">
        <v>0.0075</v>
      </c>
      <c r="R722" s="213">
        <f>Q722*H722</f>
        <v>0.3708375</v>
      </c>
      <c r="S722" s="213">
        <v>0</v>
      </c>
      <c r="T722" s="214">
        <f>S722*H722</f>
        <v>0</v>
      </c>
      <c r="U722" s="35"/>
      <c r="V722" s="35"/>
      <c r="W722" s="35"/>
      <c r="X722" s="35"/>
      <c r="Y722" s="35"/>
      <c r="Z722" s="35"/>
      <c r="AA722" s="35"/>
      <c r="AB722" s="35"/>
      <c r="AC722" s="35"/>
      <c r="AD722" s="35"/>
      <c r="AE722" s="35"/>
      <c r="AR722" s="215" t="s">
        <v>164</v>
      </c>
      <c r="AT722" s="215" t="s">
        <v>241</v>
      </c>
      <c r="AU722" s="215" t="s">
        <v>83</v>
      </c>
      <c r="AY722" s="18" t="s">
        <v>143</v>
      </c>
      <c r="BE722" s="216">
        <f>IF(N722="základní",J722,0)</f>
        <v>0</v>
      </c>
      <c r="BF722" s="216">
        <f>IF(N722="snížená",J722,0)</f>
        <v>0</v>
      </c>
      <c r="BG722" s="216">
        <f>IF(N722="zákl. přenesená",J722,0)</f>
        <v>0</v>
      </c>
      <c r="BH722" s="216">
        <f>IF(N722="sníž. přenesená",J722,0)</f>
        <v>0</v>
      </c>
      <c r="BI722" s="216">
        <f>IF(N722="nulová",J722,0)</f>
        <v>0</v>
      </c>
      <c r="BJ722" s="18" t="s">
        <v>81</v>
      </c>
      <c r="BK722" s="216">
        <f>ROUND(I722*H722,2)</f>
        <v>0</v>
      </c>
      <c r="BL722" s="18" t="s">
        <v>151</v>
      </c>
      <c r="BM722" s="215" t="s">
        <v>675</v>
      </c>
    </row>
    <row r="723" spans="2:51" s="13" customFormat="1" ht="10.2">
      <c r="B723" s="221"/>
      <c r="C723" s="222"/>
      <c r="D723" s="217" t="s">
        <v>177</v>
      </c>
      <c r="E723" s="223" t="s">
        <v>1</v>
      </c>
      <c r="F723" s="224" t="s">
        <v>676</v>
      </c>
      <c r="G723" s="222"/>
      <c r="H723" s="225">
        <v>49.445</v>
      </c>
      <c r="I723" s="226"/>
      <c r="J723" s="222"/>
      <c r="K723" s="222"/>
      <c r="L723" s="227"/>
      <c r="M723" s="228"/>
      <c r="N723" s="229"/>
      <c r="O723" s="229"/>
      <c r="P723" s="229"/>
      <c r="Q723" s="229"/>
      <c r="R723" s="229"/>
      <c r="S723" s="229"/>
      <c r="T723" s="230"/>
      <c r="AT723" s="231" t="s">
        <v>177</v>
      </c>
      <c r="AU723" s="231" t="s">
        <v>83</v>
      </c>
      <c r="AV723" s="13" t="s">
        <v>83</v>
      </c>
      <c r="AW723" s="13" t="s">
        <v>29</v>
      </c>
      <c r="AX723" s="13" t="s">
        <v>73</v>
      </c>
      <c r="AY723" s="231" t="s">
        <v>143</v>
      </c>
    </row>
    <row r="724" spans="2:51" s="14" customFormat="1" ht="10.2">
      <c r="B724" s="232"/>
      <c r="C724" s="233"/>
      <c r="D724" s="217" t="s">
        <v>177</v>
      </c>
      <c r="E724" s="234" t="s">
        <v>1</v>
      </c>
      <c r="F724" s="235" t="s">
        <v>179</v>
      </c>
      <c r="G724" s="233"/>
      <c r="H724" s="236">
        <v>49.445</v>
      </c>
      <c r="I724" s="237"/>
      <c r="J724" s="233"/>
      <c r="K724" s="233"/>
      <c r="L724" s="238"/>
      <c r="M724" s="239"/>
      <c r="N724" s="240"/>
      <c r="O724" s="240"/>
      <c r="P724" s="240"/>
      <c r="Q724" s="240"/>
      <c r="R724" s="240"/>
      <c r="S724" s="240"/>
      <c r="T724" s="241"/>
      <c r="AT724" s="242" t="s">
        <v>177</v>
      </c>
      <c r="AU724" s="242" t="s">
        <v>83</v>
      </c>
      <c r="AV724" s="14" t="s">
        <v>151</v>
      </c>
      <c r="AW724" s="14" t="s">
        <v>29</v>
      </c>
      <c r="AX724" s="14" t="s">
        <v>81</v>
      </c>
      <c r="AY724" s="242" t="s">
        <v>143</v>
      </c>
    </row>
    <row r="725" spans="1:65" s="2" customFormat="1" ht="54" customHeight="1">
      <c r="A725" s="35"/>
      <c r="B725" s="36"/>
      <c r="C725" s="204" t="s">
        <v>677</v>
      </c>
      <c r="D725" s="204" t="s">
        <v>146</v>
      </c>
      <c r="E725" s="205" t="s">
        <v>678</v>
      </c>
      <c r="F725" s="206" t="s">
        <v>679</v>
      </c>
      <c r="G725" s="207" t="s">
        <v>174</v>
      </c>
      <c r="H725" s="208">
        <v>8.54</v>
      </c>
      <c r="I725" s="209"/>
      <c r="J725" s="210">
        <f>ROUND(I725*H725,2)</f>
        <v>0</v>
      </c>
      <c r="K725" s="206" t="s">
        <v>150</v>
      </c>
      <c r="L725" s="40"/>
      <c r="M725" s="211" t="s">
        <v>1</v>
      </c>
      <c r="N725" s="212" t="s">
        <v>38</v>
      </c>
      <c r="O725" s="72"/>
      <c r="P725" s="213">
        <f>O725*H725</f>
        <v>0</v>
      </c>
      <c r="Q725" s="213">
        <v>0.001758</v>
      </c>
      <c r="R725" s="213">
        <f>Q725*H725</f>
        <v>0.015013319999999998</v>
      </c>
      <c r="S725" s="213">
        <v>0</v>
      </c>
      <c r="T725" s="214">
        <f>S725*H725</f>
        <v>0</v>
      </c>
      <c r="U725" s="35"/>
      <c r="V725" s="35"/>
      <c r="W725" s="35"/>
      <c r="X725" s="35"/>
      <c r="Y725" s="35"/>
      <c r="Z725" s="35"/>
      <c r="AA725" s="35"/>
      <c r="AB725" s="35"/>
      <c r="AC725" s="35"/>
      <c r="AD725" s="35"/>
      <c r="AE725" s="35"/>
      <c r="AR725" s="215" t="s">
        <v>151</v>
      </c>
      <c r="AT725" s="215" t="s">
        <v>146</v>
      </c>
      <c r="AU725" s="215" t="s">
        <v>83</v>
      </c>
      <c r="AY725" s="18" t="s">
        <v>143</v>
      </c>
      <c r="BE725" s="216">
        <f>IF(N725="základní",J725,0)</f>
        <v>0</v>
      </c>
      <c r="BF725" s="216">
        <f>IF(N725="snížená",J725,0)</f>
        <v>0</v>
      </c>
      <c r="BG725" s="216">
        <f>IF(N725="zákl. přenesená",J725,0)</f>
        <v>0</v>
      </c>
      <c r="BH725" s="216">
        <f>IF(N725="sníž. přenesená",J725,0)</f>
        <v>0</v>
      </c>
      <c r="BI725" s="216">
        <f>IF(N725="nulová",J725,0)</f>
        <v>0</v>
      </c>
      <c r="BJ725" s="18" t="s">
        <v>81</v>
      </c>
      <c r="BK725" s="216">
        <f>ROUND(I725*H725,2)</f>
        <v>0</v>
      </c>
      <c r="BL725" s="18" t="s">
        <v>151</v>
      </c>
      <c r="BM725" s="215" t="s">
        <v>680</v>
      </c>
    </row>
    <row r="726" spans="1:47" s="2" customFormat="1" ht="153.6">
      <c r="A726" s="35"/>
      <c r="B726" s="36"/>
      <c r="C726" s="37"/>
      <c r="D726" s="217" t="s">
        <v>152</v>
      </c>
      <c r="E726" s="37"/>
      <c r="F726" s="218" t="s">
        <v>443</v>
      </c>
      <c r="G726" s="37"/>
      <c r="H726" s="37"/>
      <c r="I726" s="116"/>
      <c r="J726" s="37"/>
      <c r="K726" s="37"/>
      <c r="L726" s="40"/>
      <c r="M726" s="219"/>
      <c r="N726" s="220"/>
      <c r="O726" s="72"/>
      <c r="P726" s="72"/>
      <c r="Q726" s="72"/>
      <c r="R726" s="72"/>
      <c r="S726" s="72"/>
      <c r="T726" s="73"/>
      <c r="U726" s="35"/>
      <c r="V726" s="35"/>
      <c r="W726" s="35"/>
      <c r="X726" s="35"/>
      <c r="Y726" s="35"/>
      <c r="Z726" s="35"/>
      <c r="AA726" s="35"/>
      <c r="AB726" s="35"/>
      <c r="AC726" s="35"/>
      <c r="AD726" s="35"/>
      <c r="AE726" s="35"/>
      <c r="AT726" s="18" t="s">
        <v>152</v>
      </c>
      <c r="AU726" s="18" t="s">
        <v>83</v>
      </c>
    </row>
    <row r="727" spans="2:51" s="13" customFormat="1" ht="10.2">
      <c r="B727" s="221"/>
      <c r="C727" s="222"/>
      <c r="D727" s="217" t="s">
        <v>177</v>
      </c>
      <c r="E727" s="223" t="s">
        <v>1</v>
      </c>
      <c r="F727" s="224" t="s">
        <v>681</v>
      </c>
      <c r="G727" s="222"/>
      <c r="H727" s="225">
        <v>3.8</v>
      </c>
      <c r="I727" s="226"/>
      <c r="J727" s="222"/>
      <c r="K727" s="222"/>
      <c r="L727" s="227"/>
      <c r="M727" s="228"/>
      <c r="N727" s="229"/>
      <c r="O727" s="229"/>
      <c r="P727" s="229"/>
      <c r="Q727" s="229"/>
      <c r="R727" s="229"/>
      <c r="S727" s="229"/>
      <c r="T727" s="230"/>
      <c r="AT727" s="231" t="s">
        <v>177</v>
      </c>
      <c r="AU727" s="231" t="s">
        <v>83</v>
      </c>
      <c r="AV727" s="13" t="s">
        <v>83</v>
      </c>
      <c r="AW727" s="13" t="s">
        <v>29</v>
      </c>
      <c r="AX727" s="13" t="s">
        <v>73</v>
      </c>
      <c r="AY727" s="231" t="s">
        <v>143</v>
      </c>
    </row>
    <row r="728" spans="2:51" s="13" customFormat="1" ht="10.2">
      <c r="B728" s="221"/>
      <c r="C728" s="222"/>
      <c r="D728" s="217" t="s">
        <v>177</v>
      </c>
      <c r="E728" s="223" t="s">
        <v>1</v>
      </c>
      <c r="F728" s="224" t="s">
        <v>682</v>
      </c>
      <c r="G728" s="222"/>
      <c r="H728" s="225">
        <v>4.74</v>
      </c>
      <c r="I728" s="226"/>
      <c r="J728" s="222"/>
      <c r="K728" s="222"/>
      <c r="L728" s="227"/>
      <c r="M728" s="228"/>
      <c r="N728" s="229"/>
      <c r="O728" s="229"/>
      <c r="P728" s="229"/>
      <c r="Q728" s="229"/>
      <c r="R728" s="229"/>
      <c r="S728" s="229"/>
      <c r="T728" s="230"/>
      <c r="AT728" s="231" t="s">
        <v>177</v>
      </c>
      <c r="AU728" s="231" t="s">
        <v>83</v>
      </c>
      <c r="AV728" s="13" t="s">
        <v>83</v>
      </c>
      <c r="AW728" s="13" t="s">
        <v>29</v>
      </c>
      <c r="AX728" s="13" t="s">
        <v>73</v>
      </c>
      <c r="AY728" s="231" t="s">
        <v>143</v>
      </c>
    </row>
    <row r="729" spans="2:51" s="14" customFormat="1" ht="10.2">
      <c r="B729" s="232"/>
      <c r="C729" s="233"/>
      <c r="D729" s="217" t="s">
        <v>177</v>
      </c>
      <c r="E729" s="234" t="s">
        <v>1</v>
      </c>
      <c r="F729" s="235" t="s">
        <v>179</v>
      </c>
      <c r="G729" s="233"/>
      <c r="H729" s="236">
        <v>8.54</v>
      </c>
      <c r="I729" s="237"/>
      <c r="J729" s="233"/>
      <c r="K729" s="233"/>
      <c r="L729" s="238"/>
      <c r="M729" s="239"/>
      <c r="N729" s="240"/>
      <c r="O729" s="240"/>
      <c r="P729" s="240"/>
      <c r="Q729" s="240"/>
      <c r="R729" s="240"/>
      <c r="S729" s="240"/>
      <c r="T729" s="241"/>
      <c r="AT729" s="242" t="s">
        <v>177</v>
      </c>
      <c r="AU729" s="242" t="s">
        <v>83</v>
      </c>
      <c r="AV729" s="14" t="s">
        <v>151</v>
      </c>
      <c r="AW729" s="14" t="s">
        <v>29</v>
      </c>
      <c r="AX729" s="14" t="s">
        <v>81</v>
      </c>
      <c r="AY729" s="242" t="s">
        <v>143</v>
      </c>
    </row>
    <row r="730" spans="1:65" s="2" customFormat="1" ht="21.6" customHeight="1">
      <c r="A730" s="35"/>
      <c r="B730" s="36"/>
      <c r="C730" s="254" t="s">
        <v>433</v>
      </c>
      <c r="D730" s="254" t="s">
        <v>241</v>
      </c>
      <c r="E730" s="255" t="s">
        <v>683</v>
      </c>
      <c r="F730" s="256" t="s">
        <v>684</v>
      </c>
      <c r="G730" s="257" t="s">
        <v>199</v>
      </c>
      <c r="H730" s="258">
        <v>1.644</v>
      </c>
      <c r="I730" s="259"/>
      <c r="J730" s="260">
        <f>ROUND(I730*H730,2)</f>
        <v>0</v>
      </c>
      <c r="K730" s="256" t="s">
        <v>150</v>
      </c>
      <c r="L730" s="261"/>
      <c r="M730" s="262" t="s">
        <v>1</v>
      </c>
      <c r="N730" s="263" t="s">
        <v>38</v>
      </c>
      <c r="O730" s="72"/>
      <c r="P730" s="213">
        <f>O730*H730</f>
        <v>0</v>
      </c>
      <c r="Q730" s="213">
        <v>0.003</v>
      </c>
      <c r="R730" s="213">
        <f>Q730*H730</f>
        <v>0.004932</v>
      </c>
      <c r="S730" s="213">
        <v>0</v>
      </c>
      <c r="T730" s="214">
        <f>S730*H730</f>
        <v>0</v>
      </c>
      <c r="U730" s="35"/>
      <c r="V730" s="35"/>
      <c r="W730" s="35"/>
      <c r="X730" s="35"/>
      <c r="Y730" s="35"/>
      <c r="Z730" s="35"/>
      <c r="AA730" s="35"/>
      <c r="AB730" s="35"/>
      <c r="AC730" s="35"/>
      <c r="AD730" s="35"/>
      <c r="AE730" s="35"/>
      <c r="AR730" s="215" t="s">
        <v>164</v>
      </c>
      <c r="AT730" s="215" t="s">
        <v>241</v>
      </c>
      <c r="AU730" s="215" t="s">
        <v>83</v>
      </c>
      <c r="AY730" s="18" t="s">
        <v>143</v>
      </c>
      <c r="BE730" s="216">
        <f>IF(N730="základní",J730,0)</f>
        <v>0</v>
      </c>
      <c r="BF730" s="216">
        <f>IF(N730="snížená",J730,0)</f>
        <v>0</v>
      </c>
      <c r="BG730" s="216">
        <f>IF(N730="zákl. přenesená",J730,0)</f>
        <v>0</v>
      </c>
      <c r="BH730" s="216">
        <f>IF(N730="sníž. přenesená",J730,0)</f>
        <v>0</v>
      </c>
      <c r="BI730" s="216">
        <f>IF(N730="nulová",J730,0)</f>
        <v>0</v>
      </c>
      <c r="BJ730" s="18" t="s">
        <v>81</v>
      </c>
      <c r="BK730" s="216">
        <f>ROUND(I730*H730,2)</f>
        <v>0</v>
      </c>
      <c r="BL730" s="18" t="s">
        <v>151</v>
      </c>
      <c r="BM730" s="215" t="s">
        <v>685</v>
      </c>
    </row>
    <row r="731" spans="2:51" s="13" customFormat="1" ht="10.2">
      <c r="B731" s="221"/>
      <c r="C731" s="222"/>
      <c r="D731" s="217" t="s">
        <v>177</v>
      </c>
      <c r="E731" s="223" t="s">
        <v>1</v>
      </c>
      <c r="F731" s="224" t="s">
        <v>686</v>
      </c>
      <c r="G731" s="222"/>
      <c r="H731" s="225">
        <v>0.599</v>
      </c>
      <c r="I731" s="226"/>
      <c r="J731" s="222"/>
      <c r="K731" s="222"/>
      <c r="L731" s="227"/>
      <c r="M731" s="228"/>
      <c r="N731" s="229"/>
      <c r="O731" s="229"/>
      <c r="P731" s="229"/>
      <c r="Q731" s="229"/>
      <c r="R731" s="229"/>
      <c r="S731" s="229"/>
      <c r="T731" s="230"/>
      <c r="AT731" s="231" t="s">
        <v>177</v>
      </c>
      <c r="AU731" s="231" t="s">
        <v>83</v>
      </c>
      <c r="AV731" s="13" t="s">
        <v>83</v>
      </c>
      <c r="AW731" s="13" t="s">
        <v>29</v>
      </c>
      <c r="AX731" s="13" t="s">
        <v>73</v>
      </c>
      <c r="AY731" s="231" t="s">
        <v>143</v>
      </c>
    </row>
    <row r="732" spans="2:51" s="13" customFormat="1" ht="10.2">
      <c r="B732" s="221"/>
      <c r="C732" s="222"/>
      <c r="D732" s="217" t="s">
        <v>177</v>
      </c>
      <c r="E732" s="223" t="s">
        <v>1</v>
      </c>
      <c r="F732" s="224" t="s">
        <v>687</v>
      </c>
      <c r="G732" s="222"/>
      <c r="H732" s="225">
        <v>1.045</v>
      </c>
      <c r="I732" s="226"/>
      <c r="J732" s="222"/>
      <c r="K732" s="222"/>
      <c r="L732" s="227"/>
      <c r="M732" s="228"/>
      <c r="N732" s="229"/>
      <c r="O732" s="229"/>
      <c r="P732" s="229"/>
      <c r="Q732" s="229"/>
      <c r="R732" s="229"/>
      <c r="S732" s="229"/>
      <c r="T732" s="230"/>
      <c r="AT732" s="231" t="s">
        <v>177</v>
      </c>
      <c r="AU732" s="231" t="s">
        <v>83</v>
      </c>
      <c r="AV732" s="13" t="s">
        <v>83</v>
      </c>
      <c r="AW732" s="13" t="s">
        <v>29</v>
      </c>
      <c r="AX732" s="13" t="s">
        <v>73</v>
      </c>
      <c r="AY732" s="231" t="s">
        <v>143</v>
      </c>
    </row>
    <row r="733" spans="2:51" s="14" customFormat="1" ht="10.2">
      <c r="B733" s="232"/>
      <c r="C733" s="233"/>
      <c r="D733" s="217" t="s">
        <v>177</v>
      </c>
      <c r="E733" s="234" t="s">
        <v>1</v>
      </c>
      <c r="F733" s="235" t="s">
        <v>179</v>
      </c>
      <c r="G733" s="233"/>
      <c r="H733" s="236">
        <v>1.644</v>
      </c>
      <c r="I733" s="237"/>
      <c r="J733" s="233"/>
      <c r="K733" s="233"/>
      <c r="L733" s="238"/>
      <c r="M733" s="239"/>
      <c r="N733" s="240"/>
      <c r="O733" s="240"/>
      <c r="P733" s="240"/>
      <c r="Q733" s="240"/>
      <c r="R733" s="240"/>
      <c r="S733" s="240"/>
      <c r="T733" s="241"/>
      <c r="AT733" s="242" t="s">
        <v>177</v>
      </c>
      <c r="AU733" s="242" t="s">
        <v>83</v>
      </c>
      <c r="AV733" s="14" t="s">
        <v>151</v>
      </c>
      <c r="AW733" s="14" t="s">
        <v>29</v>
      </c>
      <c r="AX733" s="14" t="s">
        <v>81</v>
      </c>
      <c r="AY733" s="242" t="s">
        <v>143</v>
      </c>
    </row>
    <row r="734" spans="1:65" s="2" customFormat="1" ht="21.6" customHeight="1">
      <c r="A734" s="35"/>
      <c r="B734" s="36"/>
      <c r="C734" s="204" t="s">
        <v>688</v>
      </c>
      <c r="D734" s="204" t="s">
        <v>146</v>
      </c>
      <c r="E734" s="205" t="s">
        <v>494</v>
      </c>
      <c r="F734" s="206" t="s">
        <v>495</v>
      </c>
      <c r="G734" s="207" t="s">
        <v>174</v>
      </c>
      <c r="H734" s="208">
        <v>18.6</v>
      </c>
      <c r="I734" s="209"/>
      <c r="J734" s="210">
        <f>ROUND(I734*H734,2)</f>
        <v>0</v>
      </c>
      <c r="K734" s="206" t="s">
        <v>150</v>
      </c>
      <c r="L734" s="40"/>
      <c r="M734" s="211" t="s">
        <v>1</v>
      </c>
      <c r="N734" s="212" t="s">
        <v>38</v>
      </c>
      <c r="O734" s="72"/>
      <c r="P734" s="213">
        <f>O734*H734</f>
        <v>0</v>
      </c>
      <c r="Q734" s="213">
        <v>6E-05</v>
      </c>
      <c r="R734" s="213">
        <f>Q734*H734</f>
        <v>0.001116</v>
      </c>
      <c r="S734" s="213">
        <v>0</v>
      </c>
      <c r="T734" s="214">
        <f>S734*H734</f>
        <v>0</v>
      </c>
      <c r="U734" s="35"/>
      <c r="V734" s="35"/>
      <c r="W734" s="35"/>
      <c r="X734" s="35"/>
      <c r="Y734" s="35"/>
      <c r="Z734" s="35"/>
      <c r="AA734" s="35"/>
      <c r="AB734" s="35"/>
      <c r="AC734" s="35"/>
      <c r="AD734" s="35"/>
      <c r="AE734" s="35"/>
      <c r="AR734" s="215" t="s">
        <v>151</v>
      </c>
      <c r="AT734" s="215" t="s">
        <v>146</v>
      </c>
      <c r="AU734" s="215" t="s">
        <v>83</v>
      </c>
      <c r="AY734" s="18" t="s">
        <v>143</v>
      </c>
      <c r="BE734" s="216">
        <f>IF(N734="základní",J734,0)</f>
        <v>0</v>
      </c>
      <c r="BF734" s="216">
        <f>IF(N734="snížená",J734,0)</f>
        <v>0</v>
      </c>
      <c r="BG734" s="216">
        <f>IF(N734="zákl. přenesená",J734,0)</f>
        <v>0</v>
      </c>
      <c r="BH734" s="216">
        <f>IF(N734="sníž. přenesená",J734,0)</f>
        <v>0</v>
      </c>
      <c r="BI734" s="216">
        <f>IF(N734="nulová",J734,0)</f>
        <v>0</v>
      </c>
      <c r="BJ734" s="18" t="s">
        <v>81</v>
      </c>
      <c r="BK734" s="216">
        <f>ROUND(I734*H734,2)</f>
        <v>0</v>
      </c>
      <c r="BL734" s="18" t="s">
        <v>151</v>
      </c>
      <c r="BM734" s="215" t="s">
        <v>689</v>
      </c>
    </row>
    <row r="735" spans="1:47" s="2" customFormat="1" ht="76.8">
      <c r="A735" s="35"/>
      <c r="B735" s="36"/>
      <c r="C735" s="37"/>
      <c r="D735" s="217" t="s">
        <v>152</v>
      </c>
      <c r="E735" s="37"/>
      <c r="F735" s="218" t="s">
        <v>497</v>
      </c>
      <c r="G735" s="37"/>
      <c r="H735" s="37"/>
      <c r="I735" s="116"/>
      <c r="J735" s="37"/>
      <c r="K735" s="37"/>
      <c r="L735" s="40"/>
      <c r="M735" s="219"/>
      <c r="N735" s="220"/>
      <c r="O735" s="72"/>
      <c r="P735" s="72"/>
      <c r="Q735" s="72"/>
      <c r="R735" s="72"/>
      <c r="S735" s="72"/>
      <c r="T735" s="73"/>
      <c r="U735" s="35"/>
      <c r="V735" s="35"/>
      <c r="W735" s="35"/>
      <c r="X735" s="35"/>
      <c r="Y735" s="35"/>
      <c r="Z735" s="35"/>
      <c r="AA735" s="35"/>
      <c r="AB735" s="35"/>
      <c r="AC735" s="35"/>
      <c r="AD735" s="35"/>
      <c r="AE735" s="35"/>
      <c r="AT735" s="18" t="s">
        <v>152</v>
      </c>
      <c r="AU735" s="18" t="s">
        <v>83</v>
      </c>
    </row>
    <row r="736" spans="2:51" s="13" customFormat="1" ht="10.2">
      <c r="B736" s="221"/>
      <c r="C736" s="222"/>
      <c r="D736" s="217" t="s">
        <v>177</v>
      </c>
      <c r="E736" s="223" t="s">
        <v>1</v>
      </c>
      <c r="F736" s="224" t="s">
        <v>690</v>
      </c>
      <c r="G736" s="222"/>
      <c r="H736" s="225">
        <v>19.4</v>
      </c>
      <c r="I736" s="226"/>
      <c r="J736" s="222"/>
      <c r="K736" s="222"/>
      <c r="L736" s="227"/>
      <c r="M736" s="228"/>
      <c r="N736" s="229"/>
      <c r="O736" s="229"/>
      <c r="P736" s="229"/>
      <c r="Q736" s="229"/>
      <c r="R736" s="229"/>
      <c r="S736" s="229"/>
      <c r="T736" s="230"/>
      <c r="AT736" s="231" t="s">
        <v>177</v>
      </c>
      <c r="AU736" s="231" t="s">
        <v>83</v>
      </c>
      <c r="AV736" s="13" t="s">
        <v>83</v>
      </c>
      <c r="AW736" s="13" t="s">
        <v>29</v>
      </c>
      <c r="AX736" s="13" t="s">
        <v>73</v>
      </c>
      <c r="AY736" s="231" t="s">
        <v>143</v>
      </c>
    </row>
    <row r="737" spans="2:51" s="13" customFormat="1" ht="10.2">
      <c r="B737" s="221"/>
      <c r="C737" s="222"/>
      <c r="D737" s="217" t="s">
        <v>177</v>
      </c>
      <c r="E737" s="223" t="s">
        <v>1</v>
      </c>
      <c r="F737" s="224" t="s">
        <v>691</v>
      </c>
      <c r="G737" s="222"/>
      <c r="H737" s="225">
        <v>-0.8</v>
      </c>
      <c r="I737" s="226"/>
      <c r="J737" s="222"/>
      <c r="K737" s="222"/>
      <c r="L737" s="227"/>
      <c r="M737" s="228"/>
      <c r="N737" s="229"/>
      <c r="O737" s="229"/>
      <c r="P737" s="229"/>
      <c r="Q737" s="229"/>
      <c r="R737" s="229"/>
      <c r="S737" s="229"/>
      <c r="T737" s="230"/>
      <c r="AT737" s="231" t="s">
        <v>177</v>
      </c>
      <c r="AU737" s="231" t="s">
        <v>83</v>
      </c>
      <c r="AV737" s="13" t="s">
        <v>83</v>
      </c>
      <c r="AW737" s="13" t="s">
        <v>29</v>
      </c>
      <c r="AX737" s="13" t="s">
        <v>73</v>
      </c>
      <c r="AY737" s="231" t="s">
        <v>143</v>
      </c>
    </row>
    <row r="738" spans="2:51" s="14" customFormat="1" ht="10.2">
      <c r="B738" s="232"/>
      <c r="C738" s="233"/>
      <c r="D738" s="217" t="s">
        <v>177</v>
      </c>
      <c r="E738" s="234" t="s">
        <v>1</v>
      </c>
      <c r="F738" s="235" t="s">
        <v>179</v>
      </c>
      <c r="G738" s="233"/>
      <c r="H738" s="236">
        <v>18.599999999999998</v>
      </c>
      <c r="I738" s="237"/>
      <c r="J738" s="233"/>
      <c r="K738" s="233"/>
      <c r="L738" s="238"/>
      <c r="M738" s="239"/>
      <c r="N738" s="240"/>
      <c r="O738" s="240"/>
      <c r="P738" s="240"/>
      <c r="Q738" s="240"/>
      <c r="R738" s="240"/>
      <c r="S738" s="240"/>
      <c r="T738" s="241"/>
      <c r="AT738" s="242" t="s">
        <v>177</v>
      </c>
      <c r="AU738" s="242" t="s">
        <v>83</v>
      </c>
      <c r="AV738" s="14" t="s">
        <v>151</v>
      </c>
      <c r="AW738" s="14" t="s">
        <v>29</v>
      </c>
      <c r="AX738" s="14" t="s">
        <v>81</v>
      </c>
      <c r="AY738" s="242" t="s">
        <v>143</v>
      </c>
    </row>
    <row r="739" spans="1:65" s="2" customFormat="1" ht="21.6" customHeight="1">
      <c r="A739" s="35"/>
      <c r="B739" s="36"/>
      <c r="C739" s="254" t="s">
        <v>437</v>
      </c>
      <c r="D739" s="254" t="s">
        <v>241</v>
      </c>
      <c r="E739" s="255" t="s">
        <v>692</v>
      </c>
      <c r="F739" s="256" t="s">
        <v>693</v>
      </c>
      <c r="G739" s="257" t="s">
        <v>174</v>
      </c>
      <c r="H739" s="258">
        <v>19.53</v>
      </c>
      <c r="I739" s="259"/>
      <c r="J739" s="260">
        <f>ROUND(I739*H739,2)</f>
        <v>0</v>
      </c>
      <c r="K739" s="256" t="s">
        <v>1</v>
      </c>
      <c r="L739" s="261"/>
      <c r="M739" s="262" t="s">
        <v>1</v>
      </c>
      <c r="N739" s="263" t="s">
        <v>38</v>
      </c>
      <c r="O739" s="72"/>
      <c r="P739" s="213">
        <f>O739*H739</f>
        <v>0</v>
      </c>
      <c r="Q739" s="213">
        <v>0</v>
      </c>
      <c r="R739" s="213">
        <f>Q739*H739</f>
        <v>0</v>
      </c>
      <c r="S739" s="213">
        <v>0</v>
      </c>
      <c r="T739" s="214">
        <f>S739*H739</f>
        <v>0</v>
      </c>
      <c r="U739" s="35"/>
      <c r="V739" s="35"/>
      <c r="W739" s="35"/>
      <c r="X739" s="35"/>
      <c r="Y739" s="35"/>
      <c r="Z739" s="35"/>
      <c r="AA739" s="35"/>
      <c r="AB739" s="35"/>
      <c r="AC739" s="35"/>
      <c r="AD739" s="35"/>
      <c r="AE739" s="35"/>
      <c r="AR739" s="215" t="s">
        <v>164</v>
      </c>
      <c r="AT739" s="215" t="s">
        <v>241</v>
      </c>
      <c r="AU739" s="215" t="s">
        <v>83</v>
      </c>
      <c r="AY739" s="18" t="s">
        <v>143</v>
      </c>
      <c r="BE739" s="216">
        <f>IF(N739="základní",J739,0)</f>
        <v>0</v>
      </c>
      <c r="BF739" s="216">
        <f>IF(N739="snížená",J739,0)</f>
        <v>0</v>
      </c>
      <c r="BG739" s="216">
        <f>IF(N739="zákl. přenesená",J739,0)</f>
        <v>0</v>
      </c>
      <c r="BH739" s="216">
        <f>IF(N739="sníž. přenesená",J739,0)</f>
        <v>0</v>
      </c>
      <c r="BI739" s="216">
        <f>IF(N739="nulová",J739,0)</f>
        <v>0</v>
      </c>
      <c r="BJ739" s="18" t="s">
        <v>81</v>
      </c>
      <c r="BK739" s="216">
        <f>ROUND(I739*H739,2)</f>
        <v>0</v>
      </c>
      <c r="BL739" s="18" t="s">
        <v>151</v>
      </c>
      <c r="BM739" s="215" t="s">
        <v>694</v>
      </c>
    </row>
    <row r="740" spans="2:51" s="13" customFormat="1" ht="10.2">
      <c r="B740" s="221"/>
      <c r="C740" s="222"/>
      <c r="D740" s="217" t="s">
        <v>177</v>
      </c>
      <c r="E740" s="223" t="s">
        <v>1</v>
      </c>
      <c r="F740" s="224" t="s">
        <v>695</v>
      </c>
      <c r="G740" s="222"/>
      <c r="H740" s="225">
        <v>19.53</v>
      </c>
      <c r="I740" s="226"/>
      <c r="J740" s="222"/>
      <c r="K740" s="222"/>
      <c r="L740" s="227"/>
      <c r="M740" s="228"/>
      <c r="N740" s="229"/>
      <c r="O740" s="229"/>
      <c r="P740" s="229"/>
      <c r="Q740" s="229"/>
      <c r="R740" s="229"/>
      <c r="S740" s="229"/>
      <c r="T740" s="230"/>
      <c r="AT740" s="231" t="s">
        <v>177</v>
      </c>
      <c r="AU740" s="231" t="s">
        <v>83</v>
      </c>
      <c r="AV740" s="13" t="s">
        <v>83</v>
      </c>
      <c r="AW740" s="13" t="s">
        <v>29</v>
      </c>
      <c r="AX740" s="13" t="s">
        <v>73</v>
      </c>
      <c r="AY740" s="231" t="s">
        <v>143</v>
      </c>
    </row>
    <row r="741" spans="2:51" s="14" customFormat="1" ht="10.2">
      <c r="B741" s="232"/>
      <c r="C741" s="233"/>
      <c r="D741" s="217" t="s">
        <v>177</v>
      </c>
      <c r="E741" s="234" t="s">
        <v>1</v>
      </c>
      <c r="F741" s="235" t="s">
        <v>179</v>
      </c>
      <c r="G741" s="233"/>
      <c r="H741" s="236">
        <v>19.53</v>
      </c>
      <c r="I741" s="237"/>
      <c r="J741" s="233"/>
      <c r="K741" s="233"/>
      <c r="L741" s="238"/>
      <c r="M741" s="239"/>
      <c r="N741" s="240"/>
      <c r="O741" s="240"/>
      <c r="P741" s="240"/>
      <c r="Q741" s="240"/>
      <c r="R741" s="240"/>
      <c r="S741" s="240"/>
      <c r="T741" s="241"/>
      <c r="AT741" s="242" t="s">
        <v>177</v>
      </c>
      <c r="AU741" s="242" t="s">
        <v>83</v>
      </c>
      <c r="AV741" s="14" t="s">
        <v>151</v>
      </c>
      <c r="AW741" s="14" t="s">
        <v>29</v>
      </c>
      <c r="AX741" s="14" t="s">
        <v>81</v>
      </c>
      <c r="AY741" s="242" t="s">
        <v>143</v>
      </c>
    </row>
    <row r="742" spans="1:65" s="2" customFormat="1" ht="14.4" customHeight="1">
      <c r="A742" s="35"/>
      <c r="B742" s="36"/>
      <c r="C742" s="254" t="s">
        <v>696</v>
      </c>
      <c r="D742" s="254" t="s">
        <v>241</v>
      </c>
      <c r="E742" s="255" t="s">
        <v>505</v>
      </c>
      <c r="F742" s="256" t="s">
        <v>506</v>
      </c>
      <c r="G742" s="257" t="s">
        <v>174</v>
      </c>
      <c r="H742" s="258">
        <v>20.46</v>
      </c>
      <c r="I742" s="259"/>
      <c r="J742" s="260">
        <f>ROUND(I742*H742,2)</f>
        <v>0</v>
      </c>
      <c r="K742" s="256" t="s">
        <v>1</v>
      </c>
      <c r="L742" s="261"/>
      <c r="M742" s="262" t="s">
        <v>1</v>
      </c>
      <c r="N742" s="263" t="s">
        <v>38</v>
      </c>
      <c r="O742" s="72"/>
      <c r="P742" s="213">
        <f>O742*H742</f>
        <v>0</v>
      </c>
      <c r="Q742" s="213">
        <v>0</v>
      </c>
      <c r="R742" s="213">
        <f>Q742*H742</f>
        <v>0</v>
      </c>
      <c r="S742" s="213">
        <v>0</v>
      </c>
      <c r="T742" s="214">
        <f>S742*H742</f>
        <v>0</v>
      </c>
      <c r="U742" s="35"/>
      <c r="V742" s="35"/>
      <c r="W742" s="35"/>
      <c r="X742" s="35"/>
      <c r="Y742" s="35"/>
      <c r="Z742" s="35"/>
      <c r="AA742" s="35"/>
      <c r="AB742" s="35"/>
      <c r="AC742" s="35"/>
      <c r="AD742" s="35"/>
      <c r="AE742" s="35"/>
      <c r="AR742" s="215" t="s">
        <v>164</v>
      </c>
      <c r="AT742" s="215" t="s">
        <v>241</v>
      </c>
      <c r="AU742" s="215" t="s">
        <v>83</v>
      </c>
      <c r="AY742" s="18" t="s">
        <v>143</v>
      </c>
      <c r="BE742" s="216">
        <f>IF(N742="základní",J742,0)</f>
        <v>0</v>
      </c>
      <c r="BF742" s="216">
        <f>IF(N742="snížená",J742,0)</f>
        <v>0</v>
      </c>
      <c r="BG742" s="216">
        <f>IF(N742="zákl. přenesená",J742,0)</f>
        <v>0</v>
      </c>
      <c r="BH742" s="216">
        <f>IF(N742="sníž. přenesená",J742,0)</f>
        <v>0</v>
      </c>
      <c r="BI742" s="216">
        <f>IF(N742="nulová",J742,0)</f>
        <v>0</v>
      </c>
      <c r="BJ742" s="18" t="s">
        <v>81</v>
      </c>
      <c r="BK742" s="216">
        <f>ROUND(I742*H742,2)</f>
        <v>0</v>
      </c>
      <c r="BL742" s="18" t="s">
        <v>151</v>
      </c>
      <c r="BM742" s="215" t="s">
        <v>697</v>
      </c>
    </row>
    <row r="743" spans="2:51" s="13" customFormat="1" ht="10.2">
      <c r="B743" s="221"/>
      <c r="C743" s="222"/>
      <c r="D743" s="217" t="s">
        <v>177</v>
      </c>
      <c r="E743" s="223" t="s">
        <v>1</v>
      </c>
      <c r="F743" s="224" t="s">
        <v>698</v>
      </c>
      <c r="G743" s="222"/>
      <c r="H743" s="225">
        <v>20.46</v>
      </c>
      <c r="I743" s="226"/>
      <c r="J743" s="222"/>
      <c r="K743" s="222"/>
      <c r="L743" s="227"/>
      <c r="M743" s="228"/>
      <c r="N743" s="229"/>
      <c r="O743" s="229"/>
      <c r="P743" s="229"/>
      <c r="Q743" s="229"/>
      <c r="R743" s="229"/>
      <c r="S743" s="229"/>
      <c r="T743" s="230"/>
      <c r="AT743" s="231" t="s">
        <v>177</v>
      </c>
      <c r="AU743" s="231" t="s">
        <v>83</v>
      </c>
      <c r="AV743" s="13" t="s">
        <v>83</v>
      </c>
      <c r="AW743" s="13" t="s">
        <v>29</v>
      </c>
      <c r="AX743" s="13" t="s">
        <v>73</v>
      </c>
      <c r="AY743" s="231" t="s">
        <v>143</v>
      </c>
    </row>
    <row r="744" spans="2:51" s="14" customFormat="1" ht="10.2">
      <c r="B744" s="232"/>
      <c r="C744" s="233"/>
      <c r="D744" s="217" t="s">
        <v>177</v>
      </c>
      <c r="E744" s="234" t="s">
        <v>1</v>
      </c>
      <c r="F744" s="235" t="s">
        <v>179</v>
      </c>
      <c r="G744" s="233"/>
      <c r="H744" s="236">
        <v>20.46</v>
      </c>
      <c r="I744" s="237"/>
      <c r="J744" s="233"/>
      <c r="K744" s="233"/>
      <c r="L744" s="238"/>
      <c r="M744" s="239"/>
      <c r="N744" s="240"/>
      <c r="O744" s="240"/>
      <c r="P744" s="240"/>
      <c r="Q744" s="240"/>
      <c r="R744" s="240"/>
      <c r="S744" s="240"/>
      <c r="T744" s="241"/>
      <c r="AT744" s="242" t="s">
        <v>177</v>
      </c>
      <c r="AU744" s="242" t="s">
        <v>83</v>
      </c>
      <c r="AV744" s="14" t="s">
        <v>151</v>
      </c>
      <c r="AW744" s="14" t="s">
        <v>29</v>
      </c>
      <c r="AX744" s="14" t="s">
        <v>81</v>
      </c>
      <c r="AY744" s="242" t="s">
        <v>143</v>
      </c>
    </row>
    <row r="745" spans="1:65" s="2" customFormat="1" ht="32.4" customHeight="1">
      <c r="A745" s="35"/>
      <c r="B745" s="36"/>
      <c r="C745" s="204" t="s">
        <v>442</v>
      </c>
      <c r="D745" s="204" t="s">
        <v>146</v>
      </c>
      <c r="E745" s="205" t="s">
        <v>509</v>
      </c>
      <c r="F745" s="206" t="s">
        <v>510</v>
      </c>
      <c r="G745" s="207" t="s">
        <v>174</v>
      </c>
      <c r="H745" s="208">
        <v>24.14</v>
      </c>
      <c r="I745" s="209"/>
      <c r="J745" s="210">
        <f>ROUND(I745*H745,2)</f>
        <v>0</v>
      </c>
      <c r="K745" s="206" t="s">
        <v>150</v>
      </c>
      <c r="L745" s="40"/>
      <c r="M745" s="211" t="s">
        <v>1</v>
      </c>
      <c r="N745" s="212" t="s">
        <v>38</v>
      </c>
      <c r="O745" s="72"/>
      <c r="P745" s="213">
        <f>O745*H745</f>
        <v>0</v>
      </c>
      <c r="Q745" s="213">
        <v>0.00025017</v>
      </c>
      <c r="R745" s="213">
        <f>Q745*H745</f>
        <v>0.006039103800000001</v>
      </c>
      <c r="S745" s="213">
        <v>0</v>
      </c>
      <c r="T745" s="214">
        <f>S745*H745</f>
        <v>0</v>
      </c>
      <c r="U745" s="35"/>
      <c r="V745" s="35"/>
      <c r="W745" s="35"/>
      <c r="X745" s="35"/>
      <c r="Y745" s="35"/>
      <c r="Z745" s="35"/>
      <c r="AA745" s="35"/>
      <c r="AB745" s="35"/>
      <c r="AC745" s="35"/>
      <c r="AD745" s="35"/>
      <c r="AE745" s="35"/>
      <c r="AR745" s="215" t="s">
        <v>151</v>
      </c>
      <c r="AT745" s="215" t="s">
        <v>146</v>
      </c>
      <c r="AU745" s="215" t="s">
        <v>83</v>
      </c>
      <c r="AY745" s="18" t="s">
        <v>143</v>
      </c>
      <c r="BE745" s="216">
        <f>IF(N745="základní",J745,0)</f>
        <v>0</v>
      </c>
      <c r="BF745" s="216">
        <f>IF(N745="snížená",J745,0)</f>
        <v>0</v>
      </c>
      <c r="BG745" s="216">
        <f>IF(N745="zákl. přenesená",J745,0)</f>
        <v>0</v>
      </c>
      <c r="BH745" s="216">
        <f>IF(N745="sníž. přenesená",J745,0)</f>
        <v>0</v>
      </c>
      <c r="BI745" s="216">
        <f>IF(N745="nulová",J745,0)</f>
        <v>0</v>
      </c>
      <c r="BJ745" s="18" t="s">
        <v>81</v>
      </c>
      <c r="BK745" s="216">
        <f>ROUND(I745*H745,2)</f>
        <v>0</v>
      </c>
      <c r="BL745" s="18" t="s">
        <v>151</v>
      </c>
      <c r="BM745" s="215" t="s">
        <v>699</v>
      </c>
    </row>
    <row r="746" spans="1:47" s="2" customFormat="1" ht="76.8">
      <c r="A746" s="35"/>
      <c r="B746" s="36"/>
      <c r="C746" s="37"/>
      <c r="D746" s="217" t="s">
        <v>152</v>
      </c>
      <c r="E746" s="37"/>
      <c r="F746" s="218" t="s">
        <v>497</v>
      </c>
      <c r="G746" s="37"/>
      <c r="H746" s="37"/>
      <c r="I746" s="116"/>
      <c r="J746" s="37"/>
      <c r="K746" s="37"/>
      <c r="L746" s="40"/>
      <c r="M746" s="219"/>
      <c r="N746" s="220"/>
      <c r="O746" s="72"/>
      <c r="P746" s="72"/>
      <c r="Q746" s="72"/>
      <c r="R746" s="72"/>
      <c r="S746" s="72"/>
      <c r="T746" s="73"/>
      <c r="U746" s="35"/>
      <c r="V746" s="35"/>
      <c r="W746" s="35"/>
      <c r="X746" s="35"/>
      <c r="Y746" s="35"/>
      <c r="Z746" s="35"/>
      <c r="AA746" s="35"/>
      <c r="AB746" s="35"/>
      <c r="AC746" s="35"/>
      <c r="AD746" s="35"/>
      <c r="AE746" s="35"/>
      <c r="AT746" s="18" t="s">
        <v>152</v>
      </c>
      <c r="AU746" s="18" t="s">
        <v>83</v>
      </c>
    </row>
    <row r="747" spans="2:51" s="13" customFormat="1" ht="10.2">
      <c r="B747" s="221"/>
      <c r="C747" s="222"/>
      <c r="D747" s="217" t="s">
        <v>177</v>
      </c>
      <c r="E747" s="223" t="s">
        <v>1</v>
      </c>
      <c r="F747" s="224" t="s">
        <v>700</v>
      </c>
      <c r="G747" s="222"/>
      <c r="H747" s="225">
        <v>15.6</v>
      </c>
      <c r="I747" s="226"/>
      <c r="J747" s="222"/>
      <c r="K747" s="222"/>
      <c r="L747" s="227"/>
      <c r="M747" s="228"/>
      <c r="N747" s="229"/>
      <c r="O747" s="229"/>
      <c r="P747" s="229"/>
      <c r="Q747" s="229"/>
      <c r="R747" s="229"/>
      <c r="S747" s="229"/>
      <c r="T747" s="230"/>
      <c r="AT747" s="231" t="s">
        <v>177</v>
      </c>
      <c r="AU747" s="231" t="s">
        <v>83</v>
      </c>
      <c r="AV747" s="13" t="s">
        <v>83</v>
      </c>
      <c r="AW747" s="13" t="s">
        <v>29</v>
      </c>
      <c r="AX747" s="13" t="s">
        <v>73</v>
      </c>
      <c r="AY747" s="231" t="s">
        <v>143</v>
      </c>
    </row>
    <row r="748" spans="2:51" s="13" customFormat="1" ht="10.2">
      <c r="B748" s="221"/>
      <c r="C748" s="222"/>
      <c r="D748" s="217" t="s">
        <v>177</v>
      </c>
      <c r="E748" s="223" t="s">
        <v>1</v>
      </c>
      <c r="F748" s="224" t="s">
        <v>701</v>
      </c>
      <c r="G748" s="222"/>
      <c r="H748" s="225">
        <v>3.8</v>
      </c>
      <c r="I748" s="226"/>
      <c r="J748" s="222"/>
      <c r="K748" s="222"/>
      <c r="L748" s="227"/>
      <c r="M748" s="228"/>
      <c r="N748" s="229"/>
      <c r="O748" s="229"/>
      <c r="P748" s="229"/>
      <c r="Q748" s="229"/>
      <c r="R748" s="229"/>
      <c r="S748" s="229"/>
      <c r="T748" s="230"/>
      <c r="AT748" s="231" t="s">
        <v>177</v>
      </c>
      <c r="AU748" s="231" t="s">
        <v>83</v>
      </c>
      <c r="AV748" s="13" t="s">
        <v>83</v>
      </c>
      <c r="AW748" s="13" t="s">
        <v>29</v>
      </c>
      <c r="AX748" s="13" t="s">
        <v>73</v>
      </c>
      <c r="AY748" s="231" t="s">
        <v>143</v>
      </c>
    </row>
    <row r="749" spans="2:51" s="13" customFormat="1" ht="10.2">
      <c r="B749" s="221"/>
      <c r="C749" s="222"/>
      <c r="D749" s="217" t="s">
        <v>177</v>
      </c>
      <c r="E749" s="223" t="s">
        <v>1</v>
      </c>
      <c r="F749" s="224" t="s">
        <v>702</v>
      </c>
      <c r="G749" s="222"/>
      <c r="H749" s="225">
        <v>4.74</v>
      </c>
      <c r="I749" s="226"/>
      <c r="J749" s="222"/>
      <c r="K749" s="222"/>
      <c r="L749" s="227"/>
      <c r="M749" s="228"/>
      <c r="N749" s="229"/>
      <c r="O749" s="229"/>
      <c r="P749" s="229"/>
      <c r="Q749" s="229"/>
      <c r="R749" s="229"/>
      <c r="S749" s="229"/>
      <c r="T749" s="230"/>
      <c r="AT749" s="231" t="s">
        <v>177</v>
      </c>
      <c r="AU749" s="231" t="s">
        <v>83</v>
      </c>
      <c r="AV749" s="13" t="s">
        <v>83</v>
      </c>
      <c r="AW749" s="13" t="s">
        <v>29</v>
      </c>
      <c r="AX749" s="13" t="s">
        <v>73</v>
      </c>
      <c r="AY749" s="231" t="s">
        <v>143</v>
      </c>
    </row>
    <row r="750" spans="2:51" s="14" customFormat="1" ht="10.2">
      <c r="B750" s="232"/>
      <c r="C750" s="233"/>
      <c r="D750" s="217" t="s">
        <v>177</v>
      </c>
      <c r="E750" s="234" t="s">
        <v>1</v>
      </c>
      <c r="F750" s="235" t="s">
        <v>179</v>
      </c>
      <c r="G750" s="233"/>
      <c r="H750" s="236">
        <v>24.14</v>
      </c>
      <c r="I750" s="237"/>
      <c r="J750" s="233"/>
      <c r="K750" s="233"/>
      <c r="L750" s="238"/>
      <c r="M750" s="239"/>
      <c r="N750" s="240"/>
      <c r="O750" s="240"/>
      <c r="P750" s="240"/>
      <c r="Q750" s="240"/>
      <c r="R750" s="240"/>
      <c r="S750" s="240"/>
      <c r="T750" s="241"/>
      <c r="AT750" s="242" t="s">
        <v>177</v>
      </c>
      <c r="AU750" s="242" t="s">
        <v>83</v>
      </c>
      <c r="AV750" s="14" t="s">
        <v>151</v>
      </c>
      <c r="AW750" s="14" t="s">
        <v>29</v>
      </c>
      <c r="AX750" s="14" t="s">
        <v>81</v>
      </c>
      <c r="AY750" s="242" t="s">
        <v>143</v>
      </c>
    </row>
    <row r="751" spans="1:65" s="2" customFormat="1" ht="21.6" customHeight="1">
      <c r="A751" s="35"/>
      <c r="B751" s="36"/>
      <c r="C751" s="254" t="s">
        <v>703</v>
      </c>
      <c r="D751" s="254" t="s">
        <v>241</v>
      </c>
      <c r="E751" s="255" t="s">
        <v>519</v>
      </c>
      <c r="F751" s="256" t="s">
        <v>520</v>
      </c>
      <c r="G751" s="257" t="s">
        <v>174</v>
      </c>
      <c r="H751" s="258">
        <v>2.1</v>
      </c>
      <c r="I751" s="259"/>
      <c r="J751" s="260">
        <f>ROUND(I751*H751,2)</f>
        <v>0</v>
      </c>
      <c r="K751" s="256" t="s">
        <v>150</v>
      </c>
      <c r="L751" s="261"/>
      <c r="M751" s="262" t="s">
        <v>1</v>
      </c>
      <c r="N751" s="263" t="s">
        <v>38</v>
      </c>
      <c r="O751" s="72"/>
      <c r="P751" s="213">
        <f>O751*H751</f>
        <v>0</v>
      </c>
      <c r="Q751" s="213">
        <v>3E-05</v>
      </c>
      <c r="R751" s="213">
        <f>Q751*H751</f>
        <v>6.3E-05</v>
      </c>
      <c r="S751" s="213">
        <v>0</v>
      </c>
      <c r="T751" s="214">
        <f>S751*H751</f>
        <v>0</v>
      </c>
      <c r="U751" s="35"/>
      <c r="V751" s="35"/>
      <c r="W751" s="35"/>
      <c r="X751" s="35"/>
      <c r="Y751" s="35"/>
      <c r="Z751" s="35"/>
      <c r="AA751" s="35"/>
      <c r="AB751" s="35"/>
      <c r="AC751" s="35"/>
      <c r="AD751" s="35"/>
      <c r="AE751" s="35"/>
      <c r="AR751" s="215" t="s">
        <v>164</v>
      </c>
      <c r="AT751" s="215" t="s">
        <v>241</v>
      </c>
      <c r="AU751" s="215" t="s">
        <v>83</v>
      </c>
      <c r="AY751" s="18" t="s">
        <v>143</v>
      </c>
      <c r="BE751" s="216">
        <f>IF(N751="základní",J751,0)</f>
        <v>0</v>
      </c>
      <c r="BF751" s="216">
        <f>IF(N751="snížená",J751,0)</f>
        <v>0</v>
      </c>
      <c r="BG751" s="216">
        <f>IF(N751="zákl. přenesená",J751,0)</f>
        <v>0</v>
      </c>
      <c r="BH751" s="216">
        <f>IF(N751="sníž. přenesená",J751,0)</f>
        <v>0</v>
      </c>
      <c r="BI751" s="216">
        <f>IF(N751="nulová",J751,0)</f>
        <v>0</v>
      </c>
      <c r="BJ751" s="18" t="s">
        <v>81</v>
      </c>
      <c r="BK751" s="216">
        <f>ROUND(I751*H751,2)</f>
        <v>0</v>
      </c>
      <c r="BL751" s="18" t="s">
        <v>151</v>
      </c>
      <c r="BM751" s="215" t="s">
        <v>704</v>
      </c>
    </row>
    <row r="752" spans="2:51" s="13" customFormat="1" ht="10.2">
      <c r="B752" s="221"/>
      <c r="C752" s="222"/>
      <c r="D752" s="217" t="s">
        <v>177</v>
      </c>
      <c r="E752" s="223" t="s">
        <v>1</v>
      </c>
      <c r="F752" s="224" t="s">
        <v>705</v>
      </c>
      <c r="G752" s="222"/>
      <c r="H752" s="225">
        <v>2.1</v>
      </c>
      <c r="I752" s="226"/>
      <c r="J752" s="222"/>
      <c r="K752" s="222"/>
      <c r="L752" s="227"/>
      <c r="M752" s="228"/>
      <c r="N752" s="229"/>
      <c r="O752" s="229"/>
      <c r="P752" s="229"/>
      <c r="Q752" s="229"/>
      <c r="R752" s="229"/>
      <c r="S752" s="229"/>
      <c r="T752" s="230"/>
      <c r="AT752" s="231" t="s">
        <v>177</v>
      </c>
      <c r="AU752" s="231" t="s">
        <v>83</v>
      </c>
      <c r="AV752" s="13" t="s">
        <v>83</v>
      </c>
      <c r="AW752" s="13" t="s">
        <v>29</v>
      </c>
      <c r="AX752" s="13" t="s">
        <v>73</v>
      </c>
      <c r="AY752" s="231" t="s">
        <v>143</v>
      </c>
    </row>
    <row r="753" spans="2:51" s="14" customFormat="1" ht="10.2">
      <c r="B753" s="232"/>
      <c r="C753" s="233"/>
      <c r="D753" s="217" t="s">
        <v>177</v>
      </c>
      <c r="E753" s="234" t="s">
        <v>1</v>
      </c>
      <c r="F753" s="235" t="s">
        <v>179</v>
      </c>
      <c r="G753" s="233"/>
      <c r="H753" s="236">
        <v>2.1</v>
      </c>
      <c r="I753" s="237"/>
      <c r="J753" s="233"/>
      <c r="K753" s="233"/>
      <c r="L753" s="238"/>
      <c r="M753" s="239"/>
      <c r="N753" s="240"/>
      <c r="O753" s="240"/>
      <c r="P753" s="240"/>
      <c r="Q753" s="240"/>
      <c r="R753" s="240"/>
      <c r="S753" s="240"/>
      <c r="T753" s="241"/>
      <c r="AT753" s="242" t="s">
        <v>177</v>
      </c>
      <c r="AU753" s="242" t="s">
        <v>83</v>
      </c>
      <c r="AV753" s="14" t="s">
        <v>151</v>
      </c>
      <c r="AW753" s="14" t="s">
        <v>29</v>
      </c>
      <c r="AX753" s="14" t="s">
        <v>81</v>
      </c>
      <c r="AY753" s="242" t="s">
        <v>143</v>
      </c>
    </row>
    <row r="754" spans="1:65" s="2" customFormat="1" ht="21.6" customHeight="1">
      <c r="A754" s="35"/>
      <c r="B754" s="36"/>
      <c r="C754" s="254" t="s">
        <v>458</v>
      </c>
      <c r="D754" s="254" t="s">
        <v>241</v>
      </c>
      <c r="E754" s="255" t="s">
        <v>515</v>
      </c>
      <c r="F754" s="256" t="s">
        <v>516</v>
      </c>
      <c r="G754" s="257" t="s">
        <v>174</v>
      </c>
      <c r="H754" s="258">
        <v>21.987</v>
      </c>
      <c r="I754" s="259"/>
      <c r="J754" s="260">
        <f>ROUND(I754*H754,2)</f>
        <v>0</v>
      </c>
      <c r="K754" s="256" t="s">
        <v>1</v>
      </c>
      <c r="L754" s="261"/>
      <c r="M754" s="262" t="s">
        <v>1</v>
      </c>
      <c r="N754" s="263" t="s">
        <v>38</v>
      </c>
      <c r="O754" s="72"/>
      <c r="P754" s="213">
        <f>O754*H754</f>
        <v>0</v>
      </c>
      <c r="Q754" s="213">
        <v>0</v>
      </c>
      <c r="R754" s="213">
        <f>Q754*H754</f>
        <v>0</v>
      </c>
      <c r="S754" s="213">
        <v>0</v>
      </c>
      <c r="T754" s="214">
        <f>S754*H754</f>
        <v>0</v>
      </c>
      <c r="U754" s="35"/>
      <c r="V754" s="35"/>
      <c r="W754" s="35"/>
      <c r="X754" s="35"/>
      <c r="Y754" s="35"/>
      <c r="Z754" s="35"/>
      <c r="AA754" s="35"/>
      <c r="AB754" s="35"/>
      <c r="AC754" s="35"/>
      <c r="AD754" s="35"/>
      <c r="AE754" s="35"/>
      <c r="AR754" s="215" t="s">
        <v>164</v>
      </c>
      <c r="AT754" s="215" t="s">
        <v>241</v>
      </c>
      <c r="AU754" s="215" t="s">
        <v>83</v>
      </c>
      <c r="AY754" s="18" t="s">
        <v>143</v>
      </c>
      <c r="BE754" s="216">
        <f>IF(N754="základní",J754,0)</f>
        <v>0</v>
      </c>
      <c r="BF754" s="216">
        <f>IF(N754="snížená",J754,0)</f>
        <v>0</v>
      </c>
      <c r="BG754" s="216">
        <f>IF(N754="zákl. přenesená",J754,0)</f>
        <v>0</v>
      </c>
      <c r="BH754" s="216">
        <f>IF(N754="sníž. přenesená",J754,0)</f>
        <v>0</v>
      </c>
      <c r="BI754" s="216">
        <f>IF(N754="nulová",J754,0)</f>
        <v>0</v>
      </c>
      <c r="BJ754" s="18" t="s">
        <v>81</v>
      </c>
      <c r="BK754" s="216">
        <f>ROUND(I754*H754,2)</f>
        <v>0</v>
      </c>
      <c r="BL754" s="18" t="s">
        <v>151</v>
      </c>
      <c r="BM754" s="215" t="s">
        <v>706</v>
      </c>
    </row>
    <row r="755" spans="2:51" s="13" customFormat="1" ht="10.2">
      <c r="B755" s="221"/>
      <c r="C755" s="222"/>
      <c r="D755" s="217" t="s">
        <v>177</v>
      </c>
      <c r="E755" s="223" t="s">
        <v>1</v>
      </c>
      <c r="F755" s="224" t="s">
        <v>707</v>
      </c>
      <c r="G755" s="222"/>
      <c r="H755" s="225">
        <v>16.38</v>
      </c>
      <c r="I755" s="226"/>
      <c r="J755" s="222"/>
      <c r="K755" s="222"/>
      <c r="L755" s="227"/>
      <c r="M755" s="228"/>
      <c r="N755" s="229"/>
      <c r="O755" s="229"/>
      <c r="P755" s="229"/>
      <c r="Q755" s="229"/>
      <c r="R755" s="229"/>
      <c r="S755" s="229"/>
      <c r="T755" s="230"/>
      <c r="AT755" s="231" t="s">
        <v>177</v>
      </c>
      <c r="AU755" s="231" t="s">
        <v>83</v>
      </c>
      <c r="AV755" s="13" t="s">
        <v>83</v>
      </c>
      <c r="AW755" s="13" t="s">
        <v>29</v>
      </c>
      <c r="AX755" s="13" t="s">
        <v>73</v>
      </c>
      <c r="AY755" s="231" t="s">
        <v>143</v>
      </c>
    </row>
    <row r="756" spans="2:51" s="13" customFormat="1" ht="10.2">
      <c r="B756" s="221"/>
      <c r="C756" s="222"/>
      <c r="D756" s="217" t="s">
        <v>177</v>
      </c>
      <c r="E756" s="223" t="s">
        <v>1</v>
      </c>
      <c r="F756" s="224" t="s">
        <v>708</v>
      </c>
      <c r="G756" s="222"/>
      <c r="H756" s="225">
        <v>5.607</v>
      </c>
      <c r="I756" s="226"/>
      <c r="J756" s="222"/>
      <c r="K756" s="222"/>
      <c r="L756" s="227"/>
      <c r="M756" s="228"/>
      <c r="N756" s="229"/>
      <c r="O756" s="229"/>
      <c r="P756" s="229"/>
      <c r="Q756" s="229"/>
      <c r="R756" s="229"/>
      <c r="S756" s="229"/>
      <c r="T756" s="230"/>
      <c r="AT756" s="231" t="s">
        <v>177</v>
      </c>
      <c r="AU756" s="231" t="s">
        <v>83</v>
      </c>
      <c r="AV756" s="13" t="s">
        <v>83</v>
      </c>
      <c r="AW756" s="13" t="s">
        <v>29</v>
      </c>
      <c r="AX756" s="13" t="s">
        <v>73</v>
      </c>
      <c r="AY756" s="231" t="s">
        <v>143</v>
      </c>
    </row>
    <row r="757" spans="2:51" s="14" customFormat="1" ht="10.2">
      <c r="B757" s="232"/>
      <c r="C757" s="233"/>
      <c r="D757" s="217" t="s">
        <v>177</v>
      </c>
      <c r="E757" s="234" t="s">
        <v>1</v>
      </c>
      <c r="F757" s="235" t="s">
        <v>179</v>
      </c>
      <c r="G757" s="233"/>
      <c r="H757" s="236">
        <v>21.987</v>
      </c>
      <c r="I757" s="237"/>
      <c r="J757" s="233"/>
      <c r="K757" s="233"/>
      <c r="L757" s="238"/>
      <c r="M757" s="239"/>
      <c r="N757" s="240"/>
      <c r="O757" s="240"/>
      <c r="P757" s="240"/>
      <c r="Q757" s="240"/>
      <c r="R757" s="240"/>
      <c r="S757" s="240"/>
      <c r="T757" s="241"/>
      <c r="AT757" s="242" t="s">
        <v>177</v>
      </c>
      <c r="AU757" s="242" t="s">
        <v>83</v>
      </c>
      <c r="AV757" s="14" t="s">
        <v>151</v>
      </c>
      <c r="AW757" s="14" t="s">
        <v>29</v>
      </c>
      <c r="AX757" s="14" t="s">
        <v>81</v>
      </c>
      <c r="AY757" s="242" t="s">
        <v>143</v>
      </c>
    </row>
    <row r="758" spans="1:65" s="2" customFormat="1" ht="32.4" customHeight="1">
      <c r="A758" s="35"/>
      <c r="B758" s="36"/>
      <c r="C758" s="204" t="s">
        <v>709</v>
      </c>
      <c r="D758" s="204" t="s">
        <v>146</v>
      </c>
      <c r="E758" s="205" t="s">
        <v>509</v>
      </c>
      <c r="F758" s="206" t="s">
        <v>510</v>
      </c>
      <c r="G758" s="207" t="s">
        <v>174</v>
      </c>
      <c r="H758" s="208">
        <v>8.54</v>
      </c>
      <c r="I758" s="209"/>
      <c r="J758" s="210">
        <f>ROUND(I758*H758,2)</f>
        <v>0</v>
      </c>
      <c r="K758" s="206" t="s">
        <v>150</v>
      </c>
      <c r="L758" s="40"/>
      <c r="M758" s="211" t="s">
        <v>1</v>
      </c>
      <c r="N758" s="212" t="s">
        <v>38</v>
      </c>
      <c r="O758" s="72"/>
      <c r="P758" s="213">
        <f>O758*H758</f>
        <v>0</v>
      </c>
      <c r="Q758" s="213">
        <v>0.00025017</v>
      </c>
      <c r="R758" s="213">
        <f>Q758*H758</f>
        <v>0.0021364518</v>
      </c>
      <c r="S758" s="213">
        <v>0</v>
      </c>
      <c r="T758" s="214">
        <f>S758*H758</f>
        <v>0</v>
      </c>
      <c r="U758" s="35"/>
      <c r="V758" s="35"/>
      <c r="W758" s="35"/>
      <c r="X758" s="35"/>
      <c r="Y758" s="35"/>
      <c r="Z758" s="35"/>
      <c r="AA758" s="35"/>
      <c r="AB758" s="35"/>
      <c r="AC758" s="35"/>
      <c r="AD758" s="35"/>
      <c r="AE758" s="35"/>
      <c r="AR758" s="215" t="s">
        <v>151</v>
      </c>
      <c r="AT758" s="215" t="s">
        <v>146</v>
      </c>
      <c r="AU758" s="215" t="s">
        <v>83</v>
      </c>
      <c r="AY758" s="18" t="s">
        <v>143</v>
      </c>
      <c r="BE758" s="216">
        <f>IF(N758="základní",J758,0)</f>
        <v>0</v>
      </c>
      <c r="BF758" s="216">
        <f>IF(N758="snížená",J758,0)</f>
        <v>0</v>
      </c>
      <c r="BG758" s="216">
        <f>IF(N758="zákl. přenesená",J758,0)</f>
        <v>0</v>
      </c>
      <c r="BH758" s="216">
        <f>IF(N758="sníž. přenesená",J758,0)</f>
        <v>0</v>
      </c>
      <c r="BI758" s="216">
        <f>IF(N758="nulová",J758,0)</f>
        <v>0</v>
      </c>
      <c r="BJ758" s="18" t="s">
        <v>81</v>
      </c>
      <c r="BK758" s="216">
        <f>ROUND(I758*H758,2)</f>
        <v>0</v>
      </c>
      <c r="BL758" s="18" t="s">
        <v>151</v>
      </c>
      <c r="BM758" s="215" t="s">
        <v>710</v>
      </c>
    </row>
    <row r="759" spans="1:47" s="2" customFormat="1" ht="76.8">
      <c r="A759" s="35"/>
      <c r="B759" s="36"/>
      <c r="C759" s="37"/>
      <c r="D759" s="217" t="s">
        <v>152</v>
      </c>
      <c r="E759" s="37"/>
      <c r="F759" s="218" t="s">
        <v>497</v>
      </c>
      <c r="G759" s="37"/>
      <c r="H759" s="37"/>
      <c r="I759" s="116"/>
      <c r="J759" s="37"/>
      <c r="K759" s="37"/>
      <c r="L759" s="40"/>
      <c r="M759" s="219"/>
      <c r="N759" s="220"/>
      <c r="O759" s="72"/>
      <c r="P759" s="72"/>
      <c r="Q759" s="72"/>
      <c r="R759" s="72"/>
      <c r="S759" s="72"/>
      <c r="T759" s="73"/>
      <c r="U759" s="35"/>
      <c r="V759" s="35"/>
      <c r="W759" s="35"/>
      <c r="X759" s="35"/>
      <c r="Y759" s="35"/>
      <c r="Z759" s="35"/>
      <c r="AA759" s="35"/>
      <c r="AB759" s="35"/>
      <c r="AC759" s="35"/>
      <c r="AD759" s="35"/>
      <c r="AE759" s="35"/>
      <c r="AT759" s="18" t="s">
        <v>152</v>
      </c>
      <c r="AU759" s="18" t="s">
        <v>83</v>
      </c>
    </row>
    <row r="760" spans="2:51" s="13" customFormat="1" ht="10.2">
      <c r="B760" s="221"/>
      <c r="C760" s="222"/>
      <c r="D760" s="217" t="s">
        <v>177</v>
      </c>
      <c r="E760" s="223" t="s">
        <v>1</v>
      </c>
      <c r="F760" s="224" t="s">
        <v>701</v>
      </c>
      <c r="G760" s="222"/>
      <c r="H760" s="225">
        <v>3.8</v>
      </c>
      <c r="I760" s="226"/>
      <c r="J760" s="222"/>
      <c r="K760" s="222"/>
      <c r="L760" s="227"/>
      <c r="M760" s="228"/>
      <c r="N760" s="229"/>
      <c r="O760" s="229"/>
      <c r="P760" s="229"/>
      <c r="Q760" s="229"/>
      <c r="R760" s="229"/>
      <c r="S760" s="229"/>
      <c r="T760" s="230"/>
      <c r="AT760" s="231" t="s">
        <v>177</v>
      </c>
      <c r="AU760" s="231" t="s">
        <v>83</v>
      </c>
      <c r="AV760" s="13" t="s">
        <v>83</v>
      </c>
      <c r="AW760" s="13" t="s">
        <v>29</v>
      </c>
      <c r="AX760" s="13" t="s">
        <v>73</v>
      </c>
      <c r="AY760" s="231" t="s">
        <v>143</v>
      </c>
    </row>
    <row r="761" spans="2:51" s="13" customFormat="1" ht="10.2">
      <c r="B761" s="221"/>
      <c r="C761" s="222"/>
      <c r="D761" s="217" t="s">
        <v>177</v>
      </c>
      <c r="E761" s="223" t="s">
        <v>1</v>
      </c>
      <c r="F761" s="224" t="s">
        <v>702</v>
      </c>
      <c r="G761" s="222"/>
      <c r="H761" s="225">
        <v>4.74</v>
      </c>
      <c r="I761" s="226"/>
      <c r="J761" s="222"/>
      <c r="K761" s="222"/>
      <c r="L761" s="227"/>
      <c r="M761" s="228"/>
      <c r="N761" s="229"/>
      <c r="O761" s="229"/>
      <c r="P761" s="229"/>
      <c r="Q761" s="229"/>
      <c r="R761" s="229"/>
      <c r="S761" s="229"/>
      <c r="T761" s="230"/>
      <c r="AT761" s="231" t="s">
        <v>177</v>
      </c>
      <c r="AU761" s="231" t="s">
        <v>83</v>
      </c>
      <c r="AV761" s="13" t="s">
        <v>83</v>
      </c>
      <c r="AW761" s="13" t="s">
        <v>29</v>
      </c>
      <c r="AX761" s="13" t="s">
        <v>73</v>
      </c>
      <c r="AY761" s="231" t="s">
        <v>143</v>
      </c>
    </row>
    <row r="762" spans="2:51" s="14" customFormat="1" ht="10.2">
      <c r="B762" s="232"/>
      <c r="C762" s="233"/>
      <c r="D762" s="217" t="s">
        <v>177</v>
      </c>
      <c r="E762" s="234" t="s">
        <v>1</v>
      </c>
      <c r="F762" s="235" t="s">
        <v>179</v>
      </c>
      <c r="G762" s="233"/>
      <c r="H762" s="236">
        <v>8.54</v>
      </c>
      <c r="I762" s="237"/>
      <c r="J762" s="233"/>
      <c r="K762" s="233"/>
      <c r="L762" s="238"/>
      <c r="M762" s="239"/>
      <c r="N762" s="240"/>
      <c r="O762" s="240"/>
      <c r="P762" s="240"/>
      <c r="Q762" s="240"/>
      <c r="R762" s="240"/>
      <c r="S762" s="240"/>
      <c r="T762" s="241"/>
      <c r="AT762" s="242" t="s">
        <v>177</v>
      </c>
      <c r="AU762" s="242" t="s">
        <v>83</v>
      </c>
      <c r="AV762" s="14" t="s">
        <v>151</v>
      </c>
      <c r="AW762" s="14" t="s">
        <v>29</v>
      </c>
      <c r="AX762" s="14" t="s">
        <v>81</v>
      </c>
      <c r="AY762" s="242" t="s">
        <v>143</v>
      </c>
    </row>
    <row r="763" spans="1:65" s="2" customFormat="1" ht="21.6" customHeight="1">
      <c r="A763" s="35"/>
      <c r="B763" s="36"/>
      <c r="C763" s="254" t="s">
        <v>470</v>
      </c>
      <c r="D763" s="254" t="s">
        <v>241</v>
      </c>
      <c r="E763" s="255" t="s">
        <v>526</v>
      </c>
      <c r="F763" s="256" t="s">
        <v>527</v>
      </c>
      <c r="G763" s="257" t="s">
        <v>174</v>
      </c>
      <c r="H763" s="258">
        <v>8.967</v>
      </c>
      <c r="I763" s="259"/>
      <c r="J763" s="260">
        <f>ROUND(I763*H763,2)</f>
        <v>0</v>
      </c>
      <c r="K763" s="256" t="s">
        <v>1</v>
      </c>
      <c r="L763" s="261"/>
      <c r="M763" s="262" t="s">
        <v>1</v>
      </c>
      <c r="N763" s="263" t="s">
        <v>38</v>
      </c>
      <c r="O763" s="72"/>
      <c r="P763" s="213">
        <f>O763*H763</f>
        <v>0</v>
      </c>
      <c r="Q763" s="213">
        <v>0</v>
      </c>
      <c r="R763" s="213">
        <f>Q763*H763</f>
        <v>0</v>
      </c>
      <c r="S763" s="213">
        <v>0</v>
      </c>
      <c r="T763" s="214">
        <f>S763*H763</f>
        <v>0</v>
      </c>
      <c r="U763" s="35"/>
      <c r="V763" s="35"/>
      <c r="W763" s="35"/>
      <c r="X763" s="35"/>
      <c r="Y763" s="35"/>
      <c r="Z763" s="35"/>
      <c r="AA763" s="35"/>
      <c r="AB763" s="35"/>
      <c r="AC763" s="35"/>
      <c r="AD763" s="35"/>
      <c r="AE763" s="35"/>
      <c r="AR763" s="215" t="s">
        <v>164</v>
      </c>
      <c r="AT763" s="215" t="s">
        <v>241</v>
      </c>
      <c r="AU763" s="215" t="s">
        <v>83</v>
      </c>
      <c r="AY763" s="18" t="s">
        <v>143</v>
      </c>
      <c r="BE763" s="216">
        <f>IF(N763="základní",J763,0)</f>
        <v>0</v>
      </c>
      <c r="BF763" s="216">
        <f>IF(N763="snížená",J763,0)</f>
        <v>0</v>
      </c>
      <c r="BG763" s="216">
        <f>IF(N763="zákl. přenesená",J763,0)</f>
        <v>0</v>
      </c>
      <c r="BH763" s="216">
        <f>IF(N763="sníž. přenesená",J763,0)</f>
        <v>0</v>
      </c>
      <c r="BI763" s="216">
        <f>IF(N763="nulová",J763,0)</f>
        <v>0</v>
      </c>
      <c r="BJ763" s="18" t="s">
        <v>81</v>
      </c>
      <c r="BK763" s="216">
        <f>ROUND(I763*H763,2)</f>
        <v>0</v>
      </c>
      <c r="BL763" s="18" t="s">
        <v>151</v>
      </c>
      <c r="BM763" s="215" t="s">
        <v>711</v>
      </c>
    </row>
    <row r="764" spans="2:51" s="13" customFormat="1" ht="10.2">
      <c r="B764" s="221"/>
      <c r="C764" s="222"/>
      <c r="D764" s="217" t="s">
        <v>177</v>
      </c>
      <c r="E764" s="223" t="s">
        <v>1</v>
      </c>
      <c r="F764" s="224" t="s">
        <v>712</v>
      </c>
      <c r="G764" s="222"/>
      <c r="H764" s="225">
        <v>8.967</v>
      </c>
      <c r="I764" s="226"/>
      <c r="J764" s="222"/>
      <c r="K764" s="222"/>
      <c r="L764" s="227"/>
      <c r="M764" s="228"/>
      <c r="N764" s="229"/>
      <c r="O764" s="229"/>
      <c r="P764" s="229"/>
      <c r="Q764" s="229"/>
      <c r="R764" s="229"/>
      <c r="S764" s="229"/>
      <c r="T764" s="230"/>
      <c r="AT764" s="231" t="s">
        <v>177</v>
      </c>
      <c r="AU764" s="231" t="s">
        <v>83</v>
      </c>
      <c r="AV764" s="13" t="s">
        <v>83</v>
      </c>
      <c r="AW764" s="13" t="s">
        <v>29</v>
      </c>
      <c r="AX764" s="13" t="s">
        <v>73</v>
      </c>
      <c r="AY764" s="231" t="s">
        <v>143</v>
      </c>
    </row>
    <row r="765" spans="2:51" s="14" customFormat="1" ht="10.2">
      <c r="B765" s="232"/>
      <c r="C765" s="233"/>
      <c r="D765" s="217" t="s">
        <v>177</v>
      </c>
      <c r="E765" s="234" t="s">
        <v>1</v>
      </c>
      <c r="F765" s="235" t="s">
        <v>179</v>
      </c>
      <c r="G765" s="233"/>
      <c r="H765" s="236">
        <v>8.967</v>
      </c>
      <c r="I765" s="237"/>
      <c r="J765" s="233"/>
      <c r="K765" s="233"/>
      <c r="L765" s="238"/>
      <c r="M765" s="239"/>
      <c r="N765" s="240"/>
      <c r="O765" s="240"/>
      <c r="P765" s="240"/>
      <c r="Q765" s="240"/>
      <c r="R765" s="240"/>
      <c r="S765" s="240"/>
      <c r="T765" s="241"/>
      <c r="AT765" s="242" t="s">
        <v>177</v>
      </c>
      <c r="AU765" s="242" t="s">
        <v>83</v>
      </c>
      <c r="AV765" s="14" t="s">
        <v>151</v>
      </c>
      <c r="AW765" s="14" t="s">
        <v>29</v>
      </c>
      <c r="AX765" s="14" t="s">
        <v>81</v>
      </c>
      <c r="AY765" s="242" t="s">
        <v>143</v>
      </c>
    </row>
    <row r="766" spans="1:65" s="2" customFormat="1" ht="32.4" customHeight="1">
      <c r="A766" s="35"/>
      <c r="B766" s="36"/>
      <c r="C766" s="204" t="s">
        <v>713</v>
      </c>
      <c r="D766" s="204" t="s">
        <v>146</v>
      </c>
      <c r="E766" s="205" t="s">
        <v>509</v>
      </c>
      <c r="F766" s="206" t="s">
        <v>510</v>
      </c>
      <c r="G766" s="207" t="s">
        <v>174</v>
      </c>
      <c r="H766" s="208">
        <v>2</v>
      </c>
      <c r="I766" s="209"/>
      <c r="J766" s="210">
        <f>ROUND(I766*H766,2)</f>
        <v>0</v>
      </c>
      <c r="K766" s="206" t="s">
        <v>150</v>
      </c>
      <c r="L766" s="40"/>
      <c r="M766" s="211" t="s">
        <v>1</v>
      </c>
      <c r="N766" s="212" t="s">
        <v>38</v>
      </c>
      <c r="O766" s="72"/>
      <c r="P766" s="213">
        <f>O766*H766</f>
        <v>0</v>
      </c>
      <c r="Q766" s="213">
        <v>0.00025017</v>
      </c>
      <c r="R766" s="213">
        <f>Q766*H766</f>
        <v>0.00050034</v>
      </c>
      <c r="S766" s="213">
        <v>0</v>
      </c>
      <c r="T766" s="214">
        <f>S766*H766</f>
        <v>0</v>
      </c>
      <c r="U766" s="35"/>
      <c r="V766" s="35"/>
      <c r="W766" s="35"/>
      <c r="X766" s="35"/>
      <c r="Y766" s="35"/>
      <c r="Z766" s="35"/>
      <c r="AA766" s="35"/>
      <c r="AB766" s="35"/>
      <c r="AC766" s="35"/>
      <c r="AD766" s="35"/>
      <c r="AE766" s="35"/>
      <c r="AR766" s="215" t="s">
        <v>151</v>
      </c>
      <c r="AT766" s="215" t="s">
        <v>146</v>
      </c>
      <c r="AU766" s="215" t="s">
        <v>83</v>
      </c>
      <c r="AY766" s="18" t="s">
        <v>143</v>
      </c>
      <c r="BE766" s="216">
        <f>IF(N766="základní",J766,0)</f>
        <v>0</v>
      </c>
      <c r="BF766" s="216">
        <f>IF(N766="snížená",J766,0)</f>
        <v>0</v>
      </c>
      <c r="BG766" s="216">
        <f>IF(N766="zákl. přenesená",J766,0)</f>
        <v>0</v>
      </c>
      <c r="BH766" s="216">
        <f>IF(N766="sníž. přenesená",J766,0)</f>
        <v>0</v>
      </c>
      <c r="BI766" s="216">
        <f>IF(N766="nulová",J766,0)</f>
        <v>0</v>
      </c>
      <c r="BJ766" s="18" t="s">
        <v>81</v>
      </c>
      <c r="BK766" s="216">
        <f>ROUND(I766*H766,2)</f>
        <v>0</v>
      </c>
      <c r="BL766" s="18" t="s">
        <v>151</v>
      </c>
      <c r="BM766" s="215" t="s">
        <v>714</v>
      </c>
    </row>
    <row r="767" spans="1:47" s="2" customFormat="1" ht="76.8">
      <c r="A767" s="35"/>
      <c r="B767" s="36"/>
      <c r="C767" s="37"/>
      <c r="D767" s="217" t="s">
        <v>152</v>
      </c>
      <c r="E767" s="37"/>
      <c r="F767" s="218" t="s">
        <v>497</v>
      </c>
      <c r="G767" s="37"/>
      <c r="H767" s="37"/>
      <c r="I767" s="116"/>
      <c r="J767" s="37"/>
      <c r="K767" s="37"/>
      <c r="L767" s="40"/>
      <c r="M767" s="219"/>
      <c r="N767" s="220"/>
      <c r="O767" s="72"/>
      <c r="P767" s="72"/>
      <c r="Q767" s="72"/>
      <c r="R767" s="72"/>
      <c r="S767" s="72"/>
      <c r="T767" s="73"/>
      <c r="U767" s="35"/>
      <c r="V767" s="35"/>
      <c r="W767" s="35"/>
      <c r="X767" s="35"/>
      <c r="Y767" s="35"/>
      <c r="Z767" s="35"/>
      <c r="AA767" s="35"/>
      <c r="AB767" s="35"/>
      <c r="AC767" s="35"/>
      <c r="AD767" s="35"/>
      <c r="AE767" s="35"/>
      <c r="AT767" s="18" t="s">
        <v>152</v>
      </c>
      <c r="AU767" s="18" t="s">
        <v>83</v>
      </c>
    </row>
    <row r="768" spans="2:51" s="13" customFormat="1" ht="10.2">
      <c r="B768" s="221"/>
      <c r="C768" s="222"/>
      <c r="D768" s="217" t="s">
        <v>177</v>
      </c>
      <c r="E768" s="223" t="s">
        <v>1</v>
      </c>
      <c r="F768" s="224" t="s">
        <v>715</v>
      </c>
      <c r="G768" s="222"/>
      <c r="H768" s="225">
        <v>2</v>
      </c>
      <c r="I768" s="226"/>
      <c r="J768" s="222"/>
      <c r="K768" s="222"/>
      <c r="L768" s="227"/>
      <c r="M768" s="228"/>
      <c r="N768" s="229"/>
      <c r="O768" s="229"/>
      <c r="P768" s="229"/>
      <c r="Q768" s="229"/>
      <c r="R768" s="229"/>
      <c r="S768" s="229"/>
      <c r="T768" s="230"/>
      <c r="AT768" s="231" t="s">
        <v>177</v>
      </c>
      <c r="AU768" s="231" t="s">
        <v>83</v>
      </c>
      <c r="AV768" s="13" t="s">
        <v>83</v>
      </c>
      <c r="AW768" s="13" t="s">
        <v>29</v>
      </c>
      <c r="AX768" s="13" t="s">
        <v>73</v>
      </c>
      <c r="AY768" s="231" t="s">
        <v>143</v>
      </c>
    </row>
    <row r="769" spans="2:51" s="14" customFormat="1" ht="10.2">
      <c r="B769" s="232"/>
      <c r="C769" s="233"/>
      <c r="D769" s="217" t="s">
        <v>177</v>
      </c>
      <c r="E769" s="234" t="s">
        <v>1</v>
      </c>
      <c r="F769" s="235" t="s">
        <v>179</v>
      </c>
      <c r="G769" s="233"/>
      <c r="H769" s="236">
        <v>2</v>
      </c>
      <c r="I769" s="237"/>
      <c r="J769" s="233"/>
      <c r="K769" s="233"/>
      <c r="L769" s="238"/>
      <c r="M769" s="239"/>
      <c r="N769" s="240"/>
      <c r="O769" s="240"/>
      <c r="P769" s="240"/>
      <c r="Q769" s="240"/>
      <c r="R769" s="240"/>
      <c r="S769" s="240"/>
      <c r="T769" s="241"/>
      <c r="AT769" s="242" t="s">
        <v>177</v>
      </c>
      <c r="AU769" s="242" t="s">
        <v>83</v>
      </c>
      <c r="AV769" s="14" t="s">
        <v>151</v>
      </c>
      <c r="AW769" s="14" t="s">
        <v>29</v>
      </c>
      <c r="AX769" s="14" t="s">
        <v>81</v>
      </c>
      <c r="AY769" s="242" t="s">
        <v>143</v>
      </c>
    </row>
    <row r="770" spans="1:65" s="2" customFormat="1" ht="21.6" customHeight="1">
      <c r="A770" s="35"/>
      <c r="B770" s="36"/>
      <c r="C770" s="254" t="s">
        <v>256</v>
      </c>
      <c r="D770" s="254" t="s">
        <v>241</v>
      </c>
      <c r="E770" s="255" t="s">
        <v>538</v>
      </c>
      <c r="F770" s="256" t="s">
        <v>539</v>
      </c>
      <c r="G770" s="257" t="s">
        <v>174</v>
      </c>
      <c r="H770" s="258">
        <v>2.1</v>
      </c>
      <c r="I770" s="259"/>
      <c r="J770" s="260">
        <f>ROUND(I770*H770,2)</f>
        <v>0</v>
      </c>
      <c r="K770" s="256" t="s">
        <v>150</v>
      </c>
      <c r="L770" s="261"/>
      <c r="M770" s="262" t="s">
        <v>1</v>
      </c>
      <c r="N770" s="263" t="s">
        <v>38</v>
      </c>
      <c r="O770" s="72"/>
      <c r="P770" s="213">
        <f>O770*H770</f>
        <v>0</v>
      </c>
      <c r="Q770" s="213">
        <v>0.0003</v>
      </c>
      <c r="R770" s="213">
        <f>Q770*H770</f>
        <v>0.0006299999999999999</v>
      </c>
      <c r="S770" s="213">
        <v>0</v>
      </c>
      <c r="T770" s="214">
        <f>S770*H770</f>
        <v>0</v>
      </c>
      <c r="U770" s="35"/>
      <c r="V770" s="35"/>
      <c r="W770" s="35"/>
      <c r="X770" s="35"/>
      <c r="Y770" s="35"/>
      <c r="Z770" s="35"/>
      <c r="AA770" s="35"/>
      <c r="AB770" s="35"/>
      <c r="AC770" s="35"/>
      <c r="AD770" s="35"/>
      <c r="AE770" s="35"/>
      <c r="AR770" s="215" t="s">
        <v>164</v>
      </c>
      <c r="AT770" s="215" t="s">
        <v>241</v>
      </c>
      <c r="AU770" s="215" t="s">
        <v>83</v>
      </c>
      <c r="AY770" s="18" t="s">
        <v>143</v>
      </c>
      <c r="BE770" s="216">
        <f>IF(N770="základní",J770,0)</f>
        <v>0</v>
      </c>
      <c r="BF770" s="216">
        <f>IF(N770="snížená",J770,0)</f>
        <v>0</v>
      </c>
      <c r="BG770" s="216">
        <f>IF(N770="zákl. přenesená",J770,0)</f>
        <v>0</v>
      </c>
      <c r="BH770" s="216">
        <f>IF(N770="sníž. přenesená",J770,0)</f>
        <v>0</v>
      </c>
      <c r="BI770" s="216">
        <f>IF(N770="nulová",J770,0)</f>
        <v>0</v>
      </c>
      <c r="BJ770" s="18" t="s">
        <v>81</v>
      </c>
      <c r="BK770" s="216">
        <f>ROUND(I770*H770,2)</f>
        <v>0</v>
      </c>
      <c r="BL770" s="18" t="s">
        <v>151</v>
      </c>
      <c r="BM770" s="215" t="s">
        <v>716</v>
      </c>
    </row>
    <row r="771" spans="2:51" s="13" customFormat="1" ht="10.2">
      <c r="B771" s="221"/>
      <c r="C771" s="222"/>
      <c r="D771" s="217" t="s">
        <v>177</v>
      </c>
      <c r="E771" s="223" t="s">
        <v>1</v>
      </c>
      <c r="F771" s="224" t="s">
        <v>717</v>
      </c>
      <c r="G771" s="222"/>
      <c r="H771" s="225">
        <v>2.1</v>
      </c>
      <c r="I771" s="226"/>
      <c r="J771" s="222"/>
      <c r="K771" s="222"/>
      <c r="L771" s="227"/>
      <c r="M771" s="228"/>
      <c r="N771" s="229"/>
      <c r="O771" s="229"/>
      <c r="P771" s="229"/>
      <c r="Q771" s="229"/>
      <c r="R771" s="229"/>
      <c r="S771" s="229"/>
      <c r="T771" s="230"/>
      <c r="AT771" s="231" t="s">
        <v>177</v>
      </c>
      <c r="AU771" s="231" t="s">
        <v>83</v>
      </c>
      <c r="AV771" s="13" t="s">
        <v>83</v>
      </c>
      <c r="AW771" s="13" t="s">
        <v>29</v>
      </c>
      <c r="AX771" s="13" t="s">
        <v>73</v>
      </c>
      <c r="AY771" s="231" t="s">
        <v>143</v>
      </c>
    </row>
    <row r="772" spans="2:51" s="14" customFormat="1" ht="10.2">
      <c r="B772" s="232"/>
      <c r="C772" s="233"/>
      <c r="D772" s="217" t="s">
        <v>177</v>
      </c>
      <c r="E772" s="234" t="s">
        <v>1</v>
      </c>
      <c r="F772" s="235" t="s">
        <v>179</v>
      </c>
      <c r="G772" s="233"/>
      <c r="H772" s="236">
        <v>2.1</v>
      </c>
      <c r="I772" s="237"/>
      <c r="J772" s="233"/>
      <c r="K772" s="233"/>
      <c r="L772" s="238"/>
      <c r="M772" s="239"/>
      <c r="N772" s="240"/>
      <c r="O772" s="240"/>
      <c r="P772" s="240"/>
      <c r="Q772" s="240"/>
      <c r="R772" s="240"/>
      <c r="S772" s="240"/>
      <c r="T772" s="241"/>
      <c r="AT772" s="242" t="s">
        <v>177</v>
      </c>
      <c r="AU772" s="242" t="s">
        <v>83</v>
      </c>
      <c r="AV772" s="14" t="s">
        <v>151</v>
      </c>
      <c r="AW772" s="14" t="s">
        <v>29</v>
      </c>
      <c r="AX772" s="14" t="s">
        <v>81</v>
      </c>
      <c r="AY772" s="242" t="s">
        <v>143</v>
      </c>
    </row>
    <row r="773" spans="1:65" s="2" customFormat="1" ht="32.4" customHeight="1">
      <c r="A773" s="35"/>
      <c r="B773" s="36"/>
      <c r="C773" s="204" t="s">
        <v>718</v>
      </c>
      <c r="D773" s="204" t="s">
        <v>146</v>
      </c>
      <c r="E773" s="205" t="s">
        <v>509</v>
      </c>
      <c r="F773" s="206" t="s">
        <v>510</v>
      </c>
      <c r="G773" s="207" t="s">
        <v>174</v>
      </c>
      <c r="H773" s="208">
        <v>1.2</v>
      </c>
      <c r="I773" s="209"/>
      <c r="J773" s="210">
        <f>ROUND(I773*H773,2)</f>
        <v>0</v>
      </c>
      <c r="K773" s="206" t="s">
        <v>150</v>
      </c>
      <c r="L773" s="40"/>
      <c r="M773" s="211" t="s">
        <v>1</v>
      </c>
      <c r="N773" s="212" t="s">
        <v>38</v>
      </c>
      <c r="O773" s="72"/>
      <c r="P773" s="213">
        <f>O773*H773</f>
        <v>0</v>
      </c>
      <c r="Q773" s="213">
        <v>0.00025017</v>
      </c>
      <c r="R773" s="213">
        <f>Q773*H773</f>
        <v>0.00030020400000000004</v>
      </c>
      <c r="S773" s="213">
        <v>0</v>
      </c>
      <c r="T773" s="214">
        <f>S773*H773</f>
        <v>0</v>
      </c>
      <c r="U773" s="35"/>
      <c r="V773" s="35"/>
      <c r="W773" s="35"/>
      <c r="X773" s="35"/>
      <c r="Y773" s="35"/>
      <c r="Z773" s="35"/>
      <c r="AA773" s="35"/>
      <c r="AB773" s="35"/>
      <c r="AC773" s="35"/>
      <c r="AD773" s="35"/>
      <c r="AE773" s="35"/>
      <c r="AR773" s="215" t="s">
        <v>151</v>
      </c>
      <c r="AT773" s="215" t="s">
        <v>146</v>
      </c>
      <c r="AU773" s="215" t="s">
        <v>83</v>
      </c>
      <c r="AY773" s="18" t="s">
        <v>143</v>
      </c>
      <c r="BE773" s="216">
        <f>IF(N773="základní",J773,0)</f>
        <v>0</v>
      </c>
      <c r="BF773" s="216">
        <f>IF(N773="snížená",J773,0)</f>
        <v>0</v>
      </c>
      <c r="BG773" s="216">
        <f>IF(N773="zákl. přenesená",J773,0)</f>
        <v>0</v>
      </c>
      <c r="BH773" s="216">
        <f>IF(N773="sníž. přenesená",J773,0)</f>
        <v>0</v>
      </c>
      <c r="BI773" s="216">
        <f>IF(N773="nulová",J773,0)</f>
        <v>0</v>
      </c>
      <c r="BJ773" s="18" t="s">
        <v>81</v>
      </c>
      <c r="BK773" s="216">
        <f>ROUND(I773*H773,2)</f>
        <v>0</v>
      </c>
      <c r="BL773" s="18" t="s">
        <v>151</v>
      </c>
      <c r="BM773" s="215" t="s">
        <v>719</v>
      </c>
    </row>
    <row r="774" spans="1:47" s="2" customFormat="1" ht="76.8">
      <c r="A774" s="35"/>
      <c r="B774" s="36"/>
      <c r="C774" s="37"/>
      <c r="D774" s="217" t="s">
        <v>152</v>
      </c>
      <c r="E774" s="37"/>
      <c r="F774" s="218" t="s">
        <v>497</v>
      </c>
      <c r="G774" s="37"/>
      <c r="H774" s="37"/>
      <c r="I774" s="116"/>
      <c r="J774" s="37"/>
      <c r="K774" s="37"/>
      <c r="L774" s="40"/>
      <c r="M774" s="219"/>
      <c r="N774" s="220"/>
      <c r="O774" s="72"/>
      <c r="P774" s="72"/>
      <c r="Q774" s="72"/>
      <c r="R774" s="72"/>
      <c r="S774" s="72"/>
      <c r="T774" s="73"/>
      <c r="U774" s="35"/>
      <c r="V774" s="35"/>
      <c r="W774" s="35"/>
      <c r="X774" s="35"/>
      <c r="Y774" s="35"/>
      <c r="Z774" s="35"/>
      <c r="AA774" s="35"/>
      <c r="AB774" s="35"/>
      <c r="AC774" s="35"/>
      <c r="AD774" s="35"/>
      <c r="AE774" s="35"/>
      <c r="AT774" s="18" t="s">
        <v>152</v>
      </c>
      <c r="AU774" s="18" t="s">
        <v>83</v>
      </c>
    </row>
    <row r="775" spans="2:51" s="13" customFormat="1" ht="10.2">
      <c r="B775" s="221"/>
      <c r="C775" s="222"/>
      <c r="D775" s="217" t="s">
        <v>177</v>
      </c>
      <c r="E775" s="223" t="s">
        <v>1</v>
      </c>
      <c r="F775" s="224" t="s">
        <v>720</v>
      </c>
      <c r="G775" s="222"/>
      <c r="H775" s="225">
        <v>1.2</v>
      </c>
      <c r="I775" s="226"/>
      <c r="J775" s="222"/>
      <c r="K775" s="222"/>
      <c r="L775" s="227"/>
      <c r="M775" s="228"/>
      <c r="N775" s="229"/>
      <c r="O775" s="229"/>
      <c r="P775" s="229"/>
      <c r="Q775" s="229"/>
      <c r="R775" s="229"/>
      <c r="S775" s="229"/>
      <c r="T775" s="230"/>
      <c r="AT775" s="231" t="s">
        <v>177</v>
      </c>
      <c r="AU775" s="231" t="s">
        <v>83</v>
      </c>
      <c r="AV775" s="13" t="s">
        <v>83</v>
      </c>
      <c r="AW775" s="13" t="s">
        <v>29</v>
      </c>
      <c r="AX775" s="13" t="s">
        <v>73</v>
      </c>
      <c r="AY775" s="231" t="s">
        <v>143</v>
      </c>
    </row>
    <row r="776" spans="2:51" s="14" customFormat="1" ht="10.2">
      <c r="B776" s="232"/>
      <c r="C776" s="233"/>
      <c r="D776" s="217" t="s">
        <v>177</v>
      </c>
      <c r="E776" s="234" t="s">
        <v>1</v>
      </c>
      <c r="F776" s="235" t="s">
        <v>179</v>
      </c>
      <c r="G776" s="233"/>
      <c r="H776" s="236">
        <v>1.2</v>
      </c>
      <c r="I776" s="237"/>
      <c r="J776" s="233"/>
      <c r="K776" s="233"/>
      <c r="L776" s="238"/>
      <c r="M776" s="239"/>
      <c r="N776" s="240"/>
      <c r="O776" s="240"/>
      <c r="P776" s="240"/>
      <c r="Q776" s="240"/>
      <c r="R776" s="240"/>
      <c r="S776" s="240"/>
      <c r="T776" s="241"/>
      <c r="AT776" s="242" t="s">
        <v>177</v>
      </c>
      <c r="AU776" s="242" t="s">
        <v>83</v>
      </c>
      <c r="AV776" s="14" t="s">
        <v>151</v>
      </c>
      <c r="AW776" s="14" t="s">
        <v>29</v>
      </c>
      <c r="AX776" s="14" t="s">
        <v>81</v>
      </c>
      <c r="AY776" s="242" t="s">
        <v>143</v>
      </c>
    </row>
    <row r="777" spans="1:65" s="2" customFormat="1" ht="21.6" customHeight="1">
      <c r="A777" s="35"/>
      <c r="B777" s="36"/>
      <c r="C777" s="254" t="s">
        <v>487</v>
      </c>
      <c r="D777" s="254" t="s">
        <v>241</v>
      </c>
      <c r="E777" s="255" t="s">
        <v>544</v>
      </c>
      <c r="F777" s="256" t="s">
        <v>545</v>
      </c>
      <c r="G777" s="257" t="s">
        <v>174</v>
      </c>
      <c r="H777" s="258">
        <v>1.26</v>
      </c>
      <c r="I777" s="259"/>
      <c r="J777" s="260">
        <f>ROUND(I777*H777,2)</f>
        <v>0</v>
      </c>
      <c r="K777" s="256" t="s">
        <v>150</v>
      </c>
      <c r="L777" s="261"/>
      <c r="M777" s="262" t="s">
        <v>1</v>
      </c>
      <c r="N777" s="263" t="s">
        <v>38</v>
      </c>
      <c r="O777" s="72"/>
      <c r="P777" s="213">
        <f>O777*H777</f>
        <v>0</v>
      </c>
      <c r="Q777" s="213">
        <v>0.0002</v>
      </c>
      <c r="R777" s="213">
        <f>Q777*H777</f>
        <v>0.000252</v>
      </c>
      <c r="S777" s="213">
        <v>0</v>
      </c>
      <c r="T777" s="214">
        <f>S777*H777</f>
        <v>0</v>
      </c>
      <c r="U777" s="35"/>
      <c r="V777" s="35"/>
      <c r="W777" s="35"/>
      <c r="X777" s="35"/>
      <c r="Y777" s="35"/>
      <c r="Z777" s="35"/>
      <c r="AA777" s="35"/>
      <c r="AB777" s="35"/>
      <c r="AC777" s="35"/>
      <c r="AD777" s="35"/>
      <c r="AE777" s="35"/>
      <c r="AR777" s="215" t="s">
        <v>164</v>
      </c>
      <c r="AT777" s="215" t="s">
        <v>241</v>
      </c>
      <c r="AU777" s="215" t="s">
        <v>83</v>
      </c>
      <c r="AY777" s="18" t="s">
        <v>143</v>
      </c>
      <c r="BE777" s="216">
        <f>IF(N777="základní",J777,0)</f>
        <v>0</v>
      </c>
      <c r="BF777" s="216">
        <f>IF(N777="snížená",J777,0)</f>
        <v>0</v>
      </c>
      <c r="BG777" s="216">
        <f>IF(N777="zákl. přenesená",J777,0)</f>
        <v>0</v>
      </c>
      <c r="BH777" s="216">
        <f>IF(N777="sníž. přenesená",J777,0)</f>
        <v>0</v>
      </c>
      <c r="BI777" s="216">
        <f>IF(N777="nulová",J777,0)</f>
        <v>0</v>
      </c>
      <c r="BJ777" s="18" t="s">
        <v>81</v>
      </c>
      <c r="BK777" s="216">
        <f>ROUND(I777*H777,2)</f>
        <v>0</v>
      </c>
      <c r="BL777" s="18" t="s">
        <v>151</v>
      </c>
      <c r="BM777" s="215" t="s">
        <v>721</v>
      </c>
    </row>
    <row r="778" spans="2:51" s="13" customFormat="1" ht="10.2">
      <c r="B778" s="221"/>
      <c r="C778" s="222"/>
      <c r="D778" s="217" t="s">
        <v>177</v>
      </c>
      <c r="E778" s="223" t="s">
        <v>1</v>
      </c>
      <c r="F778" s="224" t="s">
        <v>722</v>
      </c>
      <c r="G778" s="222"/>
      <c r="H778" s="225">
        <v>1.26</v>
      </c>
      <c r="I778" s="226"/>
      <c r="J778" s="222"/>
      <c r="K778" s="222"/>
      <c r="L778" s="227"/>
      <c r="M778" s="228"/>
      <c r="N778" s="229"/>
      <c r="O778" s="229"/>
      <c r="P778" s="229"/>
      <c r="Q778" s="229"/>
      <c r="R778" s="229"/>
      <c r="S778" s="229"/>
      <c r="T778" s="230"/>
      <c r="AT778" s="231" t="s">
        <v>177</v>
      </c>
      <c r="AU778" s="231" t="s">
        <v>83</v>
      </c>
      <c r="AV778" s="13" t="s">
        <v>83</v>
      </c>
      <c r="AW778" s="13" t="s">
        <v>29</v>
      </c>
      <c r="AX778" s="13" t="s">
        <v>73</v>
      </c>
      <c r="AY778" s="231" t="s">
        <v>143</v>
      </c>
    </row>
    <row r="779" spans="2:51" s="14" customFormat="1" ht="10.2">
      <c r="B779" s="232"/>
      <c r="C779" s="233"/>
      <c r="D779" s="217" t="s">
        <v>177</v>
      </c>
      <c r="E779" s="234" t="s">
        <v>1</v>
      </c>
      <c r="F779" s="235" t="s">
        <v>179</v>
      </c>
      <c r="G779" s="233"/>
      <c r="H779" s="236">
        <v>1.26</v>
      </c>
      <c r="I779" s="237"/>
      <c r="J779" s="233"/>
      <c r="K779" s="233"/>
      <c r="L779" s="238"/>
      <c r="M779" s="239"/>
      <c r="N779" s="240"/>
      <c r="O779" s="240"/>
      <c r="P779" s="240"/>
      <c r="Q779" s="240"/>
      <c r="R779" s="240"/>
      <c r="S779" s="240"/>
      <c r="T779" s="241"/>
      <c r="AT779" s="242" t="s">
        <v>177</v>
      </c>
      <c r="AU779" s="242" t="s">
        <v>83</v>
      </c>
      <c r="AV779" s="14" t="s">
        <v>151</v>
      </c>
      <c r="AW779" s="14" t="s">
        <v>29</v>
      </c>
      <c r="AX779" s="14" t="s">
        <v>81</v>
      </c>
      <c r="AY779" s="242" t="s">
        <v>143</v>
      </c>
    </row>
    <row r="780" spans="1:65" s="2" customFormat="1" ht="32.4" customHeight="1">
      <c r="A780" s="35"/>
      <c r="B780" s="36"/>
      <c r="C780" s="204" t="s">
        <v>723</v>
      </c>
      <c r="D780" s="204" t="s">
        <v>146</v>
      </c>
      <c r="E780" s="205" t="s">
        <v>509</v>
      </c>
      <c r="F780" s="206" t="s">
        <v>510</v>
      </c>
      <c r="G780" s="207" t="s">
        <v>174</v>
      </c>
      <c r="H780" s="208">
        <v>5.2</v>
      </c>
      <c r="I780" s="209"/>
      <c r="J780" s="210">
        <f>ROUND(I780*H780,2)</f>
        <v>0</v>
      </c>
      <c r="K780" s="206" t="s">
        <v>150</v>
      </c>
      <c r="L780" s="40"/>
      <c r="M780" s="211" t="s">
        <v>1</v>
      </c>
      <c r="N780" s="212" t="s">
        <v>38</v>
      </c>
      <c r="O780" s="72"/>
      <c r="P780" s="213">
        <f>O780*H780</f>
        <v>0</v>
      </c>
      <c r="Q780" s="213">
        <v>0.00025017</v>
      </c>
      <c r="R780" s="213">
        <f>Q780*H780</f>
        <v>0.0013008840000000002</v>
      </c>
      <c r="S780" s="213">
        <v>0</v>
      </c>
      <c r="T780" s="214">
        <f>S780*H780</f>
        <v>0</v>
      </c>
      <c r="U780" s="35"/>
      <c r="V780" s="35"/>
      <c r="W780" s="35"/>
      <c r="X780" s="35"/>
      <c r="Y780" s="35"/>
      <c r="Z780" s="35"/>
      <c r="AA780" s="35"/>
      <c r="AB780" s="35"/>
      <c r="AC780" s="35"/>
      <c r="AD780" s="35"/>
      <c r="AE780" s="35"/>
      <c r="AR780" s="215" t="s">
        <v>151</v>
      </c>
      <c r="AT780" s="215" t="s">
        <v>146</v>
      </c>
      <c r="AU780" s="215" t="s">
        <v>83</v>
      </c>
      <c r="AY780" s="18" t="s">
        <v>143</v>
      </c>
      <c r="BE780" s="216">
        <f>IF(N780="základní",J780,0)</f>
        <v>0</v>
      </c>
      <c r="BF780" s="216">
        <f>IF(N780="snížená",J780,0)</f>
        <v>0</v>
      </c>
      <c r="BG780" s="216">
        <f>IF(N780="zákl. přenesená",J780,0)</f>
        <v>0</v>
      </c>
      <c r="BH780" s="216">
        <f>IF(N780="sníž. přenesená",J780,0)</f>
        <v>0</v>
      </c>
      <c r="BI780" s="216">
        <f>IF(N780="nulová",J780,0)</f>
        <v>0</v>
      </c>
      <c r="BJ780" s="18" t="s">
        <v>81</v>
      </c>
      <c r="BK780" s="216">
        <f>ROUND(I780*H780,2)</f>
        <v>0</v>
      </c>
      <c r="BL780" s="18" t="s">
        <v>151</v>
      </c>
      <c r="BM780" s="215" t="s">
        <v>724</v>
      </c>
    </row>
    <row r="781" spans="1:47" s="2" customFormat="1" ht="76.8">
      <c r="A781" s="35"/>
      <c r="B781" s="36"/>
      <c r="C781" s="37"/>
      <c r="D781" s="217" t="s">
        <v>152</v>
      </c>
      <c r="E781" s="37"/>
      <c r="F781" s="218" t="s">
        <v>497</v>
      </c>
      <c r="G781" s="37"/>
      <c r="H781" s="37"/>
      <c r="I781" s="116"/>
      <c r="J781" s="37"/>
      <c r="K781" s="37"/>
      <c r="L781" s="40"/>
      <c r="M781" s="219"/>
      <c r="N781" s="220"/>
      <c r="O781" s="72"/>
      <c r="P781" s="72"/>
      <c r="Q781" s="72"/>
      <c r="R781" s="72"/>
      <c r="S781" s="72"/>
      <c r="T781" s="73"/>
      <c r="U781" s="35"/>
      <c r="V781" s="35"/>
      <c r="W781" s="35"/>
      <c r="X781" s="35"/>
      <c r="Y781" s="35"/>
      <c r="Z781" s="35"/>
      <c r="AA781" s="35"/>
      <c r="AB781" s="35"/>
      <c r="AC781" s="35"/>
      <c r="AD781" s="35"/>
      <c r="AE781" s="35"/>
      <c r="AT781" s="18" t="s">
        <v>152</v>
      </c>
      <c r="AU781" s="18" t="s">
        <v>83</v>
      </c>
    </row>
    <row r="782" spans="2:51" s="13" customFormat="1" ht="10.2">
      <c r="B782" s="221"/>
      <c r="C782" s="222"/>
      <c r="D782" s="217" t="s">
        <v>177</v>
      </c>
      <c r="E782" s="223" t="s">
        <v>1</v>
      </c>
      <c r="F782" s="224" t="s">
        <v>725</v>
      </c>
      <c r="G782" s="222"/>
      <c r="H782" s="225">
        <v>5.2</v>
      </c>
      <c r="I782" s="226"/>
      <c r="J782" s="222"/>
      <c r="K782" s="222"/>
      <c r="L782" s="227"/>
      <c r="M782" s="228"/>
      <c r="N782" s="229"/>
      <c r="O782" s="229"/>
      <c r="P782" s="229"/>
      <c r="Q782" s="229"/>
      <c r="R782" s="229"/>
      <c r="S782" s="229"/>
      <c r="T782" s="230"/>
      <c r="AT782" s="231" t="s">
        <v>177</v>
      </c>
      <c r="AU782" s="231" t="s">
        <v>83</v>
      </c>
      <c r="AV782" s="13" t="s">
        <v>83</v>
      </c>
      <c r="AW782" s="13" t="s">
        <v>29</v>
      </c>
      <c r="AX782" s="13" t="s">
        <v>73</v>
      </c>
      <c r="AY782" s="231" t="s">
        <v>143</v>
      </c>
    </row>
    <row r="783" spans="2:51" s="14" customFormat="1" ht="10.2">
      <c r="B783" s="232"/>
      <c r="C783" s="233"/>
      <c r="D783" s="217" t="s">
        <v>177</v>
      </c>
      <c r="E783" s="234" t="s">
        <v>1</v>
      </c>
      <c r="F783" s="235" t="s">
        <v>179</v>
      </c>
      <c r="G783" s="233"/>
      <c r="H783" s="236">
        <v>5.2</v>
      </c>
      <c r="I783" s="237"/>
      <c r="J783" s="233"/>
      <c r="K783" s="233"/>
      <c r="L783" s="238"/>
      <c r="M783" s="239"/>
      <c r="N783" s="240"/>
      <c r="O783" s="240"/>
      <c r="P783" s="240"/>
      <c r="Q783" s="240"/>
      <c r="R783" s="240"/>
      <c r="S783" s="240"/>
      <c r="T783" s="241"/>
      <c r="AT783" s="242" t="s">
        <v>177</v>
      </c>
      <c r="AU783" s="242" t="s">
        <v>83</v>
      </c>
      <c r="AV783" s="14" t="s">
        <v>151</v>
      </c>
      <c r="AW783" s="14" t="s">
        <v>29</v>
      </c>
      <c r="AX783" s="14" t="s">
        <v>81</v>
      </c>
      <c r="AY783" s="242" t="s">
        <v>143</v>
      </c>
    </row>
    <row r="784" spans="1:65" s="2" customFormat="1" ht="14.4" customHeight="1">
      <c r="A784" s="35"/>
      <c r="B784" s="36"/>
      <c r="C784" s="254" t="s">
        <v>492</v>
      </c>
      <c r="D784" s="254" t="s">
        <v>241</v>
      </c>
      <c r="E784" s="255" t="s">
        <v>550</v>
      </c>
      <c r="F784" s="256" t="s">
        <v>551</v>
      </c>
      <c r="G784" s="257" t="s">
        <v>174</v>
      </c>
      <c r="H784" s="258">
        <v>5.46</v>
      </c>
      <c r="I784" s="259"/>
      <c r="J784" s="260">
        <f>ROUND(I784*H784,2)</f>
        <v>0</v>
      </c>
      <c r="K784" s="256" t="s">
        <v>150</v>
      </c>
      <c r="L784" s="261"/>
      <c r="M784" s="262" t="s">
        <v>1</v>
      </c>
      <c r="N784" s="263" t="s">
        <v>38</v>
      </c>
      <c r="O784" s="72"/>
      <c r="P784" s="213">
        <f>O784*H784</f>
        <v>0</v>
      </c>
      <c r="Q784" s="213">
        <v>0.0005</v>
      </c>
      <c r="R784" s="213">
        <f>Q784*H784</f>
        <v>0.0027300000000000002</v>
      </c>
      <c r="S784" s="213">
        <v>0</v>
      </c>
      <c r="T784" s="214">
        <f>S784*H784</f>
        <v>0</v>
      </c>
      <c r="U784" s="35"/>
      <c r="V784" s="35"/>
      <c r="W784" s="35"/>
      <c r="X784" s="35"/>
      <c r="Y784" s="35"/>
      <c r="Z784" s="35"/>
      <c r="AA784" s="35"/>
      <c r="AB784" s="35"/>
      <c r="AC784" s="35"/>
      <c r="AD784" s="35"/>
      <c r="AE784" s="35"/>
      <c r="AR784" s="215" t="s">
        <v>164</v>
      </c>
      <c r="AT784" s="215" t="s">
        <v>241</v>
      </c>
      <c r="AU784" s="215" t="s">
        <v>83</v>
      </c>
      <c r="AY784" s="18" t="s">
        <v>143</v>
      </c>
      <c r="BE784" s="216">
        <f>IF(N784="základní",J784,0)</f>
        <v>0</v>
      </c>
      <c r="BF784" s="216">
        <f>IF(N784="snížená",J784,0)</f>
        <v>0</v>
      </c>
      <c r="BG784" s="216">
        <f>IF(N784="zákl. přenesená",J784,0)</f>
        <v>0</v>
      </c>
      <c r="BH784" s="216">
        <f>IF(N784="sníž. přenesená",J784,0)</f>
        <v>0</v>
      </c>
      <c r="BI784" s="216">
        <f>IF(N784="nulová",J784,0)</f>
        <v>0</v>
      </c>
      <c r="BJ784" s="18" t="s">
        <v>81</v>
      </c>
      <c r="BK784" s="216">
        <f>ROUND(I784*H784,2)</f>
        <v>0</v>
      </c>
      <c r="BL784" s="18" t="s">
        <v>151</v>
      </c>
      <c r="BM784" s="215" t="s">
        <v>726</v>
      </c>
    </row>
    <row r="785" spans="2:51" s="13" customFormat="1" ht="10.2">
      <c r="B785" s="221"/>
      <c r="C785" s="222"/>
      <c r="D785" s="217" t="s">
        <v>177</v>
      </c>
      <c r="E785" s="223" t="s">
        <v>1</v>
      </c>
      <c r="F785" s="224" t="s">
        <v>727</v>
      </c>
      <c r="G785" s="222"/>
      <c r="H785" s="225">
        <v>5.46</v>
      </c>
      <c r="I785" s="226"/>
      <c r="J785" s="222"/>
      <c r="K785" s="222"/>
      <c r="L785" s="227"/>
      <c r="M785" s="228"/>
      <c r="N785" s="229"/>
      <c r="O785" s="229"/>
      <c r="P785" s="229"/>
      <c r="Q785" s="229"/>
      <c r="R785" s="229"/>
      <c r="S785" s="229"/>
      <c r="T785" s="230"/>
      <c r="AT785" s="231" t="s">
        <v>177</v>
      </c>
      <c r="AU785" s="231" t="s">
        <v>83</v>
      </c>
      <c r="AV785" s="13" t="s">
        <v>83</v>
      </c>
      <c r="AW785" s="13" t="s">
        <v>29</v>
      </c>
      <c r="AX785" s="13" t="s">
        <v>73</v>
      </c>
      <c r="AY785" s="231" t="s">
        <v>143</v>
      </c>
    </row>
    <row r="786" spans="2:51" s="14" customFormat="1" ht="10.2">
      <c r="B786" s="232"/>
      <c r="C786" s="233"/>
      <c r="D786" s="217" t="s">
        <v>177</v>
      </c>
      <c r="E786" s="234" t="s">
        <v>1</v>
      </c>
      <c r="F786" s="235" t="s">
        <v>179</v>
      </c>
      <c r="G786" s="233"/>
      <c r="H786" s="236">
        <v>5.46</v>
      </c>
      <c r="I786" s="237"/>
      <c r="J786" s="233"/>
      <c r="K786" s="233"/>
      <c r="L786" s="238"/>
      <c r="M786" s="239"/>
      <c r="N786" s="240"/>
      <c r="O786" s="240"/>
      <c r="P786" s="240"/>
      <c r="Q786" s="240"/>
      <c r="R786" s="240"/>
      <c r="S786" s="240"/>
      <c r="T786" s="241"/>
      <c r="AT786" s="242" t="s">
        <v>177</v>
      </c>
      <c r="AU786" s="242" t="s">
        <v>83</v>
      </c>
      <c r="AV786" s="14" t="s">
        <v>151</v>
      </c>
      <c r="AW786" s="14" t="s">
        <v>29</v>
      </c>
      <c r="AX786" s="14" t="s">
        <v>81</v>
      </c>
      <c r="AY786" s="242" t="s">
        <v>143</v>
      </c>
    </row>
    <row r="787" spans="1:65" s="2" customFormat="1" ht="32.4" customHeight="1">
      <c r="A787" s="35"/>
      <c r="B787" s="36"/>
      <c r="C787" s="204" t="s">
        <v>728</v>
      </c>
      <c r="D787" s="204" t="s">
        <v>146</v>
      </c>
      <c r="E787" s="205" t="s">
        <v>729</v>
      </c>
      <c r="F787" s="206" t="s">
        <v>730</v>
      </c>
      <c r="G787" s="207" t="s">
        <v>199</v>
      </c>
      <c r="H787" s="208">
        <v>48.889</v>
      </c>
      <c r="I787" s="209"/>
      <c r="J787" s="210">
        <f>ROUND(I787*H787,2)</f>
        <v>0</v>
      </c>
      <c r="K787" s="206" t="s">
        <v>150</v>
      </c>
      <c r="L787" s="40"/>
      <c r="M787" s="211" t="s">
        <v>1</v>
      </c>
      <c r="N787" s="212" t="s">
        <v>38</v>
      </c>
      <c r="O787" s="72"/>
      <c r="P787" s="213">
        <f>O787*H787</f>
        <v>0</v>
      </c>
      <c r="Q787" s="213">
        <v>0.00268</v>
      </c>
      <c r="R787" s="213">
        <f>Q787*H787</f>
        <v>0.13102252</v>
      </c>
      <c r="S787" s="213">
        <v>0</v>
      </c>
      <c r="T787" s="214">
        <f>S787*H787</f>
        <v>0</v>
      </c>
      <c r="U787" s="35"/>
      <c r="V787" s="35"/>
      <c r="W787" s="35"/>
      <c r="X787" s="35"/>
      <c r="Y787" s="35"/>
      <c r="Z787" s="35"/>
      <c r="AA787" s="35"/>
      <c r="AB787" s="35"/>
      <c r="AC787" s="35"/>
      <c r="AD787" s="35"/>
      <c r="AE787" s="35"/>
      <c r="AR787" s="215" t="s">
        <v>151</v>
      </c>
      <c r="AT787" s="215" t="s">
        <v>146</v>
      </c>
      <c r="AU787" s="215" t="s">
        <v>83</v>
      </c>
      <c r="AY787" s="18" t="s">
        <v>143</v>
      </c>
      <c r="BE787" s="216">
        <f>IF(N787="základní",J787,0)</f>
        <v>0</v>
      </c>
      <c r="BF787" s="216">
        <f>IF(N787="snížená",J787,0)</f>
        <v>0</v>
      </c>
      <c r="BG787" s="216">
        <f>IF(N787="zákl. přenesená",J787,0)</f>
        <v>0</v>
      </c>
      <c r="BH787" s="216">
        <f>IF(N787="sníž. přenesená",J787,0)</f>
        <v>0</v>
      </c>
      <c r="BI787" s="216">
        <f>IF(N787="nulová",J787,0)</f>
        <v>0</v>
      </c>
      <c r="BJ787" s="18" t="s">
        <v>81</v>
      </c>
      <c r="BK787" s="216">
        <f>ROUND(I787*H787,2)</f>
        <v>0</v>
      </c>
      <c r="BL787" s="18" t="s">
        <v>151</v>
      </c>
      <c r="BM787" s="215" t="s">
        <v>731</v>
      </c>
    </row>
    <row r="788" spans="2:51" s="13" customFormat="1" ht="10.2">
      <c r="B788" s="221"/>
      <c r="C788" s="222"/>
      <c r="D788" s="217" t="s">
        <v>177</v>
      </c>
      <c r="E788" s="223" t="s">
        <v>1</v>
      </c>
      <c r="F788" s="224" t="s">
        <v>664</v>
      </c>
      <c r="G788" s="222"/>
      <c r="H788" s="225">
        <v>49.92</v>
      </c>
      <c r="I788" s="226"/>
      <c r="J788" s="222"/>
      <c r="K788" s="222"/>
      <c r="L788" s="227"/>
      <c r="M788" s="228"/>
      <c r="N788" s="229"/>
      <c r="O788" s="229"/>
      <c r="P788" s="229"/>
      <c r="Q788" s="229"/>
      <c r="R788" s="229"/>
      <c r="S788" s="229"/>
      <c r="T788" s="230"/>
      <c r="AT788" s="231" t="s">
        <v>177</v>
      </c>
      <c r="AU788" s="231" t="s">
        <v>83</v>
      </c>
      <c r="AV788" s="13" t="s">
        <v>83</v>
      </c>
      <c r="AW788" s="13" t="s">
        <v>29</v>
      </c>
      <c r="AX788" s="13" t="s">
        <v>73</v>
      </c>
      <c r="AY788" s="231" t="s">
        <v>143</v>
      </c>
    </row>
    <row r="789" spans="2:51" s="13" customFormat="1" ht="10.2">
      <c r="B789" s="221"/>
      <c r="C789" s="222"/>
      <c r="D789" s="217" t="s">
        <v>177</v>
      </c>
      <c r="E789" s="223" t="s">
        <v>1</v>
      </c>
      <c r="F789" s="224" t="s">
        <v>665</v>
      </c>
      <c r="G789" s="222"/>
      <c r="H789" s="225">
        <v>-2.416</v>
      </c>
      <c r="I789" s="226"/>
      <c r="J789" s="222"/>
      <c r="K789" s="222"/>
      <c r="L789" s="227"/>
      <c r="M789" s="228"/>
      <c r="N789" s="229"/>
      <c r="O789" s="229"/>
      <c r="P789" s="229"/>
      <c r="Q789" s="229"/>
      <c r="R789" s="229"/>
      <c r="S789" s="229"/>
      <c r="T789" s="230"/>
      <c r="AT789" s="231" t="s">
        <v>177</v>
      </c>
      <c r="AU789" s="231" t="s">
        <v>83</v>
      </c>
      <c r="AV789" s="13" t="s">
        <v>83</v>
      </c>
      <c r="AW789" s="13" t="s">
        <v>29</v>
      </c>
      <c r="AX789" s="13" t="s">
        <v>73</v>
      </c>
      <c r="AY789" s="231" t="s">
        <v>143</v>
      </c>
    </row>
    <row r="790" spans="2:51" s="13" customFormat="1" ht="10.2">
      <c r="B790" s="221"/>
      <c r="C790" s="222"/>
      <c r="D790" s="217" t="s">
        <v>177</v>
      </c>
      <c r="E790" s="223" t="s">
        <v>1</v>
      </c>
      <c r="F790" s="224" t="s">
        <v>732</v>
      </c>
      <c r="G790" s="222"/>
      <c r="H790" s="225">
        <v>0.39</v>
      </c>
      <c r="I790" s="226"/>
      <c r="J790" s="222"/>
      <c r="K790" s="222"/>
      <c r="L790" s="227"/>
      <c r="M790" s="228"/>
      <c r="N790" s="229"/>
      <c r="O790" s="229"/>
      <c r="P790" s="229"/>
      <c r="Q790" s="229"/>
      <c r="R790" s="229"/>
      <c r="S790" s="229"/>
      <c r="T790" s="230"/>
      <c r="AT790" s="231" t="s">
        <v>177</v>
      </c>
      <c r="AU790" s="231" t="s">
        <v>83</v>
      </c>
      <c r="AV790" s="13" t="s">
        <v>83</v>
      </c>
      <c r="AW790" s="13" t="s">
        <v>29</v>
      </c>
      <c r="AX790" s="13" t="s">
        <v>73</v>
      </c>
      <c r="AY790" s="231" t="s">
        <v>143</v>
      </c>
    </row>
    <row r="791" spans="2:51" s="13" customFormat="1" ht="10.2">
      <c r="B791" s="221"/>
      <c r="C791" s="222"/>
      <c r="D791" s="217" t="s">
        <v>177</v>
      </c>
      <c r="E791" s="223" t="s">
        <v>1</v>
      </c>
      <c r="F791" s="224" t="s">
        <v>733</v>
      </c>
      <c r="G791" s="222"/>
      <c r="H791" s="225">
        <v>0.995</v>
      </c>
      <c r="I791" s="226"/>
      <c r="J791" s="222"/>
      <c r="K791" s="222"/>
      <c r="L791" s="227"/>
      <c r="M791" s="228"/>
      <c r="N791" s="229"/>
      <c r="O791" s="229"/>
      <c r="P791" s="229"/>
      <c r="Q791" s="229"/>
      <c r="R791" s="229"/>
      <c r="S791" s="229"/>
      <c r="T791" s="230"/>
      <c r="AT791" s="231" t="s">
        <v>177</v>
      </c>
      <c r="AU791" s="231" t="s">
        <v>83</v>
      </c>
      <c r="AV791" s="13" t="s">
        <v>83</v>
      </c>
      <c r="AW791" s="13" t="s">
        <v>29</v>
      </c>
      <c r="AX791" s="13" t="s">
        <v>73</v>
      </c>
      <c r="AY791" s="231" t="s">
        <v>143</v>
      </c>
    </row>
    <row r="792" spans="2:51" s="14" customFormat="1" ht="10.2">
      <c r="B792" s="232"/>
      <c r="C792" s="233"/>
      <c r="D792" s="217" t="s">
        <v>177</v>
      </c>
      <c r="E792" s="234" t="s">
        <v>1</v>
      </c>
      <c r="F792" s="235" t="s">
        <v>179</v>
      </c>
      <c r="G792" s="233"/>
      <c r="H792" s="236">
        <v>48.889</v>
      </c>
      <c r="I792" s="237"/>
      <c r="J792" s="233"/>
      <c r="K792" s="233"/>
      <c r="L792" s="238"/>
      <c r="M792" s="239"/>
      <c r="N792" s="240"/>
      <c r="O792" s="240"/>
      <c r="P792" s="240"/>
      <c r="Q792" s="240"/>
      <c r="R792" s="240"/>
      <c r="S792" s="240"/>
      <c r="T792" s="241"/>
      <c r="AT792" s="242" t="s">
        <v>177</v>
      </c>
      <c r="AU792" s="242" t="s">
        <v>83</v>
      </c>
      <c r="AV792" s="14" t="s">
        <v>151</v>
      </c>
      <c r="AW792" s="14" t="s">
        <v>29</v>
      </c>
      <c r="AX792" s="14" t="s">
        <v>81</v>
      </c>
      <c r="AY792" s="242" t="s">
        <v>143</v>
      </c>
    </row>
    <row r="793" spans="2:63" s="12" customFormat="1" ht="22.8" customHeight="1">
      <c r="B793" s="188"/>
      <c r="C793" s="189"/>
      <c r="D793" s="190" t="s">
        <v>72</v>
      </c>
      <c r="E793" s="202" t="s">
        <v>189</v>
      </c>
      <c r="F793" s="202" t="s">
        <v>734</v>
      </c>
      <c r="G793" s="189"/>
      <c r="H793" s="189"/>
      <c r="I793" s="192"/>
      <c r="J793" s="203">
        <f>BK793</f>
        <v>0</v>
      </c>
      <c r="K793" s="189"/>
      <c r="L793" s="194"/>
      <c r="M793" s="195"/>
      <c r="N793" s="196"/>
      <c r="O793" s="196"/>
      <c r="P793" s="197">
        <v>0</v>
      </c>
      <c r="Q793" s="196"/>
      <c r="R793" s="197">
        <v>0</v>
      </c>
      <c r="S793" s="196"/>
      <c r="T793" s="198">
        <v>0</v>
      </c>
      <c r="AR793" s="199" t="s">
        <v>81</v>
      </c>
      <c r="AT793" s="200" t="s">
        <v>72</v>
      </c>
      <c r="AU793" s="200" t="s">
        <v>81</v>
      </c>
      <c r="AY793" s="199" t="s">
        <v>143</v>
      </c>
      <c r="BK793" s="201">
        <v>0</v>
      </c>
    </row>
    <row r="794" spans="2:63" s="12" customFormat="1" ht="22.8" customHeight="1">
      <c r="B794" s="188"/>
      <c r="C794" s="189"/>
      <c r="D794" s="190" t="s">
        <v>72</v>
      </c>
      <c r="E794" s="202" t="s">
        <v>433</v>
      </c>
      <c r="F794" s="202" t="s">
        <v>735</v>
      </c>
      <c r="G794" s="189"/>
      <c r="H794" s="189"/>
      <c r="I794" s="192"/>
      <c r="J794" s="203">
        <f>BK794</f>
        <v>0</v>
      </c>
      <c r="K794" s="189"/>
      <c r="L794" s="194"/>
      <c r="M794" s="195"/>
      <c r="N794" s="196"/>
      <c r="O794" s="196"/>
      <c r="P794" s="197">
        <f>SUM(P795:P850)</f>
        <v>0</v>
      </c>
      <c r="Q794" s="196"/>
      <c r="R794" s="197">
        <f>SUM(R795:R850)</f>
        <v>0.0586839</v>
      </c>
      <c r="S794" s="196"/>
      <c r="T794" s="198">
        <f>SUM(T795:T850)</f>
        <v>0</v>
      </c>
      <c r="AR794" s="199" t="s">
        <v>81</v>
      </c>
      <c r="AT794" s="200" t="s">
        <v>72</v>
      </c>
      <c r="AU794" s="200" t="s">
        <v>81</v>
      </c>
      <c r="AY794" s="199" t="s">
        <v>143</v>
      </c>
      <c r="BK794" s="201">
        <f>SUM(BK795:BK850)</f>
        <v>0</v>
      </c>
    </row>
    <row r="795" spans="1:65" s="2" customFormat="1" ht="32.4" customHeight="1">
      <c r="A795" s="35"/>
      <c r="B795" s="36"/>
      <c r="C795" s="204" t="s">
        <v>496</v>
      </c>
      <c r="D795" s="204" t="s">
        <v>146</v>
      </c>
      <c r="E795" s="205" t="s">
        <v>736</v>
      </c>
      <c r="F795" s="206" t="s">
        <v>737</v>
      </c>
      <c r="G795" s="207" t="s">
        <v>199</v>
      </c>
      <c r="H795" s="208">
        <v>376.464</v>
      </c>
      <c r="I795" s="209"/>
      <c r="J795" s="210">
        <f>ROUND(I795*H795,2)</f>
        <v>0</v>
      </c>
      <c r="K795" s="206" t="s">
        <v>150</v>
      </c>
      <c r="L795" s="40"/>
      <c r="M795" s="211" t="s">
        <v>1</v>
      </c>
      <c r="N795" s="212" t="s">
        <v>38</v>
      </c>
      <c r="O795" s="72"/>
      <c r="P795" s="213">
        <f>O795*H795</f>
        <v>0</v>
      </c>
      <c r="Q795" s="213">
        <v>0.00013</v>
      </c>
      <c r="R795" s="213">
        <f>Q795*H795</f>
        <v>0.048940319999999995</v>
      </c>
      <c r="S795" s="213">
        <v>0</v>
      </c>
      <c r="T795" s="214">
        <f>S795*H795</f>
        <v>0</v>
      </c>
      <c r="U795" s="35"/>
      <c r="V795" s="35"/>
      <c r="W795" s="35"/>
      <c r="X795" s="35"/>
      <c r="Y795" s="35"/>
      <c r="Z795" s="35"/>
      <c r="AA795" s="35"/>
      <c r="AB795" s="35"/>
      <c r="AC795" s="35"/>
      <c r="AD795" s="35"/>
      <c r="AE795" s="35"/>
      <c r="AR795" s="215" t="s">
        <v>151</v>
      </c>
      <c r="AT795" s="215" t="s">
        <v>146</v>
      </c>
      <c r="AU795" s="215" t="s">
        <v>83</v>
      </c>
      <c r="AY795" s="18" t="s">
        <v>143</v>
      </c>
      <c r="BE795" s="216">
        <f>IF(N795="základní",J795,0)</f>
        <v>0</v>
      </c>
      <c r="BF795" s="216">
        <f>IF(N795="snížená",J795,0)</f>
        <v>0</v>
      </c>
      <c r="BG795" s="216">
        <f>IF(N795="zákl. přenesená",J795,0)</f>
        <v>0</v>
      </c>
      <c r="BH795" s="216">
        <f>IF(N795="sníž. přenesená",J795,0)</f>
        <v>0</v>
      </c>
      <c r="BI795" s="216">
        <f>IF(N795="nulová",J795,0)</f>
        <v>0</v>
      </c>
      <c r="BJ795" s="18" t="s">
        <v>81</v>
      </c>
      <c r="BK795" s="216">
        <f>ROUND(I795*H795,2)</f>
        <v>0</v>
      </c>
      <c r="BL795" s="18" t="s">
        <v>151</v>
      </c>
      <c r="BM795" s="215" t="s">
        <v>738</v>
      </c>
    </row>
    <row r="796" spans="1:47" s="2" customFormat="1" ht="67.2">
      <c r="A796" s="35"/>
      <c r="B796" s="36"/>
      <c r="C796" s="37"/>
      <c r="D796" s="217" t="s">
        <v>152</v>
      </c>
      <c r="E796" s="37"/>
      <c r="F796" s="218" t="s">
        <v>739</v>
      </c>
      <c r="G796" s="37"/>
      <c r="H796" s="37"/>
      <c r="I796" s="116"/>
      <c r="J796" s="37"/>
      <c r="K796" s="37"/>
      <c r="L796" s="40"/>
      <c r="M796" s="219"/>
      <c r="N796" s="220"/>
      <c r="O796" s="72"/>
      <c r="P796" s="72"/>
      <c r="Q796" s="72"/>
      <c r="R796" s="72"/>
      <c r="S796" s="72"/>
      <c r="T796" s="73"/>
      <c r="U796" s="35"/>
      <c r="V796" s="35"/>
      <c r="W796" s="35"/>
      <c r="X796" s="35"/>
      <c r="Y796" s="35"/>
      <c r="Z796" s="35"/>
      <c r="AA796" s="35"/>
      <c r="AB796" s="35"/>
      <c r="AC796" s="35"/>
      <c r="AD796" s="35"/>
      <c r="AE796" s="35"/>
      <c r="AT796" s="18" t="s">
        <v>152</v>
      </c>
      <c r="AU796" s="18" t="s">
        <v>83</v>
      </c>
    </row>
    <row r="797" spans="2:51" s="13" customFormat="1" ht="10.2">
      <c r="B797" s="221"/>
      <c r="C797" s="222"/>
      <c r="D797" s="217" t="s">
        <v>177</v>
      </c>
      <c r="E797" s="223" t="s">
        <v>1</v>
      </c>
      <c r="F797" s="224" t="s">
        <v>740</v>
      </c>
      <c r="G797" s="222"/>
      <c r="H797" s="225">
        <v>44.4</v>
      </c>
      <c r="I797" s="226"/>
      <c r="J797" s="222"/>
      <c r="K797" s="222"/>
      <c r="L797" s="227"/>
      <c r="M797" s="228"/>
      <c r="N797" s="229"/>
      <c r="O797" s="229"/>
      <c r="P797" s="229"/>
      <c r="Q797" s="229"/>
      <c r="R797" s="229"/>
      <c r="S797" s="229"/>
      <c r="T797" s="230"/>
      <c r="AT797" s="231" t="s">
        <v>177</v>
      </c>
      <c r="AU797" s="231" t="s">
        <v>83</v>
      </c>
      <c r="AV797" s="13" t="s">
        <v>83</v>
      </c>
      <c r="AW797" s="13" t="s">
        <v>29</v>
      </c>
      <c r="AX797" s="13" t="s">
        <v>73</v>
      </c>
      <c r="AY797" s="231" t="s">
        <v>143</v>
      </c>
    </row>
    <row r="798" spans="2:51" s="13" customFormat="1" ht="10.2">
      <c r="B798" s="221"/>
      <c r="C798" s="222"/>
      <c r="D798" s="217" t="s">
        <v>177</v>
      </c>
      <c r="E798" s="223" t="s">
        <v>1</v>
      </c>
      <c r="F798" s="224" t="s">
        <v>741</v>
      </c>
      <c r="G798" s="222"/>
      <c r="H798" s="225">
        <v>24.113</v>
      </c>
      <c r="I798" s="226"/>
      <c r="J798" s="222"/>
      <c r="K798" s="222"/>
      <c r="L798" s="227"/>
      <c r="M798" s="228"/>
      <c r="N798" s="229"/>
      <c r="O798" s="229"/>
      <c r="P798" s="229"/>
      <c r="Q798" s="229"/>
      <c r="R798" s="229"/>
      <c r="S798" s="229"/>
      <c r="T798" s="230"/>
      <c r="AT798" s="231" t="s">
        <v>177</v>
      </c>
      <c r="AU798" s="231" t="s">
        <v>83</v>
      </c>
      <c r="AV798" s="13" t="s">
        <v>83</v>
      </c>
      <c r="AW798" s="13" t="s">
        <v>29</v>
      </c>
      <c r="AX798" s="13" t="s">
        <v>73</v>
      </c>
      <c r="AY798" s="231" t="s">
        <v>143</v>
      </c>
    </row>
    <row r="799" spans="2:51" s="13" customFormat="1" ht="10.2">
      <c r="B799" s="221"/>
      <c r="C799" s="222"/>
      <c r="D799" s="217" t="s">
        <v>177</v>
      </c>
      <c r="E799" s="223" t="s">
        <v>1</v>
      </c>
      <c r="F799" s="224" t="s">
        <v>742</v>
      </c>
      <c r="G799" s="222"/>
      <c r="H799" s="225">
        <v>18.6</v>
      </c>
      <c r="I799" s="226"/>
      <c r="J799" s="222"/>
      <c r="K799" s="222"/>
      <c r="L799" s="227"/>
      <c r="M799" s="228"/>
      <c r="N799" s="229"/>
      <c r="O799" s="229"/>
      <c r="P799" s="229"/>
      <c r="Q799" s="229"/>
      <c r="R799" s="229"/>
      <c r="S799" s="229"/>
      <c r="T799" s="230"/>
      <c r="AT799" s="231" t="s">
        <v>177</v>
      </c>
      <c r="AU799" s="231" t="s">
        <v>83</v>
      </c>
      <c r="AV799" s="13" t="s">
        <v>83</v>
      </c>
      <c r="AW799" s="13" t="s">
        <v>29</v>
      </c>
      <c r="AX799" s="13" t="s">
        <v>73</v>
      </c>
      <c r="AY799" s="231" t="s">
        <v>143</v>
      </c>
    </row>
    <row r="800" spans="2:51" s="13" customFormat="1" ht="10.2">
      <c r="B800" s="221"/>
      <c r="C800" s="222"/>
      <c r="D800" s="217" t="s">
        <v>177</v>
      </c>
      <c r="E800" s="223" t="s">
        <v>1</v>
      </c>
      <c r="F800" s="224" t="s">
        <v>743</v>
      </c>
      <c r="G800" s="222"/>
      <c r="H800" s="225">
        <v>6.45</v>
      </c>
      <c r="I800" s="226"/>
      <c r="J800" s="222"/>
      <c r="K800" s="222"/>
      <c r="L800" s="227"/>
      <c r="M800" s="228"/>
      <c r="N800" s="229"/>
      <c r="O800" s="229"/>
      <c r="P800" s="229"/>
      <c r="Q800" s="229"/>
      <c r="R800" s="229"/>
      <c r="S800" s="229"/>
      <c r="T800" s="230"/>
      <c r="AT800" s="231" t="s">
        <v>177</v>
      </c>
      <c r="AU800" s="231" t="s">
        <v>83</v>
      </c>
      <c r="AV800" s="13" t="s">
        <v>83</v>
      </c>
      <c r="AW800" s="13" t="s">
        <v>29</v>
      </c>
      <c r="AX800" s="13" t="s">
        <v>73</v>
      </c>
      <c r="AY800" s="231" t="s">
        <v>143</v>
      </c>
    </row>
    <row r="801" spans="2:51" s="15" customFormat="1" ht="10.2">
      <c r="B801" s="243"/>
      <c r="C801" s="244"/>
      <c r="D801" s="217" t="s">
        <v>177</v>
      </c>
      <c r="E801" s="245" t="s">
        <v>1</v>
      </c>
      <c r="F801" s="246" t="s">
        <v>744</v>
      </c>
      <c r="G801" s="244"/>
      <c r="H801" s="247">
        <v>93.563</v>
      </c>
      <c r="I801" s="248"/>
      <c r="J801" s="244"/>
      <c r="K801" s="244"/>
      <c r="L801" s="249"/>
      <c r="M801" s="250"/>
      <c r="N801" s="251"/>
      <c r="O801" s="251"/>
      <c r="P801" s="251"/>
      <c r="Q801" s="251"/>
      <c r="R801" s="251"/>
      <c r="S801" s="251"/>
      <c r="T801" s="252"/>
      <c r="AT801" s="253" t="s">
        <v>177</v>
      </c>
      <c r="AU801" s="253" t="s">
        <v>83</v>
      </c>
      <c r="AV801" s="15" t="s">
        <v>157</v>
      </c>
      <c r="AW801" s="15" t="s">
        <v>29</v>
      </c>
      <c r="AX801" s="15" t="s">
        <v>73</v>
      </c>
      <c r="AY801" s="253" t="s">
        <v>143</v>
      </c>
    </row>
    <row r="802" spans="2:51" s="13" customFormat="1" ht="10.2">
      <c r="B802" s="221"/>
      <c r="C802" s="222"/>
      <c r="D802" s="217" t="s">
        <v>177</v>
      </c>
      <c r="E802" s="223" t="s">
        <v>1</v>
      </c>
      <c r="F802" s="224" t="s">
        <v>745</v>
      </c>
      <c r="G802" s="222"/>
      <c r="H802" s="225">
        <v>44.475</v>
      </c>
      <c r="I802" s="226"/>
      <c r="J802" s="222"/>
      <c r="K802" s="222"/>
      <c r="L802" s="227"/>
      <c r="M802" s="228"/>
      <c r="N802" s="229"/>
      <c r="O802" s="229"/>
      <c r="P802" s="229"/>
      <c r="Q802" s="229"/>
      <c r="R802" s="229"/>
      <c r="S802" s="229"/>
      <c r="T802" s="230"/>
      <c r="AT802" s="231" t="s">
        <v>177</v>
      </c>
      <c r="AU802" s="231" t="s">
        <v>83</v>
      </c>
      <c r="AV802" s="13" t="s">
        <v>83</v>
      </c>
      <c r="AW802" s="13" t="s">
        <v>29</v>
      </c>
      <c r="AX802" s="13" t="s">
        <v>73</v>
      </c>
      <c r="AY802" s="231" t="s">
        <v>143</v>
      </c>
    </row>
    <row r="803" spans="2:51" s="13" customFormat="1" ht="10.2">
      <c r="B803" s="221"/>
      <c r="C803" s="222"/>
      <c r="D803" s="217" t="s">
        <v>177</v>
      </c>
      <c r="E803" s="223" t="s">
        <v>1</v>
      </c>
      <c r="F803" s="224" t="s">
        <v>746</v>
      </c>
      <c r="G803" s="222"/>
      <c r="H803" s="225">
        <v>25.2</v>
      </c>
      <c r="I803" s="226"/>
      <c r="J803" s="222"/>
      <c r="K803" s="222"/>
      <c r="L803" s="227"/>
      <c r="M803" s="228"/>
      <c r="N803" s="229"/>
      <c r="O803" s="229"/>
      <c r="P803" s="229"/>
      <c r="Q803" s="229"/>
      <c r="R803" s="229"/>
      <c r="S803" s="229"/>
      <c r="T803" s="230"/>
      <c r="AT803" s="231" t="s">
        <v>177</v>
      </c>
      <c r="AU803" s="231" t="s">
        <v>83</v>
      </c>
      <c r="AV803" s="13" t="s">
        <v>83</v>
      </c>
      <c r="AW803" s="13" t="s">
        <v>29</v>
      </c>
      <c r="AX803" s="13" t="s">
        <v>73</v>
      </c>
      <c r="AY803" s="231" t="s">
        <v>143</v>
      </c>
    </row>
    <row r="804" spans="2:51" s="13" customFormat="1" ht="10.2">
      <c r="B804" s="221"/>
      <c r="C804" s="222"/>
      <c r="D804" s="217" t="s">
        <v>177</v>
      </c>
      <c r="E804" s="223" t="s">
        <v>1</v>
      </c>
      <c r="F804" s="224" t="s">
        <v>747</v>
      </c>
      <c r="G804" s="222"/>
      <c r="H804" s="225">
        <v>24.9</v>
      </c>
      <c r="I804" s="226"/>
      <c r="J804" s="222"/>
      <c r="K804" s="222"/>
      <c r="L804" s="227"/>
      <c r="M804" s="228"/>
      <c r="N804" s="229"/>
      <c r="O804" s="229"/>
      <c r="P804" s="229"/>
      <c r="Q804" s="229"/>
      <c r="R804" s="229"/>
      <c r="S804" s="229"/>
      <c r="T804" s="230"/>
      <c r="AT804" s="231" t="s">
        <v>177</v>
      </c>
      <c r="AU804" s="231" t="s">
        <v>83</v>
      </c>
      <c r="AV804" s="13" t="s">
        <v>83</v>
      </c>
      <c r="AW804" s="13" t="s">
        <v>29</v>
      </c>
      <c r="AX804" s="13" t="s">
        <v>73</v>
      </c>
      <c r="AY804" s="231" t="s">
        <v>143</v>
      </c>
    </row>
    <row r="805" spans="2:51" s="15" customFormat="1" ht="10.2">
      <c r="B805" s="243"/>
      <c r="C805" s="244"/>
      <c r="D805" s="217" t="s">
        <v>177</v>
      </c>
      <c r="E805" s="245" t="s">
        <v>1</v>
      </c>
      <c r="F805" s="246" t="s">
        <v>748</v>
      </c>
      <c r="G805" s="244"/>
      <c r="H805" s="247">
        <v>94.57499999999999</v>
      </c>
      <c r="I805" s="248"/>
      <c r="J805" s="244"/>
      <c r="K805" s="244"/>
      <c r="L805" s="249"/>
      <c r="M805" s="250"/>
      <c r="N805" s="251"/>
      <c r="O805" s="251"/>
      <c r="P805" s="251"/>
      <c r="Q805" s="251"/>
      <c r="R805" s="251"/>
      <c r="S805" s="251"/>
      <c r="T805" s="252"/>
      <c r="AT805" s="253" t="s">
        <v>177</v>
      </c>
      <c r="AU805" s="253" t="s">
        <v>83</v>
      </c>
      <c r="AV805" s="15" t="s">
        <v>157</v>
      </c>
      <c r="AW805" s="15" t="s">
        <v>29</v>
      </c>
      <c r="AX805" s="15" t="s">
        <v>73</v>
      </c>
      <c r="AY805" s="253" t="s">
        <v>143</v>
      </c>
    </row>
    <row r="806" spans="2:51" s="13" customFormat="1" ht="10.2">
      <c r="B806" s="221"/>
      <c r="C806" s="222"/>
      <c r="D806" s="217" t="s">
        <v>177</v>
      </c>
      <c r="E806" s="223" t="s">
        <v>1</v>
      </c>
      <c r="F806" s="224" t="s">
        <v>749</v>
      </c>
      <c r="G806" s="222"/>
      <c r="H806" s="225">
        <v>44.438</v>
      </c>
      <c r="I806" s="226"/>
      <c r="J806" s="222"/>
      <c r="K806" s="222"/>
      <c r="L806" s="227"/>
      <c r="M806" s="228"/>
      <c r="N806" s="229"/>
      <c r="O806" s="229"/>
      <c r="P806" s="229"/>
      <c r="Q806" s="229"/>
      <c r="R806" s="229"/>
      <c r="S806" s="229"/>
      <c r="T806" s="230"/>
      <c r="AT806" s="231" t="s">
        <v>177</v>
      </c>
      <c r="AU806" s="231" t="s">
        <v>83</v>
      </c>
      <c r="AV806" s="13" t="s">
        <v>83</v>
      </c>
      <c r="AW806" s="13" t="s">
        <v>29</v>
      </c>
      <c r="AX806" s="13" t="s">
        <v>73</v>
      </c>
      <c r="AY806" s="231" t="s">
        <v>143</v>
      </c>
    </row>
    <row r="807" spans="2:51" s="13" customFormat="1" ht="10.2">
      <c r="B807" s="221"/>
      <c r="C807" s="222"/>
      <c r="D807" s="217" t="s">
        <v>177</v>
      </c>
      <c r="E807" s="223" t="s">
        <v>1</v>
      </c>
      <c r="F807" s="224" t="s">
        <v>750</v>
      </c>
      <c r="G807" s="222"/>
      <c r="H807" s="225">
        <v>24.975</v>
      </c>
      <c r="I807" s="226"/>
      <c r="J807" s="222"/>
      <c r="K807" s="222"/>
      <c r="L807" s="227"/>
      <c r="M807" s="228"/>
      <c r="N807" s="229"/>
      <c r="O807" s="229"/>
      <c r="P807" s="229"/>
      <c r="Q807" s="229"/>
      <c r="R807" s="229"/>
      <c r="S807" s="229"/>
      <c r="T807" s="230"/>
      <c r="AT807" s="231" t="s">
        <v>177</v>
      </c>
      <c r="AU807" s="231" t="s">
        <v>83</v>
      </c>
      <c r="AV807" s="13" t="s">
        <v>83</v>
      </c>
      <c r="AW807" s="13" t="s">
        <v>29</v>
      </c>
      <c r="AX807" s="13" t="s">
        <v>73</v>
      </c>
      <c r="AY807" s="231" t="s">
        <v>143</v>
      </c>
    </row>
    <row r="808" spans="2:51" s="13" customFormat="1" ht="10.2">
      <c r="B808" s="221"/>
      <c r="C808" s="222"/>
      <c r="D808" s="217" t="s">
        <v>177</v>
      </c>
      <c r="E808" s="223" t="s">
        <v>1</v>
      </c>
      <c r="F808" s="224" t="s">
        <v>751</v>
      </c>
      <c r="G808" s="222"/>
      <c r="H808" s="225">
        <v>25.05</v>
      </c>
      <c r="I808" s="226"/>
      <c r="J808" s="222"/>
      <c r="K808" s="222"/>
      <c r="L808" s="227"/>
      <c r="M808" s="228"/>
      <c r="N808" s="229"/>
      <c r="O808" s="229"/>
      <c r="P808" s="229"/>
      <c r="Q808" s="229"/>
      <c r="R808" s="229"/>
      <c r="S808" s="229"/>
      <c r="T808" s="230"/>
      <c r="AT808" s="231" t="s">
        <v>177</v>
      </c>
      <c r="AU808" s="231" t="s">
        <v>83</v>
      </c>
      <c r="AV808" s="13" t="s">
        <v>83</v>
      </c>
      <c r="AW808" s="13" t="s">
        <v>29</v>
      </c>
      <c r="AX808" s="13" t="s">
        <v>73</v>
      </c>
      <c r="AY808" s="231" t="s">
        <v>143</v>
      </c>
    </row>
    <row r="809" spans="2:51" s="15" customFormat="1" ht="10.2">
      <c r="B809" s="243"/>
      <c r="C809" s="244"/>
      <c r="D809" s="217" t="s">
        <v>177</v>
      </c>
      <c r="E809" s="245" t="s">
        <v>1</v>
      </c>
      <c r="F809" s="246" t="s">
        <v>752</v>
      </c>
      <c r="G809" s="244"/>
      <c r="H809" s="247">
        <v>94.46300000000001</v>
      </c>
      <c r="I809" s="248"/>
      <c r="J809" s="244"/>
      <c r="K809" s="244"/>
      <c r="L809" s="249"/>
      <c r="M809" s="250"/>
      <c r="N809" s="251"/>
      <c r="O809" s="251"/>
      <c r="P809" s="251"/>
      <c r="Q809" s="251"/>
      <c r="R809" s="251"/>
      <c r="S809" s="251"/>
      <c r="T809" s="252"/>
      <c r="AT809" s="253" t="s">
        <v>177</v>
      </c>
      <c r="AU809" s="253" t="s">
        <v>83</v>
      </c>
      <c r="AV809" s="15" t="s">
        <v>157</v>
      </c>
      <c r="AW809" s="15" t="s">
        <v>29</v>
      </c>
      <c r="AX809" s="15" t="s">
        <v>73</v>
      </c>
      <c r="AY809" s="253" t="s">
        <v>143</v>
      </c>
    </row>
    <row r="810" spans="2:51" s="13" customFormat="1" ht="10.2">
      <c r="B810" s="221"/>
      <c r="C810" s="222"/>
      <c r="D810" s="217" t="s">
        <v>177</v>
      </c>
      <c r="E810" s="223" t="s">
        <v>1</v>
      </c>
      <c r="F810" s="224" t="s">
        <v>753</v>
      </c>
      <c r="G810" s="222"/>
      <c r="H810" s="225">
        <v>43.988</v>
      </c>
      <c r="I810" s="226"/>
      <c r="J810" s="222"/>
      <c r="K810" s="222"/>
      <c r="L810" s="227"/>
      <c r="M810" s="228"/>
      <c r="N810" s="229"/>
      <c r="O810" s="229"/>
      <c r="P810" s="229"/>
      <c r="Q810" s="229"/>
      <c r="R810" s="229"/>
      <c r="S810" s="229"/>
      <c r="T810" s="230"/>
      <c r="AT810" s="231" t="s">
        <v>177</v>
      </c>
      <c r="AU810" s="231" t="s">
        <v>83</v>
      </c>
      <c r="AV810" s="13" t="s">
        <v>83</v>
      </c>
      <c r="AW810" s="13" t="s">
        <v>29</v>
      </c>
      <c r="AX810" s="13" t="s">
        <v>73</v>
      </c>
      <c r="AY810" s="231" t="s">
        <v>143</v>
      </c>
    </row>
    <row r="811" spans="2:51" s="13" customFormat="1" ht="10.2">
      <c r="B811" s="221"/>
      <c r="C811" s="222"/>
      <c r="D811" s="217" t="s">
        <v>177</v>
      </c>
      <c r="E811" s="223" t="s">
        <v>1</v>
      </c>
      <c r="F811" s="224" t="s">
        <v>754</v>
      </c>
      <c r="G811" s="222"/>
      <c r="H811" s="225">
        <v>24.975</v>
      </c>
      <c r="I811" s="226"/>
      <c r="J811" s="222"/>
      <c r="K811" s="222"/>
      <c r="L811" s="227"/>
      <c r="M811" s="228"/>
      <c r="N811" s="229"/>
      <c r="O811" s="229"/>
      <c r="P811" s="229"/>
      <c r="Q811" s="229"/>
      <c r="R811" s="229"/>
      <c r="S811" s="229"/>
      <c r="T811" s="230"/>
      <c r="AT811" s="231" t="s">
        <v>177</v>
      </c>
      <c r="AU811" s="231" t="s">
        <v>83</v>
      </c>
      <c r="AV811" s="13" t="s">
        <v>83</v>
      </c>
      <c r="AW811" s="13" t="s">
        <v>29</v>
      </c>
      <c r="AX811" s="13" t="s">
        <v>73</v>
      </c>
      <c r="AY811" s="231" t="s">
        <v>143</v>
      </c>
    </row>
    <row r="812" spans="2:51" s="13" customFormat="1" ht="10.2">
      <c r="B812" s="221"/>
      <c r="C812" s="222"/>
      <c r="D812" s="217" t="s">
        <v>177</v>
      </c>
      <c r="E812" s="223" t="s">
        <v>1</v>
      </c>
      <c r="F812" s="224" t="s">
        <v>755</v>
      </c>
      <c r="G812" s="222"/>
      <c r="H812" s="225">
        <v>12</v>
      </c>
      <c r="I812" s="226"/>
      <c r="J812" s="222"/>
      <c r="K812" s="222"/>
      <c r="L812" s="227"/>
      <c r="M812" s="228"/>
      <c r="N812" s="229"/>
      <c r="O812" s="229"/>
      <c r="P812" s="229"/>
      <c r="Q812" s="229"/>
      <c r="R812" s="229"/>
      <c r="S812" s="229"/>
      <c r="T812" s="230"/>
      <c r="AT812" s="231" t="s">
        <v>177</v>
      </c>
      <c r="AU812" s="231" t="s">
        <v>83</v>
      </c>
      <c r="AV812" s="13" t="s">
        <v>83</v>
      </c>
      <c r="AW812" s="13" t="s">
        <v>29</v>
      </c>
      <c r="AX812" s="13" t="s">
        <v>73</v>
      </c>
      <c r="AY812" s="231" t="s">
        <v>143</v>
      </c>
    </row>
    <row r="813" spans="2:51" s="13" customFormat="1" ht="10.2">
      <c r="B813" s="221"/>
      <c r="C813" s="222"/>
      <c r="D813" s="217" t="s">
        <v>177</v>
      </c>
      <c r="E813" s="223" t="s">
        <v>1</v>
      </c>
      <c r="F813" s="224" t="s">
        <v>756</v>
      </c>
      <c r="G813" s="222"/>
      <c r="H813" s="225">
        <v>12.9</v>
      </c>
      <c r="I813" s="226"/>
      <c r="J813" s="222"/>
      <c r="K813" s="222"/>
      <c r="L813" s="227"/>
      <c r="M813" s="228"/>
      <c r="N813" s="229"/>
      <c r="O813" s="229"/>
      <c r="P813" s="229"/>
      <c r="Q813" s="229"/>
      <c r="R813" s="229"/>
      <c r="S813" s="229"/>
      <c r="T813" s="230"/>
      <c r="AT813" s="231" t="s">
        <v>177</v>
      </c>
      <c r="AU813" s="231" t="s">
        <v>83</v>
      </c>
      <c r="AV813" s="13" t="s">
        <v>83</v>
      </c>
      <c r="AW813" s="13" t="s">
        <v>29</v>
      </c>
      <c r="AX813" s="13" t="s">
        <v>73</v>
      </c>
      <c r="AY813" s="231" t="s">
        <v>143</v>
      </c>
    </row>
    <row r="814" spans="2:51" s="15" customFormat="1" ht="10.2">
      <c r="B814" s="243"/>
      <c r="C814" s="244"/>
      <c r="D814" s="217" t="s">
        <v>177</v>
      </c>
      <c r="E814" s="245" t="s">
        <v>1</v>
      </c>
      <c r="F814" s="246" t="s">
        <v>757</v>
      </c>
      <c r="G814" s="244"/>
      <c r="H814" s="247">
        <v>93.863</v>
      </c>
      <c r="I814" s="248"/>
      <c r="J814" s="244"/>
      <c r="K814" s="244"/>
      <c r="L814" s="249"/>
      <c r="M814" s="250"/>
      <c r="N814" s="251"/>
      <c r="O814" s="251"/>
      <c r="P814" s="251"/>
      <c r="Q814" s="251"/>
      <c r="R814" s="251"/>
      <c r="S814" s="251"/>
      <c r="T814" s="252"/>
      <c r="AT814" s="253" t="s">
        <v>177</v>
      </c>
      <c r="AU814" s="253" t="s">
        <v>83</v>
      </c>
      <c r="AV814" s="15" t="s">
        <v>157</v>
      </c>
      <c r="AW814" s="15" t="s">
        <v>29</v>
      </c>
      <c r="AX814" s="15" t="s">
        <v>73</v>
      </c>
      <c r="AY814" s="253" t="s">
        <v>143</v>
      </c>
    </row>
    <row r="815" spans="2:51" s="14" customFormat="1" ht="10.2">
      <c r="B815" s="232"/>
      <c r="C815" s="233"/>
      <c r="D815" s="217" t="s">
        <v>177</v>
      </c>
      <c r="E815" s="234" t="s">
        <v>1</v>
      </c>
      <c r="F815" s="235" t="s">
        <v>758</v>
      </c>
      <c r="G815" s="233"/>
      <c r="H815" s="236">
        <v>376.46400000000006</v>
      </c>
      <c r="I815" s="237"/>
      <c r="J815" s="233"/>
      <c r="K815" s="233"/>
      <c r="L815" s="238"/>
      <c r="M815" s="239"/>
      <c r="N815" s="240"/>
      <c r="O815" s="240"/>
      <c r="P815" s="240"/>
      <c r="Q815" s="240"/>
      <c r="R815" s="240"/>
      <c r="S815" s="240"/>
      <c r="T815" s="241"/>
      <c r="AT815" s="242" t="s">
        <v>177</v>
      </c>
      <c r="AU815" s="242" t="s">
        <v>83</v>
      </c>
      <c r="AV815" s="14" t="s">
        <v>151</v>
      </c>
      <c r="AW815" s="14" t="s">
        <v>29</v>
      </c>
      <c r="AX815" s="14" t="s">
        <v>81</v>
      </c>
      <c r="AY815" s="242" t="s">
        <v>143</v>
      </c>
    </row>
    <row r="816" spans="1:65" s="2" customFormat="1" ht="32.4" customHeight="1">
      <c r="A816" s="35"/>
      <c r="B816" s="36"/>
      <c r="C816" s="204" t="s">
        <v>759</v>
      </c>
      <c r="D816" s="204" t="s">
        <v>146</v>
      </c>
      <c r="E816" s="205" t="s">
        <v>760</v>
      </c>
      <c r="F816" s="206" t="s">
        <v>761</v>
      </c>
      <c r="G816" s="207" t="s">
        <v>199</v>
      </c>
      <c r="H816" s="208">
        <v>46.398</v>
      </c>
      <c r="I816" s="209"/>
      <c r="J816" s="210">
        <f>ROUND(I816*H816,2)</f>
        <v>0</v>
      </c>
      <c r="K816" s="206" t="s">
        <v>150</v>
      </c>
      <c r="L816" s="40"/>
      <c r="M816" s="211" t="s">
        <v>1</v>
      </c>
      <c r="N816" s="212" t="s">
        <v>38</v>
      </c>
      <c r="O816" s="72"/>
      <c r="P816" s="213">
        <f>O816*H816</f>
        <v>0</v>
      </c>
      <c r="Q816" s="213">
        <v>0.00021</v>
      </c>
      <c r="R816" s="213">
        <f>Q816*H816</f>
        <v>0.009743580000000002</v>
      </c>
      <c r="S816" s="213">
        <v>0</v>
      </c>
      <c r="T816" s="214">
        <f>S816*H816</f>
        <v>0</v>
      </c>
      <c r="U816" s="35"/>
      <c r="V816" s="35"/>
      <c r="W816" s="35"/>
      <c r="X816" s="35"/>
      <c r="Y816" s="35"/>
      <c r="Z816" s="35"/>
      <c r="AA816" s="35"/>
      <c r="AB816" s="35"/>
      <c r="AC816" s="35"/>
      <c r="AD816" s="35"/>
      <c r="AE816" s="35"/>
      <c r="AR816" s="215" t="s">
        <v>151</v>
      </c>
      <c r="AT816" s="215" t="s">
        <v>146</v>
      </c>
      <c r="AU816" s="215" t="s">
        <v>83</v>
      </c>
      <c r="AY816" s="18" t="s">
        <v>143</v>
      </c>
      <c r="BE816" s="216">
        <f>IF(N816="základní",J816,0)</f>
        <v>0</v>
      </c>
      <c r="BF816" s="216">
        <f>IF(N816="snížená",J816,0)</f>
        <v>0</v>
      </c>
      <c r="BG816" s="216">
        <f>IF(N816="zákl. přenesená",J816,0)</f>
        <v>0</v>
      </c>
      <c r="BH816" s="216">
        <f>IF(N816="sníž. přenesená",J816,0)</f>
        <v>0</v>
      </c>
      <c r="BI816" s="216">
        <f>IF(N816="nulová",J816,0)</f>
        <v>0</v>
      </c>
      <c r="BJ816" s="18" t="s">
        <v>81</v>
      </c>
      <c r="BK816" s="216">
        <f>ROUND(I816*H816,2)</f>
        <v>0</v>
      </c>
      <c r="BL816" s="18" t="s">
        <v>151</v>
      </c>
      <c r="BM816" s="215" t="s">
        <v>762</v>
      </c>
    </row>
    <row r="817" spans="1:47" s="2" customFormat="1" ht="67.2">
      <c r="A817" s="35"/>
      <c r="B817" s="36"/>
      <c r="C817" s="37"/>
      <c r="D817" s="217" t="s">
        <v>152</v>
      </c>
      <c r="E817" s="37"/>
      <c r="F817" s="218" t="s">
        <v>739</v>
      </c>
      <c r="G817" s="37"/>
      <c r="H817" s="37"/>
      <c r="I817" s="116"/>
      <c r="J817" s="37"/>
      <c r="K817" s="37"/>
      <c r="L817" s="40"/>
      <c r="M817" s="219"/>
      <c r="N817" s="220"/>
      <c r="O817" s="72"/>
      <c r="P817" s="72"/>
      <c r="Q817" s="72"/>
      <c r="R817" s="72"/>
      <c r="S817" s="72"/>
      <c r="T817" s="73"/>
      <c r="U817" s="35"/>
      <c r="V817" s="35"/>
      <c r="W817" s="35"/>
      <c r="X817" s="35"/>
      <c r="Y817" s="35"/>
      <c r="Z817" s="35"/>
      <c r="AA817" s="35"/>
      <c r="AB817" s="35"/>
      <c r="AC817" s="35"/>
      <c r="AD817" s="35"/>
      <c r="AE817" s="35"/>
      <c r="AT817" s="18" t="s">
        <v>152</v>
      </c>
      <c r="AU817" s="18" t="s">
        <v>83</v>
      </c>
    </row>
    <row r="818" spans="2:51" s="13" customFormat="1" ht="10.2">
      <c r="B818" s="221"/>
      <c r="C818" s="222"/>
      <c r="D818" s="217" t="s">
        <v>177</v>
      </c>
      <c r="E818" s="223" t="s">
        <v>1</v>
      </c>
      <c r="F818" s="224" t="s">
        <v>763</v>
      </c>
      <c r="G818" s="222"/>
      <c r="H818" s="225">
        <v>46.398</v>
      </c>
      <c r="I818" s="226"/>
      <c r="J818" s="222"/>
      <c r="K818" s="222"/>
      <c r="L818" s="227"/>
      <c r="M818" s="228"/>
      <c r="N818" s="229"/>
      <c r="O818" s="229"/>
      <c r="P818" s="229"/>
      <c r="Q818" s="229"/>
      <c r="R818" s="229"/>
      <c r="S818" s="229"/>
      <c r="T818" s="230"/>
      <c r="AT818" s="231" t="s">
        <v>177</v>
      </c>
      <c r="AU818" s="231" t="s">
        <v>83</v>
      </c>
      <c r="AV818" s="13" t="s">
        <v>83</v>
      </c>
      <c r="AW818" s="13" t="s">
        <v>29</v>
      </c>
      <c r="AX818" s="13" t="s">
        <v>73</v>
      </c>
      <c r="AY818" s="231" t="s">
        <v>143</v>
      </c>
    </row>
    <row r="819" spans="2:51" s="14" customFormat="1" ht="10.2">
      <c r="B819" s="232"/>
      <c r="C819" s="233"/>
      <c r="D819" s="217" t="s">
        <v>177</v>
      </c>
      <c r="E819" s="234" t="s">
        <v>1</v>
      </c>
      <c r="F819" s="235" t="s">
        <v>764</v>
      </c>
      <c r="G819" s="233"/>
      <c r="H819" s="236">
        <v>46.398</v>
      </c>
      <c r="I819" s="237"/>
      <c r="J819" s="233"/>
      <c r="K819" s="233"/>
      <c r="L819" s="238"/>
      <c r="M819" s="239"/>
      <c r="N819" s="240"/>
      <c r="O819" s="240"/>
      <c r="P819" s="240"/>
      <c r="Q819" s="240"/>
      <c r="R819" s="240"/>
      <c r="S819" s="240"/>
      <c r="T819" s="241"/>
      <c r="AT819" s="242" t="s">
        <v>177</v>
      </c>
      <c r="AU819" s="242" t="s">
        <v>83</v>
      </c>
      <c r="AV819" s="14" t="s">
        <v>151</v>
      </c>
      <c r="AW819" s="14" t="s">
        <v>29</v>
      </c>
      <c r="AX819" s="14" t="s">
        <v>81</v>
      </c>
      <c r="AY819" s="242" t="s">
        <v>143</v>
      </c>
    </row>
    <row r="820" spans="1:65" s="2" customFormat="1" ht="43.2" customHeight="1">
      <c r="A820" s="35"/>
      <c r="B820" s="36"/>
      <c r="C820" s="204" t="s">
        <v>144</v>
      </c>
      <c r="D820" s="204" t="s">
        <v>146</v>
      </c>
      <c r="E820" s="205" t="s">
        <v>765</v>
      </c>
      <c r="F820" s="206" t="s">
        <v>766</v>
      </c>
      <c r="G820" s="207" t="s">
        <v>199</v>
      </c>
      <c r="H820" s="208">
        <v>2128</v>
      </c>
      <c r="I820" s="209"/>
      <c r="J820" s="210">
        <f>ROUND(I820*H820,2)</f>
        <v>0</v>
      </c>
      <c r="K820" s="206" t="s">
        <v>150</v>
      </c>
      <c r="L820" s="40"/>
      <c r="M820" s="211" t="s">
        <v>1</v>
      </c>
      <c r="N820" s="212" t="s">
        <v>38</v>
      </c>
      <c r="O820" s="72"/>
      <c r="P820" s="213">
        <f>O820*H820</f>
        <v>0</v>
      </c>
      <c r="Q820" s="213">
        <v>0</v>
      </c>
      <c r="R820" s="213">
        <f>Q820*H820</f>
        <v>0</v>
      </c>
      <c r="S820" s="213">
        <v>0</v>
      </c>
      <c r="T820" s="214">
        <f>S820*H820</f>
        <v>0</v>
      </c>
      <c r="U820" s="35"/>
      <c r="V820" s="35"/>
      <c r="W820" s="35"/>
      <c r="X820" s="35"/>
      <c r="Y820" s="35"/>
      <c r="Z820" s="35"/>
      <c r="AA820" s="35"/>
      <c r="AB820" s="35"/>
      <c r="AC820" s="35"/>
      <c r="AD820" s="35"/>
      <c r="AE820" s="35"/>
      <c r="AR820" s="215" t="s">
        <v>151</v>
      </c>
      <c r="AT820" s="215" t="s">
        <v>146</v>
      </c>
      <c r="AU820" s="215" t="s">
        <v>83</v>
      </c>
      <c r="AY820" s="18" t="s">
        <v>143</v>
      </c>
      <c r="BE820" s="216">
        <f>IF(N820="základní",J820,0)</f>
        <v>0</v>
      </c>
      <c r="BF820" s="216">
        <f>IF(N820="snížená",J820,0)</f>
        <v>0</v>
      </c>
      <c r="BG820" s="216">
        <f>IF(N820="zákl. přenesená",J820,0)</f>
        <v>0</v>
      </c>
      <c r="BH820" s="216">
        <f>IF(N820="sníž. přenesená",J820,0)</f>
        <v>0</v>
      </c>
      <c r="BI820" s="216">
        <f>IF(N820="nulová",J820,0)</f>
        <v>0</v>
      </c>
      <c r="BJ820" s="18" t="s">
        <v>81</v>
      </c>
      <c r="BK820" s="216">
        <f>ROUND(I820*H820,2)</f>
        <v>0</v>
      </c>
      <c r="BL820" s="18" t="s">
        <v>151</v>
      </c>
      <c r="BM820" s="215" t="s">
        <v>767</v>
      </c>
    </row>
    <row r="821" spans="1:47" s="2" customFormat="1" ht="67.2">
      <c r="A821" s="35"/>
      <c r="B821" s="36"/>
      <c r="C821" s="37"/>
      <c r="D821" s="217" t="s">
        <v>152</v>
      </c>
      <c r="E821" s="37"/>
      <c r="F821" s="218" t="s">
        <v>768</v>
      </c>
      <c r="G821" s="37"/>
      <c r="H821" s="37"/>
      <c r="I821" s="116"/>
      <c r="J821" s="37"/>
      <c r="K821" s="37"/>
      <c r="L821" s="40"/>
      <c r="M821" s="219"/>
      <c r="N821" s="220"/>
      <c r="O821" s="72"/>
      <c r="P821" s="72"/>
      <c r="Q821" s="72"/>
      <c r="R821" s="72"/>
      <c r="S821" s="72"/>
      <c r="T821" s="73"/>
      <c r="U821" s="35"/>
      <c r="V821" s="35"/>
      <c r="W821" s="35"/>
      <c r="X821" s="35"/>
      <c r="Y821" s="35"/>
      <c r="Z821" s="35"/>
      <c r="AA821" s="35"/>
      <c r="AB821" s="35"/>
      <c r="AC821" s="35"/>
      <c r="AD821" s="35"/>
      <c r="AE821" s="35"/>
      <c r="AT821" s="18" t="s">
        <v>152</v>
      </c>
      <c r="AU821" s="18" t="s">
        <v>83</v>
      </c>
    </row>
    <row r="822" spans="2:51" s="13" customFormat="1" ht="10.2">
      <c r="B822" s="221"/>
      <c r="C822" s="222"/>
      <c r="D822" s="217" t="s">
        <v>177</v>
      </c>
      <c r="E822" s="223" t="s">
        <v>1</v>
      </c>
      <c r="F822" s="224" t="s">
        <v>769</v>
      </c>
      <c r="G822" s="222"/>
      <c r="H822" s="225">
        <v>2128</v>
      </c>
      <c r="I822" s="226"/>
      <c r="J822" s="222"/>
      <c r="K822" s="222"/>
      <c r="L822" s="227"/>
      <c r="M822" s="228"/>
      <c r="N822" s="229"/>
      <c r="O822" s="229"/>
      <c r="P822" s="229"/>
      <c r="Q822" s="229"/>
      <c r="R822" s="229"/>
      <c r="S822" s="229"/>
      <c r="T822" s="230"/>
      <c r="AT822" s="231" t="s">
        <v>177</v>
      </c>
      <c r="AU822" s="231" t="s">
        <v>83</v>
      </c>
      <c r="AV822" s="13" t="s">
        <v>83</v>
      </c>
      <c r="AW822" s="13" t="s">
        <v>29</v>
      </c>
      <c r="AX822" s="13" t="s">
        <v>73</v>
      </c>
      <c r="AY822" s="231" t="s">
        <v>143</v>
      </c>
    </row>
    <row r="823" spans="2:51" s="14" customFormat="1" ht="10.2">
      <c r="B823" s="232"/>
      <c r="C823" s="233"/>
      <c r="D823" s="217" t="s">
        <v>177</v>
      </c>
      <c r="E823" s="234" t="s">
        <v>1</v>
      </c>
      <c r="F823" s="235" t="s">
        <v>179</v>
      </c>
      <c r="G823" s="233"/>
      <c r="H823" s="236">
        <v>2128</v>
      </c>
      <c r="I823" s="237"/>
      <c r="J823" s="233"/>
      <c r="K823" s="233"/>
      <c r="L823" s="238"/>
      <c r="M823" s="239"/>
      <c r="N823" s="240"/>
      <c r="O823" s="240"/>
      <c r="P823" s="240"/>
      <c r="Q823" s="240"/>
      <c r="R823" s="240"/>
      <c r="S823" s="240"/>
      <c r="T823" s="241"/>
      <c r="AT823" s="242" t="s">
        <v>177</v>
      </c>
      <c r="AU823" s="242" t="s">
        <v>83</v>
      </c>
      <c r="AV823" s="14" t="s">
        <v>151</v>
      </c>
      <c r="AW823" s="14" t="s">
        <v>29</v>
      </c>
      <c r="AX823" s="14" t="s">
        <v>81</v>
      </c>
      <c r="AY823" s="242" t="s">
        <v>143</v>
      </c>
    </row>
    <row r="824" spans="1:65" s="2" customFormat="1" ht="54" customHeight="1">
      <c r="A824" s="35"/>
      <c r="B824" s="36"/>
      <c r="C824" s="204" t="s">
        <v>770</v>
      </c>
      <c r="D824" s="204" t="s">
        <v>146</v>
      </c>
      <c r="E824" s="205" t="s">
        <v>771</v>
      </c>
      <c r="F824" s="206" t="s">
        <v>772</v>
      </c>
      <c r="G824" s="207" t="s">
        <v>199</v>
      </c>
      <c r="H824" s="208">
        <v>106400</v>
      </c>
      <c r="I824" s="209"/>
      <c r="J824" s="210">
        <f>ROUND(I824*H824,2)</f>
        <v>0</v>
      </c>
      <c r="K824" s="206" t="s">
        <v>150</v>
      </c>
      <c r="L824" s="40"/>
      <c r="M824" s="211" t="s">
        <v>1</v>
      </c>
      <c r="N824" s="212" t="s">
        <v>38</v>
      </c>
      <c r="O824" s="72"/>
      <c r="P824" s="213">
        <f>O824*H824</f>
        <v>0</v>
      </c>
      <c r="Q824" s="213">
        <v>0</v>
      </c>
      <c r="R824" s="213">
        <f>Q824*H824</f>
        <v>0</v>
      </c>
      <c r="S824" s="213">
        <v>0</v>
      </c>
      <c r="T824" s="214">
        <f>S824*H824</f>
        <v>0</v>
      </c>
      <c r="U824" s="35"/>
      <c r="V824" s="35"/>
      <c r="W824" s="35"/>
      <c r="X824" s="35"/>
      <c r="Y824" s="35"/>
      <c r="Z824" s="35"/>
      <c r="AA824" s="35"/>
      <c r="AB824" s="35"/>
      <c r="AC824" s="35"/>
      <c r="AD824" s="35"/>
      <c r="AE824" s="35"/>
      <c r="AR824" s="215" t="s">
        <v>151</v>
      </c>
      <c r="AT824" s="215" t="s">
        <v>146</v>
      </c>
      <c r="AU824" s="215" t="s">
        <v>83</v>
      </c>
      <c r="AY824" s="18" t="s">
        <v>143</v>
      </c>
      <c r="BE824" s="216">
        <f>IF(N824="základní",J824,0)</f>
        <v>0</v>
      </c>
      <c r="BF824" s="216">
        <f>IF(N824="snížená",J824,0)</f>
        <v>0</v>
      </c>
      <c r="BG824" s="216">
        <f>IF(N824="zákl. přenesená",J824,0)</f>
        <v>0</v>
      </c>
      <c r="BH824" s="216">
        <f>IF(N824="sníž. přenesená",J824,0)</f>
        <v>0</v>
      </c>
      <c r="BI824" s="216">
        <f>IF(N824="nulová",J824,0)</f>
        <v>0</v>
      </c>
      <c r="BJ824" s="18" t="s">
        <v>81</v>
      </c>
      <c r="BK824" s="216">
        <f>ROUND(I824*H824,2)</f>
        <v>0</v>
      </c>
      <c r="BL824" s="18" t="s">
        <v>151</v>
      </c>
      <c r="BM824" s="215" t="s">
        <v>773</v>
      </c>
    </row>
    <row r="825" spans="1:47" s="2" customFormat="1" ht="67.2">
      <c r="A825" s="35"/>
      <c r="B825" s="36"/>
      <c r="C825" s="37"/>
      <c r="D825" s="217" t="s">
        <v>152</v>
      </c>
      <c r="E825" s="37"/>
      <c r="F825" s="218" t="s">
        <v>768</v>
      </c>
      <c r="G825" s="37"/>
      <c r="H825" s="37"/>
      <c r="I825" s="116"/>
      <c r="J825" s="37"/>
      <c r="K825" s="37"/>
      <c r="L825" s="40"/>
      <c r="M825" s="219"/>
      <c r="N825" s="220"/>
      <c r="O825" s="72"/>
      <c r="P825" s="72"/>
      <c r="Q825" s="72"/>
      <c r="R825" s="72"/>
      <c r="S825" s="72"/>
      <c r="T825" s="73"/>
      <c r="U825" s="35"/>
      <c r="V825" s="35"/>
      <c r="W825" s="35"/>
      <c r="X825" s="35"/>
      <c r="Y825" s="35"/>
      <c r="Z825" s="35"/>
      <c r="AA825" s="35"/>
      <c r="AB825" s="35"/>
      <c r="AC825" s="35"/>
      <c r="AD825" s="35"/>
      <c r="AE825" s="35"/>
      <c r="AT825" s="18" t="s">
        <v>152</v>
      </c>
      <c r="AU825" s="18" t="s">
        <v>83</v>
      </c>
    </row>
    <row r="826" spans="2:51" s="13" customFormat="1" ht="10.2">
      <c r="B826" s="221"/>
      <c r="C826" s="222"/>
      <c r="D826" s="217" t="s">
        <v>177</v>
      </c>
      <c r="E826" s="223" t="s">
        <v>1</v>
      </c>
      <c r="F826" s="224" t="s">
        <v>774</v>
      </c>
      <c r="G826" s="222"/>
      <c r="H826" s="225">
        <v>106400</v>
      </c>
      <c r="I826" s="226"/>
      <c r="J826" s="222"/>
      <c r="K826" s="222"/>
      <c r="L826" s="227"/>
      <c r="M826" s="228"/>
      <c r="N826" s="229"/>
      <c r="O826" s="229"/>
      <c r="P826" s="229"/>
      <c r="Q826" s="229"/>
      <c r="R826" s="229"/>
      <c r="S826" s="229"/>
      <c r="T826" s="230"/>
      <c r="AT826" s="231" t="s">
        <v>177</v>
      </c>
      <c r="AU826" s="231" t="s">
        <v>83</v>
      </c>
      <c r="AV826" s="13" t="s">
        <v>83</v>
      </c>
      <c r="AW826" s="13" t="s">
        <v>29</v>
      </c>
      <c r="AX826" s="13" t="s">
        <v>73</v>
      </c>
      <c r="AY826" s="231" t="s">
        <v>143</v>
      </c>
    </row>
    <row r="827" spans="2:51" s="14" customFormat="1" ht="10.2">
      <c r="B827" s="232"/>
      <c r="C827" s="233"/>
      <c r="D827" s="217" t="s">
        <v>177</v>
      </c>
      <c r="E827" s="234" t="s">
        <v>1</v>
      </c>
      <c r="F827" s="235" t="s">
        <v>179</v>
      </c>
      <c r="G827" s="233"/>
      <c r="H827" s="236">
        <v>106400</v>
      </c>
      <c r="I827" s="237"/>
      <c r="J827" s="233"/>
      <c r="K827" s="233"/>
      <c r="L827" s="238"/>
      <c r="M827" s="239"/>
      <c r="N827" s="240"/>
      <c r="O827" s="240"/>
      <c r="P827" s="240"/>
      <c r="Q827" s="240"/>
      <c r="R827" s="240"/>
      <c r="S827" s="240"/>
      <c r="T827" s="241"/>
      <c r="AT827" s="242" t="s">
        <v>177</v>
      </c>
      <c r="AU827" s="242" t="s">
        <v>83</v>
      </c>
      <c r="AV827" s="14" t="s">
        <v>151</v>
      </c>
      <c r="AW827" s="14" t="s">
        <v>29</v>
      </c>
      <c r="AX827" s="14" t="s">
        <v>81</v>
      </c>
      <c r="AY827" s="242" t="s">
        <v>143</v>
      </c>
    </row>
    <row r="828" spans="1:65" s="2" customFormat="1" ht="43.2" customHeight="1">
      <c r="A828" s="35"/>
      <c r="B828" s="36"/>
      <c r="C828" s="204" t="s">
        <v>507</v>
      </c>
      <c r="D828" s="204" t="s">
        <v>146</v>
      </c>
      <c r="E828" s="205" t="s">
        <v>775</v>
      </c>
      <c r="F828" s="206" t="s">
        <v>776</v>
      </c>
      <c r="G828" s="207" t="s">
        <v>199</v>
      </c>
      <c r="H828" s="208">
        <v>2128</v>
      </c>
      <c r="I828" s="209"/>
      <c r="J828" s="210">
        <f>ROUND(I828*H828,2)</f>
        <v>0</v>
      </c>
      <c r="K828" s="206" t="s">
        <v>150</v>
      </c>
      <c r="L828" s="40"/>
      <c r="M828" s="211" t="s">
        <v>1</v>
      </c>
      <c r="N828" s="212" t="s">
        <v>38</v>
      </c>
      <c r="O828" s="72"/>
      <c r="P828" s="213">
        <f>O828*H828</f>
        <v>0</v>
      </c>
      <c r="Q828" s="213">
        <v>0</v>
      </c>
      <c r="R828" s="213">
        <f>Q828*H828</f>
        <v>0</v>
      </c>
      <c r="S828" s="213">
        <v>0</v>
      </c>
      <c r="T828" s="214">
        <f>S828*H828</f>
        <v>0</v>
      </c>
      <c r="U828" s="35"/>
      <c r="V828" s="35"/>
      <c r="W828" s="35"/>
      <c r="X828" s="35"/>
      <c r="Y828" s="35"/>
      <c r="Z828" s="35"/>
      <c r="AA828" s="35"/>
      <c r="AB828" s="35"/>
      <c r="AC828" s="35"/>
      <c r="AD828" s="35"/>
      <c r="AE828" s="35"/>
      <c r="AR828" s="215" t="s">
        <v>151</v>
      </c>
      <c r="AT828" s="215" t="s">
        <v>146</v>
      </c>
      <c r="AU828" s="215" t="s">
        <v>83</v>
      </c>
      <c r="AY828" s="18" t="s">
        <v>143</v>
      </c>
      <c r="BE828" s="216">
        <f>IF(N828="základní",J828,0)</f>
        <v>0</v>
      </c>
      <c r="BF828" s="216">
        <f>IF(N828="snížená",J828,0)</f>
        <v>0</v>
      </c>
      <c r="BG828" s="216">
        <f>IF(N828="zákl. přenesená",J828,0)</f>
        <v>0</v>
      </c>
      <c r="BH828" s="216">
        <f>IF(N828="sníž. přenesená",J828,0)</f>
        <v>0</v>
      </c>
      <c r="BI828" s="216">
        <f>IF(N828="nulová",J828,0)</f>
        <v>0</v>
      </c>
      <c r="BJ828" s="18" t="s">
        <v>81</v>
      </c>
      <c r="BK828" s="216">
        <f>ROUND(I828*H828,2)</f>
        <v>0</v>
      </c>
      <c r="BL828" s="18" t="s">
        <v>151</v>
      </c>
      <c r="BM828" s="215" t="s">
        <v>777</v>
      </c>
    </row>
    <row r="829" spans="1:47" s="2" customFormat="1" ht="28.8">
      <c r="A829" s="35"/>
      <c r="B829" s="36"/>
      <c r="C829" s="37"/>
      <c r="D829" s="217" t="s">
        <v>152</v>
      </c>
      <c r="E829" s="37"/>
      <c r="F829" s="218" t="s">
        <v>778</v>
      </c>
      <c r="G829" s="37"/>
      <c r="H829" s="37"/>
      <c r="I829" s="116"/>
      <c r="J829" s="37"/>
      <c r="K829" s="37"/>
      <c r="L829" s="40"/>
      <c r="M829" s="219"/>
      <c r="N829" s="220"/>
      <c r="O829" s="72"/>
      <c r="P829" s="72"/>
      <c r="Q829" s="72"/>
      <c r="R829" s="72"/>
      <c r="S829" s="72"/>
      <c r="T829" s="73"/>
      <c r="U829" s="35"/>
      <c r="V829" s="35"/>
      <c r="W829" s="35"/>
      <c r="X829" s="35"/>
      <c r="Y829" s="35"/>
      <c r="Z829" s="35"/>
      <c r="AA829" s="35"/>
      <c r="AB829" s="35"/>
      <c r="AC829" s="35"/>
      <c r="AD829" s="35"/>
      <c r="AE829" s="35"/>
      <c r="AT829" s="18" t="s">
        <v>152</v>
      </c>
      <c r="AU829" s="18" t="s">
        <v>83</v>
      </c>
    </row>
    <row r="830" spans="1:65" s="2" customFormat="1" ht="43.2" customHeight="1">
      <c r="A830" s="35"/>
      <c r="B830" s="36"/>
      <c r="C830" s="204" t="s">
        <v>779</v>
      </c>
      <c r="D830" s="204" t="s">
        <v>146</v>
      </c>
      <c r="E830" s="205" t="s">
        <v>780</v>
      </c>
      <c r="F830" s="206" t="s">
        <v>781</v>
      </c>
      <c r="G830" s="207" t="s">
        <v>199</v>
      </c>
      <c r="H830" s="208">
        <v>500</v>
      </c>
      <c r="I830" s="209"/>
      <c r="J830" s="210">
        <f>ROUND(I830*H830,2)</f>
        <v>0</v>
      </c>
      <c r="K830" s="206" t="s">
        <v>150</v>
      </c>
      <c r="L830" s="40"/>
      <c r="M830" s="211" t="s">
        <v>1</v>
      </c>
      <c r="N830" s="212" t="s">
        <v>38</v>
      </c>
      <c r="O830" s="72"/>
      <c r="P830" s="213">
        <f>O830*H830</f>
        <v>0</v>
      </c>
      <c r="Q830" s="213">
        <v>0</v>
      </c>
      <c r="R830" s="213">
        <f>Q830*H830</f>
        <v>0</v>
      </c>
      <c r="S830" s="213">
        <v>0</v>
      </c>
      <c r="T830" s="214">
        <f>S830*H830</f>
        <v>0</v>
      </c>
      <c r="U830" s="35"/>
      <c r="V830" s="35"/>
      <c r="W830" s="35"/>
      <c r="X830" s="35"/>
      <c r="Y830" s="35"/>
      <c r="Z830" s="35"/>
      <c r="AA830" s="35"/>
      <c r="AB830" s="35"/>
      <c r="AC830" s="35"/>
      <c r="AD830" s="35"/>
      <c r="AE830" s="35"/>
      <c r="AR830" s="215" t="s">
        <v>151</v>
      </c>
      <c r="AT830" s="215" t="s">
        <v>146</v>
      </c>
      <c r="AU830" s="215" t="s">
        <v>83</v>
      </c>
      <c r="AY830" s="18" t="s">
        <v>143</v>
      </c>
      <c r="BE830" s="216">
        <f>IF(N830="základní",J830,0)</f>
        <v>0</v>
      </c>
      <c r="BF830" s="216">
        <f>IF(N830="snížená",J830,0)</f>
        <v>0</v>
      </c>
      <c r="BG830" s="216">
        <f>IF(N830="zákl. přenesená",J830,0)</f>
        <v>0</v>
      </c>
      <c r="BH830" s="216">
        <f>IF(N830="sníž. přenesená",J830,0)</f>
        <v>0</v>
      </c>
      <c r="BI830" s="216">
        <f>IF(N830="nulová",J830,0)</f>
        <v>0</v>
      </c>
      <c r="BJ830" s="18" t="s">
        <v>81</v>
      </c>
      <c r="BK830" s="216">
        <f>ROUND(I830*H830,2)</f>
        <v>0</v>
      </c>
      <c r="BL830" s="18" t="s">
        <v>151</v>
      </c>
      <c r="BM830" s="215" t="s">
        <v>782</v>
      </c>
    </row>
    <row r="831" spans="1:47" s="2" customFormat="1" ht="67.2">
      <c r="A831" s="35"/>
      <c r="B831" s="36"/>
      <c r="C831" s="37"/>
      <c r="D831" s="217" t="s">
        <v>152</v>
      </c>
      <c r="E831" s="37"/>
      <c r="F831" s="218" t="s">
        <v>768</v>
      </c>
      <c r="G831" s="37"/>
      <c r="H831" s="37"/>
      <c r="I831" s="116"/>
      <c r="J831" s="37"/>
      <c r="K831" s="37"/>
      <c r="L831" s="40"/>
      <c r="M831" s="219"/>
      <c r="N831" s="220"/>
      <c r="O831" s="72"/>
      <c r="P831" s="72"/>
      <c r="Q831" s="72"/>
      <c r="R831" s="72"/>
      <c r="S831" s="72"/>
      <c r="T831" s="73"/>
      <c r="U831" s="35"/>
      <c r="V831" s="35"/>
      <c r="W831" s="35"/>
      <c r="X831" s="35"/>
      <c r="Y831" s="35"/>
      <c r="Z831" s="35"/>
      <c r="AA831" s="35"/>
      <c r="AB831" s="35"/>
      <c r="AC831" s="35"/>
      <c r="AD831" s="35"/>
      <c r="AE831" s="35"/>
      <c r="AT831" s="18" t="s">
        <v>152</v>
      </c>
      <c r="AU831" s="18" t="s">
        <v>83</v>
      </c>
    </row>
    <row r="832" spans="2:51" s="13" customFormat="1" ht="10.2">
      <c r="B832" s="221"/>
      <c r="C832" s="222"/>
      <c r="D832" s="217" t="s">
        <v>177</v>
      </c>
      <c r="E832" s="223" t="s">
        <v>1</v>
      </c>
      <c r="F832" s="224" t="s">
        <v>783</v>
      </c>
      <c r="G832" s="222"/>
      <c r="H832" s="225">
        <v>440</v>
      </c>
      <c r="I832" s="226"/>
      <c r="J832" s="222"/>
      <c r="K832" s="222"/>
      <c r="L832" s="227"/>
      <c r="M832" s="228"/>
      <c r="N832" s="229"/>
      <c r="O832" s="229"/>
      <c r="P832" s="229"/>
      <c r="Q832" s="229"/>
      <c r="R832" s="229"/>
      <c r="S832" s="229"/>
      <c r="T832" s="230"/>
      <c r="AT832" s="231" t="s">
        <v>177</v>
      </c>
      <c r="AU832" s="231" t="s">
        <v>83</v>
      </c>
      <c r="AV832" s="13" t="s">
        <v>83</v>
      </c>
      <c r="AW832" s="13" t="s">
        <v>29</v>
      </c>
      <c r="AX832" s="13" t="s">
        <v>73</v>
      </c>
      <c r="AY832" s="231" t="s">
        <v>143</v>
      </c>
    </row>
    <row r="833" spans="2:51" s="13" customFormat="1" ht="10.2">
      <c r="B833" s="221"/>
      <c r="C833" s="222"/>
      <c r="D833" s="217" t="s">
        <v>177</v>
      </c>
      <c r="E833" s="223" t="s">
        <v>1</v>
      </c>
      <c r="F833" s="224" t="s">
        <v>784</v>
      </c>
      <c r="G833" s="222"/>
      <c r="H833" s="225">
        <v>60</v>
      </c>
      <c r="I833" s="226"/>
      <c r="J833" s="222"/>
      <c r="K833" s="222"/>
      <c r="L833" s="227"/>
      <c r="M833" s="228"/>
      <c r="N833" s="229"/>
      <c r="O833" s="229"/>
      <c r="P833" s="229"/>
      <c r="Q833" s="229"/>
      <c r="R833" s="229"/>
      <c r="S833" s="229"/>
      <c r="T833" s="230"/>
      <c r="AT833" s="231" t="s">
        <v>177</v>
      </c>
      <c r="AU833" s="231" t="s">
        <v>83</v>
      </c>
      <c r="AV833" s="13" t="s">
        <v>83</v>
      </c>
      <c r="AW833" s="13" t="s">
        <v>29</v>
      </c>
      <c r="AX833" s="13" t="s">
        <v>73</v>
      </c>
      <c r="AY833" s="231" t="s">
        <v>143</v>
      </c>
    </row>
    <row r="834" spans="2:51" s="14" customFormat="1" ht="10.2">
      <c r="B834" s="232"/>
      <c r="C834" s="233"/>
      <c r="D834" s="217" t="s">
        <v>177</v>
      </c>
      <c r="E834" s="234" t="s">
        <v>1</v>
      </c>
      <c r="F834" s="235" t="s">
        <v>179</v>
      </c>
      <c r="G834" s="233"/>
      <c r="H834" s="236">
        <v>500</v>
      </c>
      <c r="I834" s="237"/>
      <c r="J834" s="233"/>
      <c r="K834" s="233"/>
      <c r="L834" s="238"/>
      <c r="M834" s="239"/>
      <c r="N834" s="240"/>
      <c r="O834" s="240"/>
      <c r="P834" s="240"/>
      <c r="Q834" s="240"/>
      <c r="R834" s="240"/>
      <c r="S834" s="240"/>
      <c r="T834" s="241"/>
      <c r="AT834" s="242" t="s">
        <v>177</v>
      </c>
      <c r="AU834" s="242" t="s">
        <v>83</v>
      </c>
      <c r="AV834" s="14" t="s">
        <v>151</v>
      </c>
      <c r="AW834" s="14" t="s">
        <v>29</v>
      </c>
      <c r="AX834" s="14" t="s">
        <v>81</v>
      </c>
      <c r="AY834" s="242" t="s">
        <v>143</v>
      </c>
    </row>
    <row r="835" spans="1:65" s="2" customFormat="1" ht="54" customHeight="1">
      <c r="A835" s="35"/>
      <c r="B835" s="36"/>
      <c r="C835" s="204" t="s">
        <v>511</v>
      </c>
      <c r="D835" s="204" t="s">
        <v>146</v>
      </c>
      <c r="E835" s="205" t="s">
        <v>771</v>
      </c>
      <c r="F835" s="206" t="s">
        <v>772</v>
      </c>
      <c r="G835" s="207" t="s">
        <v>199</v>
      </c>
      <c r="H835" s="208">
        <v>30000</v>
      </c>
      <c r="I835" s="209"/>
      <c r="J835" s="210">
        <f>ROUND(I835*H835,2)</f>
        <v>0</v>
      </c>
      <c r="K835" s="206" t="s">
        <v>150</v>
      </c>
      <c r="L835" s="40"/>
      <c r="M835" s="211" t="s">
        <v>1</v>
      </c>
      <c r="N835" s="212" t="s">
        <v>38</v>
      </c>
      <c r="O835" s="72"/>
      <c r="P835" s="213">
        <f>O835*H835</f>
        <v>0</v>
      </c>
      <c r="Q835" s="213">
        <v>0</v>
      </c>
      <c r="R835" s="213">
        <f>Q835*H835</f>
        <v>0</v>
      </c>
      <c r="S835" s="213">
        <v>0</v>
      </c>
      <c r="T835" s="214">
        <f>S835*H835</f>
        <v>0</v>
      </c>
      <c r="U835" s="35"/>
      <c r="V835" s="35"/>
      <c r="W835" s="35"/>
      <c r="X835" s="35"/>
      <c r="Y835" s="35"/>
      <c r="Z835" s="35"/>
      <c r="AA835" s="35"/>
      <c r="AB835" s="35"/>
      <c r="AC835" s="35"/>
      <c r="AD835" s="35"/>
      <c r="AE835" s="35"/>
      <c r="AR835" s="215" t="s">
        <v>151</v>
      </c>
      <c r="AT835" s="215" t="s">
        <v>146</v>
      </c>
      <c r="AU835" s="215" t="s">
        <v>83</v>
      </c>
      <c r="AY835" s="18" t="s">
        <v>143</v>
      </c>
      <c r="BE835" s="216">
        <f>IF(N835="základní",J835,0)</f>
        <v>0</v>
      </c>
      <c r="BF835" s="216">
        <f>IF(N835="snížená",J835,0)</f>
        <v>0</v>
      </c>
      <c r="BG835" s="216">
        <f>IF(N835="zákl. přenesená",J835,0)</f>
        <v>0</v>
      </c>
      <c r="BH835" s="216">
        <f>IF(N835="sníž. přenesená",J835,0)</f>
        <v>0</v>
      </c>
      <c r="BI835" s="216">
        <f>IF(N835="nulová",J835,0)</f>
        <v>0</v>
      </c>
      <c r="BJ835" s="18" t="s">
        <v>81</v>
      </c>
      <c r="BK835" s="216">
        <f>ROUND(I835*H835,2)</f>
        <v>0</v>
      </c>
      <c r="BL835" s="18" t="s">
        <v>151</v>
      </c>
      <c r="BM835" s="215" t="s">
        <v>785</v>
      </c>
    </row>
    <row r="836" spans="1:47" s="2" customFormat="1" ht="67.2">
      <c r="A836" s="35"/>
      <c r="B836" s="36"/>
      <c r="C836" s="37"/>
      <c r="D836" s="217" t="s">
        <v>152</v>
      </c>
      <c r="E836" s="37"/>
      <c r="F836" s="218" t="s">
        <v>768</v>
      </c>
      <c r="G836" s="37"/>
      <c r="H836" s="37"/>
      <c r="I836" s="116"/>
      <c r="J836" s="37"/>
      <c r="K836" s="37"/>
      <c r="L836" s="40"/>
      <c r="M836" s="219"/>
      <c r="N836" s="220"/>
      <c r="O836" s="72"/>
      <c r="P836" s="72"/>
      <c r="Q836" s="72"/>
      <c r="R836" s="72"/>
      <c r="S836" s="72"/>
      <c r="T836" s="73"/>
      <c r="U836" s="35"/>
      <c r="V836" s="35"/>
      <c r="W836" s="35"/>
      <c r="X836" s="35"/>
      <c r="Y836" s="35"/>
      <c r="Z836" s="35"/>
      <c r="AA836" s="35"/>
      <c r="AB836" s="35"/>
      <c r="AC836" s="35"/>
      <c r="AD836" s="35"/>
      <c r="AE836" s="35"/>
      <c r="AT836" s="18" t="s">
        <v>152</v>
      </c>
      <c r="AU836" s="18" t="s">
        <v>83</v>
      </c>
    </row>
    <row r="837" spans="2:51" s="13" customFormat="1" ht="10.2">
      <c r="B837" s="221"/>
      <c r="C837" s="222"/>
      <c r="D837" s="217" t="s">
        <v>177</v>
      </c>
      <c r="E837" s="223" t="s">
        <v>1</v>
      </c>
      <c r="F837" s="224" t="s">
        <v>786</v>
      </c>
      <c r="G837" s="222"/>
      <c r="H837" s="225">
        <v>30000</v>
      </c>
      <c r="I837" s="226"/>
      <c r="J837" s="222"/>
      <c r="K837" s="222"/>
      <c r="L837" s="227"/>
      <c r="M837" s="228"/>
      <c r="N837" s="229"/>
      <c r="O837" s="229"/>
      <c r="P837" s="229"/>
      <c r="Q837" s="229"/>
      <c r="R837" s="229"/>
      <c r="S837" s="229"/>
      <c r="T837" s="230"/>
      <c r="AT837" s="231" t="s">
        <v>177</v>
      </c>
      <c r="AU837" s="231" t="s">
        <v>83</v>
      </c>
      <c r="AV837" s="13" t="s">
        <v>83</v>
      </c>
      <c r="AW837" s="13" t="s">
        <v>29</v>
      </c>
      <c r="AX837" s="13" t="s">
        <v>73</v>
      </c>
      <c r="AY837" s="231" t="s">
        <v>143</v>
      </c>
    </row>
    <row r="838" spans="2:51" s="14" customFormat="1" ht="10.2">
      <c r="B838" s="232"/>
      <c r="C838" s="233"/>
      <c r="D838" s="217" t="s">
        <v>177</v>
      </c>
      <c r="E838" s="234" t="s">
        <v>1</v>
      </c>
      <c r="F838" s="235" t="s">
        <v>179</v>
      </c>
      <c r="G838" s="233"/>
      <c r="H838" s="236">
        <v>30000</v>
      </c>
      <c r="I838" s="237"/>
      <c r="J838" s="233"/>
      <c r="K838" s="233"/>
      <c r="L838" s="238"/>
      <c r="M838" s="239"/>
      <c r="N838" s="240"/>
      <c r="O838" s="240"/>
      <c r="P838" s="240"/>
      <c r="Q838" s="240"/>
      <c r="R838" s="240"/>
      <c r="S838" s="240"/>
      <c r="T838" s="241"/>
      <c r="AT838" s="242" t="s">
        <v>177</v>
      </c>
      <c r="AU838" s="242" t="s">
        <v>83</v>
      </c>
      <c r="AV838" s="14" t="s">
        <v>151</v>
      </c>
      <c r="AW838" s="14" t="s">
        <v>29</v>
      </c>
      <c r="AX838" s="14" t="s">
        <v>81</v>
      </c>
      <c r="AY838" s="242" t="s">
        <v>143</v>
      </c>
    </row>
    <row r="839" spans="1:65" s="2" customFormat="1" ht="43.2" customHeight="1">
      <c r="A839" s="35"/>
      <c r="B839" s="36"/>
      <c r="C839" s="204" t="s">
        <v>787</v>
      </c>
      <c r="D839" s="204" t="s">
        <v>146</v>
      </c>
      <c r="E839" s="205" t="s">
        <v>788</v>
      </c>
      <c r="F839" s="206" t="s">
        <v>789</v>
      </c>
      <c r="G839" s="207" t="s">
        <v>199</v>
      </c>
      <c r="H839" s="208">
        <v>500</v>
      </c>
      <c r="I839" s="209"/>
      <c r="J839" s="210">
        <f>ROUND(I839*H839,2)</f>
        <v>0</v>
      </c>
      <c r="K839" s="206" t="s">
        <v>150</v>
      </c>
      <c r="L839" s="40"/>
      <c r="M839" s="211" t="s">
        <v>1</v>
      </c>
      <c r="N839" s="212" t="s">
        <v>38</v>
      </c>
      <c r="O839" s="72"/>
      <c r="P839" s="213">
        <f>O839*H839</f>
        <v>0</v>
      </c>
      <c r="Q839" s="213">
        <v>0</v>
      </c>
      <c r="R839" s="213">
        <f>Q839*H839</f>
        <v>0</v>
      </c>
      <c r="S839" s="213">
        <v>0</v>
      </c>
      <c r="T839" s="214">
        <f>S839*H839</f>
        <v>0</v>
      </c>
      <c r="U839" s="35"/>
      <c r="V839" s="35"/>
      <c r="W839" s="35"/>
      <c r="X839" s="35"/>
      <c r="Y839" s="35"/>
      <c r="Z839" s="35"/>
      <c r="AA839" s="35"/>
      <c r="AB839" s="35"/>
      <c r="AC839" s="35"/>
      <c r="AD839" s="35"/>
      <c r="AE839" s="35"/>
      <c r="AR839" s="215" t="s">
        <v>151</v>
      </c>
      <c r="AT839" s="215" t="s">
        <v>146</v>
      </c>
      <c r="AU839" s="215" t="s">
        <v>83</v>
      </c>
      <c r="AY839" s="18" t="s">
        <v>143</v>
      </c>
      <c r="BE839" s="216">
        <f>IF(N839="základní",J839,0)</f>
        <v>0</v>
      </c>
      <c r="BF839" s="216">
        <f>IF(N839="snížená",J839,0)</f>
        <v>0</v>
      </c>
      <c r="BG839" s="216">
        <f>IF(N839="zákl. přenesená",J839,0)</f>
        <v>0</v>
      </c>
      <c r="BH839" s="216">
        <f>IF(N839="sníž. přenesená",J839,0)</f>
        <v>0</v>
      </c>
      <c r="BI839" s="216">
        <f>IF(N839="nulová",J839,0)</f>
        <v>0</v>
      </c>
      <c r="BJ839" s="18" t="s">
        <v>81</v>
      </c>
      <c r="BK839" s="216">
        <f>ROUND(I839*H839,2)</f>
        <v>0</v>
      </c>
      <c r="BL839" s="18" t="s">
        <v>151</v>
      </c>
      <c r="BM839" s="215" t="s">
        <v>790</v>
      </c>
    </row>
    <row r="840" spans="1:47" s="2" customFormat="1" ht="28.8">
      <c r="A840" s="35"/>
      <c r="B840" s="36"/>
      <c r="C840" s="37"/>
      <c r="D840" s="217" t="s">
        <v>152</v>
      </c>
      <c r="E840" s="37"/>
      <c r="F840" s="218" t="s">
        <v>778</v>
      </c>
      <c r="G840" s="37"/>
      <c r="H840" s="37"/>
      <c r="I840" s="116"/>
      <c r="J840" s="37"/>
      <c r="K840" s="37"/>
      <c r="L840" s="40"/>
      <c r="M840" s="219"/>
      <c r="N840" s="220"/>
      <c r="O840" s="72"/>
      <c r="P840" s="72"/>
      <c r="Q840" s="72"/>
      <c r="R840" s="72"/>
      <c r="S840" s="72"/>
      <c r="T840" s="73"/>
      <c r="U840" s="35"/>
      <c r="V840" s="35"/>
      <c r="W840" s="35"/>
      <c r="X840" s="35"/>
      <c r="Y840" s="35"/>
      <c r="Z840" s="35"/>
      <c r="AA840" s="35"/>
      <c r="AB840" s="35"/>
      <c r="AC840" s="35"/>
      <c r="AD840" s="35"/>
      <c r="AE840" s="35"/>
      <c r="AT840" s="18" t="s">
        <v>152</v>
      </c>
      <c r="AU840" s="18" t="s">
        <v>83</v>
      </c>
    </row>
    <row r="841" spans="1:65" s="2" customFormat="1" ht="21.6" customHeight="1">
      <c r="A841" s="35"/>
      <c r="B841" s="36"/>
      <c r="C841" s="204" t="s">
        <v>517</v>
      </c>
      <c r="D841" s="204" t="s">
        <v>146</v>
      </c>
      <c r="E841" s="205" t="s">
        <v>791</v>
      </c>
      <c r="F841" s="206" t="s">
        <v>792</v>
      </c>
      <c r="G841" s="207" t="s">
        <v>199</v>
      </c>
      <c r="H841" s="208">
        <v>2628</v>
      </c>
      <c r="I841" s="209"/>
      <c r="J841" s="210">
        <f>ROUND(I841*H841,2)</f>
        <v>0</v>
      </c>
      <c r="K841" s="206" t="s">
        <v>150</v>
      </c>
      <c r="L841" s="40"/>
      <c r="M841" s="211" t="s">
        <v>1</v>
      </c>
      <c r="N841" s="212" t="s">
        <v>38</v>
      </c>
      <c r="O841" s="72"/>
      <c r="P841" s="213">
        <f>O841*H841</f>
        <v>0</v>
      </c>
      <c r="Q841" s="213">
        <v>0</v>
      </c>
      <c r="R841" s="213">
        <f>Q841*H841</f>
        <v>0</v>
      </c>
      <c r="S841" s="213">
        <v>0</v>
      </c>
      <c r="T841" s="214">
        <f>S841*H841</f>
        <v>0</v>
      </c>
      <c r="U841" s="35"/>
      <c r="V841" s="35"/>
      <c r="W841" s="35"/>
      <c r="X841" s="35"/>
      <c r="Y841" s="35"/>
      <c r="Z841" s="35"/>
      <c r="AA841" s="35"/>
      <c r="AB841" s="35"/>
      <c r="AC841" s="35"/>
      <c r="AD841" s="35"/>
      <c r="AE841" s="35"/>
      <c r="AR841" s="215" t="s">
        <v>151</v>
      </c>
      <c r="AT841" s="215" t="s">
        <v>146</v>
      </c>
      <c r="AU841" s="215" t="s">
        <v>83</v>
      </c>
      <c r="AY841" s="18" t="s">
        <v>143</v>
      </c>
      <c r="BE841" s="216">
        <f>IF(N841="základní",J841,0)</f>
        <v>0</v>
      </c>
      <c r="BF841" s="216">
        <f>IF(N841="snížená",J841,0)</f>
        <v>0</v>
      </c>
      <c r="BG841" s="216">
        <f>IF(N841="zákl. přenesená",J841,0)</f>
        <v>0</v>
      </c>
      <c r="BH841" s="216">
        <f>IF(N841="sníž. přenesená",J841,0)</f>
        <v>0</v>
      </c>
      <c r="BI841" s="216">
        <f>IF(N841="nulová",J841,0)</f>
        <v>0</v>
      </c>
      <c r="BJ841" s="18" t="s">
        <v>81</v>
      </c>
      <c r="BK841" s="216">
        <f>ROUND(I841*H841,2)</f>
        <v>0</v>
      </c>
      <c r="BL841" s="18" t="s">
        <v>151</v>
      </c>
      <c r="BM841" s="215" t="s">
        <v>793</v>
      </c>
    </row>
    <row r="842" spans="1:47" s="2" customFormat="1" ht="38.4">
      <c r="A842" s="35"/>
      <c r="B842" s="36"/>
      <c r="C842" s="37"/>
      <c r="D842" s="217" t="s">
        <v>152</v>
      </c>
      <c r="E842" s="37"/>
      <c r="F842" s="218" t="s">
        <v>794</v>
      </c>
      <c r="G842" s="37"/>
      <c r="H842" s="37"/>
      <c r="I842" s="116"/>
      <c r="J842" s="37"/>
      <c r="K842" s="37"/>
      <c r="L842" s="40"/>
      <c r="M842" s="219"/>
      <c r="N842" s="220"/>
      <c r="O842" s="72"/>
      <c r="P842" s="72"/>
      <c r="Q842" s="72"/>
      <c r="R842" s="72"/>
      <c r="S842" s="72"/>
      <c r="T842" s="73"/>
      <c r="U842" s="35"/>
      <c r="V842" s="35"/>
      <c r="W842" s="35"/>
      <c r="X842" s="35"/>
      <c r="Y842" s="35"/>
      <c r="Z842" s="35"/>
      <c r="AA842" s="35"/>
      <c r="AB842" s="35"/>
      <c r="AC842" s="35"/>
      <c r="AD842" s="35"/>
      <c r="AE842" s="35"/>
      <c r="AT842" s="18" t="s">
        <v>152</v>
      </c>
      <c r="AU842" s="18" t="s">
        <v>83</v>
      </c>
    </row>
    <row r="843" spans="2:51" s="13" customFormat="1" ht="10.2">
      <c r="B843" s="221"/>
      <c r="C843" s="222"/>
      <c r="D843" s="217" t="s">
        <v>177</v>
      </c>
      <c r="E843" s="223" t="s">
        <v>1</v>
      </c>
      <c r="F843" s="224" t="s">
        <v>795</v>
      </c>
      <c r="G843" s="222"/>
      <c r="H843" s="225">
        <v>2628</v>
      </c>
      <c r="I843" s="226"/>
      <c r="J843" s="222"/>
      <c r="K843" s="222"/>
      <c r="L843" s="227"/>
      <c r="M843" s="228"/>
      <c r="N843" s="229"/>
      <c r="O843" s="229"/>
      <c r="P843" s="229"/>
      <c r="Q843" s="229"/>
      <c r="R843" s="229"/>
      <c r="S843" s="229"/>
      <c r="T843" s="230"/>
      <c r="AT843" s="231" t="s">
        <v>177</v>
      </c>
      <c r="AU843" s="231" t="s">
        <v>83</v>
      </c>
      <c r="AV843" s="13" t="s">
        <v>83</v>
      </c>
      <c r="AW843" s="13" t="s">
        <v>29</v>
      </c>
      <c r="AX843" s="13" t="s">
        <v>73</v>
      </c>
      <c r="AY843" s="231" t="s">
        <v>143</v>
      </c>
    </row>
    <row r="844" spans="2:51" s="14" customFormat="1" ht="10.2">
      <c r="B844" s="232"/>
      <c r="C844" s="233"/>
      <c r="D844" s="217" t="s">
        <v>177</v>
      </c>
      <c r="E844" s="234" t="s">
        <v>1</v>
      </c>
      <c r="F844" s="235" t="s">
        <v>179</v>
      </c>
      <c r="G844" s="233"/>
      <c r="H844" s="236">
        <v>2628</v>
      </c>
      <c r="I844" s="237"/>
      <c r="J844" s="233"/>
      <c r="K844" s="233"/>
      <c r="L844" s="238"/>
      <c r="M844" s="239"/>
      <c r="N844" s="240"/>
      <c r="O844" s="240"/>
      <c r="P844" s="240"/>
      <c r="Q844" s="240"/>
      <c r="R844" s="240"/>
      <c r="S844" s="240"/>
      <c r="T844" s="241"/>
      <c r="AT844" s="242" t="s">
        <v>177</v>
      </c>
      <c r="AU844" s="242" t="s">
        <v>83</v>
      </c>
      <c r="AV844" s="14" t="s">
        <v>151</v>
      </c>
      <c r="AW844" s="14" t="s">
        <v>29</v>
      </c>
      <c r="AX844" s="14" t="s">
        <v>81</v>
      </c>
      <c r="AY844" s="242" t="s">
        <v>143</v>
      </c>
    </row>
    <row r="845" spans="1:65" s="2" customFormat="1" ht="21.6" customHeight="1">
      <c r="A845" s="35"/>
      <c r="B845" s="36"/>
      <c r="C845" s="204" t="s">
        <v>796</v>
      </c>
      <c r="D845" s="204" t="s">
        <v>146</v>
      </c>
      <c r="E845" s="205" t="s">
        <v>797</v>
      </c>
      <c r="F845" s="206" t="s">
        <v>798</v>
      </c>
      <c r="G845" s="207" t="s">
        <v>199</v>
      </c>
      <c r="H845" s="208">
        <v>93840</v>
      </c>
      <c r="I845" s="209"/>
      <c r="J845" s="210">
        <f>ROUND(I845*H845,2)</f>
        <v>0</v>
      </c>
      <c r="K845" s="206" t="s">
        <v>150</v>
      </c>
      <c r="L845" s="40"/>
      <c r="M845" s="211" t="s">
        <v>1</v>
      </c>
      <c r="N845" s="212" t="s">
        <v>38</v>
      </c>
      <c r="O845" s="72"/>
      <c r="P845" s="213">
        <f>O845*H845</f>
        <v>0</v>
      </c>
      <c r="Q845" s="213">
        <v>0</v>
      </c>
      <c r="R845" s="213">
        <f>Q845*H845</f>
        <v>0</v>
      </c>
      <c r="S845" s="213">
        <v>0</v>
      </c>
      <c r="T845" s="214">
        <f>S845*H845</f>
        <v>0</v>
      </c>
      <c r="U845" s="35"/>
      <c r="V845" s="35"/>
      <c r="W845" s="35"/>
      <c r="X845" s="35"/>
      <c r="Y845" s="35"/>
      <c r="Z845" s="35"/>
      <c r="AA845" s="35"/>
      <c r="AB845" s="35"/>
      <c r="AC845" s="35"/>
      <c r="AD845" s="35"/>
      <c r="AE845" s="35"/>
      <c r="AR845" s="215" t="s">
        <v>151</v>
      </c>
      <c r="AT845" s="215" t="s">
        <v>146</v>
      </c>
      <c r="AU845" s="215" t="s">
        <v>83</v>
      </c>
      <c r="AY845" s="18" t="s">
        <v>143</v>
      </c>
      <c r="BE845" s="216">
        <f>IF(N845="základní",J845,0)</f>
        <v>0</v>
      </c>
      <c r="BF845" s="216">
        <f>IF(N845="snížená",J845,0)</f>
        <v>0</v>
      </c>
      <c r="BG845" s="216">
        <f>IF(N845="zákl. přenesená",J845,0)</f>
        <v>0</v>
      </c>
      <c r="BH845" s="216">
        <f>IF(N845="sníž. přenesená",J845,0)</f>
        <v>0</v>
      </c>
      <c r="BI845" s="216">
        <f>IF(N845="nulová",J845,0)</f>
        <v>0</v>
      </c>
      <c r="BJ845" s="18" t="s">
        <v>81</v>
      </c>
      <c r="BK845" s="216">
        <f>ROUND(I845*H845,2)</f>
        <v>0</v>
      </c>
      <c r="BL845" s="18" t="s">
        <v>151</v>
      </c>
      <c r="BM845" s="215" t="s">
        <v>799</v>
      </c>
    </row>
    <row r="846" spans="1:47" s="2" customFormat="1" ht="38.4">
      <c r="A846" s="35"/>
      <c r="B846" s="36"/>
      <c r="C846" s="37"/>
      <c r="D846" s="217" t="s">
        <v>152</v>
      </c>
      <c r="E846" s="37"/>
      <c r="F846" s="218" t="s">
        <v>794</v>
      </c>
      <c r="G846" s="37"/>
      <c r="H846" s="37"/>
      <c r="I846" s="116"/>
      <c r="J846" s="37"/>
      <c r="K846" s="37"/>
      <c r="L846" s="40"/>
      <c r="M846" s="219"/>
      <c r="N846" s="220"/>
      <c r="O846" s="72"/>
      <c r="P846" s="72"/>
      <c r="Q846" s="72"/>
      <c r="R846" s="72"/>
      <c r="S846" s="72"/>
      <c r="T846" s="73"/>
      <c r="U846" s="35"/>
      <c r="V846" s="35"/>
      <c r="W846" s="35"/>
      <c r="X846" s="35"/>
      <c r="Y846" s="35"/>
      <c r="Z846" s="35"/>
      <c r="AA846" s="35"/>
      <c r="AB846" s="35"/>
      <c r="AC846" s="35"/>
      <c r="AD846" s="35"/>
      <c r="AE846" s="35"/>
      <c r="AT846" s="18" t="s">
        <v>152</v>
      </c>
      <c r="AU846" s="18" t="s">
        <v>83</v>
      </c>
    </row>
    <row r="847" spans="2:51" s="13" customFormat="1" ht="10.2">
      <c r="B847" s="221"/>
      <c r="C847" s="222"/>
      <c r="D847" s="217" t="s">
        <v>177</v>
      </c>
      <c r="E847" s="223" t="s">
        <v>1</v>
      </c>
      <c r="F847" s="224" t="s">
        <v>800</v>
      </c>
      <c r="G847" s="222"/>
      <c r="H847" s="225">
        <v>63840</v>
      </c>
      <c r="I847" s="226"/>
      <c r="J847" s="222"/>
      <c r="K847" s="222"/>
      <c r="L847" s="227"/>
      <c r="M847" s="228"/>
      <c r="N847" s="229"/>
      <c r="O847" s="229"/>
      <c r="P847" s="229"/>
      <c r="Q847" s="229"/>
      <c r="R847" s="229"/>
      <c r="S847" s="229"/>
      <c r="T847" s="230"/>
      <c r="AT847" s="231" t="s">
        <v>177</v>
      </c>
      <c r="AU847" s="231" t="s">
        <v>83</v>
      </c>
      <c r="AV847" s="13" t="s">
        <v>83</v>
      </c>
      <c r="AW847" s="13" t="s">
        <v>29</v>
      </c>
      <c r="AX847" s="13" t="s">
        <v>73</v>
      </c>
      <c r="AY847" s="231" t="s">
        <v>143</v>
      </c>
    </row>
    <row r="848" spans="2:51" s="13" customFormat="1" ht="10.2">
      <c r="B848" s="221"/>
      <c r="C848" s="222"/>
      <c r="D848" s="217" t="s">
        <v>177</v>
      </c>
      <c r="E848" s="223" t="s">
        <v>1</v>
      </c>
      <c r="F848" s="224" t="s">
        <v>801</v>
      </c>
      <c r="G848" s="222"/>
      <c r="H848" s="225">
        <v>30000</v>
      </c>
      <c r="I848" s="226"/>
      <c r="J848" s="222"/>
      <c r="K848" s="222"/>
      <c r="L848" s="227"/>
      <c r="M848" s="228"/>
      <c r="N848" s="229"/>
      <c r="O848" s="229"/>
      <c r="P848" s="229"/>
      <c r="Q848" s="229"/>
      <c r="R848" s="229"/>
      <c r="S848" s="229"/>
      <c r="T848" s="230"/>
      <c r="AT848" s="231" t="s">
        <v>177</v>
      </c>
      <c r="AU848" s="231" t="s">
        <v>83</v>
      </c>
      <c r="AV848" s="13" t="s">
        <v>83</v>
      </c>
      <c r="AW848" s="13" t="s">
        <v>29</v>
      </c>
      <c r="AX848" s="13" t="s">
        <v>73</v>
      </c>
      <c r="AY848" s="231" t="s">
        <v>143</v>
      </c>
    </row>
    <row r="849" spans="2:51" s="14" customFormat="1" ht="10.2">
      <c r="B849" s="232"/>
      <c r="C849" s="233"/>
      <c r="D849" s="217" t="s">
        <v>177</v>
      </c>
      <c r="E849" s="234" t="s">
        <v>1</v>
      </c>
      <c r="F849" s="235" t="s">
        <v>179</v>
      </c>
      <c r="G849" s="233"/>
      <c r="H849" s="236">
        <v>93840</v>
      </c>
      <c r="I849" s="237"/>
      <c r="J849" s="233"/>
      <c r="K849" s="233"/>
      <c r="L849" s="238"/>
      <c r="M849" s="239"/>
      <c r="N849" s="240"/>
      <c r="O849" s="240"/>
      <c r="P849" s="240"/>
      <c r="Q849" s="240"/>
      <c r="R849" s="240"/>
      <c r="S849" s="240"/>
      <c r="T849" s="241"/>
      <c r="AT849" s="242" t="s">
        <v>177</v>
      </c>
      <c r="AU849" s="242" t="s">
        <v>83</v>
      </c>
      <c r="AV849" s="14" t="s">
        <v>151</v>
      </c>
      <c r="AW849" s="14" t="s">
        <v>29</v>
      </c>
      <c r="AX849" s="14" t="s">
        <v>81</v>
      </c>
      <c r="AY849" s="242" t="s">
        <v>143</v>
      </c>
    </row>
    <row r="850" spans="1:65" s="2" customFormat="1" ht="21.6" customHeight="1">
      <c r="A850" s="35"/>
      <c r="B850" s="36"/>
      <c r="C850" s="204" t="s">
        <v>521</v>
      </c>
      <c r="D850" s="204" t="s">
        <v>146</v>
      </c>
      <c r="E850" s="205" t="s">
        <v>802</v>
      </c>
      <c r="F850" s="206" t="s">
        <v>803</v>
      </c>
      <c r="G850" s="207" t="s">
        <v>199</v>
      </c>
      <c r="H850" s="208">
        <v>2628</v>
      </c>
      <c r="I850" s="209"/>
      <c r="J850" s="210">
        <f>ROUND(I850*H850,2)</f>
        <v>0</v>
      </c>
      <c r="K850" s="206" t="s">
        <v>150</v>
      </c>
      <c r="L850" s="40"/>
      <c r="M850" s="211" t="s">
        <v>1</v>
      </c>
      <c r="N850" s="212" t="s">
        <v>38</v>
      </c>
      <c r="O850" s="72"/>
      <c r="P850" s="213">
        <f>O850*H850</f>
        <v>0</v>
      </c>
      <c r="Q850" s="213">
        <v>0</v>
      </c>
      <c r="R850" s="213">
        <f>Q850*H850</f>
        <v>0</v>
      </c>
      <c r="S850" s="213">
        <v>0</v>
      </c>
      <c r="T850" s="214">
        <f>S850*H850</f>
        <v>0</v>
      </c>
      <c r="U850" s="35"/>
      <c r="V850" s="35"/>
      <c r="W850" s="35"/>
      <c r="X850" s="35"/>
      <c r="Y850" s="35"/>
      <c r="Z850" s="35"/>
      <c r="AA850" s="35"/>
      <c r="AB850" s="35"/>
      <c r="AC850" s="35"/>
      <c r="AD850" s="35"/>
      <c r="AE850" s="35"/>
      <c r="AR850" s="215" t="s">
        <v>151</v>
      </c>
      <c r="AT850" s="215" t="s">
        <v>146</v>
      </c>
      <c r="AU850" s="215" t="s">
        <v>83</v>
      </c>
      <c r="AY850" s="18" t="s">
        <v>143</v>
      </c>
      <c r="BE850" s="216">
        <f>IF(N850="základní",J850,0)</f>
        <v>0</v>
      </c>
      <c r="BF850" s="216">
        <f>IF(N850="snížená",J850,0)</f>
        <v>0</v>
      </c>
      <c r="BG850" s="216">
        <f>IF(N850="zákl. přenesená",J850,0)</f>
        <v>0</v>
      </c>
      <c r="BH850" s="216">
        <f>IF(N850="sníž. přenesená",J850,0)</f>
        <v>0</v>
      </c>
      <c r="BI850" s="216">
        <f>IF(N850="nulová",J850,0)</f>
        <v>0</v>
      </c>
      <c r="BJ850" s="18" t="s">
        <v>81</v>
      </c>
      <c r="BK850" s="216">
        <f>ROUND(I850*H850,2)</f>
        <v>0</v>
      </c>
      <c r="BL850" s="18" t="s">
        <v>151</v>
      </c>
      <c r="BM850" s="215" t="s">
        <v>804</v>
      </c>
    </row>
    <row r="851" spans="2:63" s="12" customFormat="1" ht="22.8" customHeight="1">
      <c r="B851" s="188"/>
      <c r="C851" s="189"/>
      <c r="D851" s="190" t="s">
        <v>72</v>
      </c>
      <c r="E851" s="202" t="s">
        <v>805</v>
      </c>
      <c r="F851" s="202" t="s">
        <v>806</v>
      </c>
      <c r="G851" s="189"/>
      <c r="H851" s="189"/>
      <c r="I851" s="192"/>
      <c r="J851" s="203">
        <f>BK851</f>
        <v>0</v>
      </c>
      <c r="K851" s="189"/>
      <c r="L851" s="194"/>
      <c r="M851" s="195"/>
      <c r="N851" s="196"/>
      <c r="O851" s="196"/>
      <c r="P851" s="197">
        <f>SUM(P852:P940)</f>
        <v>0</v>
      </c>
      <c r="Q851" s="196"/>
      <c r="R851" s="197">
        <f>SUM(R852:R940)</f>
        <v>0.0610620625</v>
      </c>
      <c r="S851" s="196"/>
      <c r="T851" s="198">
        <f>SUM(T852:T940)</f>
        <v>0</v>
      </c>
      <c r="AR851" s="199" t="s">
        <v>81</v>
      </c>
      <c r="AT851" s="200" t="s">
        <v>72</v>
      </c>
      <c r="AU851" s="200" t="s">
        <v>81</v>
      </c>
      <c r="AY851" s="199" t="s">
        <v>143</v>
      </c>
      <c r="BK851" s="201">
        <f>SUM(BK852:BK940)</f>
        <v>0</v>
      </c>
    </row>
    <row r="852" spans="1:65" s="2" customFormat="1" ht="14.4" customHeight="1">
      <c r="A852" s="35"/>
      <c r="B852" s="36"/>
      <c r="C852" s="204" t="s">
        <v>807</v>
      </c>
      <c r="D852" s="204" t="s">
        <v>146</v>
      </c>
      <c r="E852" s="205" t="s">
        <v>808</v>
      </c>
      <c r="F852" s="206" t="s">
        <v>809</v>
      </c>
      <c r="G852" s="207" t="s">
        <v>149</v>
      </c>
      <c r="H852" s="208">
        <v>3</v>
      </c>
      <c r="I852" s="209"/>
      <c r="J852" s="210">
        <f>ROUND(I852*H852,2)</f>
        <v>0</v>
      </c>
      <c r="K852" s="206" t="s">
        <v>1</v>
      </c>
      <c r="L852" s="40"/>
      <c r="M852" s="211" t="s">
        <v>1</v>
      </c>
      <c r="N852" s="212" t="s">
        <v>38</v>
      </c>
      <c r="O852" s="72"/>
      <c r="P852" s="213">
        <f>O852*H852</f>
        <v>0</v>
      </c>
      <c r="Q852" s="213">
        <v>0</v>
      </c>
      <c r="R852" s="213">
        <f>Q852*H852</f>
        <v>0</v>
      </c>
      <c r="S852" s="213">
        <v>0</v>
      </c>
      <c r="T852" s="214">
        <f>S852*H852</f>
        <v>0</v>
      </c>
      <c r="U852" s="35"/>
      <c r="V852" s="35"/>
      <c r="W852" s="35"/>
      <c r="X852" s="35"/>
      <c r="Y852" s="35"/>
      <c r="Z852" s="35"/>
      <c r="AA852" s="35"/>
      <c r="AB852" s="35"/>
      <c r="AC852" s="35"/>
      <c r="AD852" s="35"/>
      <c r="AE852" s="35"/>
      <c r="AR852" s="215" t="s">
        <v>151</v>
      </c>
      <c r="AT852" s="215" t="s">
        <v>146</v>
      </c>
      <c r="AU852" s="215" t="s">
        <v>83</v>
      </c>
      <c r="AY852" s="18" t="s">
        <v>143</v>
      </c>
      <c r="BE852" s="216">
        <f>IF(N852="základní",J852,0)</f>
        <v>0</v>
      </c>
      <c r="BF852" s="216">
        <f>IF(N852="snížená",J852,0)</f>
        <v>0</v>
      </c>
      <c r="BG852" s="216">
        <f>IF(N852="zákl. přenesená",J852,0)</f>
        <v>0</v>
      </c>
      <c r="BH852" s="216">
        <f>IF(N852="sníž. přenesená",J852,0)</f>
        <v>0</v>
      </c>
      <c r="BI852" s="216">
        <f>IF(N852="nulová",J852,0)</f>
        <v>0</v>
      </c>
      <c r="BJ852" s="18" t="s">
        <v>81</v>
      </c>
      <c r="BK852" s="216">
        <f>ROUND(I852*H852,2)</f>
        <v>0</v>
      </c>
      <c r="BL852" s="18" t="s">
        <v>151</v>
      </c>
      <c r="BM852" s="215" t="s">
        <v>810</v>
      </c>
    </row>
    <row r="853" spans="2:51" s="13" customFormat="1" ht="10.2">
      <c r="B853" s="221"/>
      <c r="C853" s="222"/>
      <c r="D853" s="217" t="s">
        <v>177</v>
      </c>
      <c r="E853" s="223" t="s">
        <v>1</v>
      </c>
      <c r="F853" s="224" t="s">
        <v>811</v>
      </c>
      <c r="G853" s="222"/>
      <c r="H853" s="225">
        <v>1</v>
      </c>
      <c r="I853" s="226"/>
      <c r="J853" s="222"/>
      <c r="K853" s="222"/>
      <c r="L853" s="227"/>
      <c r="M853" s="228"/>
      <c r="N853" s="229"/>
      <c r="O853" s="229"/>
      <c r="P853" s="229"/>
      <c r="Q853" s="229"/>
      <c r="R853" s="229"/>
      <c r="S853" s="229"/>
      <c r="T853" s="230"/>
      <c r="AT853" s="231" t="s">
        <v>177</v>
      </c>
      <c r="AU853" s="231" t="s">
        <v>83</v>
      </c>
      <c r="AV853" s="13" t="s">
        <v>83</v>
      </c>
      <c r="AW853" s="13" t="s">
        <v>29</v>
      </c>
      <c r="AX853" s="13" t="s">
        <v>73</v>
      </c>
      <c r="AY853" s="231" t="s">
        <v>143</v>
      </c>
    </row>
    <row r="854" spans="2:51" s="13" customFormat="1" ht="10.2">
      <c r="B854" s="221"/>
      <c r="C854" s="222"/>
      <c r="D854" s="217" t="s">
        <v>177</v>
      </c>
      <c r="E854" s="223" t="s">
        <v>1</v>
      </c>
      <c r="F854" s="224" t="s">
        <v>812</v>
      </c>
      <c r="G854" s="222"/>
      <c r="H854" s="225">
        <v>2</v>
      </c>
      <c r="I854" s="226"/>
      <c r="J854" s="222"/>
      <c r="K854" s="222"/>
      <c r="L854" s="227"/>
      <c r="M854" s="228"/>
      <c r="N854" s="229"/>
      <c r="O854" s="229"/>
      <c r="P854" s="229"/>
      <c r="Q854" s="229"/>
      <c r="R854" s="229"/>
      <c r="S854" s="229"/>
      <c r="T854" s="230"/>
      <c r="AT854" s="231" t="s">
        <v>177</v>
      </c>
      <c r="AU854" s="231" t="s">
        <v>83</v>
      </c>
      <c r="AV854" s="13" t="s">
        <v>83</v>
      </c>
      <c r="AW854" s="13" t="s">
        <v>29</v>
      </c>
      <c r="AX854" s="13" t="s">
        <v>73</v>
      </c>
      <c r="AY854" s="231" t="s">
        <v>143</v>
      </c>
    </row>
    <row r="855" spans="2:51" s="14" customFormat="1" ht="10.2">
      <c r="B855" s="232"/>
      <c r="C855" s="233"/>
      <c r="D855" s="217" t="s">
        <v>177</v>
      </c>
      <c r="E855" s="234" t="s">
        <v>1</v>
      </c>
      <c r="F855" s="235" t="s">
        <v>179</v>
      </c>
      <c r="G855" s="233"/>
      <c r="H855" s="236">
        <v>3</v>
      </c>
      <c r="I855" s="237"/>
      <c r="J855" s="233"/>
      <c r="K855" s="233"/>
      <c r="L855" s="238"/>
      <c r="M855" s="239"/>
      <c r="N855" s="240"/>
      <c r="O855" s="240"/>
      <c r="P855" s="240"/>
      <c r="Q855" s="240"/>
      <c r="R855" s="240"/>
      <c r="S855" s="240"/>
      <c r="T855" s="241"/>
      <c r="AT855" s="242" t="s">
        <v>177</v>
      </c>
      <c r="AU855" s="242" t="s">
        <v>83</v>
      </c>
      <c r="AV855" s="14" t="s">
        <v>151</v>
      </c>
      <c r="AW855" s="14" t="s">
        <v>29</v>
      </c>
      <c r="AX855" s="14" t="s">
        <v>81</v>
      </c>
      <c r="AY855" s="242" t="s">
        <v>143</v>
      </c>
    </row>
    <row r="856" spans="1:65" s="2" customFormat="1" ht="14.4" customHeight="1">
      <c r="A856" s="35"/>
      <c r="B856" s="36"/>
      <c r="C856" s="204" t="s">
        <v>524</v>
      </c>
      <c r="D856" s="204" t="s">
        <v>146</v>
      </c>
      <c r="E856" s="205" t="s">
        <v>813</v>
      </c>
      <c r="F856" s="206" t="s">
        <v>814</v>
      </c>
      <c r="G856" s="207" t="s">
        <v>149</v>
      </c>
      <c r="H856" s="208">
        <v>4</v>
      </c>
      <c r="I856" s="209"/>
      <c r="J856" s="210">
        <f>ROUND(I856*H856,2)</f>
        <v>0</v>
      </c>
      <c r="K856" s="206" t="s">
        <v>1</v>
      </c>
      <c r="L856" s="40"/>
      <c r="M856" s="211" t="s">
        <v>1</v>
      </c>
      <c r="N856" s="212" t="s">
        <v>38</v>
      </c>
      <c r="O856" s="72"/>
      <c r="P856" s="213">
        <f>O856*H856</f>
        <v>0</v>
      </c>
      <c r="Q856" s="213">
        <v>0</v>
      </c>
      <c r="R856" s="213">
        <f>Q856*H856</f>
        <v>0</v>
      </c>
      <c r="S856" s="213">
        <v>0</v>
      </c>
      <c r="T856" s="214">
        <f>S856*H856</f>
        <v>0</v>
      </c>
      <c r="U856" s="35"/>
      <c r="V856" s="35"/>
      <c r="W856" s="35"/>
      <c r="X856" s="35"/>
      <c r="Y856" s="35"/>
      <c r="Z856" s="35"/>
      <c r="AA856" s="35"/>
      <c r="AB856" s="35"/>
      <c r="AC856" s="35"/>
      <c r="AD856" s="35"/>
      <c r="AE856" s="35"/>
      <c r="AR856" s="215" t="s">
        <v>151</v>
      </c>
      <c r="AT856" s="215" t="s">
        <v>146</v>
      </c>
      <c r="AU856" s="215" t="s">
        <v>83</v>
      </c>
      <c r="AY856" s="18" t="s">
        <v>143</v>
      </c>
      <c r="BE856" s="216">
        <f>IF(N856="základní",J856,0)</f>
        <v>0</v>
      </c>
      <c r="BF856" s="216">
        <f>IF(N856="snížená",J856,0)</f>
        <v>0</v>
      </c>
      <c r="BG856" s="216">
        <f>IF(N856="zákl. přenesená",J856,0)</f>
        <v>0</v>
      </c>
      <c r="BH856" s="216">
        <f>IF(N856="sníž. přenesená",J856,0)</f>
        <v>0</v>
      </c>
      <c r="BI856" s="216">
        <f>IF(N856="nulová",J856,0)</f>
        <v>0</v>
      </c>
      <c r="BJ856" s="18" t="s">
        <v>81</v>
      </c>
      <c r="BK856" s="216">
        <f>ROUND(I856*H856,2)</f>
        <v>0</v>
      </c>
      <c r="BL856" s="18" t="s">
        <v>151</v>
      </c>
      <c r="BM856" s="215" t="s">
        <v>815</v>
      </c>
    </row>
    <row r="857" spans="2:51" s="13" customFormat="1" ht="10.2">
      <c r="B857" s="221"/>
      <c r="C857" s="222"/>
      <c r="D857" s="217" t="s">
        <v>177</v>
      </c>
      <c r="E857" s="223" t="s">
        <v>1</v>
      </c>
      <c r="F857" s="224" t="s">
        <v>816</v>
      </c>
      <c r="G857" s="222"/>
      <c r="H857" s="225">
        <v>3</v>
      </c>
      <c r="I857" s="226"/>
      <c r="J857" s="222"/>
      <c r="K857" s="222"/>
      <c r="L857" s="227"/>
      <c r="M857" s="228"/>
      <c r="N857" s="229"/>
      <c r="O857" s="229"/>
      <c r="P857" s="229"/>
      <c r="Q857" s="229"/>
      <c r="R857" s="229"/>
      <c r="S857" s="229"/>
      <c r="T857" s="230"/>
      <c r="AT857" s="231" t="s">
        <v>177</v>
      </c>
      <c r="AU857" s="231" t="s">
        <v>83</v>
      </c>
      <c r="AV857" s="13" t="s">
        <v>83</v>
      </c>
      <c r="AW857" s="13" t="s">
        <v>29</v>
      </c>
      <c r="AX857" s="13" t="s">
        <v>73</v>
      </c>
      <c r="AY857" s="231" t="s">
        <v>143</v>
      </c>
    </row>
    <row r="858" spans="2:51" s="13" customFormat="1" ht="10.2">
      <c r="B858" s="221"/>
      <c r="C858" s="222"/>
      <c r="D858" s="217" t="s">
        <v>177</v>
      </c>
      <c r="E858" s="223" t="s">
        <v>1</v>
      </c>
      <c r="F858" s="224" t="s">
        <v>817</v>
      </c>
      <c r="G858" s="222"/>
      <c r="H858" s="225">
        <v>1</v>
      </c>
      <c r="I858" s="226"/>
      <c r="J858" s="222"/>
      <c r="K858" s="222"/>
      <c r="L858" s="227"/>
      <c r="M858" s="228"/>
      <c r="N858" s="229"/>
      <c r="O858" s="229"/>
      <c r="P858" s="229"/>
      <c r="Q858" s="229"/>
      <c r="R858" s="229"/>
      <c r="S858" s="229"/>
      <c r="T858" s="230"/>
      <c r="AT858" s="231" t="s">
        <v>177</v>
      </c>
      <c r="AU858" s="231" t="s">
        <v>83</v>
      </c>
      <c r="AV858" s="13" t="s">
        <v>83</v>
      </c>
      <c r="AW858" s="13" t="s">
        <v>29</v>
      </c>
      <c r="AX858" s="13" t="s">
        <v>73</v>
      </c>
      <c r="AY858" s="231" t="s">
        <v>143</v>
      </c>
    </row>
    <row r="859" spans="2:51" s="14" customFormat="1" ht="10.2">
      <c r="B859" s="232"/>
      <c r="C859" s="233"/>
      <c r="D859" s="217" t="s">
        <v>177</v>
      </c>
      <c r="E859" s="234" t="s">
        <v>1</v>
      </c>
      <c r="F859" s="235" t="s">
        <v>179</v>
      </c>
      <c r="G859" s="233"/>
      <c r="H859" s="236">
        <v>4</v>
      </c>
      <c r="I859" s="237"/>
      <c r="J859" s="233"/>
      <c r="K859" s="233"/>
      <c r="L859" s="238"/>
      <c r="M859" s="239"/>
      <c r="N859" s="240"/>
      <c r="O859" s="240"/>
      <c r="P859" s="240"/>
      <c r="Q859" s="240"/>
      <c r="R859" s="240"/>
      <c r="S859" s="240"/>
      <c r="T859" s="241"/>
      <c r="AT859" s="242" t="s">
        <v>177</v>
      </c>
      <c r="AU859" s="242" t="s">
        <v>83</v>
      </c>
      <c r="AV859" s="14" t="s">
        <v>151</v>
      </c>
      <c r="AW859" s="14" t="s">
        <v>29</v>
      </c>
      <c r="AX859" s="14" t="s">
        <v>81</v>
      </c>
      <c r="AY859" s="242" t="s">
        <v>143</v>
      </c>
    </row>
    <row r="860" spans="1:65" s="2" customFormat="1" ht="21.6" customHeight="1">
      <c r="A860" s="35"/>
      <c r="B860" s="36"/>
      <c r="C860" s="204" t="s">
        <v>818</v>
      </c>
      <c r="D860" s="204" t="s">
        <v>146</v>
      </c>
      <c r="E860" s="205" t="s">
        <v>819</v>
      </c>
      <c r="F860" s="206" t="s">
        <v>820</v>
      </c>
      <c r="G860" s="207" t="s">
        <v>149</v>
      </c>
      <c r="H860" s="208">
        <v>3</v>
      </c>
      <c r="I860" s="209"/>
      <c r="J860" s="210">
        <f>ROUND(I860*H860,2)</f>
        <v>0</v>
      </c>
      <c r="K860" s="206" t="s">
        <v>1</v>
      </c>
      <c r="L860" s="40"/>
      <c r="M860" s="211" t="s">
        <v>1</v>
      </c>
      <c r="N860" s="212" t="s">
        <v>38</v>
      </c>
      <c r="O860" s="72"/>
      <c r="P860" s="213">
        <f>O860*H860</f>
        <v>0</v>
      </c>
      <c r="Q860" s="213">
        <v>0</v>
      </c>
      <c r="R860" s="213">
        <f>Q860*H860</f>
        <v>0</v>
      </c>
      <c r="S860" s="213">
        <v>0</v>
      </c>
      <c r="T860" s="214">
        <f>S860*H860</f>
        <v>0</v>
      </c>
      <c r="U860" s="35"/>
      <c r="V860" s="35"/>
      <c r="W860" s="35"/>
      <c r="X860" s="35"/>
      <c r="Y860" s="35"/>
      <c r="Z860" s="35"/>
      <c r="AA860" s="35"/>
      <c r="AB860" s="35"/>
      <c r="AC860" s="35"/>
      <c r="AD860" s="35"/>
      <c r="AE860" s="35"/>
      <c r="AR860" s="215" t="s">
        <v>151</v>
      </c>
      <c r="AT860" s="215" t="s">
        <v>146</v>
      </c>
      <c r="AU860" s="215" t="s">
        <v>83</v>
      </c>
      <c r="AY860" s="18" t="s">
        <v>143</v>
      </c>
      <c r="BE860" s="216">
        <f>IF(N860="základní",J860,0)</f>
        <v>0</v>
      </c>
      <c r="BF860" s="216">
        <f>IF(N860="snížená",J860,0)</f>
        <v>0</v>
      </c>
      <c r="BG860" s="216">
        <f>IF(N860="zákl. přenesená",J860,0)</f>
        <v>0</v>
      </c>
      <c r="BH860" s="216">
        <f>IF(N860="sníž. přenesená",J860,0)</f>
        <v>0</v>
      </c>
      <c r="BI860" s="216">
        <f>IF(N860="nulová",J860,0)</f>
        <v>0</v>
      </c>
      <c r="BJ860" s="18" t="s">
        <v>81</v>
      </c>
      <c r="BK860" s="216">
        <f>ROUND(I860*H860,2)</f>
        <v>0</v>
      </c>
      <c r="BL860" s="18" t="s">
        <v>151</v>
      </c>
      <c r="BM860" s="215" t="s">
        <v>821</v>
      </c>
    </row>
    <row r="861" spans="2:51" s="13" customFormat="1" ht="10.2">
      <c r="B861" s="221"/>
      <c r="C861" s="222"/>
      <c r="D861" s="217" t="s">
        <v>177</v>
      </c>
      <c r="E861" s="223" t="s">
        <v>1</v>
      </c>
      <c r="F861" s="224" t="s">
        <v>816</v>
      </c>
      <c r="G861" s="222"/>
      <c r="H861" s="225">
        <v>3</v>
      </c>
      <c r="I861" s="226"/>
      <c r="J861" s="222"/>
      <c r="K861" s="222"/>
      <c r="L861" s="227"/>
      <c r="M861" s="228"/>
      <c r="N861" s="229"/>
      <c r="O861" s="229"/>
      <c r="P861" s="229"/>
      <c r="Q861" s="229"/>
      <c r="R861" s="229"/>
      <c r="S861" s="229"/>
      <c r="T861" s="230"/>
      <c r="AT861" s="231" t="s">
        <v>177</v>
      </c>
      <c r="AU861" s="231" t="s">
        <v>83</v>
      </c>
      <c r="AV861" s="13" t="s">
        <v>83</v>
      </c>
      <c r="AW861" s="13" t="s">
        <v>29</v>
      </c>
      <c r="AX861" s="13" t="s">
        <v>73</v>
      </c>
      <c r="AY861" s="231" t="s">
        <v>143</v>
      </c>
    </row>
    <row r="862" spans="2:51" s="14" customFormat="1" ht="10.2">
      <c r="B862" s="232"/>
      <c r="C862" s="233"/>
      <c r="D862" s="217" t="s">
        <v>177</v>
      </c>
      <c r="E862" s="234" t="s">
        <v>1</v>
      </c>
      <c r="F862" s="235" t="s">
        <v>179</v>
      </c>
      <c r="G862" s="233"/>
      <c r="H862" s="236">
        <v>3</v>
      </c>
      <c r="I862" s="237"/>
      <c r="J862" s="233"/>
      <c r="K862" s="233"/>
      <c r="L862" s="238"/>
      <c r="M862" s="239"/>
      <c r="N862" s="240"/>
      <c r="O862" s="240"/>
      <c r="P862" s="240"/>
      <c r="Q862" s="240"/>
      <c r="R862" s="240"/>
      <c r="S862" s="240"/>
      <c r="T862" s="241"/>
      <c r="AT862" s="242" t="s">
        <v>177</v>
      </c>
      <c r="AU862" s="242" t="s">
        <v>83</v>
      </c>
      <c r="AV862" s="14" t="s">
        <v>151</v>
      </c>
      <c r="AW862" s="14" t="s">
        <v>29</v>
      </c>
      <c r="AX862" s="14" t="s">
        <v>81</v>
      </c>
      <c r="AY862" s="242" t="s">
        <v>143</v>
      </c>
    </row>
    <row r="863" spans="1:65" s="2" customFormat="1" ht="14.4" customHeight="1">
      <c r="A863" s="35"/>
      <c r="B863" s="36"/>
      <c r="C863" s="204" t="s">
        <v>528</v>
      </c>
      <c r="D863" s="204" t="s">
        <v>146</v>
      </c>
      <c r="E863" s="205" t="s">
        <v>822</v>
      </c>
      <c r="F863" s="206" t="s">
        <v>823</v>
      </c>
      <c r="G863" s="207" t="s">
        <v>149</v>
      </c>
      <c r="H863" s="208">
        <v>1</v>
      </c>
      <c r="I863" s="209"/>
      <c r="J863" s="210">
        <f>ROUND(I863*H863,2)</f>
        <v>0</v>
      </c>
      <c r="K863" s="206" t="s">
        <v>1</v>
      </c>
      <c r="L863" s="40"/>
      <c r="M863" s="211" t="s">
        <v>1</v>
      </c>
      <c r="N863" s="212" t="s">
        <v>38</v>
      </c>
      <c r="O863" s="72"/>
      <c r="P863" s="213">
        <f>O863*H863</f>
        <v>0</v>
      </c>
      <c r="Q863" s="213">
        <v>0</v>
      </c>
      <c r="R863" s="213">
        <f>Q863*H863</f>
        <v>0</v>
      </c>
      <c r="S863" s="213">
        <v>0</v>
      </c>
      <c r="T863" s="214">
        <f>S863*H863</f>
        <v>0</v>
      </c>
      <c r="U863" s="35"/>
      <c r="V863" s="35"/>
      <c r="W863" s="35"/>
      <c r="X863" s="35"/>
      <c r="Y863" s="35"/>
      <c r="Z863" s="35"/>
      <c r="AA863" s="35"/>
      <c r="AB863" s="35"/>
      <c r="AC863" s="35"/>
      <c r="AD863" s="35"/>
      <c r="AE863" s="35"/>
      <c r="AR863" s="215" t="s">
        <v>151</v>
      </c>
      <c r="AT863" s="215" t="s">
        <v>146</v>
      </c>
      <c r="AU863" s="215" t="s">
        <v>83</v>
      </c>
      <c r="AY863" s="18" t="s">
        <v>143</v>
      </c>
      <c r="BE863" s="216">
        <f>IF(N863="základní",J863,0)</f>
        <v>0</v>
      </c>
      <c r="BF863" s="216">
        <f>IF(N863="snížená",J863,0)</f>
        <v>0</v>
      </c>
      <c r="BG863" s="216">
        <f>IF(N863="zákl. přenesená",J863,0)</f>
        <v>0</v>
      </c>
      <c r="BH863" s="216">
        <f>IF(N863="sníž. přenesená",J863,0)</f>
        <v>0</v>
      </c>
      <c r="BI863" s="216">
        <f>IF(N863="nulová",J863,0)</f>
        <v>0</v>
      </c>
      <c r="BJ863" s="18" t="s">
        <v>81</v>
      </c>
      <c r="BK863" s="216">
        <f>ROUND(I863*H863,2)</f>
        <v>0</v>
      </c>
      <c r="BL863" s="18" t="s">
        <v>151</v>
      </c>
      <c r="BM863" s="215" t="s">
        <v>824</v>
      </c>
    </row>
    <row r="864" spans="2:51" s="13" customFormat="1" ht="10.2">
      <c r="B864" s="221"/>
      <c r="C864" s="222"/>
      <c r="D864" s="217" t="s">
        <v>177</v>
      </c>
      <c r="E864" s="223" t="s">
        <v>1</v>
      </c>
      <c r="F864" s="224" t="s">
        <v>825</v>
      </c>
      <c r="G864" s="222"/>
      <c r="H864" s="225">
        <v>1</v>
      </c>
      <c r="I864" s="226"/>
      <c r="J864" s="222"/>
      <c r="K864" s="222"/>
      <c r="L864" s="227"/>
      <c r="M864" s="228"/>
      <c r="N864" s="229"/>
      <c r="O864" s="229"/>
      <c r="P864" s="229"/>
      <c r="Q864" s="229"/>
      <c r="R864" s="229"/>
      <c r="S864" s="229"/>
      <c r="T864" s="230"/>
      <c r="AT864" s="231" t="s">
        <v>177</v>
      </c>
      <c r="AU864" s="231" t="s">
        <v>83</v>
      </c>
      <c r="AV864" s="13" t="s">
        <v>83</v>
      </c>
      <c r="AW864" s="13" t="s">
        <v>29</v>
      </c>
      <c r="AX864" s="13" t="s">
        <v>73</v>
      </c>
      <c r="AY864" s="231" t="s">
        <v>143</v>
      </c>
    </row>
    <row r="865" spans="2:51" s="14" customFormat="1" ht="10.2">
      <c r="B865" s="232"/>
      <c r="C865" s="233"/>
      <c r="D865" s="217" t="s">
        <v>177</v>
      </c>
      <c r="E865" s="234" t="s">
        <v>1</v>
      </c>
      <c r="F865" s="235" t="s">
        <v>179</v>
      </c>
      <c r="G865" s="233"/>
      <c r="H865" s="236">
        <v>1</v>
      </c>
      <c r="I865" s="237"/>
      <c r="J865" s="233"/>
      <c r="K865" s="233"/>
      <c r="L865" s="238"/>
      <c r="M865" s="239"/>
      <c r="N865" s="240"/>
      <c r="O865" s="240"/>
      <c r="P865" s="240"/>
      <c r="Q865" s="240"/>
      <c r="R865" s="240"/>
      <c r="S865" s="240"/>
      <c r="T865" s="241"/>
      <c r="AT865" s="242" t="s">
        <v>177</v>
      </c>
      <c r="AU865" s="242" t="s">
        <v>83</v>
      </c>
      <c r="AV865" s="14" t="s">
        <v>151</v>
      </c>
      <c r="AW865" s="14" t="s">
        <v>29</v>
      </c>
      <c r="AX865" s="14" t="s">
        <v>81</v>
      </c>
      <c r="AY865" s="242" t="s">
        <v>143</v>
      </c>
    </row>
    <row r="866" spans="1:65" s="2" customFormat="1" ht="21.6" customHeight="1">
      <c r="A866" s="35"/>
      <c r="B866" s="36"/>
      <c r="C866" s="204" t="s">
        <v>826</v>
      </c>
      <c r="D866" s="204" t="s">
        <v>146</v>
      </c>
      <c r="E866" s="205" t="s">
        <v>827</v>
      </c>
      <c r="F866" s="206" t="s">
        <v>828</v>
      </c>
      <c r="G866" s="207" t="s">
        <v>149</v>
      </c>
      <c r="H866" s="208">
        <v>3</v>
      </c>
      <c r="I866" s="209"/>
      <c r="J866" s="210">
        <f>ROUND(I866*H866,2)</f>
        <v>0</v>
      </c>
      <c r="K866" s="206" t="s">
        <v>1</v>
      </c>
      <c r="L866" s="40"/>
      <c r="M866" s="211" t="s">
        <v>1</v>
      </c>
      <c r="N866" s="212" t="s">
        <v>38</v>
      </c>
      <c r="O866" s="72"/>
      <c r="P866" s="213">
        <f>O866*H866</f>
        <v>0</v>
      </c>
      <c r="Q866" s="213">
        <v>0</v>
      </c>
      <c r="R866" s="213">
        <f>Q866*H866</f>
        <v>0</v>
      </c>
      <c r="S866" s="213">
        <v>0</v>
      </c>
      <c r="T866" s="214">
        <f>S866*H866</f>
        <v>0</v>
      </c>
      <c r="U866" s="35"/>
      <c r="V866" s="35"/>
      <c r="W866" s="35"/>
      <c r="X866" s="35"/>
      <c r="Y866" s="35"/>
      <c r="Z866" s="35"/>
      <c r="AA866" s="35"/>
      <c r="AB866" s="35"/>
      <c r="AC866" s="35"/>
      <c r="AD866" s="35"/>
      <c r="AE866" s="35"/>
      <c r="AR866" s="215" t="s">
        <v>151</v>
      </c>
      <c r="AT866" s="215" t="s">
        <v>146</v>
      </c>
      <c r="AU866" s="215" t="s">
        <v>83</v>
      </c>
      <c r="AY866" s="18" t="s">
        <v>143</v>
      </c>
      <c r="BE866" s="216">
        <f>IF(N866="základní",J866,0)</f>
        <v>0</v>
      </c>
      <c r="BF866" s="216">
        <f>IF(N866="snížená",J866,0)</f>
        <v>0</v>
      </c>
      <c r="BG866" s="216">
        <f>IF(N866="zákl. přenesená",J866,0)</f>
        <v>0</v>
      </c>
      <c r="BH866" s="216">
        <f>IF(N866="sníž. přenesená",J866,0)</f>
        <v>0</v>
      </c>
      <c r="BI866" s="216">
        <f>IF(N866="nulová",J866,0)</f>
        <v>0</v>
      </c>
      <c r="BJ866" s="18" t="s">
        <v>81</v>
      </c>
      <c r="BK866" s="216">
        <f>ROUND(I866*H866,2)</f>
        <v>0</v>
      </c>
      <c r="BL866" s="18" t="s">
        <v>151</v>
      </c>
      <c r="BM866" s="215" t="s">
        <v>829</v>
      </c>
    </row>
    <row r="867" spans="2:51" s="13" customFormat="1" ht="10.2">
      <c r="B867" s="221"/>
      <c r="C867" s="222"/>
      <c r="D867" s="217" t="s">
        <v>177</v>
      </c>
      <c r="E867" s="223" t="s">
        <v>1</v>
      </c>
      <c r="F867" s="224" t="s">
        <v>816</v>
      </c>
      <c r="G867" s="222"/>
      <c r="H867" s="225">
        <v>3</v>
      </c>
      <c r="I867" s="226"/>
      <c r="J867" s="222"/>
      <c r="K867" s="222"/>
      <c r="L867" s="227"/>
      <c r="M867" s="228"/>
      <c r="N867" s="229"/>
      <c r="O867" s="229"/>
      <c r="P867" s="229"/>
      <c r="Q867" s="229"/>
      <c r="R867" s="229"/>
      <c r="S867" s="229"/>
      <c r="T867" s="230"/>
      <c r="AT867" s="231" t="s">
        <v>177</v>
      </c>
      <c r="AU867" s="231" t="s">
        <v>83</v>
      </c>
      <c r="AV867" s="13" t="s">
        <v>83</v>
      </c>
      <c r="AW867" s="13" t="s">
        <v>29</v>
      </c>
      <c r="AX867" s="13" t="s">
        <v>73</v>
      </c>
      <c r="AY867" s="231" t="s">
        <v>143</v>
      </c>
    </row>
    <row r="868" spans="2:51" s="14" customFormat="1" ht="10.2">
      <c r="B868" s="232"/>
      <c r="C868" s="233"/>
      <c r="D868" s="217" t="s">
        <v>177</v>
      </c>
      <c r="E868" s="234" t="s">
        <v>1</v>
      </c>
      <c r="F868" s="235" t="s">
        <v>179</v>
      </c>
      <c r="G868" s="233"/>
      <c r="H868" s="236">
        <v>3</v>
      </c>
      <c r="I868" s="237"/>
      <c r="J868" s="233"/>
      <c r="K868" s="233"/>
      <c r="L868" s="238"/>
      <c r="M868" s="239"/>
      <c r="N868" s="240"/>
      <c r="O868" s="240"/>
      <c r="P868" s="240"/>
      <c r="Q868" s="240"/>
      <c r="R868" s="240"/>
      <c r="S868" s="240"/>
      <c r="T868" s="241"/>
      <c r="AT868" s="242" t="s">
        <v>177</v>
      </c>
      <c r="AU868" s="242" t="s">
        <v>83</v>
      </c>
      <c r="AV868" s="14" t="s">
        <v>151</v>
      </c>
      <c r="AW868" s="14" t="s">
        <v>29</v>
      </c>
      <c r="AX868" s="14" t="s">
        <v>81</v>
      </c>
      <c r="AY868" s="242" t="s">
        <v>143</v>
      </c>
    </row>
    <row r="869" spans="1:65" s="2" customFormat="1" ht="21.6" customHeight="1">
      <c r="A869" s="35"/>
      <c r="B869" s="36"/>
      <c r="C869" s="204" t="s">
        <v>531</v>
      </c>
      <c r="D869" s="204" t="s">
        <v>146</v>
      </c>
      <c r="E869" s="205" t="s">
        <v>830</v>
      </c>
      <c r="F869" s="206" t="s">
        <v>831</v>
      </c>
      <c r="G869" s="207" t="s">
        <v>149</v>
      </c>
      <c r="H869" s="208">
        <v>2</v>
      </c>
      <c r="I869" s="209"/>
      <c r="J869" s="210">
        <f>ROUND(I869*H869,2)</f>
        <v>0</v>
      </c>
      <c r="K869" s="206" t="s">
        <v>1</v>
      </c>
      <c r="L869" s="40"/>
      <c r="M869" s="211" t="s">
        <v>1</v>
      </c>
      <c r="N869" s="212" t="s">
        <v>38</v>
      </c>
      <c r="O869" s="72"/>
      <c r="P869" s="213">
        <f>O869*H869</f>
        <v>0</v>
      </c>
      <c r="Q869" s="213">
        <v>0</v>
      </c>
      <c r="R869" s="213">
        <f>Q869*H869</f>
        <v>0</v>
      </c>
      <c r="S869" s="213">
        <v>0</v>
      </c>
      <c r="T869" s="214">
        <f>S869*H869</f>
        <v>0</v>
      </c>
      <c r="U869" s="35"/>
      <c r="V869" s="35"/>
      <c r="W869" s="35"/>
      <c r="X869" s="35"/>
      <c r="Y869" s="35"/>
      <c r="Z869" s="35"/>
      <c r="AA869" s="35"/>
      <c r="AB869" s="35"/>
      <c r="AC869" s="35"/>
      <c r="AD869" s="35"/>
      <c r="AE869" s="35"/>
      <c r="AR869" s="215" t="s">
        <v>151</v>
      </c>
      <c r="AT869" s="215" t="s">
        <v>146</v>
      </c>
      <c r="AU869" s="215" t="s">
        <v>83</v>
      </c>
      <c r="AY869" s="18" t="s">
        <v>143</v>
      </c>
      <c r="BE869" s="216">
        <f>IF(N869="základní",J869,0)</f>
        <v>0</v>
      </c>
      <c r="BF869" s="216">
        <f>IF(N869="snížená",J869,0)</f>
        <v>0</v>
      </c>
      <c r="BG869" s="216">
        <f>IF(N869="zákl. přenesená",J869,0)</f>
        <v>0</v>
      </c>
      <c r="BH869" s="216">
        <f>IF(N869="sníž. přenesená",J869,0)</f>
        <v>0</v>
      </c>
      <c r="BI869" s="216">
        <f>IF(N869="nulová",J869,0)</f>
        <v>0</v>
      </c>
      <c r="BJ869" s="18" t="s">
        <v>81</v>
      </c>
      <c r="BK869" s="216">
        <f>ROUND(I869*H869,2)</f>
        <v>0</v>
      </c>
      <c r="BL869" s="18" t="s">
        <v>151</v>
      </c>
      <c r="BM869" s="215" t="s">
        <v>832</v>
      </c>
    </row>
    <row r="870" spans="2:51" s="13" customFormat="1" ht="10.2">
      <c r="B870" s="221"/>
      <c r="C870" s="222"/>
      <c r="D870" s="217" t="s">
        <v>177</v>
      </c>
      <c r="E870" s="223" t="s">
        <v>1</v>
      </c>
      <c r="F870" s="224" t="s">
        <v>812</v>
      </c>
      <c r="G870" s="222"/>
      <c r="H870" s="225">
        <v>2</v>
      </c>
      <c r="I870" s="226"/>
      <c r="J870" s="222"/>
      <c r="K870" s="222"/>
      <c r="L870" s="227"/>
      <c r="M870" s="228"/>
      <c r="N870" s="229"/>
      <c r="O870" s="229"/>
      <c r="P870" s="229"/>
      <c r="Q870" s="229"/>
      <c r="R870" s="229"/>
      <c r="S870" s="229"/>
      <c r="T870" s="230"/>
      <c r="AT870" s="231" t="s">
        <v>177</v>
      </c>
      <c r="AU870" s="231" t="s">
        <v>83</v>
      </c>
      <c r="AV870" s="13" t="s">
        <v>83</v>
      </c>
      <c r="AW870" s="13" t="s">
        <v>29</v>
      </c>
      <c r="AX870" s="13" t="s">
        <v>73</v>
      </c>
      <c r="AY870" s="231" t="s">
        <v>143</v>
      </c>
    </row>
    <row r="871" spans="2:51" s="14" customFormat="1" ht="10.2">
      <c r="B871" s="232"/>
      <c r="C871" s="233"/>
      <c r="D871" s="217" t="s">
        <v>177</v>
      </c>
      <c r="E871" s="234" t="s">
        <v>1</v>
      </c>
      <c r="F871" s="235" t="s">
        <v>179</v>
      </c>
      <c r="G871" s="233"/>
      <c r="H871" s="236">
        <v>2</v>
      </c>
      <c r="I871" s="237"/>
      <c r="J871" s="233"/>
      <c r="K871" s="233"/>
      <c r="L871" s="238"/>
      <c r="M871" s="239"/>
      <c r="N871" s="240"/>
      <c r="O871" s="240"/>
      <c r="P871" s="240"/>
      <c r="Q871" s="240"/>
      <c r="R871" s="240"/>
      <c r="S871" s="240"/>
      <c r="T871" s="241"/>
      <c r="AT871" s="242" t="s">
        <v>177</v>
      </c>
      <c r="AU871" s="242" t="s">
        <v>83</v>
      </c>
      <c r="AV871" s="14" t="s">
        <v>151</v>
      </c>
      <c r="AW871" s="14" t="s">
        <v>29</v>
      </c>
      <c r="AX871" s="14" t="s">
        <v>81</v>
      </c>
      <c r="AY871" s="242" t="s">
        <v>143</v>
      </c>
    </row>
    <row r="872" spans="1:65" s="2" customFormat="1" ht="21.6" customHeight="1">
      <c r="A872" s="35"/>
      <c r="B872" s="36"/>
      <c r="C872" s="204" t="s">
        <v>833</v>
      </c>
      <c r="D872" s="204" t="s">
        <v>146</v>
      </c>
      <c r="E872" s="205" t="s">
        <v>834</v>
      </c>
      <c r="F872" s="206" t="s">
        <v>835</v>
      </c>
      <c r="G872" s="207" t="s">
        <v>149</v>
      </c>
      <c r="H872" s="208">
        <v>1</v>
      </c>
      <c r="I872" s="209"/>
      <c r="J872" s="210">
        <f>ROUND(I872*H872,2)</f>
        <v>0</v>
      </c>
      <c r="K872" s="206" t="s">
        <v>1</v>
      </c>
      <c r="L872" s="40"/>
      <c r="M872" s="211" t="s">
        <v>1</v>
      </c>
      <c r="N872" s="212" t="s">
        <v>38</v>
      </c>
      <c r="O872" s="72"/>
      <c r="P872" s="213">
        <f>O872*H872</f>
        <v>0</v>
      </c>
      <c r="Q872" s="213">
        <v>0</v>
      </c>
      <c r="R872" s="213">
        <f>Q872*H872</f>
        <v>0</v>
      </c>
      <c r="S872" s="213">
        <v>0</v>
      </c>
      <c r="T872" s="214">
        <f>S872*H872</f>
        <v>0</v>
      </c>
      <c r="U872" s="35"/>
      <c r="V872" s="35"/>
      <c r="W872" s="35"/>
      <c r="X872" s="35"/>
      <c r="Y872" s="35"/>
      <c r="Z872" s="35"/>
      <c r="AA872" s="35"/>
      <c r="AB872" s="35"/>
      <c r="AC872" s="35"/>
      <c r="AD872" s="35"/>
      <c r="AE872" s="35"/>
      <c r="AR872" s="215" t="s">
        <v>151</v>
      </c>
      <c r="AT872" s="215" t="s">
        <v>146</v>
      </c>
      <c r="AU872" s="215" t="s">
        <v>83</v>
      </c>
      <c r="AY872" s="18" t="s">
        <v>143</v>
      </c>
      <c r="BE872" s="216">
        <f>IF(N872="základní",J872,0)</f>
        <v>0</v>
      </c>
      <c r="BF872" s="216">
        <f>IF(N872="snížená",J872,0)</f>
        <v>0</v>
      </c>
      <c r="BG872" s="216">
        <f>IF(N872="zákl. přenesená",J872,0)</f>
        <v>0</v>
      </c>
      <c r="BH872" s="216">
        <f>IF(N872="sníž. přenesená",J872,0)</f>
        <v>0</v>
      </c>
      <c r="BI872" s="216">
        <f>IF(N872="nulová",J872,0)</f>
        <v>0</v>
      </c>
      <c r="BJ872" s="18" t="s">
        <v>81</v>
      </c>
      <c r="BK872" s="216">
        <f>ROUND(I872*H872,2)</f>
        <v>0</v>
      </c>
      <c r="BL872" s="18" t="s">
        <v>151</v>
      </c>
      <c r="BM872" s="215" t="s">
        <v>836</v>
      </c>
    </row>
    <row r="873" spans="2:51" s="13" customFormat="1" ht="10.2">
      <c r="B873" s="221"/>
      <c r="C873" s="222"/>
      <c r="D873" s="217" t="s">
        <v>177</v>
      </c>
      <c r="E873" s="223" t="s">
        <v>1</v>
      </c>
      <c r="F873" s="224" t="s">
        <v>837</v>
      </c>
      <c r="G873" s="222"/>
      <c r="H873" s="225">
        <v>1</v>
      </c>
      <c r="I873" s="226"/>
      <c r="J873" s="222"/>
      <c r="K873" s="222"/>
      <c r="L873" s="227"/>
      <c r="M873" s="228"/>
      <c r="N873" s="229"/>
      <c r="O873" s="229"/>
      <c r="P873" s="229"/>
      <c r="Q873" s="229"/>
      <c r="R873" s="229"/>
      <c r="S873" s="229"/>
      <c r="T873" s="230"/>
      <c r="AT873" s="231" t="s">
        <v>177</v>
      </c>
      <c r="AU873" s="231" t="s">
        <v>83</v>
      </c>
      <c r="AV873" s="13" t="s">
        <v>83</v>
      </c>
      <c r="AW873" s="13" t="s">
        <v>29</v>
      </c>
      <c r="AX873" s="13" t="s">
        <v>73</v>
      </c>
      <c r="AY873" s="231" t="s">
        <v>143</v>
      </c>
    </row>
    <row r="874" spans="2:51" s="14" customFormat="1" ht="10.2">
      <c r="B874" s="232"/>
      <c r="C874" s="233"/>
      <c r="D874" s="217" t="s">
        <v>177</v>
      </c>
      <c r="E874" s="234" t="s">
        <v>1</v>
      </c>
      <c r="F874" s="235" t="s">
        <v>179</v>
      </c>
      <c r="G874" s="233"/>
      <c r="H874" s="236">
        <v>1</v>
      </c>
      <c r="I874" s="237"/>
      <c r="J874" s="233"/>
      <c r="K874" s="233"/>
      <c r="L874" s="238"/>
      <c r="M874" s="239"/>
      <c r="N874" s="240"/>
      <c r="O874" s="240"/>
      <c r="P874" s="240"/>
      <c r="Q874" s="240"/>
      <c r="R874" s="240"/>
      <c r="S874" s="240"/>
      <c r="T874" s="241"/>
      <c r="AT874" s="242" t="s">
        <v>177</v>
      </c>
      <c r="AU874" s="242" t="s">
        <v>83</v>
      </c>
      <c r="AV874" s="14" t="s">
        <v>151</v>
      </c>
      <c r="AW874" s="14" t="s">
        <v>29</v>
      </c>
      <c r="AX874" s="14" t="s">
        <v>81</v>
      </c>
      <c r="AY874" s="242" t="s">
        <v>143</v>
      </c>
    </row>
    <row r="875" spans="1:65" s="2" customFormat="1" ht="32.4" customHeight="1">
      <c r="A875" s="35"/>
      <c r="B875" s="36"/>
      <c r="C875" s="204" t="s">
        <v>540</v>
      </c>
      <c r="D875" s="204" t="s">
        <v>146</v>
      </c>
      <c r="E875" s="205" t="s">
        <v>838</v>
      </c>
      <c r="F875" s="206" t="s">
        <v>839</v>
      </c>
      <c r="G875" s="207" t="s">
        <v>149</v>
      </c>
      <c r="H875" s="208">
        <v>3</v>
      </c>
      <c r="I875" s="209"/>
      <c r="J875" s="210">
        <f>ROUND(I875*H875,2)</f>
        <v>0</v>
      </c>
      <c r="K875" s="206" t="s">
        <v>150</v>
      </c>
      <c r="L875" s="40"/>
      <c r="M875" s="211" t="s">
        <v>1</v>
      </c>
      <c r="N875" s="212" t="s">
        <v>38</v>
      </c>
      <c r="O875" s="72"/>
      <c r="P875" s="213">
        <f>O875*H875</f>
        <v>0</v>
      </c>
      <c r="Q875" s="213">
        <v>0</v>
      </c>
      <c r="R875" s="213">
        <f>Q875*H875</f>
        <v>0</v>
      </c>
      <c r="S875" s="213">
        <v>0</v>
      </c>
      <c r="T875" s="214">
        <f>S875*H875</f>
        <v>0</v>
      </c>
      <c r="U875" s="35"/>
      <c r="V875" s="35"/>
      <c r="W875" s="35"/>
      <c r="X875" s="35"/>
      <c r="Y875" s="35"/>
      <c r="Z875" s="35"/>
      <c r="AA875" s="35"/>
      <c r="AB875" s="35"/>
      <c r="AC875" s="35"/>
      <c r="AD875" s="35"/>
      <c r="AE875" s="35"/>
      <c r="AR875" s="215" t="s">
        <v>151</v>
      </c>
      <c r="AT875" s="215" t="s">
        <v>146</v>
      </c>
      <c r="AU875" s="215" t="s">
        <v>83</v>
      </c>
      <c r="AY875" s="18" t="s">
        <v>143</v>
      </c>
      <c r="BE875" s="216">
        <f>IF(N875="základní",J875,0)</f>
        <v>0</v>
      </c>
      <c r="BF875" s="216">
        <f>IF(N875="snížená",J875,0)</f>
        <v>0</v>
      </c>
      <c r="BG875" s="216">
        <f>IF(N875="zákl. přenesená",J875,0)</f>
        <v>0</v>
      </c>
      <c r="BH875" s="216">
        <f>IF(N875="sníž. přenesená",J875,0)</f>
        <v>0</v>
      </c>
      <c r="BI875" s="216">
        <f>IF(N875="nulová",J875,0)</f>
        <v>0</v>
      </c>
      <c r="BJ875" s="18" t="s">
        <v>81</v>
      </c>
      <c r="BK875" s="216">
        <f>ROUND(I875*H875,2)</f>
        <v>0</v>
      </c>
      <c r="BL875" s="18" t="s">
        <v>151</v>
      </c>
      <c r="BM875" s="215" t="s">
        <v>840</v>
      </c>
    </row>
    <row r="876" spans="1:65" s="2" customFormat="1" ht="21.6" customHeight="1">
      <c r="A876" s="35"/>
      <c r="B876" s="36"/>
      <c r="C876" s="254" t="s">
        <v>841</v>
      </c>
      <c r="D876" s="254" t="s">
        <v>241</v>
      </c>
      <c r="E876" s="255" t="s">
        <v>842</v>
      </c>
      <c r="F876" s="256" t="s">
        <v>843</v>
      </c>
      <c r="G876" s="257" t="s">
        <v>149</v>
      </c>
      <c r="H876" s="258">
        <v>3</v>
      </c>
      <c r="I876" s="259"/>
      <c r="J876" s="260">
        <f>ROUND(I876*H876,2)</f>
        <v>0</v>
      </c>
      <c r="K876" s="256" t="s">
        <v>150</v>
      </c>
      <c r="L876" s="261"/>
      <c r="M876" s="262" t="s">
        <v>1</v>
      </c>
      <c r="N876" s="263" t="s">
        <v>38</v>
      </c>
      <c r="O876" s="72"/>
      <c r="P876" s="213">
        <f>O876*H876</f>
        <v>0</v>
      </c>
      <c r="Q876" s="213">
        <v>0</v>
      </c>
      <c r="R876" s="213">
        <f>Q876*H876</f>
        <v>0</v>
      </c>
      <c r="S876" s="213">
        <v>0</v>
      </c>
      <c r="T876" s="214">
        <f>S876*H876</f>
        <v>0</v>
      </c>
      <c r="U876" s="35"/>
      <c r="V876" s="35"/>
      <c r="W876" s="35"/>
      <c r="X876" s="35"/>
      <c r="Y876" s="35"/>
      <c r="Z876" s="35"/>
      <c r="AA876" s="35"/>
      <c r="AB876" s="35"/>
      <c r="AC876" s="35"/>
      <c r="AD876" s="35"/>
      <c r="AE876" s="35"/>
      <c r="AR876" s="215" t="s">
        <v>164</v>
      </c>
      <c r="AT876" s="215" t="s">
        <v>241</v>
      </c>
      <c r="AU876" s="215" t="s">
        <v>83</v>
      </c>
      <c r="AY876" s="18" t="s">
        <v>143</v>
      </c>
      <c r="BE876" s="216">
        <f>IF(N876="základní",J876,0)</f>
        <v>0</v>
      </c>
      <c r="BF876" s="216">
        <f>IF(N876="snížená",J876,0)</f>
        <v>0</v>
      </c>
      <c r="BG876" s="216">
        <f>IF(N876="zákl. přenesená",J876,0)</f>
        <v>0</v>
      </c>
      <c r="BH876" s="216">
        <f>IF(N876="sníž. přenesená",J876,0)</f>
        <v>0</v>
      </c>
      <c r="BI876" s="216">
        <f>IF(N876="nulová",J876,0)</f>
        <v>0</v>
      </c>
      <c r="BJ876" s="18" t="s">
        <v>81</v>
      </c>
      <c r="BK876" s="216">
        <f>ROUND(I876*H876,2)</f>
        <v>0</v>
      </c>
      <c r="BL876" s="18" t="s">
        <v>151</v>
      </c>
      <c r="BM876" s="215" t="s">
        <v>844</v>
      </c>
    </row>
    <row r="877" spans="1:65" s="2" customFormat="1" ht="32.4" customHeight="1">
      <c r="A877" s="35"/>
      <c r="B877" s="36"/>
      <c r="C877" s="204" t="s">
        <v>543</v>
      </c>
      <c r="D877" s="204" t="s">
        <v>146</v>
      </c>
      <c r="E877" s="205" t="s">
        <v>845</v>
      </c>
      <c r="F877" s="206" t="s">
        <v>846</v>
      </c>
      <c r="G877" s="207" t="s">
        <v>199</v>
      </c>
      <c r="H877" s="208">
        <v>1545.875</v>
      </c>
      <c r="I877" s="209"/>
      <c r="J877" s="210">
        <f>ROUND(I877*H877,2)</f>
        <v>0</v>
      </c>
      <c r="K877" s="206" t="s">
        <v>150</v>
      </c>
      <c r="L877" s="40"/>
      <c r="M877" s="211" t="s">
        <v>1</v>
      </c>
      <c r="N877" s="212" t="s">
        <v>38</v>
      </c>
      <c r="O877" s="72"/>
      <c r="P877" s="213">
        <f>O877*H877</f>
        <v>0</v>
      </c>
      <c r="Q877" s="213">
        <v>3.95E-05</v>
      </c>
      <c r="R877" s="213">
        <f>Q877*H877</f>
        <v>0.0610620625</v>
      </c>
      <c r="S877" s="213">
        <v>0</v>
      </c>
      <c r="T877" s="214">
        <f>S877*H877</f>
        <v>0</v>
      </c>
      <c r="U877" s="35"/>
      <c r="V877" s="35"/>
      <c r="W877" s="35"/>
      <c r="X877" s="35"/>
      <c r="Y877" s="35"/>
      <c r="Z877" s="35"/>
      <c r="AA877" s="35"/>
      <c r="AB877" s="35"/>
      <c r="AC877" s="35"/>
      <c r="AD877" s="35"/>
      <c r="AE877" s="35"/>
      <c r="AR877" s="215" t="s">
        <v>151</v>
      </c>
      <c r="AT877" s="215" t="s">
        <v>146</v>
      </c>
      <c r="AU877" s="215" t="s">
        <v>83</v>
      </c>
      <c r="AY877" s="18" t="s">
        <v>143</v>
      </c>
      <c r="BE877" s="216">
        <f>IF(N877="základní",J877,0)</f>
        <v>0</v>
      </c>
      <c r="BF877" s="216">
        <f>IF(N877="snížená",J877,0)</f>
        <v>0</v>
      </c>
      <c r="BG877" s="216">
        <f>IF(N877="zákl. přenesená",J877,0)</f>
        <v>0</v>
      </c>
      <c r="BH877" s="216">
        <f>IF(N877="sníž. přenesená",J877,0)</f>
        <v>0</v>
      </c>
      <c r="BI877" s="216">
        <f>IF(N877="nulová",J877,0)</f>
        <v>0</v>
      </c>
      <c r="BJ877" s="18" t="s">
        <v>81</v>
      </c>
      <c r="BK877" s="216">
        <f>ROUND(I877*H877,2)</f>
        <v>0</v>
      </c>
      <c r="BL877" s="18" t="s">
        <v>151</v>
      </c>
      <c r="BM877" s="215" t="s">
        <v>847</v>
      </c>
    </row>
    <row r="878" spans="1:47" s="2" customFormat="1" ht="278.4">
      <c r="A878" s="35"/>
      <c r="B878" s="36"/>
      <c r="C878" s="37"/>
      <c r="D878" s="217" t="s">
        <v>152</v>
      </c>
      <c r="E878" s="37"/>
      <c r="F878" s="218" t="s">
        <v>848</v>
      </c>
      <c r="G878" s="37"/>
      <c r="H878" s="37"/>
      <c r="I878" s="116"/>
      <c r="J878" s="37"/>
      <c r="K878" s="37"/>
      <c r="L878" s="40"/>
      <c r="M878" s="219"/>
      <c r="N878" s="220"/>
      <c r="O878" s="72"/>
      <c r="P878" s="72"/>
      <c r="Q878" s="72"/>
      <c r="R878" s="72"/>
      <c r="S878" s="72"/>
      <c r="T878" s="73"/>
      <c r="U878" s="35"/>
      <c r="V878" s="35"/>
      <c r="W878" s="35"/>
      <c r="X878" s="35"/>
      <c r="Y878" s="35"/>
      <c r="Z878" s="35"/>
      <c r="AA878" s="35"/>
      <c r="AB878" s="35"/>
      <c r="AC878" s="35"/>
      <c r="AD878" s="35"/>
      <c r="AE878" s="35"/>
      <c r="AT878" s="18" t="s">
        <v>152</v>
      </c>
      <c r="AU878" s="18" t="s">
        <v>83</v>
      </c>
    </row>
    <row r="879" spans="2:51" s="13" customFormat="1" ht="10.2">
      <c r="B879" s="221"/>
      <c r="C879" s="222"/>
      <c r="D879" s="217" t="s">
        <v>177</v>
      </c>
      <c r="E879" s="223" t="s">
        <v>1</v>
      </c>
      <c r="F879" s="224" t="s">
        <v>849</v>
      </c>
      <c r="G879" s="222"/>
      <c r="H879" s="225">
        <v>148</v>
      </c>
      <c r="I879" s="226"/>
      <c r="J879" s="222"/>
      <c r="K879" s="222"/>
      <c r="L879" s="227"/>
      <c r="M879" s="228"/>
      <c r="N879" s="229"/>
      <c r="O879" s="229"/>
      <c r="P879" s="229"/>
      <c r="Q879" s="229"/>
      <c r="R879" s="229"/>
      <c r="S879" s="229"/>
      <c r="T879" s="230"/>
      <c r="AT879" s="231" t="s">
        <v>177</v>
      </c>
      <c r="AU879" s="231" t="s">
        <v>83</v>
      </c>
      <c r="AV879" s="13" t="s">
        <v>83</v>
      </c>
      <c r="AW879" s="13" t="s">
        <v>29</v>
      </c>
      <c r="AX879" s="13" t="s">
        <v>73</v>
      </c>
      <c r="AY879" s="231" t="s">
        <v>143</v>
      </c>
    </row>
    <row r="880" spans="2:51" s="13" customFormat="1" ht="10.2">
      <c r="B880" s="221"/>
      <c r="C880" s="222"/>
      <c r="D880" s="217" t="s">
        <v>177</v>
      </c>
      <c r="E880" s="223" t="s">
        <v>1</v>
      </c>
      <c r="F880" s="224" t="s">
        <v>850</v>
      </c>
      <c r="G880" s="222"/>
      <c r="H880" s="225">
        <v>80.375</v>
      </c>
      <c r="I880" s="226"/>
      <c r="J880" s="222"/>
      <c r="K880" s="222"/>
      <c r="L880" s="227"/>
      <c r="M880" s="228"/>
      <c r="N880" s="229"/>
      <c r="O880" s="229"/>
      <c r="P880" s="229"/>
      <c r="Q880" s="229"/>
      <c r="R880" s="229"/>
      <c r="S880" s="229"/>
      <c r="T880" s="230"/>
      <c r="AT880" s="231" t="s">
        <v>177</v>
      </c>
      <c r="AU880" s="231" t="s">
        <v>83</v>
      </c>
      <c r="AV880" s="13" t="s">
        <v>83</v>
      </c>
      <c r="AW880" s="13" t="s">
        <v>29</v>
      </c>
      <c r="AX880" s="13" t="s">
        <v>73</v>
      </c>
      <c r="AY880" s="231" t="s">
        <v>143</v>
      </c>
    </row>
    <row r="881" spans="2:51" s="13" customFormat="1" ht="10.2">
      <c r="B881" s="221"/>
      <c r="C881" s="222"/>
      <c r="D881" s="217" t="s">
        <v>177</v>
      </c>
      <c r="E881" s="223" t="s">
        <v>1</v>
      </c>
      <c r="F881" s="224" t="s">
        <v>851</v>
      </c>
      <c r="G881" s="222"/>
      <c r="H881" s="225">
        <v>62</v>
      </c>
      <c r="I881" s="226"/>
      <c r="J881" s="222"/>
      <c r="K881" s="222"/>
      <c r="L881" s="227"/>
      <c r="M881" s="228"/>
      <c r="N881" s="229"/>
      <c r="O881" s="229"/>
      <c r="P881" s="229"/>
      <c r="Q881" s="229"/>
      <c r="R881" s="229"/>
      <c r="S881" s="229"/>
      <c r="T881" s="230"/>
      <c r="AT881" s="231" t="s">
        <v>177</v>
      </c>
      <c r="AU881" s="231" t="s">
        <v>83</v>
      </c>
      <c r="AV881" s="13" t="s">
        <v>83</v>
      </c>
      <c r="AW881" s="13" t="s">
        <v>29</v>
      </c>
      <c r="AX881" s="13" t="s">
        <v>73</v>
      </c>
      <c r="AY881" s="231" t="s">
        <v>143</v>
      </c>
    </row>
    <row r="882" spans="2:51" s="13" customFormat="1" ht="10.2">
      <c r="B882" s="221"/>
      <c r="C882" s="222"/>
      <c r="D882" s="217" t="s">
        <v>177</v>
      </c>
      <c r="E882" s="223" t="s">
        <v>1</v>
      </c>
      <c r="F882" s="224" t="s">
        <v>852</v>
      </c>
      <c r="G882" s="222"/>
      <c r="H882" s="225">
        <v>21.5</v>
      </c>
      <c r="I882" s="226"/>
      <c r="J882" s="222"/>
      <c r="K882" s="222"/>
      <c r="L882" s="227"/>
      <c r="M882" s="228"/>
      <c r="N882" s="229"/>
      <c r="O882" s="229"/>
      <c r="P882" s="229"/>
      <c r="Q882" s="229"/>
      <c r="R882" s="229"/>
      <c r="S882" s="229"/>
      <c r="T882" s="230"/>
      <c r="AT882" s="231" t="s">
        <v>177</v>
      </c>
      <c r="AU882" s="231" t="s">
        <v>83</v>
      </c>
      <c r="AV882" s="13" t="s">
        <v>83</v>
      </c>
      <c r="AW882" s="13" t="s">
        <v>29</v>
      </c>
      <c r="AX882" s="13" t="s">
        <v>73</v>
      </c>
      <c r="AY882" s="231" t="s">
        <v>143</v>
      </c>
    </row>
    <row r="883" spans="2:51" s="13" customFormat="1" ht="10.2">
      <c r="B883" s="221"/>
      <c r="C883" s="222"/>
      <c r="D883" s="217" t="s">
        <v>177</v>
      </c>
      <c r="E883" s="223" t="s">
        <v>1</v>
      </c>
      <c r="F883" s="224" t="s">
        <v>853</v>
      </c>
      <c r="G883" s="222"/>
      <c r="H883" s="225">
        <v>60</v>
      </c>
      <c r="I883" s="226"/>
      <c r="J883" s="222"/>
      <c r="K883" s="222"/>
      <c r="L883" s="227"/>
      <c r="M883" s="228"/>
      <c r="N883" s="229"/>
      <c r="O883" s="229"/>
      <c r="P883" s="229"/>
      <c r="Q883" s="229"/>
      <c r="R883" s="229"/>
      <c r="S883" s="229"/>
      <c r="T883" s="230"/>
      <c r="AT883" s="231" t="s">
        <v>177</v>
      </c>
      <c r="AU883" s="231" t="s">
        <v>83</v>
      </c>
      <c r="AV883" s="13" t="s">
        <v>83</v>
      </c>
      <c r="AW883" s="13" t="s">
        <v>29</v>
      </c>
      <c r="AX883" s="13" t="s">
        <v>73</v>
      </c>
      <c r="AY883" s="231" t="s">
        <v>143</v>
      </c>
    </row>
    <row r="884" spans="2:51" s="15" customFormat="1" ht="10.2">
      <c r="B884" s="243"/>
      <c r="C884" s="244"/>
      <c r="D884" s="217" t="s">
        <v>177</v>
      </c>
      <c r="E884" s="245" t="s">
        <v>1</v>
      </c>
      <c r="F884" s="246" t="s">
        <v>744</v>
      </c>
      <c r="G884" s="244"/>
      <c r="H884" s="247">
        <v>371.875</v>
      </c>
      <c r="I884" s="248"/>
      <c r="J884" s="244"/>
      <c r="K884" s="244"/>
      <c r="L884" s="249"/>
      <c r="M884" s="250"/>
      <c r="N884" s="251"/>
      <c r="O884" s="251"/>
      <c r="P884" s="251"/>
      <c r="Q884" s="251"/>
      <c r="R884" s="251"/>
      <c r="S884" s="251"/>
      <c r="T884" s="252"/>
      <c r="AT884" s="253" t="s">
        <v>177</v>
      </c>
      <c r="AU884" s="253" t="s">
        <v>83</v>
      </c>
      <c r="AV884" s="15" t="s">
        <v>157</v>
      </c>
      <c r="AW884" s="15" t="s">
        <v>29</v>
      </c>
      <c r="AX884" s="15" t="s">
        <v>73</v>
      </c>
      <c r="AY884" s="253" t="s">
        <v>143</v>
      </c>
    </row>
    <row r="885" spans="2:51" s="13" customFormat="1" ht="10.2">
      <c r="B885" s="221"/>
      <c r="C885" s="222"/>
      <c r="D885" s="217" t="s">
        <v>177</v>
      </c>
      <c r="E885" s="223" t="s">
        <v>1</v>
      </c>
      <c r="F885" s="224" t="s">
        <v>854</v>
      </c>
      <c r="G885" s="222"/>
      <c r="H885" s="225">
        <v>148.25</v>
      </c>
      <c r="I885" s="226"/>
      <c r="J885" s="222"/>
      <c r="K885" s="222"/>
      <c r="L885" s="227"/>
      <c r="M885" s="228"/>
      <c r="N885" s="229"/>
      <c r="O885" s="229"/>
      <c r="P885" s="229"/>
      <c r="Q885" s="229"/>
      <c r="R885" s="229"/>
      <c r="S885" s="229"/>
      <c r="T885" s="230"/>
      <c r="AT885" s="231" t="s">
        <v>177</v>
      </c>
      <c r="AU885" s="231" t="s">
        <v>83</v>
      </c>
      <c r="AV885" s="13" t="s">
        <v>83</v>
      </c>
      <c r="AW885" s="13" t="s">
        <v>29</v>
      </c>
      <c r="AX885" s="13" t="s">
        <v>73</v>
      </c>
      <c r="AY885" s="231" t="s">
        <v>143</v>
      </c>
    </row>
    <row r="886" spans="2:51" s="13" customFormat="1" ht="10.2">
      <c r="B886" s="221"/>
      <c r="C886" s="222"/>
      <c r="D886" s="217" t="s">
        <v>177</v>
      </c>
      <c r="E886" s="223" t="s">
        <v>1</v>
      </c>
      <c r="F886" s="224" t="s">
        <v>855</v>
      </c>
      <c r="G886" s="222"/>
      <c r="H886" s="225">
        <v>84</v>
      </c>
      <c r="I886" s="226"/>
      <c r="J886" s="222"/>
      <c r="K886" s="222"/>
      <c r="L886" s="227"/>
      <c r="M886" s="228"/>
      <c r="N886" s="229"/>
      <c r="O886" s="229"/>
      <c r="P886" s="229"/>
      <c r="Q886" s="229"/>
      <c r="R886" s="229"/>
      <c r="S886" s="229"/>
      <c r="T886" s="230"/>
      <c r="AT886" s="231" t="s">
        <v>177</v>
      </c>
      <c r="AU886" s="231" t="s">
        <v>83</v>
      </c>
      <c r="AV886" s="13" t="s">
        <v>83</v>
      </c>
      <c r="AW886" s="13" t="s">
        <v>29</v>
      </c>
      <c r="AX886" s="13" t="s">
        <v>73</v>
      </c>
      <c r="AY886" s="231" t="s">
        <v>143</v>
      </c>
    </row>
    <row r="887" spans="2:51" s="13" customFormat="1" ht="10.2">
      <c r="B887" s="221"/>
      <c r="C887" s="222"/>
      <c r="D887" s="217" t="s">
        <v>177</v>
      </c>
      <c r="E887" s="223" t="s">
        <v>1</v>
      </c>
      <c r="F887" s="224" t="s">
        <v>856</v>
      </c>
      <c r="G887" s="222"/>
      <c r="H887" s="225">
        <v>83</v>
      </c>
      <c r="I887" s="226"/>
      <c r="J887" s="222"/>
      <c r="K887" s="222"/>
      <c r="L887" s="227"/>
      <c r="M887" s="228"/>
      <c r="N887" s="229"/>
      <c r="O887" s="229"/>
      <c r="P887" s="229"/>
      <c r="Q887" s="229"/>
      <c r="R887" s="229"/>
      <c r="S887" s="229"/>
      <c r="T887" s="230"/>
      <c r="AT887" s="231" t="s">
        <v>177</v>
      </c>
      <c r="AU887" s="231" t="s">
        <v>83</v>
      </c>
      <c r="AV887" s="13" t="s">
        <v>83</v>
      </c>
      <c r="AW887" s="13" t="s">
        <v>29</v>
      </c>
      <c r="AX887" s="13" t="s">
        <v>73</v>
      </c>
      <c r="AY887" s="231" t="s">
        <v>143</v>
      </c>
    </row>
    <row r="888" spans="2:51" s="13" customFormat="1" ht="10.2">
      <c r="B888" s="221"/>
      <c r="C888" s="222"/>
      <c r="D888" s="217" t="s">
        <v>177</v>
      </c>
      <c r="E888" s="223" t="s">
        <v>1</v>
      </c>
      <c r="F888" s="224" t="s">
        <v>857</v>
      </c>
      <c r="G888" s="222"/>
      <c r="H888" s="225">
        <v>77</v>
      </c>
      <c r="I888" s="226"/>
      <c r="J888" s="222"/>
      <c r="K888" s="222"/>
      <c r="L888" s="227"/>
      <c r="M888" s="228"/>
      <c r="N888" s="229"/>
      <c r="O888" s="229"/>
      <c r="P888" s="229"/>
      <c r="Q888" s="229"/>
      <c r="R888" s="229"/>
      <c r="S888" s="229"/>
      <c r="T888" s="230"/>
      <c r="AT888" s="231" t="s">
        <v>177</v>
      </c>
      <c r="AU888" s="231" t="s">
        <v>83</v>
      </c>
      <c r="AV888" s="13" t="s">
        <v>83</v>
      </c>
      <c r="AW888" s="13" t="s">
        <v>29</v>
      </c>
      <c r="AX888" s="13" t="s">
        <v>73</v>
      </c>
      <c r="AY888" s="231" t="s">
        <v>143</v>
      </c>
    </row>
    <row r="889" spans="2:51" s="15" customFormat="1" ht="10.2">
      <c r="B889" s="243"/>
      <c r="C889" s="244"/>
      <c r="D889" s="217" t="s">
        <v>177</v>
      </c>
      <c r="E889" s="245" t="s">
        <v>1</v>
      </c>
      <c r="F889" s="246" t="s">
        <v>748</v>
      </c>
      <c r="G889" s="244"/>
      <c r="H889" s="247">
        <v>392.25</v>
      </c>
      <c r="I889" s="248"/>
      <c r="J889" s="244"/>
      <c r="K889" s="244"/>
      <c r="L889" s="249"/>
      <c r="M889" s="250"/>
      <c r="N889" s="251"/>
      <c r="O889" s="251"/>
      <c r="P889" s="251"/>
      <c r="Q889" s="251"/>
      <c r="R889" s="251"/>
      <c r="S889" s="251"/>
      <c r="T889" s="252"/>
      <c r="AT889" s="253" t="s">
        <v>177</v>
      </c>
      <c r="AU889" s="253" t="s">
        <v>83</v>
      </c>
      <c r="AV889" s="15" t="s">
        <v>157</v>
      </c>
      <c r="AW889" s="15" t="s">
        <v>29</v>
      </c>
      <c r="AX889" s="15" t="s">
        <v>73</v>
      </c>
      <c r="AY889" s="253" t="s">
        <v>143</v>
      </c>
    </row>
    <row r="890" spans="2:51" s="13" customFormat="1" ht="10.2">
      <c r="B890" s="221"/>
      <c r="C890" s="222"/>
      <c r="D890" s="217" t="s">
        <v>177</v>
      </c>
      <c r="E890" s="223" t="s">
        <v>1</v>
      </c>
      <c r="F890" s="224" t="s">
        <v>858</v>
      </c>
      <c r="G890" s="222"/>
      <c r="H890" s="225">
        <v>148.125</v>
      </c>
      <c r="I890" s="226"/>
      <c r="J890" s="222"/>
      <c r="K890" s="222"/>
      <c r="L890" s="227"/>
      <c r="M890" s="228"/>
      <c r="N890" s="229"/>
      <c r="O890" s="229"/>
      <c r="P890" s="229"/>
      <c r="Q890" s="229"/>
      <c r="R890" s="229"/>
      <c r="S890" s="229"/>
      <c r="T890" s="230"/>
      <c r="AT890" s="231" t="s">
        <v>177</v>
      </c>
      <c r="AU890" s="231" t="s">
        <v>83</v>
      </c>
      <c r="AV890" s="13" t="s">
        <v>83</v>
      </c>
      <c r="AW890" s="13" t="s">
        <v>29</v>
      </c>
      <c r="AX890" s="13" t="s">
        <v>73</v>
      </c>
      <c r="AY890" s="231" t="s">
        <v>143</v>
      </c>
    </row>
    <row r="891" spans="2:51" s="13" customFormat="1" ht="10.2">
      <c r="B891" s="221"/>
      <c r="C891" s="222"/>
      <c r="D891" s="217" t="s">
        <v>177</v>
      </c>
      <c r="E891" s="223" t="s">
        <v>1</v>
      </c>
      <c r="F891" s="224" t="s">
        <v>859</v>
      </c>
      <c r="G891" s="222"/>
      <c r="H891" s="225">
        <v>83.25</v>
      </c>
      <c r="I891" s="226"/>
      <c r="J891" s="222"/>
      <c r="K891" s="222"/>
      <c r="L891" s="227"/>
      <c r="M891" s="228"/>
      <c r="N891" s="229"/>
      <c r="O891" s="229"/>
      <c r="P891" s="229"/>
      <c r="Q891" s="229"/>
      <c r="R891" s="229"/>
      <c r="S891" s="229"/>
      <c r="T891" s="230"/>
      <c r="AT891" s="231" t="s">
        <v>177</v>
      </c>
      <c r="AU891" s="231" t="s">
        <v>83</v>
      </c>
      <c r="AV891" s="13" t="s">
        <v>83</v>
      </c>
      <c r="AW891" s="13" t="s">
        <v>29</v>
      </c>
      <c r="AX891" s="13" t="s">
        <v>73</v>
      </c>
      <c r="AY891" s="231" t="s">
        <v>143</v>
      </c>
    </row>
    <row r="892" spans="2:51" s="13" customFormat="1" ht="10.2">
      <c r="B892" s="221"/>
      <c r="C892" s="222"/>
      <c r="D892" s="217" t="s">
        <v>177</v>
      </c>
      <c r="E892" s="223" t="s">
        <v>1</v>
      </c>
      <c r="F892" s="224" t="s">
        <v>860</v>
      </c>
      <c r="G892" s="222"/>
      <c r="H892" s="225">
        <v>83.5</v>
      </c>
      <c r="I892" s="226"/>
      <c r="J892" s="222"/>
      <c r="K892" s="222"/>
      <c r="L892" s="227"/>
      <c r="M892" s="228"/>
      <c r="N892" s="229"/>
      <c r="O892" s="229"/>
      <c r="P892" s="229"/>
      <c r="Q892" s="229"/>
      <c r="R892" s="229"/>
      <c r="S892" s="229"/>
      <c r="T892" s="230"/>
      <c r="AT892" s="231" t="s">
        <v>177</v>
      </c>
      <c r="AU892" s="231" t="s">
        <v>83</v>
      </c>
      <c r="AV892" s="13" t="s">
        <v>83</v>
      </c>
      <c r="AW892" s="13" t="s">
        <v>29</v>
      </c>
      <c r="AX892" s="13" t="s">
        <v>73</v>
      </c>
      <c r="AY892" s="231" t="s">
        <v>143</v>
      </c>
    </row>
    <row r="893" spans="2:51" s="13" customFormat="1" ht="10.2">
      <c r="B893" s="221"/>
      <c r="C893" s="222"/>
      <c r="D893" s="217" t="s">
        <v>177</v>
      </c>
      <c r="E893" s="223" t="s">
        <v>1</v>
      </c>
      <c r="F893" s="224" t="s">
        <v>857</v>
      </c>
      <c r="G893" s="222"/>
      <c r="H893" s="225">
        <v>77</v>
      </c>
      <c r="I893" s="226"/>
      <c r="J893" s="222"/>
      <c r="K893" s="222"/>
      <c r="L893" s="227"/>
      <c r="M893" s="228"/>
      <c r="N893" s="229"/>
      <c r="O893" s="229"/>
      <c r="P893" s="229"/>
      <c r="Q893" s="229"/>
      <c r="R893" s="229"/>
      <c r="S893" s="229"/>
      <c r="T893" s="230"/>
      <c r="AT893" s="231" t="s">
        <v>177</v>
      </c>
      <c r="AU893" s="231" t="s">
        <v>83</v>
      </c>
      <c r="AV893" s="13" t="s">
        <v>83</v>
      </c>
      <c r="AW893" s="13" t="s">
        <v>29</v>
      </c>
      <c r="AX893" s="13" t="s">
        <v>73</v>
      </c>
      <c r="AY893" s="231" t="s">
        <v>143</v>
      </c>
    </row>
    <row r="894" spans="2:51" s="15" customFormat="1" ht="10.2">
      <c r="B894" s="243"/>
      <c r="C894" s="244"/>
      <c r="D894" s="217" t="s">
        <v>177</v>
      </c>
      <c r="E894" s="245" t="s">
        <v>1</v>
      </c>
      <c r="F894" s="246" t="s">
        <v>752</v>
      </c>
      <c r="G894" s="244"/>
      <c r="H894" s="247">
        <v>391.875</v>
      </c>
      <c r="I894" s="248"/>
      <c r="J894" s="244"/>
      <c r="K894" s="244"/>
      <c r="L894" s="249"/>
      <c r="M894" s="250"/>
      <c r="N894" s="251"/>
      <c r="O894" s="251"/>
      <c r="P894" s="251"/>
      <c r="Q894" s="251"/>
      <c r="R894" s="251"/>
      <c r="S894" s="251"/>
      <c r="T894" s="252"/>
      <c r="AT894" s="253" t="s">
        <v>177</v>
      </c>
      <c r="AU894" s="253" t="s">
        <v>83</v>
      </c>
      <c r="AV894" s="15" t="s">
        <v>157</v>
      </c>
      <c r="AW894" s="15" t="s">
        <v>29</v>
      </c>
      <c r="AX894" s="15" t="s">
        <v>73</v>
      </c>
      <c r="AY894" s="253" t="s">
        <v>143</v>
      </c>
    </row>
    <row r="895" spans="2:51" s="13" customFormat="1" ht="10.2">
      <c r="B895" s="221"/>
      <c r="C895" s="222"/>
      <c r="D895" s="217" t="s">
        <v>177</v>
      </c>
      <c r="E895" s="223" t="s">
        <v>1</v>
      </c>
      <c r="F895" s="224" t="s">
        <v>861</v>
      </c>
      <c r="G895" s="222"/>
      <c r="H895" s="225">
        <v>146.625</v>
      </c>
      <c r="I895" s="226"/>
      <c r="J895" s="222"/>
      <c r="K895" s="222"/>
      <c r="L895" s="227"/>
      <c r="M895" s="228"/>
      <c r="N895" s="229"/>
      <c r="O895" s="229"/>
      <c r="P895" s="229"/>
      <c r="Q895" s="229"/>
      <c r="R895" s="229"/>
      <c r="S895" s="229"/>
      <c r="T895" s="230"/>
      <c r="AT895" s="231" t="s">
        <v>177</v>
      </c>
      <c r="AU895" s="231" t="s">
        <v>83</v>
      </c>
      <c r="AV895" s="13" t="s">
        <v>83</v>
      </c>
      <c r="AW895" s="13" t="s">
        <v>29</v>
      </c>
      <c r="AX895" s="13" t="s">
        <v>73</v>
      </c>
      <c r="AY895" s="231" t="s">
        <v>143</v>
      </c>
    </row>
    <row r="896" spans="2:51" s="13" customFormat="1" ht="10.2">
      <c r="B896" s="221"/>
      <c r="C896" s="222"/>
      <c r="D896" s="217" t="s">
        <v>177</v>
      </c>
      <c r="E896" s="223" t="s">
        <v>1</v>
      </c>
      <c r="F896" s="224" t="s">
        <v>862</v>
      </c>
      <c r="G896" s="222"/>
      <c r="H896" s="225">
        <v>83.25</v>
      </c>
      <c r="I896" s="226"/>
      <c r="J896" s="222"/>
      <c r="K896" s="222"/>
      <c r="L896" s="227"/>
      <c r="M896" s="228"/>
      <c r="N896" s="229"/>
      <c r="O896" s="229"/>
      <c r="P896" s="229"/>
      <c r="Q896" s="229"/>
      <c r="R896" s="229"/>
      <c r="S896" s="229"/>
      <c r="T896" s="230"/>
      <c r="AT896" s="231" t="s">
        <v>177</v>
      </c>
      <c r="AU896" s="231" t="s">
        <v>83</v>
      </c>
      <c r="AV896" s="13" t="s">
        <v>83</v>
      </c>
      <c r="AW896" s="13" t="s">
        <v>29</v>
      </c>
      <c r="AX896" s="13" t="s">
        <v>73</v>
      </c>
      <c r="AY896" s="231" t="s">
        <v>143</v>
      </c>
    </row>
    <row r="897" spans="2:51" s="13" customFormat="1" ht="10.2">
      <c r="B897" s="221"/>
      <c r="C897" s="222"/>
      <c r="D897" s="217" t="s">
        <v>177</v>
      </c>
      <c r="E897" s="223" t="s">
        <v>1</v>
      </c>
      <c r="F897" s="224" t="s">
        <v>863</v>
      </c>
      <c r="G897" s="222"/>
      <c r="H897" s="225">
        <v>40</v>
      </c>
      <c r="I897" s="226"/>
      <c r="J897" s="222"/>
      <c r="K897" s="222"/>
      <c r="L897" s="227"/>
      <c r="M897" s="228"/>
      <c r="N897" s="229"/>
      <c r="O897" s="229"/>
      <c r="P897" s="229"/>
      <c r="Q897" s="229"/>
      <c r="R897" s="229"/>
      <c r="S897" s="229"/>
      <c r="T897" s="230"/>
      <c r="AT897" s="231" t="s">
        <v>177</v>
      </c>
      <c r="AU897" s="231" t="s">
        <v>83</v>
      </c>
      <c r="AV897" s="13" t="s">
        <v>83</v>
      </c>
      <c r="AW897" s="13" t="s">
        <v>29</v>
      </c>
      <c r="AX897" s="13" t="s">
        <v>73</v>
      </c>
      <c r="AY897" s="231" t="s">
        <v>143</v>
      </c>
    </row>
    <row r="898" spans="2:51" s="13" customFormat="1" ht="10.2">
      <c r="B898" s="221"/>
      <c r="C898" s="222"/>
      <c r="D898" s="217" t="s">
        <v>177</v>
      </c>
      <c r="E898" s="223" t="s">
        <v>1</v>
      </c>
      <c r="F898" s="224" t="s">
        <v>864</v>
      </c>
      <c r="G898" s="222"/>
      <c r="H898" s="225">
        <v>43</v>
      </c>
      <c r="I898" s="226"/>
      <c r="J898" s="222"/>
      <c r="K898" s="222"/>
      <c r="L898" s="227"/>
      <c r="M898" s="228"/>
      <c r="N898" s="229"/>
      <c r="O898" s="229"/>
      <c r="P898" s="229"/>
      <c r="Q898" s="229"/>
      <c r="R898" s="229"/>
      <c r="S898" s="229"/>
      <c r="T898" s="230"/>
      <c r="AT898" s="231" t="s">
        <v>177</v>
      </c>
      <c r="AU898" s="231" t="s">
        <v>83</v>
      </c>
      <c r="AV898" s="13" t="s">
        <v>83</v>
      </c>
      <c r="AW898" s="13" t="s">
        <v>29</v>
      </c>
      <c r="AX898" s="13" t="s">
        <v>73</v>
      </c>
      <c r="AY898" s="231" t="s">
        <v>143</v>
      </c>
    </row>
    <row r="899" spans="2:51" s="13" customFormat="1" ht="10.2">
      <c r="B899" s="221"/>
      <c r="C899" s="222"/>
      <c r="D899" s="217" t="s">
        <v>177</v>
      </c>
      <c r="E899" s="223" t="s">
        <v>1</v>
      </c>
      <c r="F899" s="224" t="s">
        <v>857</v>
      </c>
      <c r="G899" s="222"/>
      <c r="H899" s="225">
        <v>77</v>
      </c>
      <c r="I899" s="226"/>
      <c r="J899" s="222"/>
      <c r="K899" s="222"/>
      <c r="L899" s="227"/>
      <c r="M899" s="228"/>
      <c r="N899" s="229"/>
      <c r="O899" s="229"/>
      <c r="P899" s="229"/>
      <c r="Q899" s="229"/>
      <c r="R899" s="229"/>
      <c r="S899" s="229"/>
      <c r="T899" s="230"/>
      <c r="AT899" s="231" t="s">
        <v>177</v>
      </c>
      <c r="AU899" s="231" t="s">
        <v>83</v>
      </c>
      <c r="AV899" s="13" t="s">
        <v>83</v>
      </c>
      <c r="AW899" s="13" t="s">
        <v>29</v>
      </c>
      <c r="AX899" s="13" t="s">
        <v>73</v>
      </c>
      <c r="AY899" s="231" t="s">
        <v>143</v>
      </c>
    </row>
    <row r="900" spans="2:51" s="15" customFormat="1" ht="10.2">
      <c r="B900" s="243"/>
      <c r="C900" s="244"/>
      <c r="D900" s="217" t="s">
        <v>177</v>
      </c>
      <c r="E900" s="245" t="s">
        <v>1</v>
      </c>
      <c r="F900" s="246" t="s">
        <v>757</v>
      </c>
      <c r="G900" s="244"/>
      <c r="H900" s="247">
        <v>389.875</v>
      </c>
      <c r="I900" s="248"/>
      <c r="J900" s="244"/>
      <c r="K900" s="244"/>
      <c r="L900" s="249"/>
      <c r="M900" s="250"/>
      <c r="N900" s="251"/>
      <c r="O900" s="251"/>
      <c r="P900" s="251"/>
      <c r="Q900" s="251"/>
      <c r="R900" s="251"/>
      <c r="S900" s="251"/>
      <c r="T900" s="252"/>
      <c r="AT900" s="253" t="s">
        <v>177</v>
      </c>
      <c r="AU900" s="253" t="s">
        <v>83</v>
      </c>
      <c r="AV900" s="15" t="s">
        <v>157</v>
      </c>
      <c r="AW900" s="15" t="s">
        <v>29</v>
      </c>
      <c r="AX900" s="15" t="s">
        <v>73</v>
      </c>
      <c r="AY900" s="253" t="s">
        <v>143</v>
      </c>
    </row>
    <row r="901" spans="2:51" s="14" customFormat="1" ht="10.2">
      <c r="B901" s="232"/>
      <c r="C901" s="233"/>
      <c r="D901" s="217" t="s">
        <v>177</v>
      </c>
      <c r="E901" s="234" t="s">
        <v>1</v>
      </c>
      <c r="F901" s="235" t="s">
        <v>179</v>
      </c>
      <c r="G901" s="233"/>
      <c r="H901" s="236">
        <v>1545.875</v>
      </c>
      <c r="I901" s="237"/>
      <c r="J901" s="233"/>
      <c r="K901" s="233"/>
      <c r="L901" s="238"/>
      <c r="M901" s="239"/>
      <c r="N901" s="240"/>
      <c r="O901" s="240"/>
      <c r="P901" s="240"/>
      <c r="Q901" s="240"/>
      <c r="R901" s="240"/>
      <c r="S901" s="240"/>
      <c r="T901" s="241"/>
      <c r="AT901" s="242" t="s">
        <v>177</v>
      </c>
      <c r="AU901" s="242" t="s">
        <v>83</v>
      </c>
      <c r="AV901" s="14" t="s">
        <v>151</v>
      </c>
      <c r="AW901" s="14" t="s">
        <v>29</v>
      </c>
      <c r="AX901" s="14" t="s">
        <v>81</v>
      </c>
      <c r="AY901" s="242" t="s">
        <v>143</v>
      </c>
    </row>
    <row r="902" spans="1:65" s="2" customFormat="1" ht="32.4" customHeight="1">
      <c r="A902" s="35"/>
      <c r="B902" s="36"/>
      <c r="C902" s="204" t="s">
        <v>865</v>
      </c>
      <c r="D902" s="204" t="s">
        <v>146</v>
      </c>
      <c r="E902" s="205" t="s">
        <v>866</v>
      </c>
      <c r="F902" s="206" t="s">
        <v>867</v>
      </c>
      <c r="G902" s="207" t="s">
        <v>199</v>
      </c>
      <c r="H902" s="208">
        <v>248.4</v>
      </c>
      <c r="I902" s="209"/>
      <c r="J902" s="210">
        <f>ROUND(I902*H902,2)</f>
        <v>0</v>
      </c>
      <c r="K902" s="206" t="s">
        <v>150</v>
      </c>
      <c r="L902" s="40"/>
      <c r="M902" s="211" t="s">
        <v>1</v>
      </c>
      <c r="N902" s="212" t="s">
        <v>38</v>
      </c>
      <c r="O902" s="72"/>
      <c r="P902" s="213">
        <f>O902*H902</f>
        <v>0</v>
      </c>
      <c r="Q902" s="213">
        <v>0</v>
      </c>
      <c r="R902" s="213">
        <f>Q902*H902</f>
        <v>0</v>
      </c>
      <c r="S902" s="213">
        <v>0</v>
      </c>
      <c r="T902" s="214">
        <f>S902*H902</f>
        <v>0</v>
      </c>
      <c r="U902" s="35"/>
      <c r="V902" s="35"/>
      <c r="W902" s="35"/>
      <c r="X902" s="35"/>
      <c r="Y902" s="35"/>
      <c r="Z902" s="35"/>
      <c r="AA902" s="35"/>
      <c r="AB902" s="35"/>
      <c r="AC902" s="35"/>
      <c r="AD902" s="35"/>
      <c r="AE902" s="35"/>
      <c r="AR902" s="215" t="s">
        <v>151</v>
      </c>
      <c r="AT902" s="215" t="s">
        <v>146</v>
      </c>
      <c r="AU902" s="215" t="s">
        <v>83</v>
      </c>
      <c r="AY902" s="18" t="s">
        <v>143</v>
      </c>
      <c r="BE902" s="216">
        <f>IF(N902="základní",J902,0)</f>
        <v>0</v>
      </c>
      <c r="BF902" s="216">
        <f>IF(N902="snížená",J902,0)</f>
        <v>0</v>
      </c>
      <c r="BG902" s="216">
        <f>IF(N902="zákl. přenesená",J902,0)</f>
        <v>0</v>
      </c>
      <c r="BH902" s="216">
        <f>IF(N902="sníž. přenesená",J902,0)</f>
        <v>0</v>
      </c>
      <c r="BI902" s="216">
        <f>IF(N902="nulová",J902,0)</f>
        <v>0</v>
      </c>
      <c r="BJ902" s="18" t="s">
        <v>81</v>
      </c>
      <c r="BK902" s="216">
        <f>ROUND(I902*H902,2)</f>
        <v>0</v>
      </c>
      <c r="BL902" s="18" t="s">
        <v>151</v>
      </c>
      <c r="BM902" s="215" t="s">
        <v>868</v>
      </c>
    </row>
    <row r="903" spans="1:47" s="2" customFormat="1" ht="57.6">
      <c r="A903" s="35"/>
      <c r="B903" s="36"/>
      <c r="C903" s="37"/>
      <c r="D903" s="217" t="s">
        <v>152</v>
      </c>
      <c r="E903" s="37"/>
      <c r="F903" s="218" t="s">
        <v>869</v>
      </c>
      <c r="G903" s="37"/>
      <c r="H903" s="37"/>
      <c r="I903" s="116"/>
      <c r="J903" s="37"/>
      <c r="K903" s="37"/>
      <c r="L903" s="40"/>
      <c r="M903" s="219"/>
      <c r="N903" s="220"/>
      <c r="O903" s="72"/>
      <c r="P903" s="72"/>
      <c r="Q903" s="72"/>
      <c r="R903" s="72"/>
      <c r="S903" s="72"/>
      <c r="T903" s="73"/>
      <c r="U903" s="35"/>
      <c r="V903" s="35"/>
      <c r="W903" s="35"/>
      <c r="X903" s="35"/>
      <c r="Y903" s="35"/>
      <c r="Z903" s="35"/>
      <c r="AA903" s="35"/>
      <c r="AB903" s="35"/>
      <c r="AC903" s="35"/>
      <c r="AD903" s="35"/>
      <c r="AE903" s="35"/>
      <c r="AT903" s="18" t="s">
        <v>152</v>
      </c>
      <c r="AU903" s="18" t="s">
        <v>83</v>
      </c>
    </row>
    <row r="904" spans="2:51" s="13" customFormat="1" ht="10.2">
      <c r="B904" s="221"/>
      <c r="C904" s="222"/>
      <c r="D904" s="217" t="s">
        <v>177</v>
      </c>
      <c r="E904" s="223" t="s">
        <v>1</v>
      </c>
      <c r="F904" s="224" t="s">
        <v>870</v>
      </c>
      <c r="G904" s="222"/>
      <c r="H904" s="225">
        <v>241.92</v>
      </c>
      <c r="I904" s="226"/>
      <c r="J904" s="222"/>
      <c r="K904" s="222"/>
      <c r="L904" s="227"/>
      <c r="M904" s="228"/>
      <c r="N904" s="229"/>
      <c r="O904" s="229"/>
      <c r="P904" s="229"/>
      <c r="Q904" s="229"/>
      <c r="R904" s="229"/>
      <c r="S904" s="229"/>
      <c r="T904" s="230"/>
      <c r="AT904" s="231" t="s">
        <v>177</v>
      </c>
      <c r="AU904" s="231" t="s">
        <v>83</v>
      </c>
      <c r="AV904" s="13" t="s">
        <v>83</v>
      </c>
      <c r="AW904" s="13" t="s">
        <v>29</v>
      </c>
      <c r="AX904" s="13" t="s">
        <v>73</v>
      </c>
      <c r="AY904" s="231" t="s">
        <v>143</v>
      </c>
    </row>
    <row r="905" spans="2:51" s="13" customFormat="1" ht="10.2">
      <c r="B905" s="221"/>
      <c r="C905" s="222"/>
      <c r="D905" s="217" t="s">
        <v>177</v>
      </c>
      <c r="E905" s="223" t="s">
        <v>1</v>
      </c>
      <c r="F905" s="224" t="s">
        <v>871</v>
      </c>
      <c r="G905" s="222"/>
      <c r="H905" s="225">
        <v>6.48</v>
      </c>
      <c r="I905" s="226"/>
      <c r="J905" s="222"/>
      <c r="K905" s="222"/>
      <c r="L905" s="227"/>
      <c r="M905" s="228"/>
      <c r="N905" s="229"/>
      <c r="O905" s="229"/>
      <c r="P905" s="229"/>
      <c r="Q905" s="229"/>
      <c r="R905" s="229"/>
      <c r="S905" s="229"/>
      <c r="T905" s="230"/>
      <c r="AT905" s="231" t="s">
        <v>177</v>
      </c>
      <c r="AU905" s="231" t="s">
        <v>83</v>
      </c>
      <c r="AV905" s="13" t="s">
        <v>83</v>
      </c>
      <c r="AW905" s="13" t="s">
        <v>29</v>
      </c>
      <c r="AX905" s="13" t="s">
        <v>73</v>
      </c>
      <c r="AY905" s="231" t="s">
        <v>143</v>
      </c>
    </row>
    <row r="906" spans="2:51" s="14" customFormat="1" ht="10.2">
      <c r="B906" s="232"/>
      <c r="C906" s="233"/>
      <c r="D906" s="217" t="s">
        <v>177</v>
      </c>
      <c r="E906" s="234" t="s">
        <v>1</v>
      </c>
      <c r="F906" s="235" t="s">
        <v>872</v>
      </c>
      <c r="G906" s="233"/>
      <c r="H906" s="236">
        <v>248.39999999999998</v>
      </c>
      <c r="I906" s="237"/>
      <c r="J906" s="233"/>
      <c r="K906" s="233"/>
      <c r="L906" s="238"/>
      <c r="M906" s="239"/>
      <c r="N906" s="240"/>
      <c r="O906" s="240"/>
      <c r="P906" s="240"/>
      <c r="Q906" s="240"/>
      <c r="R906" s="240"/>
      <c r="S906" s="240"/>
      <c r="T906" s="241"/>
      <c r="AT906" s="242" t="s">
        <v>177</v>
      </c>
      <c r="AU906" s="242" t="s">
        <v>83</v>
      </c>
      <c r="AV906" s="14" t="s">
        <v>151</v>
      </c>
      <c r="AW906" s="14" t="s">
        <v>29</v>
      </c>
      <c r="AX906" s="14" t="s">
        <v>81</v>
      </c>
      <c r="AY906" s="242" t="s">
        <v>143</v>
      </c>
    </row>
    <row r="907" spans="1:65" s="2" customFormat="1" ht="32.4" customHeight="1">
      <c r="A907" s="35"/>
      <c r="B907" s="36"/>
      <c r="C907" s="204" t="s">
        <v>546</v>
      </c>
      <c r="D907" s="204" t="s">
        <v>146</v>
      </c>
      <c r="E907" s="205" t="s">
        <v>873</v>
      </c>
      <c r="F907" s="206" t="s">
        <v>874</v>
      </c>
      <c r="G907" s="207" t="s">
        <v>199</v>
      </c>
      <c r="H907" s="208">
        <v>501.95</v>
      </c>
      <c r="I907" s="209"/>
      <c r="J907" s="210">
        <f>ROUND(I907*H907,2)</f>
        <v>0</v>
      </c>
      <c r="K907" s="206" t="s">
        <v>150</v>
      </c>
      <c r="L907" s="40"/>
      <c r="M907" s="211" t="s">
        <v>1</v>
      </c>
      <c r="N907" s="212" t="s">
        <v>38</v>
      </c>
      <c r="O907" s="72"/>
      <c r="P907" s="213">
        <f>O907*H907</f>
        <v>0</v>
      </c>
      <c r="Q907" s="213">
        <v>0</v>
      </c>
      <c r="R907" s="213">
        <f>Q907*H907</f>
        <v>0</v>
      </c>
      <c r="S907" s="213">
        <v>0</v>
      </c>
      <c r="T907" s="214">
        <f>S907*H907</f>
        <v>0</v>
      </c>
      <c r="U907" s="35"/>
      <c r="V907" s="35"/>
      <c r="W907" s="35"/>
      <c r="X907" s="35"/>
      <c r="Y907" s="35"/>
      <c r="Z907" s="35"/>
      <c r="AA907" s="35"/>
      <c r="AB907" s="35"/>
      <c r="AC907" s="35"/>
      <c r="AD907" s="35"/>
      <c r="AE907" s="35"/>
      <c r="AR907" s="215" t="s">
        <v>151</v>
      </c>
      <c r="AT907" s="215" t="s">
        <v>146</v>
      </c>
      <c r="AU907" s="215" t="s">
        <v>83</v>
      </c>
      <c r="AY907" s="18" t="s">
        <v>143</v>
      </c>
      <c r="BE907" s="216">
        <f>IF(N907="základní",J907,0)</f>
        <v>0</v>
      </c>
      <c r="BF907" s="216">
        <f>IF(N907="snížená",J907,0)</f>
        <v>0</v>
      </c>
      <c r="BG907" s="216">
        <f>IF(N907="zákl. přenesená",J907,0)</f>
        <v>0</v>
      </c>
      <c r="BH907" s="216">
        <f>IF(N907="sníž. přenesená",J907,0)</f>
        <v>0</v>
      </c>
      <c r="BI907" s="216">
        <f>IF(N907="nulová",J907,0)</f>
        <v>0</v>
      </c>
      <c r="BJ907" s="18" t="s">
        <v>81</v>
      </c>
      <c r="BK907" s="216">
        <f>ROUND(I907*H907,2)</f>
        <v>0</v>
      </c>
      <c r="BL907" s="18" t="s">
        <v>151</v>
      </c>
      <c r="BM907" s="215" t="s">
        <v>875</v>
      </c>
    </row>
    <row r="908" spans="1:47" s="2" customFormat="1" ht="57.6">
      <c r="A908" s="35"/>
      <c r="B908" s="36"/>
      <c r="C908" s="37"/>
      <c r="D908" s="217" t="s">
        <v>152</v>
      </c>
      <c r="E908" s="37"/>
      <c r="F908" s="218" t="s">
        <v>869</v>
      </c>
      <c r="G908" s="37"/>
      <c r="H908" s="37"/>
      <c r="I908" s="116"/>
      <c r="J908" s="37"/>
      <c r="K908" s="37"/>
      <c r="L908" s="40"/>
      <c r="M908" s="219"/>
      <c r="N908" s="220"/>
      <c r="O908" s="72"/>
      <c r="P908" s="72"/>
      <c r="Q908" s="72"/>
      <c r="R908" s="72"/>
      <c r="S908" s="72"/>
      <c r="T908" s="73"/>
      <c r="U908" s="35"/>
      <c r="V908" s="35"/>
      <c r="W908" s="35"/>
      <c r="X908" s="35"/>
      <c r="Y908" s="35"/>
      <c r="Z908" s="35"/>
      <c r="AA908" s="35"/>
      <c r="AB908" s="35"/>
      <c r="AC908" s="35"/>
      <c r="AD908" s="35"/>
      <c r="AE908" s="35"/>
      <c r="AT908" s="18" t="s">
        <v>152</v>
      </c>
      <c r="AU908" s="18" t="s">
        <v>83</v>
      </c>
    </row>
    <row r="909" spans="2:51" s="13" customFormat="1" ht="10.2">
      <c r="B909" s="221"/>
      <c r="C909" s="222"/>
      <c r="D909" s="217" t="s">
        <v>177</v>
      </c>
      <c r="E909" s="223" t="s">
        <v>1</v>
      </c>
      <c r="F909" s="224" t="s">
        <v>876</v>
      </c>
      <c r="G909" s="222"/>
      <c r="H909" s="225">
        <v>59.2</v>
      </c>
      <c r="I909" s="226"/>
      <c r="J909" s="222"/>
      <c r="K909" s="222"/>
      <c r="L909" s="227"/>
      <c r="M909" s="228"/>
      <c r="N909" s="229"/>
      <c r="O909" s="229"/>
      <c r="P909" s="229"/>
      <c r="Q909" s="229"/>
      <c r="R909" s="229"/>
      <c r="S909" s="229"/>
      <c r="T909" s="230"/>
      <c r="AT909" s="231" t="s">
        <v>177</v>
      </c>
      <c r="AU909" s="231" t="s">
        <v>83</v>
      </c>
      <c r="AV909" s="13" t="s">
        <v>83</v>
      </c>
      <c r="AW909" s="13" t="s">
        <v>29</v>
      </c>
      <c r="AX909" s="13" t="s">
        <v>73</v>
      </c>
      <c r="AY909" s="231" t="s">
        <v>143</v>
      </c>
    </row>
    <row r="910" spans="2:51" s="13" customFormat="1" ht="10.2">
      <c r="B910" s="221"/>
      <c r="C910" s="222"/>
      <c r="D910" s="217" t="s">
        <v>177</v>
      </c>
      <c r="E910" s="223" t="s">
        <v>1</v>
      </c>
      <c r="F910" s="224" t="s">
        <v>877</v>
      </c>
      <c r="G910" s="222"/>
      <c r="H910" s="225">
        <v>32.15</v>
      </c>
      <c r="I910" s="226"/>
      <c r="J910" s="222"/>
      <c r="K910" s="222"/>
      <c r="L910" s="227"/>
      <c r="M910" s="228"/>
      <c r="N910" s="229"/>
      <c r="O910" s="229"/>
      <c r="P910" s="229"/>
      <c r="Q910" s="229"/>
      <c r="R910" s="229"/>
      <c r="S910" s="229"/>
      <c r="T910" s="230"/>
      <c r="AT910" s="231" t="s">
        <v>177</v>
      </c>
      <c r="AU910" s="231" t="s">
        <v>83</v>
      </c>
      <c r="AV910" s="13" t="s">
        <v>83</v>
      </c>
      <c r="AW910" s="13" t="s">
        <v>29</v>
      </c>
      <c r="AX910" s="13" t="s">
        <v>73</v>
      </c>
      <c r="AY910" s="231" t="s">
        <v>143</v>
      </c>
    </row>
    <row r="911" spans="2:51" s="13" customFormat="1" ht="10.2">
      <c r="B911" s="221"/>
      <c r="C911" s="222"/>
      <c r="D911" s="217" t="s">
        <v>177</v>
      </c>
      <c r="E911" s="223" t="s">
        <v>1</v>
      </c>
      <c r="F911" s="224" t="s">
        <v>878</v>
      </c>
      <c r="G911" s="222"/>
      <c r="H911" s="225">
        <v>24.8</v>
      </c>
      <c r="I911" s="226"/>
      <c r="J911" s="222"/>
      <c r="K911" s="222"/>
      <c r="L911" s="227"/>
      <c r="M911" s="228"/>
      <c r="N911" s="229"/>
      <c r="O911" s="229"/>
      <c r="P911" s="229"/>
      <c r="Q911" s="229"/>
      <c r="R911" s="229"/>
      <c r="S911" s="229"/>
      <c r="T911" s="230"/>
      <c r="AT911" s="231" t="s">
        <v>177</v>
      </c>
      <c r="AU911" s="231" t="s">
        <v>83</v>
      </c>
      <c r="AV911" s="13" t="s">
        <v>83</v>
      </c>
      <c r="AW911" s="13" t="s">
        <v>29</v>
      </c>
      <c r="AX911" s="13" t="s">
        <v>73</v>
      </c>
      <c r="AY911" s="231" t="s">
        <v>143</v>
      </c>
    </row>
    <row r="912" spans="2:51" s="13" customFormat="1" ht="10.2">
      <c r="B912" s="221"/>
      <c r="C912" s="222"/>
      <c r="D912" s="217" t="s">
        <v>177</v>
      </c>
      <c r="E912" s="223" t="s">
        <v>1</v>
      </c>
      <c r="F912" s="224" t="s">
        <v>879</v>
      </c>
      <c r="G912" s="222"/>
      <c r="H912" s="225">
        <v>8.6</v>
      </c>
      <c r="I912" s="226"/>
      <c r="J912" s="222"/>
      <c r="K912" s="222"/>
      <c r="L912" s="227"/>
      <c r="M912" s="228"/>
      <c r="N912" s="229"/>
      <c r="O912" s="229"/>
      <c r="P912" s="229"/>
      <c r="Q912" s="229"/>
      <c r="R912" s="229"/>
      <c r="S912" s="229"/>
      <c r="T912" s="230"/>
      <c r="AT912" s="231" t="s">
        <v>177</v>
      </c>
      <c r="AU912" s="231" t="s">
        <v>83</v>
      </c>
      <c r="AV912" s="13" t="s">
        <v>83</v>
      </c>
      <c r="AW912" s="13" t="s">
        <v>29</v>
      </c>
      <c r="AX912" s="13" t="s">
        <v>73</v>
      </c>
      <c r="AY912" s="231" t="s">
        <v>143</v>
      </c>
    </row>
    <row r="913" spans="2:51" s="15" customFormat="1" ht="10.2">
      <c r="B913" s="243"/>
      <c r="C913" s="244"/>
      <c r="D913" s="217" t="s">
        <v>177</v>
      </c>
      <c r="E913" s="245" t="s">
        <v>1</v>
      </c>
      <c r="F913" s="246" t="s">
        <v>744</v>
      </c>
      <c r="G913" s="244"/>
      <c r="H913" s="247">
        <v>124.74999999999999</v>
      </c>
      <c r="I913" s="248"/>
      <c r="J913" s="244"/>
      <c r="K913" s="244"/>
      <c r="L913" s="249"/>
      <c r="M913" s="250"/>
      <c r="N913" s="251"/>
      <c r="O913" s="251"/>
      <c r="P913" s="251"/>
      <c r="Q913" s="251"/>
      <c r="R913" s="251"/>
      <c r="S913" s="251"/>
      <c r="T913" s="252"/>
      <c r="AT913" s="253" t="s">
        <v>177</v>
      </c>
      <c r="AU913" s="253" t="s">
        <v>83</v>
      </c>
      <c r="AV913" s="15" t="s">
        <v>157</v>
      </c>
      <c r="AW913" s="15" t="s">
        <v>29</v>
      </c>
      <c r="AX913" s="15" t="s">
        <v>73</v>
      </c>
      <c r="AY913" s="253" t="s">
        <v>143</v>
      </c>
    </row>
    <row r="914" spans="2:51" s="13" customFormat="1" ht="10.2">
      <c r="B914" s="221"/>
      <c r="C914" s="222"/>
      <c r="D914" s="217" t="s">
        <v>177</v>
      </c>
      <c r="E914" s="223" t="s">
        <v>1</v>
      </c>
      <c r="F914" s="224" t="s">
        <v>880</v>
      </c>
      <c r="G914" s="222"/>
      <c r="H914" s="225">
        <v>59.3</v>
      </c>
      <c r="I914" s="226"/>
      <c r="J914" s="222"/>
      <c r="K914" s="222"/>
      <c r="L914" s="227"/>
      <c r="M914" s="228"/>
      <c r="N914" s="229"/>
      <c r="O914" s="229"/>
      <c r="P914" s="229"/>
      <c r="Q914" s="229"/>
      <c r="R914" s="229"/>
      <c r="S914" s="229"/>
      <c r="T914" s="230"/>
      <c r="AT914" s="231" t="s">
        <v>177</v>
      </c>
      <c r="AU914" s="231" t="s">
        <v>83</v>
      </c>
      <c r="AV914" s="13" t="s">
        <v>83</v>
      </c>
      <c r="AW914" s="13" t="s">
        <v>29</v>
      </c>
      <c r="AX914" s="13" t="s">
        <v>73</v>
      </c>
      <c r="AY914" s="231" t="s">
        <v>143</v>
      </c>
    </row>
    <row r="915" spans="2:51" s="13" customFormat="1" ht="10.2">
      <c r="B915" s="221"/>
      <c r="C915" s="222"/>
      <c r="D915" s="217" t="s">
        <v>177</v>
      </c>
      <c r="E915" s="223" t="s">
        <v>1</v>
      </c>
      <c r="F915" s="224" t="s">
        <v>881</v>
      </c>
      <c r="G915" s="222"/>
      <c r="H915" s="225">
        <v>33.6</v>
      </c>
      <c r="I915" s="226"/>
      <c r="J915" s="222"/>
      <c r="K915" s="222"/>
      <c r="L915" s="227"/>
      <c r="M915" s="228"/>
      <c r="N915" s="229"/>
      <c r="O915" s="229"/>
      <c r="P915" s="229"/>
      <c r="Q915" s="229"/>
      <c r="R915" s="229"/>
      <c r="S915" s="229"/>
      <c r="T915" s="230"/>
      <c r="AT915" s="231" t="s">
        <v>177</v>
      </c>
      <c r="AU915" s="231" t="s">
        <v>83</v>
      </c>
      <c r="AV915" s="13" t="s">
        <v>83</v>
      </c>
      <c r="AW915" s="13" t="s">
        <v>29</v>
      </c>
      <c r="AX915" s="13" t="s">
        <v>73</v>
      </c>
      <c r="AY915" s="231" t="s">
        <v>143</v>
      </c>
    </row>
    <row r="916" spans="2:51" s="13" customFormat="1" ht="10.2">
      <c r="B916" s="221"/>
      <c r="C916" s="222"/>
      <c r="D916" s="217" t="s">
        <v>177</v>
      </c>
      <c r="E916" s="223" t="s">
        <v>1</v>
      </c>
      <c r="F916" s="224" t="s">
        <v>882</v>
      </c>
      <c r="G916" s="222"/>
      <c r="H916" s="225">
        <v>33.2</v>
      </c>
      <c r="I916" s="226"/>
      <c r="J916" s="222"/>
      <c r="K916" s="222"/>
      <c r="L916" s="227"/>
      <c r="M916" s="228"/>
      <c r="N916" s="229"/>
      <c r="O916" s="229"/>
      <c r="P916" s="229"/>
      <c r="Q916" s="229"/>
      <c r="R916" s="229"/>
      <c r="S916" s="229"/>
      <c r="T916" s="230"/>
      <c r="AT916" s="231" t="s">
        <v>177</v>
      </c>
      <c r="AU916" s="231" t="s">
        <v>83</v>
      </c>
      <c r="AV916" s="13" t="s">
        <v>83</v>
      </c>
      <c r="AW916" s="13" t="s">
        <v>29</v>
      </c>
      <c r="AX916" s="13" t="s">
        <v>73</v>
      </c>
      <c r="AY916" s="231" t="s">
        <v>143</v>
      </c>
    </row>
    <row r="917" spans="2:51" s="15" customFormat="1" ht="10.2">
      <c r="B917" s="243"/>
      <c r="C917" s="244"/>
      <c r="D917" s="217" t="s">
        <v>177</v>
      </c>
      <c r="E917" s="245" t="s">
        <v>1</v>
      </c>
      <c r="F917" s="246" t="s">
        <v>748</v>
      </c>
      <c r="G917" s="244"/>
      <c r="H917" s="247">
        <v>126.10000000000001</v>
      </c>
      <c r="I917" s="248"/>
      <c r="J917" s="244"/>
      <c r="K917" s="244"/>
      <c r="L917" s="249"/>
      <c r="M917" s="250"/>
      <c r="N917" s="251"/>
      <c r="O917" s="251"/>
      <c r="P917" s="251"/>
      <c r="Q917" s="251"/>
      <c r="R917" s="251"/>
      <c r="S917" s="251"/>
      <c r="T917" s="252"/>
      <c r="AT917" s="253" t="s">
        <v>177</v>
      </c>
      <c r="AU917" s="253" t="s">
        <v>83</v>
      </c>
      <c r="AV917" s="15" t="s">
        <v>157</v>
      </c>
      <c r="AW917" s="15" t="s">
        <v>29</v>
      </c>
      <c r="AX917" s="15" t="s">
        <v>73</v>
      </c>
      <c r="AY917" s="253" t="s">
        <v>143</v>
      </c>
    </row>
    <row r="918" spans="2:51" s="13" customFormat="1" ht="10.2">
      <c r="B918" s="221"/>
      <c r="C918" s="222"/>
      <c r="D918" s="217" t="s">
        <v>177</v>
      </c>
      <c r="E918" s="223" t="s">
        <v>1</v>
      </c>
      <c r="F918" s="224" t="s">
        <v>883</v>
      </c>
      <c r="G918" s="222"/>
      <c r="H918" s="225">
        <v>59.25</v>
      </c>
      <c r="I918" s="226"/>
      <c r="J918" s="222"/>
      <c r="K918" s="222"/>
      <c r="L918" s="227"/>
      <c r="M918" s="228"/>
      <c r="N918" s="229"/>
      <c r="O918" s="229"/>
      <c r="P918" s="229"/>
      <c r="Q918" s="229"/>
      <c r="R918" s="229"/>
      <c r="S918" s="229"/>
      <c r="T918" s="230"/>
      <c r="AT918" s="231" t="s">
        <v>177</v>
      </c>
      <c r="AU918" s="231" t="s">
        <v>83</v>
      </c>
      <c r="AV918" s="13" t="s">
        <v>83</v>
      </c>
      <c r="AW918" s="13" t="s">
        <v>29</v>
      </c>
      <c r="AX918" s="13" t="s">
        <v>73</v>
      </c>
      <c r="AY918" s="231" t="s">
        <v>143</v>
      </c>
    </row>
    <row r="919" spans="2:51" s="13" customFormat="1" ht="10.2">
      <c r="B919" s="221"/>
      <c r="C919" s="222"/>
      <c r="D919" s="217" t="s">
        <v>177</v>
      </c>
      <c r="E919" s="223" t="s">
        <v>1</v>
      </c>
      <c r="F919" s="224" t="s">
        <v>884</v>
      </c>
      <c r="G919" s="222"/>
      <c r="H919" s="225">
        <v>33.3</v>
      </c>
      <c r="I919" s="226"/>
      <c r="J919" s="222"/>
      <c r="K919" s="222"/>
      <c r="L919" s="227"/>
      <c r="M919" s="228"/>
      <c r="N919" s="229"/>
      <c r="O919" s="229"/>
      <c r="P919" s="229"/>
      <c r="Q919" s="229"/>
      <c r="R919" s="229"/>
      <c r="S919" s="229"/>
      <c r="T919" s="230"/>
      <c r="AT919" s="231" t="s">
        <v>177</v>
      </c>
      <c r="AU919" s="231" t="s">
        <v>83</v>
      </c>
      <c r="AV919" s="13" t="s">
        <v>83</v>
      </c>
      <c r="AW919" s="13" t="s">
        <v>29</v>
      </c>
      <c r="AX919" s="13" t="s">
        <v>73</v>
      </c>
      <c r="AY919" s="231" t="s">
        <v>143</v>
      </c>
    </row>
    <row r="920" spans="2:51" s="13" customFormat="1" ht="10.2">
      <c r="B920" s="221"/>
      <c r="C920" s="222"/>
      <c r="D920" s="217" t="s">
        <v>177</v>
      </c>
      <c r="E920" s="223" t="s">
        <v>1</v>
      </c>
      <c r="F920" s="224" t="s">
        <v>885</v>
      </c>
      <c r="G920" s="222"/>
      <c r="H920" s="225">
        <v>33.4</v>
      </c>
      <c r="I920" s="226"/>
      <c r="J920" s="222"/>
      <c r="K920" s="222"/>
      <c r="L920" s="227"/>
      <c r="M920" s="228"/>
      <c r="N920" s="229"/>
      <c r="O920" s="229"/>
      <c r="P920" s="229"/>
      <c r="Q920" s="229"/>
      <c r="R920" s="229"/>
      <c r="S920" s="229"/>
      <c r="T920" s="230"/>
      <c r="AT920" s="231" t="s">
        <v>177</v>
      </c>
      <c r="AU920" s="231" t="s">
        <v>83</v>
      </c>
      <c r="AV920" s="13" t="s">
        <v>83</v>
      </c>
      <c r="AW920" s="13" t="s">
        <v>29</v>
      </c>
      <c r="AX920" s="13" t="s">
        <v>73</v>
      </c>
      <c r="AY920" s="231" t="s">
        <v>143</v>
      </c>
    </row>
    <row r="921" spans="2:51" s="15" customFormat="1" ht="10.2">
      <c r="B921" s="243"/>
      <c r="C921" s="244"/>
      <c r="D921" s="217" t="s">
        <v>177</v>
      </c>
      <c r="E921" s="245" t="s">
        <v>1</v>
      </c>
      <c r="F921" s="246" t="s">
        <v>752</v>
      </c>
      <c r="G921" s="244"/>
      <c r="H921" s="247">
        <v>125.94999999999999</v>
      </c>
      <c r="I921" s="248"/>
      <c r="J921" s="244"/>
      <c r="K921" s="244"/>
      <c r="L921" s="249"/>
      <c r="M921" s="250"/>
      <c r="N921" s="251"/>
      <c r="O921" s="251"/>
      <c r="P921" s="251"/>
      <c r="Q921" s="251"/>
      <c r="R921" s="251"/>
      <c r="S921" s="251"/>
      <c r="T921" s="252"/>
      <c r="AT921" s="253" t="s">
        <v>177</v>
      </c>
      <c r="AU921" s="253" t="s">
        <v>83</v>
      </c>
      <c r="AV921" s="15" t="s">
        <v>157</v>
      </c>
      <c r="AW921" s="15" t="s">
        <v>29</v>
      </c>
      <c r="AX921" s="15" t="s">
        <v>73</v>
      </c>
      <c r="AY921" s="253" t="s">
        <v>143</v>
      </c>
    </row>
    <row r="922" spans="2:51" s="13" customFormat="1" ht="10.2">
      <c r="B922" s="221"/>
      <c r="C922" s="222"/>
      <c r="D922" s="217" t="s">
        <v>177</v>
      </c>
      <c r="E922" s="223" t="s">
        <v>1</v>
      </c>
      <c r="F922" s="224" t="s">
        <v>886</v>
      </c>
      <c r="G922" s="222"/>
      <c r="H922" s="225">
        <v>58.65</v>
      </c>
      <c r="I922" s="226"/>
      <c r="J922" s="222"/>
      <c r="K922" s="222"/>
      <c r="L922" s="227"/>
      <c r="M922" s="228"/>
      <c r="N922" s="229"/>
      <c r="O922" s="229"/>
      <c r="P922" s="229"/>
      <c r="Q922" s="229"/>
      <c r="R922" s="229"/>
      <c r="S922" s="229"/>
      <c r="T922" s="230"/>
      <c r="AT922" s="231" t="s">
        <v>177</v>
      </c>
      <c r="AU922" s="231" t="s">
        <v>83</v>
      </c>
      <c r="AV922" s="13" t="s">
        <v>83</v>
      </c>
      <c r="AW922" s="13" t="s">
        <v>29</v>
      </c>
      <c r="AX922" s="13" t="s">
        <v>73</v>
      </c>
      <c r="AY922" s="231" t="s">
        <v>143</v>
      </c>
    </row>
    <row r="923" spans="2:51" s="13" customFormat="1" ht="10.2">
      <c r="B923" s="221"/>
      <c r="C923" s="222"/>
      <c r="D923" s="217" t="s">
        <v>177</v>
      </c>
      <c r="E923" s="223" t="s">
        <v>1</v>
      </c>
      <c r="F923" s="224" t="s">
        <v>887</v>
      </c>
      <c r="G923" s="222"/>
      <c r="H923" s="225">
        <v>33.3</v>
      </c>
      <c r="I923" s="226"/>
      <c r="J923" s="222"/>
      <c r="K923" s="222"/>
      <c r="L923" s="227"/>
      <c r="M923" s="228"/>
      <c r="N923" s="229"/>
      <c r="O923" s="229"/>
      <c r="P923" s="229"/>
      <c r="Q923" s="229"/>
      <c r="R923" s="229"/>
      <c r="S923" s="229"/>
      <c r="T923" s="230"/>
      <c r="AT923" s="231" t="s">
        <v>177</v>
      </c>
      <c r="AU923" s="231" t="s">
        <v>83</v>
      </c>
      <c r="AV923" s="13" t="s">
        <v>83</v>
      </c>
      <c r="AW923" s="13" t="s">
        <v>29</v>
      </c>
      <c r="AX923" s="13" t="s">
        <v>73</v>
      </c>
      <c r="AY923" s="231" t="s">
        <v>143</v>
      </c>
    </row>
    <row r="924" spans="2:51" s="13" customFormat="1" ht="10.2">
      <c r="B924" s="221"/>
      <c r="C924" s="222"/>
      <c r="D924" s="217" t="s">
        <v>177</v>
      </c>
      <c r="E924" s="223" t="s">
        <v>1</v>
      </c>
      <c r="F924" s="224" t="s">
        <v>888</v>
      </c>
      <c r="G924" s="222"/>
      <c r="H924" s="225">
        <v>16</v>
      </c>
      <c r="I924" s="226"/>
      <c r="J924" s="222"/>
      <c r="K924" s="222"/>
      <c r="L924" s="227"/>
      <c r="M924" s="228"/>
      <c r="N924" s="229"/>
      <c r="O924" s="229"/>
      <c r="P924" s="229"/>
      <c r="Q924" s="229"/>
      <c r="R924" s="229"/>
      <c r="S924" s="229"/>
      <c r="T924" s="230"/>
      <c r="AT924" s="231" t="s">
        <v>177</v>
      </c>
      <c r="AU924" s="231" t="s">
        <v>83</v>
      </c>
      <c r="AV924" s="13" t="s">
        <v>83</v>
      </c>
      <c r="AW924" s="13" t="s">
        <v>29</v>
      </c>
      <c r="AX924" s="13" t="s">
        <v>73</v>
      </c>
      <c r="AY924" s="231" t="s">
        <v>143</v>
      </c>
    </row>
    <row r="925" spans="2:51" s="13" customFormat="1" ht="10.2">
      <c r="B925" s="221"/>
      <c r="C925" s="222"/>
      <c r="D925" s="217" t="s">
        <v>177</v>
      </c>
      <c r="E925" s="223" t="s">
        <v>1</v>
      </c>
      <c r="F925" s="224" t="s">
        <v>889</v>
      </c>
      <c r="G925" s="222"/>
      <c r="H925" s="225">
        <v>17.2</v>
      </c>
      <c r="I925" s="226"/>
      <c r="J925" s="222"/>
      <c r="K925" s="222"/>
      <c r="L925" s="227"/>
      <c r="M925" s="228"/>
      <c r="N925" s="229"/>
      <c r="O925" s="229"/>
      <c r="P925" s="229"/>
      <c r="Q925" s="229"/>
      <c r="R925" s="229"/>
      <c r="S925" s="229"/>
      <c r="T925" s="230"/>
      <c r="AT925" s="231" t="s">
        <v>177</v>
      </c>
      <c r="AU925" s="231" t="s">
        <v>83</v>
      </c>
      <c r="AV925" s="13" t="s">
        <v>83</v>
      </c>
      <c r="AW925" s="13" t="s">
        <v>29</v>
      </c>
      <c r="AX925" s="13" t="s">
        <v>73</v>
      </c>
      <c r="AY925" s="231" t="s">
        <v>143</v>
      </c>
    </row>
    <row r="926" spans="2:51" s="15" customFormat="1" ht="10.2">
      <c r="B926" s="243"/>
      <c r="C926" s="244"/>
      <c r="D926" s="217" t="s">
        <v>177</v>
      </c>
      <c r="E926" s="245" t="s">
        <v>1</v>
      </c>
      <c r="F926" s="246" t="s">
        <v>757</v>
      </c>
      <c r="G926" s="244"/>
      <c r="H926" s="247">
        <v>125.14999999999999</v>
      </c>
      <c r="I926" s="248"/>
      <c r="J926" s="244"/>
      <c r="K926" s="244"/>
      <c r="L926" s="249"/>
      <c r="M926" s="250"/>
      <c r="N926" s="251"/>
      <c r="O926" s="251"/>
      <c r="P926" s="251"/>
      <c r="Q926" s="251"/>
      <c r="R926" s="251"/>
      <c r="S926" s="251"/>
      <c r="T926" s="252"/>
      <c r="AT926" s="253" t="s">
        <v>177</v>
      </c>
      <c r="AU926" s="253" t="s">
        <v>83</v>
      </c>
      <c r="AV926" s="15" t="s">
        <v>157</v>
      </c>
      <c r="AW926" s="15" t="s">
        <v>29</v>
      </c>
      <c r="AX926" s="15" t="s">
        <v>73</v>
      </c>
      <c r="AY926" s="253" t="s">
        <v>143</v>
      </c>
    </row>
    <row r="927" spans="2:51" s="14" customFormat="1" ht="20.4">
      <c r="B927" s="232"/>
      <c r="C927" s="233"/>
      <c r="D927" s="217" t="s">
        <v>177</v>
      </c>
      <c r="E927" s="234" t="s">
        <v>1</v>
      </c>
      <c r="F927" s="235" t="s">
        <v>890</v>
      </c>
      <c r="G927" s="233"/>
      <c r="H927" s="236">
        <v>501.94999999999993</v>
      </c>
      <c r="I927" s="237"/>
      <c r="J927" s="233"/>
      <c r="K927" s="233"/>
      <c r="L927" s="238"/>
      <c r="M927" s="239"/>
      <c r="N927" s="240"/>
      <c r="O927" s="240"/>
      <c r="P927" s="240"/>
      <c r="Q927" s="240"/>
      <c r="R927" s="240"/>
      <c r="S927" s="240"/>
      <c r="T927" s="241"/>
      <c r="AT927" s="242" t="s">
        <v>177</v>
      </c>
      <c r="AU927" s="242" t="s">
        <v>83</v>
      </c>
      <c r="AV927" s="14" t="s">
        <v>151</v>
      </c>
      <c r="AW927" s="14" t="s">
        <v>29</v>
      </c>
      <c r="AX927" s="14" t="s">
        <v>81</v>
      </c>
      <c r="AY927" s="242" t="s">
        <v>143</v>
      </c>
    </row>
    <row r="928" spans="1:65" s="2" customFormat="1" ht="32.4" customHeight="1">
      <c r="A928" s="35"/>
      <c r="B928" s="36"/>
      <c r="C928" s="204" t="s">
        <v>891</v>
      </c>
      <c r="D928" s="204" t="s">
        <v>146</v>
      </c>
      <c r="E928" s="205" t="s">
        <v>892</v>
      </c>
      <c r="F928" s="206" t="s">
        <v>893</v>
      </c>
      <c r="G928" s="207" t="s">
        <v>199</v>
      </c>
      <c r="H928" s="208">
        <v>485.392</v>
      </c>
      <c r="I928" s="209"/>
      <c r="J928" s="210">
        <f>ROUND(I928*H928,2)</f>
        <v>0</v>
      </c>
      <c r="K928" s="206" t="s">
        <v>150</v>
      </c>
      <c r="L928" s="40"/>
      <c r="M928" s="211" t="s">
        <v>1</v>
      </c>
      <c r="N928" s="212" t="s">
        <v>38</v>
      </c>
      <c r="O928" s="72"/>
      <c r="P928" s="213">
        <f>O928*H928</f>
        <v>0</v>
      </c>
      <c r="Q928" s="213">
        <v>0</v>
      </c>
      <c r="R928" s="213">
        <f>Q928*H928</f>
        <v>0</v>
      </c>
      <c r="S928" s="213">
        <v>0</v>
      </c>
      <c r="T928" s="214">
        <f>S928*H928</f>
        <v>0</v>
      </c>
      <c r="U928" s="35"/>
      <c r="V928" s="35"/>
      <c r="W928" s="35"/>
      <c r="X928" s="35"/>
      <c r="Y928" s="35"/>
      <c r="Z928" s="35"/>
      <c r="AA928" s="35"/>
      <c r="AB928" s="35"/>
      <c r="AC928" s="35"/>
      <c r="AD928" s="35"/>
      <c r="AE928" s="35"/>
      <c r="AR928" s="215" t="s">
        <v>151</v>
      </c>
      <c r="AT928" s="215" t="s">
        <v>146</v>
      </c>
      <c r="AU928" s="215" t="s">
        <v>83</v>
      </c>
      <c r="AY928" s="18" t="s">
        <v>143</v>
      </c>
      <c r="BE928" s="216">
        <f>IF(N928="základní",J928,0)</f>
        <v>0</v>
      </c>
      <c r="BF928" s="216">
        <f>IF(N928="snížená",J928,0)</f>
        <v>0</v>
      </c>
      <c r="BG928" s="216">
        <f>IF(N928="zákl. přenesená",J928,0)</f>
        <v>0</v>
      </c>
      <c r="BH928" s="216">
        <f>IF(N928="sníž. přenesená",J928,0)</f>
        <v>0</v>
      </c>
      <c r="BI928" s="216">
        <f>IF(N928="nulová",J928,0)</f>
        <v>0</v>
      </c>
      <c r="BJ928" s="18" t="s">
        <v>81</v>
      </c>
      <c r="BK928" s="216">
        <f>ROUND(I928*H928,2)</f>
        <v>0</v>
      </c>
      <c r="BL928" s="18" t="s">
        <v>151</v>
      </c>
      <c r="BM928" s="215" t="s">
        <v>894</v>
      </c>
    </row>
    <row r="929" spans="1:47" s="2" customFormat="1" ht="48">
      <c r="A929" s="35"/>
      <c r="B929" s="36"/>
      <c r="C929" s="37"/>
      <c r="D929" s="217" t="s">
        <v>152</v>
      </c>
      <c r="E929" s="37"/>
      <c r="F929" s="218" t="s">
        <v>895</v>
      </c>
      <c r="G929" s="37"/>
      <c r="H929" s="37"/>
      <c r="I929" s="116"/>
      <c r="J929" s="37"/>
      <c r="K929" s="37"/>
      <c r="L929" s="40"/>
      <c r="M929" s="219"/>
      <c r="N929" s="220"/>
      <c r="O929" s="72"/>
      <c r="P929" s="72"/>
      <c r="Q929" s="72"/>
      <c r="R929" s="72"/>
      <c r="S929" s="72"/>
      <c r="T929" s="73"/>
      <c r="U929" s="35"/>
      <c r="V929" s="35"/>
      <c r="W929" s="35"/>
      <c r="X929" s="35"/>
      <c r="Y929" s="35"/>
      <c r="Z929" s="35"/>
      <c r="AA929" s="35"/>
      <c r="AB929" s="35"/>
      <c r="AC929" s="35"/>
      <c r="AD929" s="35"/>
      <c r="AE929" s="35"/>
      <c r="AT929" s="18" t="s">
        <v>152</v>
      </c>
      <c r="AU929" s="18" t="s">
        <v>83</v>
      </c>
    </row>
    <row r="930" spans="2:51" s="13" customFormat="1" ht="10.2">
      <c r="B930" s="221"/>
      <c r="C930" s="222"/>
      <c r="D930" s="217" t="s">
        <v>177</v>
      </c>
      <c r="E930" s="223" t="s">
        <v>1</v>
      </c>
      <c r="F930" s="224" t="s">
        <v>896</v>
      </c>
      <c r="G930" s="222"/>
      <c r="H930" s="225">
        <v>120.96</v>
      </c>
      <c r="I930" s="226"/>
      <c r="J930" s="222"/>
      <c r="K930" s="222"/>
      <c r="L930" s="227"/>
      <c r="M930" s="228"/>
      <c r="N930" s="229"/>
      <c r="O930" s="229"/>
      <c r="P930" s="229"/>
      <c r="Q930" s="229"/>
      <c r="R930" s="229"/>
      <c r="S930" s="229"/>
      <c r="T930" s="230"/>
      <c r="AT930" s="231" t="s">
        <v>177</v>
      </c>
      <c r="AU930" s="231" t="s">
        <v>83</v>
      </c>
      <c r="AV930" s="13" t="s">
        <v>83</v>
      </c>
      <c r="AW930" s="13" t="s">
        <v>29</v>
      </c>
      <c r="AX930" s="13" t="s">
        <v>73</v>
      </c>
      <c r="AY930" s="231" t="s">
        <v>143</v>
      </c>
    </row>
    <row r="931" spans="2:51" s="13" customFormat="1" ht="10.2">
      <c r="B931" s="221"/>
      <c r="C931" s="222"/>
      <c r="D931" s="217" t="s">
        <v>177</v>
      </c>
      <c r="E931" s="223" t="s">
        <v>1</v>
      </c>
      <c r="F931" s="224" t="s">
        <v>897</v>
      </c>
      <c r="G931" s="222"/>
      <c r="H931" s="225">
        <v>133.92</v>
      </c>
      <c r="I931" s="226"/>
      <c r="J931" s="222"/>
      <c r="K931" s="222"/>
      <c r="L931" s="227"/>
      <c r="M931" s="228"/>
      <c r="N931" s="229"/>
      <c r="O931" s="229"/>
      <c r="P931" s="229"/>
      <c r="Q931" s="229"/>
      <c r="R931" s="229"/>
      <c r="S931" s="229"/>
      <c r="T931" s="230"/>
      <c r="AT931" s="231" t="s">
        <v>177</v>
      </c>
      <c r="AU931" s="231" t="s">
        <v>83</v>
      </c>
      <c r="AV931" s="13" t="s">
        <v>83</v>
      </c>
      <c r="AW931" s="13" t="s">
        <v>29</v>
      </c>
      <c r="AX931" s="13" t="s">
        <v>73</v>
      </c>
      <c r="AY931" s="231" t="s">
        <v>143</v>
      </c>
    </row>
    <row r="932" spans="2:51" s="13" customFormat="1" ht="10.2">
      <c r="B932" s="221"/>
      <c r="C932" s="222"/>
      <c r="D932" s="217" t="s">
        <v>177</v>
      </c>
      <c r="E932" s="223" t="s">
        <v>1</v>
      </c>
      <c r="F932" s="224" t="s">
        <v>898</v>
      </c>
      <c r="G932" s="222"/>
      <c r="H932" s="225">
        <v>12.96</v>
      </c>
      <c r="I932" s="226"/>
      <c r="J932" s="222"/>
      <c r="K932" s="222"/>
      <c r="L932" s="227"/>
      <c r="M932" s="228"/>
      <c r="N932" s="229"/>
      <c r="O932" s="229"/>
      <c r="P932" s="229"/>
      <c r="Q932" s="229"/>
      <c r="R932" s="229"/>
      <c r="S932" s="229"/>
      <c r="T932" s="230"/>
      <c r="AT932" s="231" t="s">
        <v>177</v>
      </c>
      <c r="AU932" s="231" t="s">
        <v>83</v>
      </c>
      <c r="AV932" s="13" t="s">
        <v>83</v>
      </c>
      <c r="AW932" s="13" t="s">
        <v>29</v>
      </c>
      <c r="AX932" s="13" t="s">
        <v>73</v>
      </c>
      <c r="AY932" s="231" t="s">
        <v>143</v>
      </c>
    </row>
    <row r="933" spans="2:51" s="13" customFormat="1" ht="10.2">
      <c r="B933" s="221"/>
      <c r="C933" s="222"/>
      <c r="D933" s="217" t="s">
        <v>177</v>
      </c>
      <c r="E933" s="223" t="s">
        <v>1</v>
      </c>
      <c r="F933" s="224" t="s">
        <v>899</v>
      </c>
      <c r="G933" s="222"/>
      <c r="H933" s="225">
        <v>32.16</v>
      </c>
      <c r="I933" s="226"/>
      <c r="J933" s="222"/>
      <c r="K933" s="222"/>
      <c r="L933" s="227"/>
      <c r="M933" s="228"/>
      <c r="N933" s="229"/>
      <c r="O933" s="229"/>
      <c r="P933" s="229"/>
      <c r="Q933" s="229"/>
      <c r="R933" s="229"/>
      <c r="S933" s="229"/>
      <c r="T933" s="230"/>
      <c r="AT933" s="231" t="s">
        <v>177</v>
      </c>
      <c r="AU933" s="231" t="s">
        <v>83</v>
      </c>
      <c r="AV933" s="13" t="s">
        <v>83</v>
      </c>
      <c r="AW933" s="13" t="s">
        <v>29</v>
      </c>
      <c r="AX933" s="13" t="s">
        <v>73</v>
      </c>
      <c r="AY933" s="231" t="s">
        <v>143</v>
      </c>
    </row>
    <row r="934" spans="2:51" s="13" customFormat="1" ht="10.2">
      <c r="B934" s="221"/>
      <c r="C934" s="222"/>
      <c r="D934" s="217" t="s">
        <v>177</v>
      </c>
      <c r="E934" s="223" t="s">
        <v>1</v>
      </c>
      <c r="F934" s="224" t="s">
        <v>900</v>
      </c>
      <c r="G934" s="222"/>
      <c r="H934" s="225">
        <v>30.72</v>
      </c>
      <c r="I934" s="226"/>
      <c r="J934" s="222"/>
      <c r="K934" s="222"/>
      <c r="L934" s="227"/>
      <c r="M934" s="228"/>
      <c r="N934" s="229"/>
      <c r="O934" s="229"/>
      <c r="P934" s="229"/>
      <c r="Q934" s="229"/>
      <c r="R934" s="229"/>
      <c r="S934" s="229"/>
      <c r="T934" s="230"/>
      <c r="AT934" s="231" t="s">
        <v>177</v>
      </c>
      <c r="AU934" s="231" t="s">
        <v>83</v>
      </c>
      <c r="AV934" s="13" t="s">
        <v>83</v>
      </c>
      <c r="AW934" s="13" t="s">
        <v>29</v>
      </c>
      <c r="AX934" s="13" t="s">
        <v>73</v>
      </c>
      <c r="AY934" s="231" t="s">
        <v>143</v>
      </c>
    </row>
    <row r="935" spans="2:51" s="13" customFormat="1" ht="10.2">
      <c r="B935" s="221"/>
      <c r="C935" s="222"/>
      <c r="D935" s="217" t="s">
        <v>177</v>
      </c>
      <c r="E935" s="223" t="s">
        <v>1</v>
      </c>
      <c r="F935" s="224" t="s">
        <v>901</v>
      </c>
      <c r="G935" s="222"/>
      <c r="H935" s="225">
        <v>27</v>
      </c>
      <c r="I935" s="226"/>
      <c r="J935" s="222"/>
      <c r="K935" s="222"/>
      <c r="L935" s="227"/>
      <c r="M935" s="228"/>
      <c r="N935" s="229"/>
      <c r="O935" s="229"/>
      <c r="P935" s="229"/>
      <c r="Q935" s="229"/>
      <c r="R935" s="229"/>
      <c r="S935" s="229"/>
      <c r="T935" s="230"/>
      <c r="AT935" s="231" t="s">
        <v>177</v>
      </c>
      <c r="AU935" s="231" t="s">
        <v>83</v>
      </c>
      <c r="AV935" s="13" t="s">
        <v>83</v>
      </c>
      <c r="AW935" s="13" t="s">
        <v>29</v>
      </c>
      <c r="AX935" s="13" t="s">
        <v>73</v>
      </c>
      <c r="AY935" s="231" t="s">
        <v>143</v>
      </c>
    </row>
    <row r="936" spans="2:51" s="13" customFormat="1" ht="10.2">
      <c r="B936" s="221"/>
      <c r="C936" s="222"/>
      <c r="D936" s="217" t="s">
        <v>177</v>
      </c>
      <c r="E936" s="223" t="s">
        <v>1</v>
      </c>
      <c r="F936" s="224" t="s">
        <v>902</v>
      </c>
      <c r="G936" s="222"/>
      <c r="H936" s="225">
        <v>46.93</v>
      </c>
      <c r="I936" s="226"/>
      <c r="J936" s="222"/>
      <c r="K936" s="222"/>
      <c r="L936" s="227"/>
      <c r="M936" s="228"/>
      <c r="N936" s="229"/>
      <c r="O936" s="229"/>
      <c r="P936" s="229"/>
      <c r="Q936" s="229"/>
      <c r="R936" s="229"/>
      <c r="S936" s="229"/>
      <c r="T936" s="230"/>
      <c r="AT936" s="231" t="s">
        <v>177</v>
      </c>
      <c r="AU936" s="231" t="s">
        <v>83</v>
      </c>
      <c r="AV936" s="13" t="s">
        <v>83</v>
      </c>
      <c r="AW936" s="13" t="s">
        <v>29</v>
      </c>
      <c r="AX936" s="13" t="s">
        <v>73</v>
      </c>
      <c r="AY936" s="231" t="s">
        <v>143</v>
      </c>
    </row>
    <row r="937" spans="2:51" s="13" customFormat="1" ht="10.2">
      <c r="B937" s="221"/>
      <c r="C937" s="222"/>
      <c r="D937" s="217" t="s">
        <v>177</v>
      </c>
      <c r="E937" s="223" t="s">
        <v>1</v>
      </c>
      <c r="F937" s="224" t="s">
        <v>903</v>
      </c>
      <c r="G937" s="222"/>
      <c r="H937" s="225">
        <v>14.562</v>
      </c>
      <c r="I937" s="226"/>
      <c r="J937" s="222"/>
      <c r="K937" s="222"/>
      <c r="L937" s="227"/>
      <c r="M937" s="228"/>
      <c r="N937" s="229"/>
      <c r="O937" s="229"/>
      <c r="P937" s="229"/>
      <c r="Q937" s="229"/>
      <c r="R937" s="229"/>
      <c r="S937" s="229"/>
      <c r="T937" s="230"/>
      <c r="AT937" s="231" t="s">
        <v>177</v>
      </c>
      <c r="AU937" s="231" t="s">
        <v>83</v>
      </c>
      <c r="AV937" s="13" t="s">
        <v>83</v>
      </c>
      <c r="AW937" s="13" t="s">
        <v>29</v>
      </c>
      <c r="AX937" s="13" t="s">
        <v>73</v>
      </c>
      <c r="AY937" s="231" t="s">
        <v>143</v>
      </c>
    </row>
    <row r="938" spans="2:51" s="13" customFormat="1" ht="10.2">
      <c r="B938" s="221"/>
      <c r="C938" s="222"/>
      <c r="D938" s="217" t="s">
        <v>177</v>
      </c>
      <c r="E938" s="223" t="s">
        <v>1</v>
      </c>
      <c r="F938" s="224" t="s">
        <v>904</v>
      </c>
      <c r="G938" s="222"/>
      <c r="H938" s="225">
        <v>40.26</v>
      </c>
      <c r="I938" s="226"/>
      <c r="J938" s="222"/>
      <c r="K938" s="222"/>
      <c r="L938" s="227"/>
      <c r="M938" s="228"/>
      <c r="N938" s="229"/>
      <c r="O938" s="229"/>
      <c r="P938" s="229"/>
      <c r="Q938" s="229"/>
      <c r="R938" s="229"/>
      <c r="S938" s="229"/>
      <c r="T938" s="230"/>
      <c r="AT938" s="231" t="s">
        <v>177</v>
      </c>
      <c r="AU938" s="231" t="s">
        <v>83</v>
      </c>
      <c r="AV938" s="13" t="s">
        <v>83</v>
      </c>
      <c r="AW938" s="13" t="s">
        <v>29</v>
      </c>
      <c r="AX938" s="13" t="s">
        <v>73</v>
      </c>
      <c r="AY938" s="231" t="s">
        <v>143</v>
      </c>
    </row>
    <row r="939" spans="2:51" s="13" customFormat="1" ht="10.2">
      <c r="B939" s="221"/>
      <c r="C939" s="222"/>
      <c r="D939" s="217" t="s">
        <v>177</v>
      </c>
      <c r="E939" s="223" t="s">
        <v>1</v>
      </c>
      <c r="F939" s="224" t="s">
        <v>905</v>
      </c>
      <c r="G939" s="222"/>
      <c r="H939" s="225">
        <v>25.92</v>
      </c>
      <c r="I939" s="226"/>
      <c r="J939" s="222"/>
      <c r="K939" s="222"/>
      <c r="L939" s="227"/>
      <c r="M939" s="228"/>
      <c r="N939" s="229"/>
      <c r="O939" s="229"/>
      <c r="P939" s="229"/>
      <c r="Q939" s="229"/>
      <c r="R939" s="229"/>
      <c r="S939" s="229"/>
      <c r="T939" s="230"/>
      <c r="AT939" s="231" t="s">
        <v>177</v>
      </c>
      <c r="AU939" s="231" t="s">
        <v>83</v>
      </c>
      <c r="AV939" s="13" t="s">
        <v>83</v>
      </c>
      <c r="AW939" s="13" t="s">
        <v>29</v>
      </c>
      <c r="AX939" s="13" t="s">
        <v>73</v>
      </c>
      <c r="AY939" s="231" t="s">
        <v>143</v>
      </c>
    </row>
    <row r="940" spans="2:51" s="14" customFormat="1" ht="10.2">
      <c r="B940" s="232"/>
      <c r="C940" s="233"/>
      <c r="D940" s="217" t="s">
        <v>177</v>
      </c>
      <c r="E940" s="234" t="s">
        <v>1</v>
      </c>
      <c r="F940" s="235" t="s">
        <v>179</v>
      </c>
      <c r="G940" s="233"/>
      <c r="H940" s="236">
        <v>485.39200000000005</v>
      </c>
      <c r="I940" s="237"/>
      <c r="J940" s="233"/>
      <c r="K940" s="233"/>
      <c r="L940" s="238"/>
      <c r="M940" s="239"/>
      <c r="N940" s="240"/>
      <c r="O940" s="240"/>
      <c r="P940" s="240"/>
      <c r="Q940" s="240"/>
      <c r="R940" s="240"/>
      <c r="S940" s="240"/>
      <c r="T940" s="241"/>
      <c r="AT940" s="242" t="s">
        <v>177</v>
      </c>
      <c r="AU940" s="242" t="s">
        <v>83</v>
      </c>
      <c r="AV940" s="14" t="s">
        <v>151</v>
      </c>
      <c r="AW940" s="14" t="s">
        <v>29</v>
      </c>
      <c r="AX940" s="14" t="s">
        <v>81</v>
      </c>
      <c r="AY940" s="242" t="s">
        <v>143</v>
      </c>
    </row>
    <row r="941" spans="2:63" s="12" customFormat="1" ht="22.8" customHeight="1">
      <c r="B941" s="188"/>
      <c r="C941" s="189"/>
      <c r="D941" s="190" t="s">
        <v>72</v>
      </c>
      <c r="E941" s="202" t="s">
        <v>906</v>
      </c>
      <c r="F941" s="202" t="s">
        <v>907</v>
      </c>
      <c r="G941" s="189"/>
      <c r="H941" s="189"/>
      <c r="I941" s="192"/>
      <c r="J941" s="203">
        <f>BK941</f>
        <v>0</v>
      </c>
      <c r="K941" s="189"/>
      <c r="L941" s="194"/>
      <c r="M941" s="195"/>
      <c r="N941" s="196"/>
      <c r="O941" s="196"/>
      <c r="P941" s="197">
        <f>SUM(P942:P953)</f>
        <v>0</v>
      </c>
      <c r="Q941" s="196"/>
      <c r="R941" s="197">
        <f>SUM(R942:R953)</f>
        <v>0</v>
      </c>
      <c r="S941" s="196"/>
      <c r="T941" s="198">
        <f>SUM(T942:T953)</f>
        <v>0</v>
      </c>
      <c r="AR941" s="199" t="s">
        <v>81</v>
      </c>
      <c r="AT941" s="200" t="s">
        <v>72</v>
      </c>
      <c r="AU941" s="200" t="s">
        <v>81</v>
      </c>
      <c r="AY941" s="199" t="s">
        <v>143</v>
      </c>
      <c r="BK941" s="201">
        <f>SUM(BK942:BK953)</f>
        <v>0</v>
      </c>
    </row>
    <row r="942" spans="1:65" s="2" customFormat="1" ht="21.6" customHeight="1">
      <c r="A942" s="35"/>
      <c r="B942" s="36"/>
      <c r="C942" s="204" t="s">
        <v>548</v>
      </c>
      <c r="D942" s="204" t="s">
        <v>146</v>
      </c>
      <c r="E942" s="205" t="s">
        <v>908</v>
      </c>
      <c r="F942" s="206" t="s">
        <v>909</v>
      </c>
      <c r="G942" s="207" t="s">
        <v>199</v>
      </c>
      <c r="H942" s="208">
        <v>0</v>
      </c>
      <c r="I942" s="209"/>
      <c r="J942" s="210">
        <f>ROUND(I942*H942,2)</f>
        <v>0</v>
      </c>
      <c r="K942" s="206" t="s">
        <v>1</v>
      </c>
      <c r="L942" s="40"/>
      <c r="M942" s="211" t="s">
        <v>1</v>
      </c>
      <c r="N942" s="212" t="s">
        <v>38</v>
      </c>
      <c r="O942" s="72"/>
      <c r="P942" s="213">
        <f>O942*H942</f>
        <v>0</v>
      </c>
      <c r="Q942" s="213">
        <v>0</v>
      </c>
      <c r="R942" s="213">
        <f>Q942*H942</f>
        <v>0</v>
      </c>
      <c r="S942" s="213">
        <v>0</v>
      </c>
      <c r="T942" s="214">
        <f>S942*H942</f>
        <v>0</v>
      </c>
      <c r="U942" s="35"/>
      <c r="V942" s="35"/>
      <c r="W942" s="35"/>
      <c r="X942" s="35"/>
      <c r="Y942" s="35"/>
      <c r="Z942" s="35"/>
      <c r="AA942" s="35"/>
      <c r="AB942" s="35"/>
      <c r="AC942" s="35"/>
      <c r="AD942" s="35"/>
      <c r="AE942" s="35"/>
      <c r="AR942" s="215" t="s">
        <v>151</v>
      </c>
      <c r="AT942" s="215" t="s">
        <v>146</v>
      </c>
      <c r="AU942" s="215" t="s">
        <v>83</v>
      </c>
      <c r="AY942" s="18" t="s">
        <v>143</v>
      </c>
      <c r="BE942" s="216">
        <f>IF(N942="základní",J942,0)</f>
        <v>0</v>
      </c>
      <c r="BF942" s="216">
        <f>IF(N942="snížená",J942,0)</f>
        <v>0</v>
      </c>
      <c r="BG942" s="216">
        <f>IF(N942="zákl. přenesená",J942,0)</f>
        <v>0</v>
      </c>
      <c r="BH942" s="216">
        <f>IF(N942="sníž. přenesená",J942,0)</f>
        <v>0</v>
      </c>
      <c r="BI942" s="216">
        <f>IF(N942="nulová",J942,0)</f>
        <v>0</v>
      </c>
      <c r="BJ942" s="18" t="s">
        <v>81</v>
      </c>
      <c r="BK942" s="216">
        <f>ROUND(I942*H942,2)</f>
        <v>0</v>
      </c>
      <c r="BL942" s="18" t="s">
        <v>151</v>
      </c>
      <c r="BM942" s="215" t="s">
        <v>910</v>
      </c>
    </row>
    <row r="943" spans="1:65" s="2" customFormat="1" ht="43.2" customHeight="1">
      <c r="A943" s="35"/>
      <c r="B943" s="36"/>
      <c r="C943" s="204" t="s">
        <v>911</v>
      </c>
      <c r="D943" s="204" t="s">
        <v>146</v>
      </c>
      <c r="E943" s="205" t="s">
        <v>912</v>
      </c>
      <c r="F943" s="206" t="s">
        <v>913</v>
      </c>
      <c r="G943" s="207" t="s">
        <v>914</v>
      </c>
      <c r="H943" s="208">
        <v>0</v>
      </c>
      <c r="I943" s="209"/>
      <c r="J943" s="210">
        <f>ROUND(I943*H943,2)</f>
        <v>0</v>
      </c>
      <c r="K943" s="206" t="s">
        <v>150</v>
      </c>
      <c r="L943" s="40"/>
      <c r="M943" s="211" t="s">
        <v>1</v>
      </c>
      <c r="N943" s="212" t="s">
        <v>38</v>
      </c>
      <c r="O943" s="72"/>
      <c r="P943" s="213">
        <f>O943*H943</f>
        <v>0</v>
      </c>
      <c r="Q943" s="213">
        <v>0</v>
      </c>
      <c r="R943" s="213">
        <f>Q943*H943</f>
        <v>0</v>
      </c>
      <c r="S943" s="213">
        <v>0</v>
      </c>
      <c r="T943" s="214">
        <f>S943*H943</f>
        <v>0</v>
      </c>
      <c r="U943" s="35"/>
      <c r="V943" s="35"/>
      <c r="W943" s="35"/>
      <c r="X943" s="35"/>
      <c r="Y943" s="35"/>
      <c r="Z943" s="35"/>
      <c r="AA943" s="35"/>
      <c r="AB943" s="35"/>
      <c r="AC943" s="35"/>
      <c r="AD943" s="35"/>
      <c r="AE943" s="35"/>
      <c r="AR943" s="215" t="s">
        <v>151</v>
      </c>
      <c r="AT943" s="215" t="s">
        <v>146</v>
      </c>
      <c r="AU943" s="215" t="s">
        <v>83</v>
      </c>
      <c r="AY943" s="18" t="s">
        <v>143</v>
      </c>
      <c r="BE943" s="216">
        <f>IF(N943="základní",J943,0)</f>
        <v>0</v>
      </c>
      <c r="BF943" s="216">
        <f>IF(N943="snížená",J943,0)</f>
        <v>0</v>
      </c>
      <c r="BG943" s="216">
        <f>IF(N943="zákl. přenesená",J943,0)</f>
        <v>0</v>
      </c>
      <c r="BH943" s="216">
        <f>IF(N943="sníž. přenesená",J943,0)</f>
        <v>0</v>
      </c>
      <c r="BI943" s="216">
        <f>IF(N943="nulová",J943,0)</f>
        <v>0</v>
      </c>
      <c r="BJ943" s="18" t="s">
        <v>81</v>
      </c>
      <c r="BK943" s="216">
        <f>ROUND(I943*H943,2)</f>
        <v>0</v>
      </c>
      <c r="BL943" s="18" t="s">
        <v>151</v>
      </c>
      <c r="BM943" s="215" t="s">
        <v>915</v>
      </c>
    </row>
    <row r="944" spans="1:47" s="2" customFormat="1" ht="153.6">
      <c r="A944" s="35"/>
      <c r="B944" s="36"/>
      <c r="C944" s="37"/>
      <c r="D944" s="217" t="s">
        <v>152</v>
      </c>
      <c r="E944" s="37"/>
      <c r="F944" s="218" t="s">
        <v>916</v>
      </c>
      <c r="G944" s="37"/>
      <c r="H944" s="37"/>
      <c r="I944" s="116"/>
      <c r="J944" s="37"/>
      <c r="K944" s="37"/>
      <c r="L944" s="40"/>
      <c r="M944" s="219"/>
      <c r="N944" s="220"/>
      <c r="O944" s="72"/>
      <c r="P944" s="72"/>
      <c r="Q944" s="72"/>
      <c r="R944" s="72"/>
      <c r="S944" s="72"/>
      <c r="T944" s="73"/>
      <c r="U944" s="35"/>
      <c r="V944" s="35"/>
      <c r="W944" s="35"/>
      <c r="X944" s="35"/>
      <c r="Y944" s="35"/>
      <c r="Z944" s="35"/>
      <c r="AA944" s="35"/>
      <c r="AB944" s="35"/>
      <c r="AC944" s="35"/>
      <c r="AD944" s="35"/>
      <c r="AE944" s="35"/>
      <c r="AT944" s="18" t="s">
        <v>152</v>
      </c>
      <c r="AU944" s="18" t="s">
        <v>83</v>
      </c>
    </row>
    <row r="945" spans="1:65" s="2" customFormat="1" ht="32.4" customHeight="1">
      <c r="A945" s="35"/>
      <c r="B945" s="36"/>
      <c r="C945" s="204" t="s">
        <v>552</v>
      </c>
      <c r="D945" s="204" t="s">
        <v>146</v>
      </c>
      <c r="E945" s="205" t="s">
        <v>917</v>
      </c>
      <c r="F945" s="206" t="s">
        <v>918</v>
      </c>
      <c r="G945" s="207" t="s">
        <v>914</v>
      </c>
      <c r="H945" s="208">
        <v>0</v>
      </c>
      <c r="I945" s="209"/>
      <c r="J945" s="210">
        <f>ROUND(I945*H945,2)</f>
        <v>0</v>
      </c>
      <c r="K945" s="206" t="s">
        <v>150</v>
      </c>
      <c r="L945" s="40"/>
      <c r="M945" s="211" t="s">
        <v>1</v>
      </c>
      <c r="N945" s="212" t="s">
        <v>38</v>
      </c>
      <c r="O945" s="72"/>
      <c r="P945" s="213">
        <f>O945*H945</f>
        <v>0</v>
      </c>
      <c r="Q945" s="213">
        <v>0</v>
      </c>
      <c r="R945" s="213">
        <f>Q945*H945</f>
        <v>0</v>
      </c>
      <c r="S945" s="213">
        <v>0</v>
      </c>
      <c r="T945" s="214">
        <f>S945*H945</f>
        <v>0</v>
      </c>
      <c r="U945" s="35"/>
      <c r="V945" s="35"/>
      <c r="W945" s="35"/>
      <c r="X945" s="35"/>
      <c r="Y945" s="35"/>
      <c r="Z945" s="35"/>
      <c r="AA945" s="35"/>
      <c r="AB945" s="35"/>
      <c r="AC945" s="35"/>
      <c r="AD945" s="35"/>
      <c r="AE945" s="35"/>
      <c r="AR945" s="215" t="s">
        <v>151</v>
      </c>
      <c r="AT945" s="215" t="s">
        <v>146</v>
      </c>
      <c r="AU945" s="215" t="s">
        <v>83</v>
      </c>
      <c r="AY945" s="18" t="s">
        <v>143</v>
      </c>
      <c r="BE945" s="216">
        <f>IF(N945="základní",J945,0)</f>
        <v>0</v>
      </c>
      <c r="BF945" s="216">
        <f>IF(N945="snížená",J945,0)</f>
        <v>0</v>
      </c>
      <c r="BG945" s="216">
        <f>IF(N945="zákl. přenesená",J945,0)</f>
        <v>0</v>
      </c>
      <c r="BH945" s="216">
        <f>IF(N945="sníž. přenesená",J945,0)</f>
        <v>0</v>
      </c>
      <c r="BI945" s="216">
        <f>IF(N945="nulová",J945,0)</f>
        <v>0</v>
      </c>
      <c r="BJ945" s="18" t="s">
        <v>81</v>
      </c>
      <c r="BK945" s="216">
        <f>ROUND(I945*H945,2)</f>
        <v>0</v>
      </c>
      <c r="BL945" s="18" t="s">
        <v>151</v>
      </c>
      <c r="BM945" s="215" t="s">
        <v>919</v>
      </c>
    </row>
    <row r="946" spans="1:47" s="2" customFormat="1" ht="96">
      <c r="A946" s="35"/>
      <c r="B946" s="36"/>
      <c r="C946" s="37"/>
      <c r="D946" s="217" t="s">
        <v>152</v>
      </c>
      <c r="E946" s="37"/>
      <c r="F946" s="218" t="s">
        <v>920</v>
      </c>
      <c r="G946" s="37"/>
      <c r="H946" s="37"/>
      <c r="I946" s="116"/>
      <c r="J946" s="37"/>
      <c r="K946" s="37"/>
      <c r="L946" s="40"/>
      <c r="M946" s="219"/>
      <c r="N946" s="220"/>
      <c r="O946" s="72"/>
      <c r="P946" s="72"/>
      <c r="Q946" s="72"/>
      <c r="R946" s="72"/>
      <c r="S946" s="72"/>
      <c r="T946" s="73"/>
      <c r="U946" s="35"/>
      <c r="V946" s="35"/>
      <c r="W946" s="35"/>
      <c r="X946" s="35"/>
      <c r="Y946" s="35"/>
      <c r="Z946" s="35"/>
      <c r="AA946" s="35"/>
      <c r="AB946" s="35"/>
      <c r="AC946" s="35"/>
      <c r="AD946" s="35"/>
      <c r="AE946" s="35"/>
      <c r="AT946" s="18" t="s">
        <v>152</v>
      </c>
      <c r="AU946" s="18" t="s">
        <v>83</v>
      </c>
    </row>
    <row r="947" spans="1:65" s="2" customFormat="1" ht="43.2" customHeight="1">
      <c r="A947" s="35"/>
      <c r="B947" s="36"/>
      <c r="C947" s="204" t="s">
        <v>921</v>
      </c>
      <c r="D947" s="204" t="s">
        <v>146</v>
      </c>
      <c r="E947" s="205" t="s">
        <v>922</v>
      </c>
      <c r="F947" s="206" t="s">
        <v>923</v>
      </c>
      <c r="G947" s="207" t="s">
        <v>914</v>
      </c>
      <c r="H947" s="208">
        <v>0</v>
      </c>
      <c r="I947" s="209"/>
      <c r="J947" s="210">
        <f>ROUND(I947*H947,2)</f>
        <v>0</v>
      </c>
      <c r="K947" s="206" t="s">
        <v>150</v>
      </c>
      <c r="L947" s="40"/>
      <c r="M947" s="211" t="s">
        <v>1</v>
      </c>
      <c r="N947" s="212" t="s">
        <v>38</v>
      </c>
      <c r="O947" s="72"/>
      <c r="P947" s="213">
        <f>O947*H947</f>
        <v>0</v>
      </c>
      <c r="Q947" s="213">
        <v>0</v>
      </c>
      <c r="R947" s="213">
        <f>Q947*H947</f>
        <v>0</v>
      </c>
      <c r="S947" s="213">
        <v>0</v>
      </c>
      <c r="T947" s="214">
        <f>S947*H947</f>
        <v>0</v>
      </c>
      <c r="U947" s="35"/>
      <c r="V947" s="35"/>
      <c r="W947" s="35"/>
      <c r="X947" s="35"/>
      <c r="Y947" s="35"/>
      <c r="Z947" s="35"/>
      <c r="AA947" s="35"/>
      <c r="AB947" s="35"/>
      <c r="AC947" s="35"/>
      <c r="AD947" s="35"/>
      <c r="AE947" s="35"/>
      <c r="AR947" s="215" t="s">
        <v>151</v>
      </c>
      <c r="AT947" s="215" t="s">
        <v>146</v>
      </c>
      <c r="AU947" s="215" t="s">
        <v>83</v>
      </c>
      <c r="AY947" s="18" t="s">
        <v>143</v>
      </c>
      <c r="BE947" s="216">
        <f>IF(N947="základní",J947,0)</f>
        <v>0</v>
      </c>
      <c r="BF947" s="216">
        <f>IF(N947="snížená",J947,0)</f>
        <v>0</v>
      </c>
      <c r="BG947" s="216">
        <f>IF(N947="zákl. přenesená",J947,0)</f>
        <v>0</v>
      </c>
      <c r="BH947" s="216">
        <f>IF(N947="sníž. přenesená",J947,0)</f>
        <v>0</v>
      </c>
      <c r="BI947" s="216">
        <f>IF(N947="nulová",J947,0)</f>
        <v>0</v>
      </c>
      <c r="BJ947" s="18" t="s">
        <v>81</v>
      </c>
      <c r="BK947" s="216">
        <f>ROUND(I947*H947,2)</f>
        <v>0</v>
      </c>
      <c r="BL947" s="18" t="s">
        <v>151</v>
      </c>
      <c r="BM947" s="215" t="s">
        <v>924</v>
      </c>
    </row>
    <row r="948" spans="1:47" s="2" customFormat="1" ht="96">
      <c r="A948" s="35"/>
      <c r="B948" s="36"/>
      <c r="C948" s="37"/>
      <c r="D948" s="217" t="s">
        <v>152</v>
      </c>
      <c r="E948" s="37"/>
      <c r="F948" s="218" t="s">
        <v>920</v>
      </c>
      <c r="G948" s="37"/>
      <c r="H948" s="37"/>
      <c r="I948" s="116"/>
      <c r="J948" s="37"/>
      <c r="K948" s="37"/>
      <c r="L948" s="40"/>
      <c r="M948" s="219"/>
      <c r="N948" s="220"/>
      <c r="O948" s="72"/>
      <c r="P948" s="72"/>
      <c r="Q948" s="72"/>
      <c r="R948" s="72"/>
      <c r="S948" s="72"/>
      <c r="T948" s="73"/>
      <c r="U948" s="35"/>
      <c r="V948" s="35"/>
      <c r="W948" s="35"/>
      <c r="X948" s="35"/>
      <c r="Y948" s="35"/>
      <c r="Z948" s="35"/>
      <c r="AA948" s="35"/>
      <c r="AB948" s="35"/>
      <c r="AC948" s="35"/>
      <c r="AD948" s="35"/>
      <c r="AE948" s="35"/>
      <c r="AT948" s="18" t="s">
        <v>152</v>
      </c>
      <c r="AU948" s="18" t="s">
        <v>83</v>
      </c>
    </row>
    <row r="949" spans="1:65" s="2" customFormat="1" ht="43.2" customHeight="1">
      <c r="A949" s="35"/>
      <c r="B949" s="36"/>
      <c r="C949" s="204" t="s">
        <v>557</v>
      </c>
      <c r="D949" s="204" t="s">
        <v>146</v>
      </c>
      <c r="E949" s="205" t="s">
        <v>925</v>
      </c>
      <c r="F949" s="206" t="s">
        <v>926</v>
      </c>
      <c r="G949" s="207" t="s">
        <v>914</v>
      </c>
      <c r="H949" s="208">
        <v>0</v>
      </c>
      <c r="I949" s="209"/>
      <c r="J949" s="210">
        <f>ROUND(I949*H949,2)</f>
        <v>0</v>
      </c>
      <c r="K949" s="206" t="s">
        <v>150</v>
      </c>
      <c r="L949" s="40"/>
      <c r="M949" s="211" t="s">
        <v>1</v>
      </c>
      <c r="N949" s="212" t="s">
        <v>38</v>
      </c>
      <c r="O949" s="72"/>
      <c r="P949" s="213">
        <f>O949*H949</f>
        <v>0</v>
      </c>
      <c r="Q949" s="213">
        <v>0</v>
      </c>
      <c r="R949" s="213">
        <f>Q949*H949</f>
        <v>0</v>
      </c>
      <c r="S949" s="213">
        <v>0</v>
      </c>
      <c r="T949" s="214">
        <f>S949*H949</f>
        <v>0</v>
      </c>
      <c r="U949" s="35"/>
      <c r="V949" s="35"/>
      <c r="W949" s="35"/>
      <c r="X949" s="35"/>
      <c r="Y949" s="35"/>
      <c r="Z949" s="35"/>
      <c r="AA949" s="35"/>
      <c r="AB949" s="35"/>
      <c r="AC949" s="35"/>
      <c r="AD949" s="35"/>
      <c r="AE949" s="35"/>
      <c r="AR949" s="215" t="s">
        <v>151</v>
      </c>
      <c r="AT949" s="215" t="s">
        <v>146</v>
      </c>
      <c r="AU949" s="215" t="s">
        <v>83</v>
      </c>
      <c r="AY949" s="18" t="s">
        <v>143</v>
      </c>
      <c r="BE949" s="216">
        <f>IF(N949="základní",J949,0)</f>
        <v>0</v>
      </c>
      <c r="BF949" s="216">
        <f>IF(N949="snížená",J949,0)</f>
        <v>0</v>
      </c>
      <c r="BG949" s="216">
        <f>IF(N949="zákl. přenesená",J949,0)</f>
        <v>0</v>
      </c>
      <c r="BH949" s="216">
        <f>IF(N949="sníž. přenesená",J949,0)</f>
        <v>0</v>
      </c>
      <c r="BI949" s="216">
        <f>IF(N949="nulová",J949,0)</f>
        <v>0</v>
      </c>
      <c r="BJ949" s="18" t="s">
        <v>81</v>
      </c>
      <c r="BK949" s="216">
        <f>ROUND(I949*H949,2)</f>
        <v>0</v>
      </c>
      <c r="BL949" s="18" t="s">
        <v>151</v>
      </c>
      <c r="BM949" s="215" t="s">
        <v>927</v>
      </c>
    </row>
    <row r="950" spans="1:47" s="2" customFormat="1" ht="96">
      <c r="A950" s="35"/>
      <c r="B950" s="36"/>
      <c r="C950" s="37"/>
      <c r="D950" s="217" t="s">
        <v>152</v>
      </c>
      <c r="E950" s="37"/>
      <c r="F950" s="218" t="s">
        <v>928</v>
      </c>
      <c r="G950" s="37"/>
      <c r="H950" s="37"/>
      <c r="I950" s="116"/>
      <c r="J950" s="37"/>
      <c r="K950" s="37"/>
      <c r="L950" s="40"/>
      <c r="M950" s="219"/>
      <c r="N950" s="220"/>
      <c r="O950" s="72"/>
      <c r="P950" s="72"/>
      <c r="Q950" s="72"/>
      <c r="R950" s="72"/>
      <c r="S950" s="72"/>
      <c r="T950" s="73"/>
      <c r="U950" s="35"/>
      <c r="V950" s="35"/>
      <c r="W950" s="35"/>
      <c r="X950" s="35"/>
      <c r="Y950" s="35"/>
      <c r="Z950" s="35"/>
      <c r="AA950" s="35"/>
      <c r="AB950" s="35"/>
      <c r="AC950" s="35"/>
      <c r="AD950" s="35"/>
      <c r="AE950" s="35"/>
      <c r="AT950" s="18" t="s">
        <v>152</v>
      </c>
      <c r="AU950" s="18" t="s">
        <v>83</v>
      </c>
    </row>
    <row r="951" spans="1:65" s="2" customFormat="1" ht="21.6" customHeight="1">
      <c r="A951" s="35"/>
      <c r="B951" s="36"/>
      <c r="C951" s="204" t="s">
        <v>929</v>
      </c>
      <c r="D951" s="204" t="s">
        <v>146</v>
      </c>
      <c r="E951" s="205" t="s">
        <v>930</v>
      </c>
      <c r="F951" s="206" t="s">
        <v>931</v>
      </c>
      <c r="G951" s="207" t="s">
        <v>932</v>
      </c>
      <c r="H951" s="208">
        <v>0</v>
      </c>
      <c r="I951" s="209"/>
      <c r="J951" s="210">
        <f>ROUND(I951*H951,2)</f>
        <v>0</v>
      </c>
      <c r="K951" s="206" t="s">
        <v>1</v>
      </c>
      <c r="L951" s="40"/>
      <c r="M951" s="211" t="s">
        <v>1</v>
      </c>
      <c r="N951" s="212" t="s">
        <v>38</v>
      </c>
      <c r="O951" s="72"/>
      <c r="P951" s="213">
        <f>O951*H951</f>
        <v>0</v>
      </c>
      <c r="Q951" s="213">
        <v>0</v>
      </c>
      <c r="R951" s="213">
        <f>Q951*H951</f>
        <v>0</v>
      </c>
      <c r="S951" s="213">
        <v>0</v>
      </c>
      <c r="T951" s="214">
        <f>S951*H951</f>
        <v>0</v>
      </c>
      <c r="U951" s="35"/>
      <c r="V951" s="35"/>
      <c r="W951" s="35"/>
      <c r="X951" s="35"/>
      <c r="Y951" s="35"/>
      <c r="Z951" s="35"/>
      <c r="AA951" s="35"/>
      <c r="AB951" s="35"/>
      <c r="AC951" s="35"/>
      <c r="AD951" s="35"/>
      <c r="AE951" s="35"/>
      <c r="AR951" s="215" t="s">
        <v>151</v>
      </c>
      <c r="AT951" s="215" t="s">
        <v>146</v>
      </c>
      <c r="AU951" s="215" t="s">
        <v>83</v>
      </c>
      <c r="AY951" s="18" t="s">
        <v>143</v>
      </c>
      <c r="BE951" s="216">
        <f>IF(N951="základní",J951,0)</f>
        <v>0</v>
      </c>
      <c r="BF951" s="216">
        <f>IF(N951="snížená",J951,0)</f>
        <v>0</v>
      </c>
      <c r="BG951" s="216">
        <f>IF(N951="zákl. přenesená",J951,0)</f>
        <v>0</v>
      </c>
      <c r="BH951" s="216">
        <f>IF(N951="sníž. přenesená",J951,0)</f>
        <v>0</v>
      </c>
      <c r="BI951" s="216">
        <f>IF(N951="nulová",J951,0)</f>
        <v>0</v>
      </c>
      <c r="BJ951" s="18" t="s">
        <v>81</v>
      </c>
      <c r="BK951" s="216">
        <f>ROUND(I951*H951,2)</f>
        <v>0</v>
      </c>
      <c r="BL951" s="18" t="s">
        <v>151</v>
      </c>
      <c r="BM951" s="215" t="s">
        <v>933</v>
      </c>
    </row>
    <row r="952" spans="1:65" s="2" customFormat="1" ht="14.4" customHeight="1">
      <c r="A952" s="35"/>
      <c r="B952" s="36"/>
      <c r="C952" s="204" t="s">
        <v>562</v>
      </c>
      <c r="D952" s="204" t="s">
        <v>146</v>
      </c>
      <c r="E952" s="205" t="s">
        <v>934</v>
      </c>
      <c r="F952" s="206" t="s">
        <v>935</v>
      </c>
      <c r="G952" s="207" t="s">
        <v>932</v>
      </c>
      <c r="H952" s="208">
        <v>0</v>
      </c>
      <c r="I952" s="209"/>
      <c r="J952" s="210">
        <f>ROUND(I952*H952,2)</f>
        <v>0</v>
      </c>
      <c r="K952" s="206" t="s">
        <v>1</v>
      </c>
      <c r="L952" s="40"/>
      <c r="M952" s="211" t="s">
        <v>1</v>
      </c>
      <c r="N952" s="212" t="s">
        <v>38</v>
      </c>
      <c r="O952" s="72"/>
      <c r="P952" s="213">
        <f>O952*H952</f>
        <v>0</v>
      </c>
      <c r="Q952" s="213">
        <v>0</v>
      </c>
      <c r="R952" s="213">
        <f>Q952*H952</f>
        <v>0</v>
      </c>
      <c r="S952" s="213">
        <v>0</v>
      </c>
      <c r="T952" s="214">
        <f>S952*H952</f>
        <v>0</v>
      </c>
      <c r="U952" s="35"/>
      <c r="V952" s="35"/>
      <c r="W952" s="35"/>
      <c r="X952" s="35"/>
      <c r="Y952" s="35"/>
      <c r="Z952" s="35"/>
      <c r="AA952" s="35"/>
      <c r="AB952" s="35"/>
      <c r="AC952" s="35"/>
      <c r="AD952" s="35"/>
      <c r="AE952" s="35"/>
      <c r="AR952" s="215" t="s">
        <v>151</v>
      </c>
      <c r="AT952" s="215" t="s">
        <v>146</v>
      </c>
      <c r="AU952" s="215" t="s">
        <v>83</v>
      </c>
      <c r="AY952" s="18" t="s">
        <v>143</v>
      </c>
      <c r="BE952" s="216">
        <f>IF(N952="základní",J952,0)</f>
        <v>0</v>
      </c>
      <c r="BF952" s="216">
        <f>IF(N952="snížená",J952,0)</f>
        <v>0</v>
      </c>
      <c r="BG952" s="216">
        <f>IF(N952="zákl. přenesená",J952,0)</f>
        <v>0</v>
      </c>
      <c r="BH952" s="216">
        <f>IF(N952="sníž. přenesená",J952,0)</f>
        <v>0</v>
      </c>
      <c r="BI952" s="216">
        <f>IF(N952="nulová",J952,0)</f>
        <v>0</v>
      </c>
      <c r="BJ952" s="18" t="s">
        <v>81</v>
      </c>
      <c r="BK952" s="216">
        <f>ROUND(I952*H952,2)</f>
        <v>0</v>
      </c>
      <c r="BL952" s="18" t="s">
        <v>151</v>
      </c>
      <c r="BM952" s="215" t="s">
        <v>936</v>
      </c>
    </row>
    <row r="953" spans="1:65" s="2" customFormat="1" ht="21.6" customHeight="1">
      <c r="A953" s="35"/>
      <c r="B953" s="36"/>
      <c r="C953" s="204" t="s">
        <v>937</v>
      </c>
      <c r="D953" s="204" t="s">
        <v>146</v>
      </c>
      <c r="E953" s="205" t="s">
        <v>938</v>
      </c>
      <c r="F953" s="206" t="s">
        <v>939</v>
      </c>
      <c r="G953" s="207" t="s">
        <v>932</v>
      </c>
      <c r="H953" s="208">
        <v>0</v>
      </c>
      <c r="I953" s="209"/>
      <c r="J953" s="210">
        <f>ROUND(I953*H953,2)</f>
        <v>0</v>
      </c>
      <c r="K953" s="206" t="s">
        <v>1</v>
      </c>
      <c r="L953" s="40"/>
      <c r="M953" s="211" t="s">
        <v>1</v>
      </c>
      <c r="N953" s="212" t="s">
        <v>38</v>
      </c>
      <c r="O953" s="72"/>
      <c r="P953" s="213">
        <f>O953*H953</f>
        <v>0</v>
      </c>
      <c r="Q953" s="213">
        <v>0</v>
      </c>
      <c r="R953" s="213">
        <f>Q953*H953</f>
        <v>0</v>
      </c>
      <c r="S953" s="213">
        <v>0</v>
      </c>
      <c r="T953" s="214">
        <f>S953*H953</f>
        <v>0</v>
      </c>
      <c r="U953" s="35"/>
      <c r="V953" s="35"/>
      <c r="W953" s="35"/>
      <c r="X953" s="35"/>
      <c r="Y953" s="35"/>
      <c r="Z953" s="35"/>
      <c r="AA953" s="35"/>
      <c r="AB953" s="35"/>
      <c r="AC953" s="35"/>
      <c r="AD953" s="35"/>
      <c r="AE953" s="35"/>
      <c r="AR953" s="215" t="s">
        <v>151</v>
      </c>
      <c r="AT953" s="215" t="s">
        <v>146</v>
      </c>
      <c r="AU953" s="215" t="s">
        <v>83</v>
      </c>
      <c r="AY953" s="18" t="s">
        <v>143</v>
      </c>
      <c r="BE953" s="216">
        <f>IF(N953="základní",J953,0)</f>
        <v>0</v>
      </c>
      <c r="BF953" s="216">
        <f>IF(N953="snížená",J953,0)</f>
        <v>0</v>
      </c>
      <c r="BG953" s="216">
        <f>IF(N953="zákl. přenesená",J953,0)</f>
        <v>0</v>
      </c>
      <c r="BH953" s="216">
        <f>IF(N953="sníž. přenesená",J953,0)</f>
        <v>0</v>
      </c>
      <c r="BI953" s="216">
        <f>IF(N953="nulová",J953,0)</f>
        <v>0</v>
      </c>
      <c r="BJ953" s="18" t="s">
        <v>81</v>
      </c>
      <c r="BK953" s="216">
        <f>ROUND(I953*H953,2)</f>
        <v>0</v>
      </c>
      <c r="BL953" s="18" t="s">
        <v>151</v>
      </c>
      <c r="BM953" s="215" t="s">
        <v>940</v>
      </c>
    </row>
    <row r="954" spans="2:63" s="12" customFormat="1" ht="22.8" customHeight="1">
      <c r="B954" s="188"/>
      <c r="C954" s="189"/>
      <c r="D954" s="190" t="s">
        <v>72</v>
      </c>
      <c r="E954" s="202" t="s">
        <v>941</v>
      </c>
      <c r="F954" s="202" t="s">
        <v>942</v>
      </c>
      <c r="G954" s="189"/>
      <c r="H954" s="189"/>
      <c r="I954" s="192"/>
      <c r="J954" s="203">
        <f>BK954</f>
        <v>0</v>
      </c>
      <c r="K954" s="189"/>
      <c r="L954" s="194"/>
      <c r="M954" s="195"/>
      <c r="N954" s="196"/>
      <c r="O954" s="196"/>
      <c r="P954" s="197">
        <f>SUM(P955:P1192)</f>
        <v>0</v>
      </c>
      <c r="Q954" s="196"/>
      <c r="R954" s="197">
        <f>SUM(R955:R1192)</f>
        <v>9.432191999999999E-05</v>
      </c>
      <c r="S954" s="196"/>
      <c r="T954" s="198">
        <f>SUM(T955:T1192)</f>
        <v>76.09414254999999</v>
      </c>
      <c r="AR954" s="199" t="s">
        <v>81</v>
      </c>
      <c r="AT954" s="200" t="s">
        <v>72</v>
      </c>
      <c r="AU954" s="200" t="s">
        <v>81</v>
      </c>
      <c r="AY954" s="199" t="s">
        <v>143</v>
      </c>
      <c r="BK954" s="201">
        <f>SUM(BK955:BK1192)</f>
        <v>0</v>
      </c>
    </row>
    <row r="955" spans="1:65" s="2" customFormat="1" ht="21.6" customHeight="1">
      <c r="A955" s="35"/>
      <c r="B955" s="36"/>
      <c r="C955" s="204" t="s">
        <v>943</v>
      </c>
      <c r="D955" s="204" t="s">
        <v>146</v>
      </c>
      <c r="E955" s="205" t="s">
        <v>944</v>
      </c>
      <c r="F955" s="206" t="s">
        <v>945</v>
      </c>
      <c r="G955" s="207" t="s">
        <v>199</v>
      </c>
      <c r="H955" s="208">
        <v>580.742</v>
      </c>
      <c r="I955" s="209"/>
      <c r="J955" s="210">
        <f>ROUND(I955*H955,2)</f>
        <v>0</v>
      </c>
      <c r="K955" s="206" t="s">
        <v>150</v>
      </c>
      <c r="L955" s="40"/>
      <c r="M955" s="211" t="s">
        <v>1</v>
      </c>
      <c r="N955" s="212" t="s">
        <v>38</v>
      </c>
      <c r="O955" s="72"/>
      <c r="P955" s="213">
        <f>O955*H955</f>
        <v>0</v>
      </c>
      <c r="Q955" s="213">
        <v>0</v>
      </c>
      <c r="R955" s="213">
        <f>Q955*H955</f>
        <v>0</v>
      </c>
      <c r="S955" s="213">
        <v>0.0033</v>
      </c>
      <c r="T955" s="214">
        <f>S955*H955</f>
        <v>1.9164485999999998</v>
      </c>
      <c r="U955" s="35"/>
      <c r="V955" s="35"/>
      <c r="W955" s="35"/>
      <c r="X955" s="35"/>
      <c r="Y955" s="35"/>
      <c r="Z955" s="35"/>
      <c r="AA955" s="35"/>
      <c r="AB955" s="35"/>
      <c r="AC955" s="35"/>
      <c r="AD955" s="35"/>
      <c r="AE955" s="35"/>
      <c r="AR955" s="215" t="s">
        <v>151</v>
      </c>
      <c r="AT955" s="215" t="s">
        <v>146</v>
      </c>
      <c r="AU955" s="215" t="s">
        <v>83</v>
      </c>
      <c r="AY955" s="18" t="s">
        <v>143</v>
      </c>
      <c r="BE955" s="216">
        <f>IF(N955="základní",J955,0)</f>
        <v>0</v>
      </c>
      <c r="BF955" s="216">
        <f>IF(N955="snížená",J955,0)</f>
        <v>0</v>
      </c>
      <c r="BG955" s="216">
        <f>IF(N955="zákl. přenesená",J955,0)</f>
        <v>0</v>
      </c>
      <c r="BH955" s="216">
        <f>IF(N955="sníž. přenesená",J955,0)</f>
        <v>0</v>
      </c>
      <c r="BI955" s="216">
        <f>IF(N955="nulová",J955,0)</f>
        <v>0</v>
      </c>
      <c r="BJ955" s="18" t="s">
        <v>81</v>
      </c>
      <c r="BK955" s="216">
        <f>ROUND(I955*H955,2)</f>
        <v>0</v>
      </c>
      <c r="BL955" s="18" t="s">
        <v>151</v>
      </c>
      <c r="BM955" s="215" t="s">
        <v>946</v>
      </c>
    </row>
    <row r="956" spans="2:51" s="13" customFormat="1" ht="10.2">
      <c r="B956" s="221"/>
      <c r="C956" s="222"/>
      <c r="D956" s="217" t="s">
        <v>177</v>
      </c>
      <c r="E956" s="223" t="s">
        <v>1</v>
      </c>
      <c r="F956" s="224" t="s">
        <v>338</v>
      </c>
      <c r="G956" s="222"/>
      <c r="H956" s="225">
        <v>232.704</v>
      </c>
      <c r="I956" s="226"/>
      <c r="J956" s="222"/>
      <c r="K956" s="222"/>
      <c r="L956" s="227"/>
      <c r="M956" s="228"/>
      <c r="N956" s="229"/>
      <c r="O956" s="229"/>
      <c r="P956" s="229"/>
      <c r="Q956" s="229"/>
      <c r="R956" s="229"/>
      <c r="S956" s="229"/>
      <c r="T956" s="230"/>
      <c r="AT956" s="231" t="s">
        <v>177</v>
      </c>
      <c r="AU956" s="231" t="s">
        <v>83</v>
      </c>
      <c r="AV956" s="13" t="s">
        <v>83</v>
      </c>
      <c r="AW956" s="13" t="s">
        <v>29</v>
      </c>
      <c r="AX956" s="13" t="s">
        <v>73</v>
      </c>
      <c r="AY956" s="231" t="s">
        <v>143</v>
      </c>
    </row>
    <row r="957" spans="2:51" s="13" customFormat="1" ht="10.2">
      <c r="B957" s="221"/>
      <c r="C957" s="222"/>
      <c r="D957" s="217" t="s">
        <v>177</v>
      </c>
      <c r="E957" s="223" t="s">
        <v>1</v>
      </c>
      <c r="F957" s="224" t="s">
        <v>339</v>
      </c>
      <c r="G957" s="222"/>
      <c r="H957" s="225">
        <v>-6.48</v>
      </c>
      <c r="I957" s="226"/>
      <c r="J957" s="222"/>
      <c r="K957" s="222"/>
      <c r="L957" s="227"/>
      <c r="M957" s="228"/>
      <c r="N957" s="229"/>
      <c r="O957" s="229"/>
      <c r="P957" s="229"/>
      <c r="Q957" s="229"/>
      <c r="R957" s="229"/>
      <c r="S957" s="229"/>
      <c r="T957" s="230"/>
      <c r="AT957" s="231" t="s">
        <v>177</v>
      </c>
      <c r="AU957" s="231" t="s">
        <v>83</v>
      </c>
      <c r="AV957" s="13" t="s">
        <v>83</v>
      </c>
      <c r="AW957" s="13" t="s">
        <v>29</v>
      </c>
      <c r="AX957" s="13" t="s">
        <v>73</v>
      </c>
      <c r="AY957" s="231" t="s">
        <v>143</v>
      </c>
    </row>
    <row r="958" spans="2:51" s="15" customFormat="1" ht="10.2">
      <c r="B958" s="243"/>
      <c r="C958" s="244"/>
      <c r="D958" s="217" t="s">
        <v>177</v>
      </c>
      <c r="E958" s="245" t="s">
        <v>1</v>
      </c>
      <c r="F958" s="246" t="s">
        <v>947</v>
      </c>
      <c r="G958" s="244"/>
      <c r="H958" s="247">
        <v>226.22400000000002</v>
      </c>
      <c r="I958" s="248"/>
      <c r="J958" s="244"/>
      <c r="K958" s="244"/>
      <c r="L958" s="249"/>
      <c r="M958" s="250"/>
      <c r="N958" s="251"/>
      <c r="O958" s="251"/>
      <c r="P958" s="251"/>
      <c r="Q958" s="251"/>
      <c r="R958" s="251"/>
      <c r="S958" s="251"/>
      <c r="T958" s="252"/>
      <c r="AT958" s="253" t="s">
        <v>177</v>
      </c>
      <c r="AU958" s="253" t="s">
        <v>83</v>
      </c>
      <c r="AV958" s="15" t="s">
        <v>157</v>
      </c>
      <c r="AW958" s="15" t="s">
        <v>29</v>
      </c>
      <c r="AX958" s="15" t="s">
        <v>73</v>
      </c>
      <c r="AY958" s="253" t="s">
        <v>143</v>
      </c>
    </row>
    <row r="959" spans="2:51" s="13" customFormat="1" ht="10.2">
      <c r="B959" s="221"/>
      <c r="C959" s="222"/>
      <c r="D959" s="217" t="s">
        <v>177</v>
      </c>
      <c r="E959" s="223" t="s">
        <v>1</v>
      </c>
      <c r="F959" s="224" t="s">
        <v>343</v>
      </c>
      <c r="G959" s="222"/>
      <c r="H959" s="225">
        <v>155.52</v>
      </c>
      <c r="I959" s="226"/>
      <c r="J959" s="222"/>
      <c r="K959" s="222"/>
      <c r="L959" s="227"/>
      <c r="M959" s="228"/>
      <c r="N959" s="229"/>
      <c r="O959" s="229"/>
      <c r="P959" s="229"/>
      <c r="Q959" s="229"/>
      <c r="R959" s="229"/>
      <c r="S959" s="229"/>
      <c r="T959" s="230"/>
      <c r="AT959" s="231" t="s">
        <v>177</v>
      </c>
      <c r="AU959" s="231" t="s">
        <v>83</v>
      </c>
      <c r="AV959" s="13" t="s">
        <v>83</v>
      </c>
      <c r="AW959" s="13" t="s">
        <v>29</v>
      </c>
      <c r="AX959" s="13" t="s">
        <v>73</v>
      </c>
      <c r="AY959" s="231" t="s">
        <v>143</v>
      </c>
    </row>
    <row r="960" spans="2:51" s="13" customFormat="1" ht="10.2">
      <c r="B960" s="221"/>
      <c r="C960" s="222"/>
      <c r="D960" s="217" t="s">
        <v>177</v>
      </c>
      <c r="E960" s="223" t="s">
        <v>1</v>
      </c>
      <c r="F960" s="224" t="s">
        <v>344</v>
      </c>
      <c r="G960" s="222"/>
      <c r="H960" s="225">
        <v>-32.16</v>
      </c>
      <c r="I960" s="226"/>
      <c r="J960" s="222"/>
      <c r="K960" s="222"/>
      <c r="L960" s="227"/>
      <c r="M960" s="228"/>
      <c r="N960" s="229"/>
      <c r="O960" s="229"/>
      <c r="P960" s="229"/>
      <c r="Q960" s="229"/>
      <c r="R960" s="229"/>
      <c r="S960" s="229"/>
      <c r="T960" s="230"/>
      <c r="AT960" s="231" t="s">
        <v>177</v>
      </c>
      <c r="AU960" s="231" t="s">
        <v>83</v>
      </c>
      <c r="AV960" s="13" t="s">
        <v>83</v>
      </c>
      <c r="AW960" s="13" t="s">
        <v>29</v>
      </c>
      <c r="AX960" s="13" t="s">
        <v>73</v>
      </c>
      <c r="AY960" s="231" t="s">
        <v>143</v>
      </c>
    </row>
    <row r="961" spans="2:51" s="15" customFormat="1" ht="10.2">
      <c r="B961" s="243"/>
      <c r="C961" s="244"/>
      <c r="D961" s="217" t="s">
        <v>177</v>
      </c>
      <c r="E961" s="245" t="s">
        <v>1</v>
      </c>
      <c r="F961" s="246" t="s">
        <v>285</v>
      </c>
      <c r="G961" s="244"/>
      <c r="H961" s="247">
        <v>123.36000000000001</v>
      </c>
      <c r="I961" s="248"/>
      <c r="J961" s="244"/>
      <c r="K961" s="244"/>
      <c r="L961" s="249"/>
      <c r="M961" s="250"/>
      <c r="N961" s="251"/>
      <c r="O961" s="251"/>
      <c r="P961" s="251"/>
      <c r="Q961" s="251"/>
      <c r="R961" s="251"/>
      <c r="S961" s="251"/>
      <c r="T961" s="252"/>
      <c r="AT961" s="253" t="s">
        <v>177</v>
      </c>
      <c r="AU961" s="253" t="s">
        <v>83</v>
      </c>
      <c r="AV961" s="15" t="s">
        <v>157</v>
      </c>
      <c r="AW961" s="15" t="s">
        <v>29</v>
      </c>
      <c r="AX961" s="15" t="s">
        <v>73</v>
      </c>
      <c r="AY961" s="253" t="s">
        <v>143</v>
      </c>
    </row>
    <row r="962" spans="2:51" s="13" customFormat="1" ht="10.2">
      <c r="B962" s="221"/>
      <c r="C962" s="222"/>
      <c r="D962" s="217" t="s">
        <v>177</v>
      </c>
      <c r="E962" s="223" t="s">
        <v>1</v>
      </c>
      <c r="F962" s="224" t="s">
        <v>350</v>
      </c>
      <c r="G962" s="222"/>
      <c r="H962" s="225">
        <v>46.944</v>
      </c>
      <c r="I962" s="226"/>
      <c r="J962" s="222"/>
      <c r="K962" s="222"/>
      <c r="L962" s="227"/>
      <c r="M962" s="228"/>
      <c r="N962" s="229"/>
      <c r="O962" s="229"/>
      <c r="P962" s="229"/>
      <c r="Q962" s="229"/>
      <c r="R962" s="229"/>
      <c r="S962" s="229"/>
      <c r="T962" s="230"/>
      <c r="AT962" s="231" t="s">
        <v>177</v>
      </c>
      <c r="AU962" s="231" t="s">
        <v>83</v>
      </c>
      <c r="AV962" s="13" t="s">
        <v>83</v>
      </c>
      <c r="AW962" s="13" t="s">
        <v>29</v>
      </c>
      <c r="AX962" s="13" t="s">
        <v>73</v>
      </c>
      <c r="AY962" s="231" t="s">
        <v>143</v>
      </c>
    </row>
    <row r="963" spans="2:51" s="13" customFormat="1" ht="10.2">
      <c r="B963" s="221"/>
      <c r="C963" s="222"/>
      <c r="D963" s="217" t="s">
        <v>177</v>
      </c>
      <c r="E963" s="223" t="s">
        <v>1</v>
      </c>
      <c r="F963" s="224" t="s">
        <v>351</v>
      </c>
      <c r="G963" s="222"/>
      <c r="H963" s="225">
        <v>143.19</v>
      </c>
      <c r="I963" s="226"/>
      <c r="J963" s="222"/>
      <c r="K963" s="222"/>
      <c r="L963" s="227"/>
      <c r="M963" s="228"/>
      <c r="N963" s="229"/>
      <c r="O963" s="229"/>
      <c r="P963" s="229"/>
      <c r="Q963" s="229"/>
      <c r="R963" s="229"/>
      <c r="S963" s="229"/>
      <c r="T963" s="230"/>
      <c r="AT963" s="231" t="s">
        <v>177</v>
      </c>
      <c r="AU963" s="231" t="s">
        <v>83</v>
      </c>
      <c r="AV963" s="13" t="s">
        <v>83</v>
      </c>
      <c r="AW963" s="13" t="s">
        <v>29</v>
      </c>
      <c r="AX963" s="13" t="s">
        <v>73</v>
      </c>
      <c r="AY963" s="231" t="s">
        <v>143</v>
      </c>
    </row>
    <row r="964" spans="2:51" s="13" customFormat="1" ht="10.2">
      <c r="B964" s="221"/>
      <c r="C964" s="222"/>
      <c r="D964" s="217" t="s">
        <v>177</v>
      </c>
      <c r="E964" s="223" t="s">
        <v>1</v>
      </c>
      <c r="F964" s="224" t="s">
        <v>339</v>
      </c>
      <c r="G964" s="222"/>
      <c r="H964" s="225">
        <v>-6.48</v>
      </c>
      <c r="I964" s="226"/>
      <c r="J964" s="222"/>
      <c r="K964" s="222"/>
      <c r="L964" s="227"/>
      <c r="M964" s="228"/>
      <c r="N964" s="229"/>
      <c r="O964" s="229"/>
      <c r="P964" s="229"/>
      <c r="Q964" s="229"/>
      <c r="R964" s="229"/>
      <c r="S964" s="229"/>
      <c r="T964" s="230"/>
      <c r="AT964" s="231" t="s">
        <v>177</v>
      </c>
      <c r="AU964" s="231" t="s">
        <v>83</v>
      </c>
      <c r="AV964" s="13" t="s">
        <v>83</v>
      </c>
      <c r="AW964" s="13" t="s">
        <v>29</v>
      </c>
      <c r="AX964" s="13" t="s">
        <v>73</v>
      </c>
      <c r="AY964" s="231" t="s">
        <v>143</v>
      </c>
    </row>
    <row r="965" spans="2:51" s="15" customFormat="1" ht="10.2">
      <c r="B965" s="243"/>
      <c r="C965" s="244"/>
      <c r="D965" s="217" t="s">
        <v>177</v>
      </c>
      <c r="E965" s="245" t="s">
        <v>1</v>
      </c>
      <c r="F965" s="246" t="s">
        <v>948</v>
      </c>
      <c r="G965" s="244"/>
      <c r="H965" s="247">
        <v>183.65400000000002</v>
      </c>
      <c r="I965" s="248"/>
      <c r="J965" s="244"/>
      <c r="K965" s="244"/>
      <c r="L965" s="249"/>
      <c r="M965" s="250"/>
      <c r="N965" s="251"/>
      <c r="O965" s="251"/>
      <c r="P965" s="251"/>
      <c r="Q965" s="251"/>
      <c r="R965" s="251"/>
      <c r="S965" s="251"/>
      <c r="T965" s="252"/>
      <c r="AT965" s="253" t="s">
        <v>177</v>
      </c>
      <c r="AU965" s="253" t="s">
        <v>83</v>
      </c>
      <c r="AV965" s="15" t="s">
        <v>157</v>
      </c>
      <c r="AW965" s="15" t="s">
        <v>29</v>
      </c>
      <c r="AX965" s="15" t="s">
        <v>73</v>
      </c>
      <c r="AY965" s="253" t="s">
        <v>143</v>
      </c>
    </row>
    <row r="966" spans="2:51" s="13" customFormat="1" ht="10.2">
      <c r="B966" s="221"/>
      <c r="C966" s="222"/>
      <c r="D966" s="217" t="s">
        <v>177</v>
      </c>
      <c r="E966" s="223" t="s">
        <v>1</v>
      </c>
      <c r="F966" s="224" t="s">
        <v>664</v>
      </c>
      <c r="G966" s="222"/>
      <c r="H966" s="225">
        <v>49.92</v>
      </c>
      <c r="I966" s="226"/>
      <c r="J966" s="222"/>
      <c r="K966" s="222"/>
      <c r="L966" s="227"/>
      <c r="M966" s="228"/>
      <c r="N966" s="229"/>
      <c r="O966" s="229"/>
      <c r="P966" s="229"/>
      <c r="Q966" s="229"/>
      <c r="R966" s="229"/>
      <c r="S966" s="229"/>
      <c r="T966" s="230"/>
      <c r="AT966" s="231" t="s">
        <v>177</v>
      </c>
      <c r="AU966" s="231" t="s">
        <v>83</v>
      </c>
      <c r="AV966" s="13" t="s">
        <v>83</v>
      </c>
      <c r="AW966" s="13" t="s">
        <v>29</v>
      </c>
      <c r="AX966" s="13" t="s">
        <v>73</v>
      </c>
      <c r="AY966" s="231" t="s">
        <v>143</v>
      </c>
    </row>
    <row r="967" spans="2:51" s="13" customFormat="1" ht="10.2">
      <c r="B967" s="221"/>
      <c r="C967" s="222"/>
      <c r="D967" s="217" t="s">
        <v>177</v>
      </c>
      <c r="E967" s="223" t="s">
        <v>1</v>
      </c>
      <c r="F967" s="224" t="s">
        <v>665</v>
      </c>
      <c r="G967" s="222"/>
      <c r="H967" s="225">
        <v>-2.416</v>
      </c>
      <c r="I967" s="226"/>
      <c r="J967" s="222"/>
      <c r="K967" s="222"/>
      <c r="L967" s="227"/>
      <c r="M967" s="228"/>
      <c r="N967" s="229"/>
      <c r="O967" s="229"/>
      <c r="P967" s="229"/>
      <c r="Q967" s="229"/>
      <c r="R967" s="229"/>
      <c r="S967" s="229"/>
      <c r="T967" s="230"/>
      <c r="AT967" s="231" t="s">
        <v>177</v>
      </c>
      <c r="AU967" s="231" t="s">
        <v>83</v>
      </c>
      <c r="AV967" s="13" t="s">
        <v>83</v>
      </c>
      <c r="AW967" s="13" t="s">
        <v>29</v>
      </c>
      <c r="AX967" s="13" t="s">
        <v>73</v>
      </c>
      <c r="AY967" s="231" t="s">
        <v>143</v>
      </c>
    </row>
    <row r="968" spans="2:51" s="15" customFormat="1" ht="10.2">
      <c r="B968" s="243"/>
      <c r="C968" s="244"/>
      <c r="D968" s="217" t="s">
        <v>177</v>
      </c>
      <c r="E968" s="245" t="s">
        <v>1</v>
      </c>
      <c r="F968" s="246" t="s">
        <v>949</v>
      </c>
      <c r="G968" s="244"/>
      <c r="H968" s="247">
        <v>47.504000000000005</v>
      </c>
      <c r="I968" s="248"/>
      <c r="J968" s="244"/>
      <c r="K968" s="244"/>
      <c r="L968" s="249"/>
      <c r="M968" s="250"/>
      <c r="N968" s="251"/>
      <c r="O968" s="251"/>
      <c r="P968" s="251"/>
      <c r="Q968" s="251"/>
      <c r="R968" s="251"/>
      <c r="S968" s="251"/>
      <c r="T968" s="252"/>
      <c r="AT968" s="253" t="s">
        <v>177</v>
      </c>
      <c r="AU968" s="253" t="s">
        <v>83</v>
      </c>
      <c r="AV968" s="15" t="s">
        <v>157</v>
      </c>
      <c r="AW968" s="15" t="s">
        <v>29</v>
      </c>
      <c r="AX968" s="15" t="s">
        <v>73</v>
      </c>
      <c r="AY968" s="253" t="s">
        <v>143</v>
      </c>
    </row>
    <row r="969" spans="2:51" s="14" customFormat="1" ht="10.2">
      <c r="B969" s="232"/>
      <c r="C969" s="233"/>
      <c r="D969" s="217" t="s">
        <v>177</v>
      </c>
      <c r="E969" s="234" t="s">
        <v>1</v>
      </c>
      <c r="F969" s="235" t="s">
        <v>179</v>
      </c>
      <c r="G969" s="233"/>
      <c r="H969" s="236">
        <v>580.742</v>
      </c>
      <c r="I969" s="237"/>
      <c r="J969" s="233"/>
      <c r="K969" s="233"/>
      <c r="L969" s="238"/>
      <c r="M969" s="239"/>
      <c r="N969" s="240"/>
      <c r="O969" s="240"/>
      <c r="P969" s="240"/>
      <c r="Q969" s="240"/>
      <c r="R969" s="240"/>
      <c r="S969" s="240"/>
      <c r="T969" s="241"/>
      <c r="AT969" s="242" t="s">
        <v>177</v>
      </c>
      <c r="AU969" s="242" t="s">
        <v>83</v>
      </c>
      <c r="AV969" s="14" t="s">
        <v>151</v>
      </c>
      <c r="AW969" s="14" t="s">
        <v>29</v>
      </c>
      <c r="AX969" s="14" t="s">
        <v>81</v>
      </c>
      <c r="AY969" s="242" t="s">
        <v>143</v>
      </c>
    </row>
    <row r="970" spans="1:65" s="2" customFormat="1" ht="21.6" customHeight="1">
      <c r="A970" s="35"/>
      <c r="B970" s="36"/>
      <c r="C970" s="204" t="s">
        <v>950</v>
      </c>
      <c r="D970" s="204" t="s">
        <v>146</v>
      </c>
      <c r="E970" s="205" t="s">
        <v>951</v>
      </c>
      <c r="F970" s="206" t="s">
        <v>952</v>
      </c>
      <c r="G970" s="207" t="s">
        <v>199</v>
      </c>
      <c r="H970" s="208">
        <v>580.742</v>
      </c>
      <c r="I970" s="209"/>
      <c r="J970" s="210">
        <f>ROUND(I970*H970,2)</f>
        <v>0</v>
      </c>
      <c r="K970" s="206" t="s">
        <v>150</v>
      </c>
      <c r="L970" s="40"/>
      <c r="M970" s="211" t="s">
        <v>1</v>
      </c>
      <c r="N970" s="212" t="s">
        <v>38</v>
      </c>
      <c r="O970" s="72"/>
      <c r="P970" s="213">
        <f>O970*H970</f>
        <v>0</v>
      </c>
      <c r="Q970" s="213">
        <v>0</v>
      </c>
      <c r="R970" s="213">
        <f>Q970*H970</f>
        <v>0</v>
      </c>
      <c r="S970" s="213">
        <v>0.0102</v>
      </c>
      <c r="T970" s="214">
        <f>S970*H970</f>
        <v>5.9235684</v>
      </c>
      <c r="U970" s="35"/>
      <c r="V970" s="35"/>
      <c r="W970" s="35"/>
      <c r="X970" s="35"/>
      <c r="Y970" s="35"/>
      <c r="Z970" s="35"/>
      <c r="AA970" s="35"/>
      <c r="AB970" s="35"/>
      <c r="AC970" s="35"/>
      <c r="AD970" s="35"/>
      <c r="AE970" s="35"/>
      <c r="AR970" s="215" t="s">
        <v>151</v>
      </c>
      <c r="AT970" s="215" t="s">
        <v>146</v>
      </c>
      <c r="AU970" s="215" t="s">
        <v>83</v>
      </c>
      <c r="AY970" s="18" t="s">
        <v>143</v>
      </c>
      <c r="BE970" s="216">
        <f>IF(N970="základní",J970,0)</f>
        <v>0</v>
      </c>
      <c r="BF970" s="216">
        <f>IF(N970="snížená",J970,0)</f>
        <v>0</v>
      </c>
      <c r="BG970" s="216">
        <f>IF(N970="zákl. přenesená",J970,0)</f>
        <v>0</v>
      </c>
      <c r="BH970" s="216">
        <f>IF(N970="sníž. přenesená",J970,0)</f>
        <v>0</v>
      </c>
      <c r="BI970" s="216">
        <f>IF(N970="nulová",J970,0)</f>
        <v>0</v>
      </c>
      <c r="BJ970" s="18" t="s">
        <v>81</v>
      </c>
      <c r="BK970" s="216">
        <f>ROUND(I970*H970,2)</f>
        <v>0</v>
      </c>
      <c r="BL970" s="18" t="s">
        <v>151</v>
      </c>
      <c r="BM970" s="215" t="s">
        <v>953</v>
      </c>
    </row>
    <row r="971" spans="1:65" s="2" customFormat="1" ht="54" customHeight="1">
      <c r="A971" s="35"/>
      <c r="B971" s="36"/>
      <c r="C971" s="204" t="s">
        <v>954</v>
      </c>
      <c r="D971" s="204" t="s">
        <v>146</v>
      </c>
      <c r="E971" s="205" t="s">
        <v>955</v>
      </c>
      <c r="F971" s="206" t="s">
        <v>956</v>
      </c>
      <c r="G971" s="207" t="s">
        <v>199</v>
      </c>
      <c r="H971" s="208">
        <v>580.742</v>
      </c>
      <c r="I971" s="209"/>
      <c r="J971" s="210">
        <f>ROUND(I971*H971,2)</f>
        <v>0</v>
      </c>
      <c r="K971" s="206" t="s">
        <v>150</v>
      </c>
      <c r="L971" s="40"/>
      <c r="M971" s="211" t="s">
        <v>1</v>
      </c>
      <c r="N971" s="212" t="s">
        <v>38</v>
      </c>
      <c r="O971" s="72"/>
      <c r="P971" s="213">
        <f>O971*H971</f>
        <v>0</v>
      </c>
      <c r="Q971" s="213">
        <v>0</v>
      </c>
      <c r="R971" s="213">
        <f>Q971*H971</f>
        <v>0</v>
      </c>
      <c r="S971" s="213">
        <v>0.0014</v>
      </c>
      <c r="T971" s="214">
        <f>S971*H971</f>
        <v>0.8130388</v>
      </c>
      <c r="U971" s="35"/>
      <c r="V971" s="35"/>
      <c r="W971" s="35"/>
      <c r="X971" s="35"/>
      <c r="Y971" s="35"/>
      <c r="Z971" s="35"/>
      <c r="AA971" s="35"/>
      <c r="AB971" s="35"/>
      <c r="AC971" s="35"/>
      <c r="AD971" s="35"/>
      <c r="AE971" s="35"/>
      <c r="AR971" s="215" t="s">
        <v>151</v>
      </c>
      <c r="AT971" s="215" t="s">
        <v>146</v>
      </c>
      <c r="AU971" s="215" t="s">
        <v>83</v>
      </c>
      <c r="AY971" s="18" t="s">
        <v>143</v>
      </c>
      <c r="BE971" s="216">
        <f>IF(N971="základní",J971,0)</f>
        <v>0</v>
      </c>
      <c r="BF971" s="216">
        <f>IF(N971="snížená",J971,0)</f>
        <v>0</v>
      </c>
      <c r="BG971" s="216">
        <f>IF(N971="zákl. přenesená",J971,0)</f>
        <v>0</v>
      </c>
      <c r="BH971" s="216">
        <f>IF(N971="sníž. přenesená",J971,0)</f>
        <v>0</v>
      </c>
      <c r="BI971" s="216">
        <f>IF(N971="nulová",J971,0)</f>
        <v>0</v>
      </c>
      <c r="BJ971" s="18" t="s">
        <v>81</v>
      </c>
      <c r="BK971" s="216">
        <f>ROUND(I971*H971,2)</f>
        <v>0</v>
      </c>
      <c r="BL971" s="18" t="s">
        <v>151</v>
      </c>
      <c r="BM971" s="215" t="s">
        <v>957</v>
      </c>
    </row>
    <row r="972" spans="1:47" s="2" customFormat="1" ht="86.4">
      <c r="A972" s="35"/>
      <c r="B972" s="36"/>
      <c r="C972" s="37"/>
      <c r="D972" s="217" t="s">
        <v>152</v>
      </c>
      <c r="E972" s="37"/>
      <c r="F972" s="218" t="s">
        <v>958</v>
      </c>
      <c r="G972" s="37"/>
      <c r="H972" s="37"/>
      <c r="I972" s="116"/>
      <c r="J972" s="37"/>
      <c r="K972" s="37"/>
      <c r="L972" s="40"/>
      <c r="M972" s="219"/>
      <c r="N972" s="220"/>
      <c r="O972" s="72"/>
      <c r="P972" s="72"/>
      <c r="Q972" s="72"/>
      <c r="R972" s="72"/>
      <c r="S972" s="72"/>
      <c r="T972" s="73"/>
      <c r="U972" s="35"/>
      <c r="V972" s="35"/>
      <c r="W972" s="35"/>
      <c r="X972" s="35"/>
      <c r="Y972" s="35"/>
      <c r="Z972" s="35"/>
      <c r="AA972" s="35"/>
      <c r="AB972" s="35"/>
      <c r="AC972" s="35"/>
      <c r="AD972" s="35"/>
      <c r="AE972" s="35"/>
      <c r="AT972" s="18" t="s">
        <v>152</v>
      </c>
      <c r="AU972" s="18" t="s">
        <v>83</v>
      </c>
    </row>
    <row r="973" spans="1:65" s="2" customFormat="1" ht="21.6" customHeight="1">
      <c r="A973" s="35"/>
      <c r="B973" s="36"/>
      <c r="C973" s="204" t="s">
        <v>959</v>
      </c>
      <c r="D973" s="204" t="s">
        <v>146</v>
      </c>
      <c r="E973" s="205" t="s">
        <v>960</v>
      </c>
      <c r="F973" s="206" t="s">
        <v>961</v>
      </c>
      <c r="G973" s="207" t="s">
        <v>199</v>
      </c>
      <c r="H973" s="208">
        <v>736.992</v>
      </c>
      <c r="I973" s="209"/>
      <c r="J973" s="210">
        <f>ROUND(I973*H973,2)</f>
        <v>0</v>
      </c>
      <c r="K973" s="206" t="s">
        <v>1</v>
      </c>
      <c r="L973" s="40"/>
      <c r="M973" s="211" t="s">
        <v>1</v>
      </c>
      <c r="N973" s="212" t="s">
        <v>38</v>
      </c>
      <c r="O973" s="72"/>
      <c r="P973" s="213">
        <f>O973*H973</f>
        <v>0</v>
      </c>
      <c r="Q973" s="213">
        <v>0</v>
      </c>
      <c r="R973" s="213">
        <f>Q973*H973</f>
        <v>0</v>
      </c>
      <c r="S973" s="213">
        <v>0</v>
      </c>
      <c r="T973" s="214">
        <f>S973*H973</f>
        <v>0</v>
      </c>
      <c r="U973" s="35"/>
      <c r="V973" s="35"/>
      <c r="W973" s="35"/>
      <c r="X973" s="35"/>
      <c r="Y973" s="35"/>
      <c r="Z973" s="35"/>
      <c r="AA973" s="35"/>
      <c r="AB973" s="35"/>
      <c r="AC973" s="35"/>
      <c r="AD973" s="35"/>
      <c r="AE973" s="35"/>
      <c r="AR973" s="215" t="s">
        <v>151</v>
      </c>
      <c r="AT973" s="215" t="s">
        <v>146</v>
      </c>
      <c r="AU973" s="215" t="s">
        <v>83</v>
      </c>
      <c r="AY973" s="18" t="s">
        <v>143</v>
      </c>
      <c r="BE973" s="216">
        <f>IF(N973="základní",J973,0)</f>
        <v>0</v>
      </c>
      <c r="BF973" s="216">
        <f>IF(N973="snížená",J973,0)</f>
        <v>0</v>
      </c>
      <c r="BG973" s="216">
        <f>IF(N973="zákl. přenesená",J973,0)</f>
        <v>0</v>
      </c>
      <c r="BH973" s="216">
        <f>IF(N973="sníž. přenesená",J973,0)</f>
        <v>0</v>
      </c>
      <c r="BI973" s="216">
        <f>IF(N973="nulová",J973,0)</f>
        <v>0</v>
      </c>
      <c r="BJ973" s="18" t="s">
        <v>81</v>
      </c>
      <c r="BK973" s="216">
        <f>ROUND(I973*H973,2)</f>
        <v>0</v>
      </c>
      <c r="BL973" s="18" t="s">
        <v>151</v>
      </c>
      <c r="BM973" s="215" t="s">
        <v>962</v>
      </c>
    </row>
    <row r="974" spans="2:51" s="13" customFormat="1" ht="10.2">
      <c r="B974" s="221"/>
      <c r="C974" s="222"/>
      <c r="D974" s="217" t="s">
        <v>177</v>
      </c>
      <c r="E974" s="223" t="s">
        <v>1</v>
      </c>
      <c r="F974" s="224" t="s">
        <v>280</v>
      </c>
      <c r="G974" s="222"/>
      <c r="H974" s="225">
        <v>465.696</v>
      </c>
      <c r="I974" s="226"/>
      <c r="J974" s="222"/>
      <c r="K974" s="222"/>
      <c r="L974" s="227"/>
      <c r="M974" s="228"/>
      <c r="N974" s="229"/>
      <c r="O974" s="229"/>
      <c r="P974" s="229"/>
      <c r="Q974" s="229"/>
      <c r="R974" s="229"/>
      <c r="S974" s="229"/>
      <c r="T974" s="230"/>
      <c r="AT974" s="231" t="s">
        <v>177</v>
      </c>
      <c r="AU974" s="231" t="s">
        <v>83</v>
      </c>
      <c r="AV974" s="13" t="s">
        <v>83</v>
      </c>
      <c r="AW974" s="13" t="s">
        <v>29</v>
      </c>
      <c r="AX974" s="13" t="s">
        <v>73</v>
      </c>
      <c r="AY974" s="231" t="s">
        <v>143</v>
      </c>
    </row>
    <row r="975" spans="2:51" s="13" customFormat="1" ht="10.2">
      <c r="B975" s="221"/>
      <c r="C975" s="222"/>
      <c r="D975" s="217" t="s">
        <v>177</v>
      </c>
      <c r="E975" s="223" t="s">
        <v>1</v>
      </c>
      <c r="F975" s="224" t="s">
        <v>281</v>
      </c>
      <c r="G975" s="222"/>
      <c r="H975" s="225">
        <v>-120.96</v>
      </c>
      <c r="I975" s="226"/>
      <c r="J975" s="222"/>
      <c r="K975" s="222"/>
      <c r="L975" s="227"/>
      <c r="M975" s="228"/>
      <c r="N975" s="229"/>
      <c r="O975" s="229"/>
      <c r="P975" s="229"/>
      <c r="Q975" s="229"/>
      <c r="R975" s="229"/>
      <c r="S975" s="229"/>
      <c r="T975" s="230"/>
      <c r="AT975" s="231" t="s">
        <v>177</v>
      </c>
      <c r="AU975" s="231" t="s">
        <v>83</v>
      </c>
      <c r="AV975" s="13" t="s">
        <v>83</v>
      </c>
      <c r="AW975" s="13" t="s">
        <v>29</v>
      </c>
      <c r="AX975" s="13" t="s">
        <v>73</v>
      </c>
      <c r="AY975" s="231" t="s">
        <v>143</v>
      </c>
    </row>
    <row r="976" spans="2:51" s="15" customFormat="1" ht="10.2">
      <c r="B976" s="243"/>
      <c r="C976" s="244"/>
      <c r="D976" s="217" t="s">
        <v>177</v>
      </c>
      <c r="E976" s="245" t="s">
        <v>1</v>
      </c>
      <c r="F976" s="246" t="s">
        <v>282</v>
      </c>
      <c r="G976" s="244"/>
      <c r="H976" s="247">
        <v>344.73600000000005</v>
      </c>
      <c r="I976" s="248"/>
      <c r="J976" s="244"/>
      <c r="K976" s="244"/>
      <c r="L976" s="249"/>
      <c r="M976" s="250"/>
      <c r="N976" s="251"/>
      <c r="O976" s="251"/>
      <c r="P976" s="251"/>
      <c r="Q976" s="251"/>
      <c r="R976" s="251"/>
      <c r="S976" s="251"/>
      <c r="T976" s="252"/>
      <c r="AT976" s="253" t="s">
        <v>177</v>
      </c>
      <c r="AU976" s="253" t="s">
        <v>83</v>
      </c>
      <c r="AV976" s="15" t="s">
        <v>157</v>
      </c>
      <c r="AW976" s="15" t="s">
        <v>29</v>
      </c>
      <c r="AX976" s="15" t="s">
        <v>73</v>
      </c>
      <c r="AY976" s="253" t="s">
        <v>143</v>
      </c>
    </row>
    <row r="977" spans="2:51" s="13" customFormat="1" ht="10.2">
      <c r="B977" s="221"/>
      <c r="C977" s="222"/>
      <c r="D977" s="217" t="s">
        <v>177</v>
      </c>
      <c r="E977" s="223" t="s">
        <v>1</v>
      </c>
      <c r="F977" s="224" t="s">
        <v>283</v>
      </c>
      <c r="G977" s="222"/>
      <c r="H977" s="225">
        <v>526.176</v>
      </c>
      <c r="I977" s="226"/>
      <c r="J977" s="222"/>
      <c r="K977" s="222"/>
      <c r="L977" s="227"/>
      <c r="M977" s="228"/>
      <c r="N977" s="229"/>
      <c r="O977" s="229"/>
      <c r="P977" s="229"/>
      <c r="Q977" s="229"/>
      <c r="R977" s="229"/>
      <c r="S977" s="229"/>
      <c r="T977" s="230"/>
      <c r="AT977" s="231" t="s">
        <v>177</v>
      </c>
      <c r="AU977" s="231" t="s">
        <v>83</v>
      </c>
      <c r="AV977" s="13" t="s">
        <v>83</v>
      </c>
      <c r="AW977" s="13" t="s">
        <v>29</v>
      </c>
      <c r="AX977" s="13" t="s">
        <v>73</v>
      </c>
      <c r="AY977" s="231" t="s">
        <v>143</v>
      </c>
    </row>
    <row r="978" spans="2:51" s="13" customFormat="1" ht="10.2">
      <c r="B978" s="221"/>
      <c r="C978" s="222"/>
      <c r="D978" s="217" t="s">
        <v>177</v>
      </c>
      <c r="E978" s="223" t="s">
        <v>1</v>
      </c>
      <c r="F978" s="224" t="s">
        <v>284</v>
      </c>
      <c r="G978" s="222"/>
      <c r="H978" s="225">
        <v>-133.92</v>
      </c>
      <c r="I978" s="226"/>
      <c r="J978" s="222"/>
      <c r="K978" s="222"/>
      <c r="L978" s="227"/>
      <c r="M978" s="228"/>
      <c r="N978" s="229"/>
      <c r="O978" s="229"/>
      <c r="P978" s="229"/>
      <c r="Q978" s="229"/>
      <c r="R978" s="229"/>
      <c r="S978" s="229"/>
      <c r="T978" s="230"/>
      <c r="AT978" s="231" t="s">
        <v>177</v>
      </c>
      <c r="AU978" s="231" t="s">
        <v>83</v>
      </c>
      <c r="AV978" s="13" t="s">
        <v>83</v>
      </c>
      <c r="AW978" s="13" t="s">
        <v>29</v>
      </c>
      <c r="AX978" s="13" t="s">
        <v>73</v>
      </c>
      <c r="AY978" s="231" t="s">
        <v>143</v>
      </c>
    </row>
    <row r="979" spans="2:51" s="15" customFormat="1" ht="10.2">
      <c r="B979" s="243"/>
      <c r="C979" s="244"/>
      <c r="D979" s="217" t="s">
        <v>177</v>
      </c>
      <c r="E979" s="245" t="s">
        <v>1</v>
      </c>
      <c r="F979" s="246" t="s">
        <v>285</v>
      </c>
      <c r="G979" s="244"/>
      <c r="H979" s="247">
        <v>392.2560000000001</v>
      </c>
      <c r="I979" s="248"/>
      <c r="J979" s="244"/>
      <c r="K979" s="244"/>
      <c r="L979" s="249"/>
      <c r="M979" s="250"/>
      <c r="N979" s="251"/>
      <c r="O979" s="251"/>
      <c r="P979" s="251"/>
      <c r="Q979" s="251"/>
      <c r="R979" s="251"/>
      <c r="S979" s="251"/>
      <c r="T979" s="252"/>
      <c r="AT979" s="253" t="s">
        <v>177</v>
      </c>
      <c r="AU979" s="253" t="s">
        <v>83</v>
      </c>
      <c r="AV979" s="15" t="s">
        <v>157</v>
      </c>
      <c r="AW979" s="15" t="s">
        <v>29</v>
      </c>
      <c r="AX979" s="15" t="s">
        <v>73</v>
      </c>
      <c r="AY979" s="253" t="s">
        <v>143</v>
      </c>
    </row>
    <row r="980" spans="2:51" s="14" customFormat="1" ht="10.2">
      <c r="B980" s="232"/>
      <c r="C980" s="233"/>
      <c r="D980" s="217" t="s">
        <v>177</v>
      </c>
      <c r="E980" s="234" t="s">
        <v>1</v>
      </c>
      <c r="F980" s="235" t="s">
        <v>179</v>
      </c>
      <c r="G980" s="233"/>
      <c r="H980" s="236">
        <v>736.9920000000001</v>
      </c>
      <c r="I980" s="237"/>
      <c r="J980" s="233"/>
      <c r="K980" s="233"/>
      <c r="L980" s="238"/>
      <c r="M980" s="239"/>
      <c r="N980" s="240"/>
      <c r="O980" s="240"/>
      <c r="P980" s="240"/>
      <c r="Q980" s="240"/>
      <c r="R980" s="240"/>
      <c r="S980" s="240"/>
      <c r="T980" s="241"/>
      <c r="AT980" s="242" t="s">
        <v>177</v>
      </c>
      <c r="AU980" s="242" t="s">
        <v>83</v>
      </c>
      <c r="AV980" s="14" t="s">
        <v>151</v>
      </c>
      <c r="AW980" s="14" t="s">
        <v>29</v>
      </c>
      <c r="AX980" s="14" t="s">
        <v>81</v>
      </c>
      <c r="AY980" s="242" t="s">
        <v>143</v>
      </c>
    </row>
    <row r="981" spans="1:65" s="2" customFormat="1" ht="21.6" customHeight="1">
      <c r="A981" s="35"/>
      <c r="B981" s="36"/>
      <c r="C981" s="204" t="s">
        <v>583</v>
      </c>
      <c r="D981" s="204" t="s">
        <v>146</v>
      </c>
      <c r="E981" s="205" t="s">
        <v>963</v>
      </c>
      <c r="F981" s="206" t="s">
        <v>964</v>
      </c>
      <c r="G981" s="207" t="s">
        <v>199</v>
      </c>
      <c r="H981" s="208">
        <v>736.992</v>
      </c>
      <c r="I981" s="209"/>
      <c r="J981" s="210">
        <f>ROUND(I981*H981,2)</f>
        <v>0</v>
      </c>
      <c r="K981" s="206" t="s">
        <v>150</v>
      </c>
      <c r="L981" s="40"/>
      <c r="M981" s="211" t="s">
        <v>1</v>
      </c>
      <c r="N981" s="212" t="s">
        <v>38</v>
      </c>
      <c r="O981" s="72"/>
      <c r="P981" s="213">
        <f>O981*H981</f>
        <v>0</v>
      </c>
      <c r="Q981" s="213">
        <v>0</v>
      </c>
      <c r="R981" s="213">
        <f>Q981*H981</f>
        <v>0</v>
      </c>
      <c r="S981" s="213">
        <v>0.0102</v>
      </c>
      <c r="T981" s="214">
        <f>S981*H981</f>
        <v>7.5173184</v>
      </c>
      <c r="U981" s="35"/>
      <c r="V981" s="35"/>
      <c r="W981" s="35"/>
      <c r="X981" s="35"/>
      <c r="Y981" s="35"/>
      <c r="Z981" s="35"/>
      <c r="AA981" s="35"/>
      <c r="AB981" s="35"/>
      <c r="AC981" s="35"/>
      <c r="AD981" s="35"/>
      <c r="AE981" s="35"/>
      <c r="AR981" s="215" t="s">
        <v>151</v>
      </c>
      <c r="AT981" s="215" t="s">
        <v>146</v>
      </c>
      <c r="AU981" s="215" t="s">
        <v>83</v>
      </c>
      <c r="AY981" s="18" t="s">
        <v>143</v>
      </c>
      <c r="BE981" s="216">
        <f>IF(N981="základní",J981,0)</f>
        <v>0</v>
      </c>
      <c r="BF981" s="216">
        <f>IF(N981="snížená",J981,0)</f>
        <v>0</v>
      </c>
      <c r="BG981" s="216">
        <f>IF(N981="zákl. přenesená",J981,0)</f>
        <v>0</v>
      </c>
      <c r="BH981" s="216">
        <f>IF(N981="sníž. přenesená",J981,0)</f>
        <v>0</v>
      </c>
      <c r="BI981" s="216">
        <f>IF(N981="nulová",J981,0)</f>
        <v>0</v>
      </c>
      <c r="BJ981" s="18" t="s">
        <v>81</v>
      </c>
      <c r="BK981" s="216">
        <f>ROUND(I981*H981,2)</f>
        <v>0</v>
      </c>
      <c r="BL981" s="18" t="s">
        <v>151</v>
      </c>
      <c r="BM981" s="215" t="s">
        <v>965</v>
      </c>
    </row>
    <row r="982" spans="1:65" s="2" customFormat="1" ht="54" customHeight="1">
      <c r="A982" s="35"/>
      <c r="B982" s="36"/>
      <c r="C982" s="204" t="s">
        <v>966</v>
      </c>
      <c r="D982" s="204" t="s">
        <v>146</v>
      </c>
      <c r="E982" s="205" t="s">
        <v>967</v>
      </c>
      <c r="F982" s="206" t="s">
        <v>968</v>
      </c>
      <c r="G982" s="207" t="s">
        <v>199</v>
      </c>
      <c r="H982" s="208">
        <v>736.992</v>
      </c>
      <c r="I982" s="209"/>
      <c r="J982" s="210">
        <f>ROUND(I982*H982,2)</f>
        <v>0</v>
      </c>
      <c r="K982" s="206" t="s">
        <v>150</v>
      </c>
      <c r="L982" s="40"/>
      <c r="M982" s="211" t="s">
        <v>1</v>
      </c>
      <c r="N982" s="212" t="s">
        <v>38</v>
      </c>
      <c r="O982" s="72"/>
      <c r="P982" s="213">
        <f>O982*H982</f>
        <v>0</v>
      </c>
      <c r="Q982" s="213">
        <v>0</v>
      </c>
      <c r="R982" s="213">
        <f>Q982*H982</f>
        <v>0</v>
      </c>
      <c r="S982" s="213">
        <v>0.0018</v>
      </c>
      <c r="T982" s="214">
        <f>S982*H982</f>
        <v>1.3265855999999998</v>
      </c>
      <c r="U982" s="35"/>
      <c r="V982" s="35"/>
      <c r="W982" s="35"/>
      <c r="X982" s="35"/>
      <c r="Y982" s="35"/>
      <c r="Z982" s="35"/>
      <c r="AA982" s="35"/>
      <c r="AB982" s="35"/>
      <c r="AC982" s="35"/>
      <c r="AD982" s="35"/>
      <c r="AE982" s="35"/>
      <c r="AR982" s="215" t="s">
        <v>151</v>
      </c>
      <c r="AT982" s="215" t="s">
        <v>146</v>
      </c>
      <c r="AU982" s="215" t="s">
        <v>83</v>
      </c>
      <c r="AY982" s="18" t="s">
        <v>143</v>
      </c>
      <c r="BE982" s="216">
        <f>IF(N982="základní",J982,0)</f>
        <v>0</v>
      </c>
      <c r="BF982" s="216">
        <f>IF(N982="snížená",J982,0)</f>
        <v>0</v>
      </c>
      <c r="BG982" s="216">
        <f>IF(N982="zákl. přenesená",J982,0)</f>
        <v>0</v>
      </c>
      <c r="BH982" s="216">
        <f>IF(N982="sníž. přenesená",J982,0)</f>
        <v>0</v>
      </c>
      <c r="BI982" s="216">
        <f>IF(N982="nulová",J982,0)</f>
        <v>0</v>
      </c>
      <c r="BJ982" s="18" t="s">
        <v>81</v>
      </c>
      <c r="BK982" s="216">
        <f>ROUND(I982*H982,2)</f>
        <v>0</v>
      </c>
      <c r="BL982" s="18" t="s">
        <v>151</v>
      </c>
      <c r="BM982" s="215" t="s">
        <v>969</v>
      </c>
    </row>
    <row r="983" spans="1:47" s="2" customFormat="1" ht="86.4">
      <c r="A983" s="35"/>
      <c r="B983" s="36"/>
      <c r="C983" s="37"/>
      <c r="D983" s="217" t="s">
        <v>152</v>
      </c>
      <c r="E983" s="37"/>
      <c r="F983" s="218" t="s">
        <v>958</v>
      </c>
      <c r="G983" s="37"/>
      <c r="H983" s="37"/>
      <c r="I983" s="116"/>
      <c r="J983" s="37"/>
      <c r="K983" s="37"/>
      <c r="L983" s="40"/>
      <c r="M983" s="219"/>
      <c r="N983" s="220"/>
      <c r="O983" s="72"/>
      <c r="P983" s="72"/>
      <c r="Q983" s="72"/>
      <c r="R983" s="72"/>
      <c r="S983" s="72"/>
      <c r="T983" s="73"/>
      <c r="U983" s="35"/>
      <c r="V983" s="35"/>
      <c r="W983" s="35"/>
      <c r="X983" s="35"/>
      <c r="Y983" s="35"/>
      <c r="Z983" s="35"/>
      <c r="AA983" s="35"/>
      <c r="AB983" s="35"/>
      <c r="AC983" s="35"/>
      <c r="AD983" s="35"/>
      <c r="AE983" s="35"/>
      <c r="AT983" s="18" t="s">
        <v>152</v>
      </c>
      <c r="AU983" s="18" t="s">
        <v>83</v>
      </c>
    </row>
    <row r="984" spans="1:65" s="2" customFormat="1" ht="21.6" customHeight="1">
      <c r="A984" s="35"/>
      <c r="B984" s="36"/>
      <c r="C984" s="204" t="s">
        <v>592</v>
      </c>
      <c r="D984" s="204" t="s">
        <v>146</v>
      </c>
      <c r="E984" s="205" t="s">
        <v>970</v>
      </c>
      <c r="F984" s="206" t="s">
        <v>971</v>
      </c>
      <c r="G984" s="207" t="s">
        <v>174</v>
      </c>
      <c r="H984" s="208">
        <v>277.13</v>
      </c>
      <c r="I984" s="209"/>
      <c r="J984" s="210">
        <f>ROUND(I984*H984,2)</f>
        <v>0</v>
      </c>
      <c r="K984" s="206" t="s">
        <v>1</v>
      </c>
      <c r="L984" s="40"/>
      <c r="M984" s="211" t="s">
        <v>1</v>
      </c>
      <c r="N984" s="212" t="s">
        <v>38</v>
      </c>
      <c r="O984" s="72"/>
      <c r="P984" s="213">
        <f>O984*H984</f>
        <v>0</v>
      </c>
      <c r="Q984" s="213">
        <v>0</v>
      </c>
      <c r="R984" s="213">
        <f>Q984*H984</f>
        <v>0</v>
      </c>
      <c r="S984" s="213">
        <v>0.0003</v>
      </c>
      <c r="T984" s="214">
        <f>S984*H984</f>
        <v>0.08313899999999999</v>
      </c>
      <c r="U984" s="35"/>
      <c r="V984" s="35"/>
      <c r="W984" s="35"/>
      <c r="X984" s="35"/>
      <c r="Y984" s="35"/>
      <c r="Z984" s="35"/>
      <c r="AA984" s="35"/>
      <c r="AB984" s="35"/>
      <c r="AC984" s="35"/>
      <c r="AD984" s="35"/>
      <c r="AE984" s="35"/>
      <c r="AR984" s="215" t="s">
        <v>151</v>
      </c>
      <c r="AT984" s="215" t="s">
        <v>146</v>
      </c>
      <c r="AU984" s="215" t="s">
        <v>83</v>
      </c>
      <c r="AY984" s="18" t="s">
        <v>143</v>
      </c>
      <c r="BE984" s="216">
        <f>IF(N984="základní",J984,0)</f>
        <v>0</v>
      </c>
      <c r="BF984" s="216">
        <f>IF(N984="snížená",J984,0)</f>
        <v>0</v>
      </c>
      <c r="BG984" s="216">
        <f>IF(N984="zákl. přenesená",J984,0)</f>
        <v>0</v>
      </c>
      <c r="BH984" s="216">
        <f>IF(N984="sníž. přenesená",J984,0)</f>
        <v>0</v>
      </c>
      <c r="BI984" s="216">
        <f>IF(N984="nulová",J984,0)</f>
        <v>0</v>
      </c>
      <c r="BJ984" s="18" t="s">
        <v>81</v>
      </c>
      <c r="BK984" s="216">
        <f>ROUND(I984*H984,2)</f>
        <v>0</v>
      </c>
      <c r="BL984" s="18" t="s">
        <v>151</v>
      </c>
      <c r="BM984" s="215" t="s">
        <v>972</v>
      </c>
    </row>
    <row r="985" spans="2:51" s="13" customFormat="1" ht="20.4">
      <c r="B985" s="221"/>
      <c r="C985" s="222"/>
      <c r="D985" s="217" t="s">
        <v>177</v>
      </c>
      <c r="E985" s="223" t="s">
        <v>1</v>
      </c>
      <c r="F985" s="224" t="s">
        <v>973</v>
      </c>
      <c r="G985" s="222"/>
      <c r="H985" s="225">
        <v>34.195</v>
      </c>
      <c r="I985" s="226"/>
      <c r="J985" s="222"/>
      <c r="K985" s="222"/>
      <c r="L985" s="227"/>
      <c r="M985" s="228"/>
      <c r="N985" s="229"/>
      <c r="O985" s="229"/>
      <c r="P985" s="229"/>
      <c r="Q985" s="229"/>
      <c r="R985" s="229"/>
      <c r="S985" s="229"/>
      <c r="T985" s="230"/>
      <c r="AT985" s="231" t="s">
        <v>177</v>
      </c>
      <c r="AU985" s="231" t="s">
        <v>83</v>
      </c>
      <c r="AV985" s="13" t="s">
        <v>83</v>
      </c>
      <c r="AW985" s="13" t="s">
        <v>29</v>
      </c>
      <c r="AX985" s="13" t="s">
        <v>73</v>
      </c>
      <c r="AY985" s="231" t="s">
        <v>143</v>
      </c>
    </row>
    <row r="986" spans="2:51" s="13" customFormat="1" ht="10.2">
      <c r="B986" s="221"/>
      <c r="C986" s="222"/>
      <c r="D986" s="217" t="s">
        <v>177</v>
      </c>
      <c r="E986" s="223" t="s">
        <v>1</v>
      </c>
      <c r="F986" s="224" t="s">
        <v>974</v>
      </c>
      <c r="G986" s="222"/>
      <c r="H986" s="225">
        <v>14.265</v>
      </c>
      <c r="I986" s="226"/>
      <c r="J986" s="222"/>
      <c r="K986" s="222"/>
      <c r="L986" s="227"/>
      <c r="M986" s="228"/>
      <c r="N986" s="229"/>
      <c r="O986" s="229"/>
      <c r="P986" s="229"/>
      <c r="Q986" s="229"/>
      <c r="R986" s="229"/>
      <c r="S986" s="229"/>
      <c r="T986" s="230"/>
      <c r="AT986" s="231" t="s">
        <v>177</v>
      </c>
      <c r="AU986" s="231" t="s">
        <v>83</v>
      </c>
      <c r="AV986" s="13" t="s">
        <v>83</v>
      </c>
      <c r="AW986" s="13" t="s">
        <v>29</v>
      </c>
      <c r="AX986" s="13" t="s">
        <v>73</v>
      </c>
      <c r="AY986" s="231" t="s">
        <v>143</v>
      </c>
    </row>
    <row r="987" spans="2:51" s="13" customFormat="1" ht="10.2">
      <c r="B987" s="221"/>
      <c r="C987" s="222"/>
      <c r="D987" s="217" t="s">
        <v>177</v>
      </c>
      <c r="E987" s="223" t="s">
        <v>1</v>
      </c>
      <c r="F987" s="224" t="s">
        <v>975</v>
      </c>
      <c r="G987" s="222"/>
      <c r="H987" s="225">
        <v>12.8</v>
      </c>
      <c r="I987" s="226"/>
      <c r="J987" s="222"/>
      <c r="K987" s="222"/>
      <c r="L987" s="227"/>
      <c r="M987" s="228"/>
      <c r="N987" s="229"/>
      <c r="O987" s="229"/>
      <c r="P987" s="229"/>
      <c r="Q987" s="229"/>
      <c r="R987" s="229"/>
      <c r="S987" s="229"/>
      <c r="T987" s="230"/>
      <c r="AT987" s="231" t="s">
        <v>177</v>
      </c>
      <c r="AU987" s="231" t="s">
        <v>83</v>
      </c>
      <c r="AV987" s="13" t="s">
        <v>83</v>
      </c>
      <c r="AW987" s="13" t="s">
        <v>29</v>
      </c>
      <c r="AX987" s="13" t="s">
        <v>73</v>
      </c>
      <c r="AY987" s="231" t="s">
        <v>143</v>
      </c>
    </row>
    <row r="988" spans="2:51" s="15" customFormat="1" ht="10.2">
      <c r="B988" s="243"/>
      <c r="C988" s="244"/>
      <c r="D988" s="217" t="s">
        <v>177</v>
      </c>
      <c r="E988" s="245" t="s">
        <v>1</v>
      </c>
      <c r="F988" s="246" t="s">
        <v>744</v>
      </c>
      <c r="G988" s="244"/>
      <c r="H988" s="247">
        <v>61.260000000000005</v>
      </c>
      <c r="I988" s="248"/>
      <c r="J988" s="244"/>
      <c r="K988" s="244"/>
      <c r="L988" s="249"/>
      <c r="M988" s="250"/>
      <c r="N988" s="251"/>
      <c r="O988" s="251"/>
      <c r="P988" s="251"/>
      <c r="Q988" s="251"/>
      <c r="R988" s="251"/>
      <c r="S988" s="251"/>
      <c r="T988" s="252"/>
      <c r="AT988" s="253" t="s">
        <v>177</v>
      </c>
      <c r="AU988" s="253" t="s">
        <v>83</v>
      </c>
      <c r="AV988" s="15" t="s">
        <v>157</v>
      </c>
      <c r="AW988" s="15" t="s">
        <v>29</v>
      </c>
      <c r="AX988" s="15" t="s">
        <v>73</v>
      </c>
      <c r="AY988" s="253" t="s">
        <v>143</v>
      </c>
    </row>
    <row r="989" spans="2:51" s="13" customFormat="1" ht="10.2">
      <c r="B989" s="221"/>
      <c r="C989" s="222"/>
      <c r="D989" s="217" t="s">
        <v>177</v>
      </c>
      <c r="E989" s="223" t="s">
        <v>1</v>
      </c>
      <c r="F989" s="224" t="s">
        <v>976</v>
      </c>
      <c r="G989" s="222"/>
      <c r="H989" s="225">
        <v>34.445</v>
      </c>
      <c r="I989" s="226"/>
      <c r="J989" s="222"/>
      <c r="K989" s="222"/>
      <c r="L989" s="227"/>
      <c r="M989" s="228"/>
      <c r="N989" s="229"/>
      <c r="O989" s="229"/>
      <c r="P989" s="229"/>
      <c r="Q989" s="229"/>
      <c r="R989" s="229"/>
      <c r="S989" s="229"/>
      <c r="T989" s="230"/>
      <c r="AT989" s="231" t="s">
        <v>177</v>
      </c>
      <c r="AU989" s="231" t="s">
        <v>83</v>
      </c>
      <c r="AV989" s="13" t="s">
        <v>83</v>
      </c>
      <c r="AW989" s="13" t="s">
        <v>29</v>
      </c>
      <c r="AX989" s="13" t="s">
        <v>73</v>
      </c>
      <c r="AY989" s="231" t="s">
        <v>143</v>
      </c>
    </row>
    <row r="990" spans="2:51" s="13" customFormat="1" ht="10.2">
      <c r="B990" s="221"/>
      <c r="C990" s="222"/>
      <c r="D990" s="217" t="s">
        <v>177</v>
      </c>
      <c r="E990" s="223" t="s">
        <v>1</v>
      </c>
      <c r="F990" s="224" t="s">
        <v>977</v>
      </c>
      <c r="G990" s="222"/>
      <c r="H990" s="225">
        <v>39.19</v>
      </c>
      <c r="I990" s="226"/>
      <c r="J990" s="222"/>
      <c r="K990" s="222"/>
      <c r="L990" s="227"/>
      <c r="M990" s="228"/>
      <c r="N990" s="229"/>
      <c r="O990" s="229"/>
      <c r="P990" s="229"/>
      <c r="Q990" s="229"/>
      <c r="R990" s="229"/>
      <c r="S990" s="229"/>
      <c r="T990" s="230"/>
      <c r="AT990" s="231" t="s">
        <v>177</v>
      </c>
      <c r="AU990" s="231" t="s">
        <v>83</v>
      </c>
      <c r="AV990" s="13" t="s">
        <v>83</v>
      </c>
      <c r="AW990" s="13" t="s">
        <v>29</v>
      </c>
      <c r="AX990" s="13" t="s">
        <v>73</v>
      </c>
      <c r="AY990" s="231" t="s">
        <v>143</v>
      </c>
    </row>
    <row r="991" spans="2:51" s="13" customFormat="1" ht="10.2">
      <c r="B991" s="221"/>
      <c r="C991" s="222"/>
      <c r="D991" s="217" t="s">
        <v>177</v>
      </c>
      <c r="E991" s="223" t="s">
        <v>1</v>
      </c>
      <c r="F991" s="224" t="s">
        <v>978</v>
      </c>
      <c r="G991" s="222"/>
      <c r="H991" s="225">
        <v>17.6</v>
      </c>
      <c r="I991" s="226"/>
      <c r="J991" s="222"/>
      <c r="K991" s="222"/>
      <c r="L991" s="227"/>
      <c r="M991" s="228"/>
      <c r="N991" s="229"/>
      <c r="O991" s="229"/>
      <c r="P991" s="229"/>
      <c r="Q991" s="229"/>
      <c r="R991" s="229"/>
      <c r="S991" s="229"/>
      <c r="T991" s="230"/>
      <c r="AT991" s="231" t="s">
        <v>177</v>
      </c>
      <c r="AU991" s="231" t="s">
        <v>83</v>
      </c>
      <c r="AV991" s="13" t="s">
        <v>83</v>
      </c>
      <c r="AW991" s="13" t="s">
        <v>29</v>
      </c>
      <c r="AX991" s="13" t="s">
        <v>73</v>
      </c>
      <c r="AY991" s="231" t="s">
        <v>143</v>
      </c>
    </row>
    <row r="992" spans="2:51" s="15" customFormat="1" ht="10.2">
      <c r="B992" s="243"/>
      <c r="C992" s="244"/>
      <c r="D992" s="217" t="s">
        <v>177</v>
      </c>
      <c r="E992" s="245" t="s">
        <v>1</v>
      </c>
      <c r="F992" s="246" t="s">
        <v>748</v>
      </c>
      <c r="G992" s="244"/>
      <c r="H992" s="247">
        <v>91.23499999999999</v>
      </c>
      <c r="I992" s="248"/>
      <c r="J992" s="244"/>
      <c r="K992" s="244"/>
      <c r="L992" s="249"/>
      <c r="M992" s="250"/>
      <c r="N992" s="251"/>
      <c r="O992" s="251"/>
      <c r="P992" s="251"/>
      <c r="Q992" s="251"/>
      <c r="R992" s="251"/>
      <c r="S992" s="251"/>
      <c r="T992" s="252"/>
      <c r="AT992" s="253" t="s">
        <v>177</v>
      </c>
      <c r="AU992" s="253" t="s">
        <v>83</v>
      </c>
      <c r="AV992" s="15" t="s">
        <v>157</v>
      </c>
      <c r="AW992" s="15" t="s">
        <v>29</v>
      </c>
      <c r="AX992" s="15" t="s">
        <v>73</v>
      </c>
      <c r="AY992" s="253" t="s">
        <v>143</v>
      </c>
    </row>
    <row r="993" spans="2:51" s="13" customFormat="1" ht="10.2">
      <c r="B993" s="221"/>
      <c r="C993" s="222"/>
      <c r="D993" s="217" t="s">
        <v>177</v>
      </c>
      <c r="E993" s="223" t="s">
        <v>1</v>
      </c>
      <c r="F993" s="224" t="s">
        <v>979</v>
      </c>
      <c r="G993" s="222"/>
      <c r="H993" s="225">
        <v>34.495</v>
      </c>
      <c r="I993" s="226"/>
      <c r="J993" s="222"/>
      <c r="K993" s="222"/>
      <c r="L993" s="227"/>
      <c r="M993" s="228"/>
      <c r="N993" s="229"/>
      <c r="O993" s="229"/>
      <c r="P993" s="229"/>
      <c r="Q993" s="229"/>
      <c r="R993" s="229"/>
      <c r="S993" s="229"/>
      <c r="T993" s="230"/>
      <c r="AT993" s="231" t="s">
        <v>177</v>
      </c>
      <c r="AU993" s="231" t="s">
        <v>83</v>
      </c>
      <c r="AV993" s="13" t="s">
        <v>83</v>
      </c>
      <c r="AW993" s="13" t="s">
        <v>29</v>
      </c>
      <c r="AX993" s="13" t="s">
        <v>73</v>
      </c>
      <c r="AY993" s="231" t="s">
        <v>143</v>
      </c>
    </row>
    <row r="994" spans="2:51" s="13" customFormat="1" ht="10.2">
      <c r="B994" s="221"/>
      <c r="C994" s="222"/>
      <c r="D994" s="217" t="s">
        <v>177</v>
      </c>
      <c r="E994" s="223" t="s">
        <v>1</v>
      </c>
      <c r="F994" s="224" t="s">
        <v>980</v>
      </c>
      <c r="G994" s="222"/>
      <c r="H994" s="225">
        <v>36.14</v>
      </c>
      <c r="I994" s="226"/>
      <c r="J994" s="222"/>
      <c r="K994" s="222"/>
      <c r="L994" s="227"/>
      <c r="M994" s="228"/>
      <c r="N994" s="229"/>
      <c r="O994" s="229"/>
      <c r="P994" s="229"/>
      <c r="Q994" s="229"/>
      <c r="R994" s="229"/>
      <c r="S994" s="229"/>
      <c r="T994" s="230"/>
      <c r="AT994" s="231" t="s">
        <v>177</v>
      </c>
      <c r="AU994" s="231" t="s">
        <v>83</v>
      </c>
      <c r="AV994" s="13" t="s">
        <v>83</v>
      </c>
      <c r="AW994" s="13" t="s">
        <v>29</v>
      </c>
      <c r="AX994" s="13" t="s">
        <v>73</v>
      </c>
      <c r="AY994" s="231" t="s">
        <v>143</v>
      </c>
    </row>
    <row r="995" spans="2:51" s="13" customFormat="1" ht="10.2">
      <c r="B995" s="221"/>
      <c r="C995" s="222"/>
      <c r="D995" s="217" t="s">
        <v>177</v>
      </c>
      <c r="E995" s="223" t="s">
        <v>1</v>
      </c>
      <c r="F995" s="224" t="s">
        <v>978</v>
      </c>
      <c r="G995" s="222"/>
      <c r="H995" s="225">
        <v>17.6</v>
      </c>
      <c r="I995" s="226"/>
      <c r="J995" s="222"/>
      <c r="K995" s="222"/>
      <c r="L995" s="227"/>
      <c r="M995" s="228"/>
      <c r="N995" s="229"/>
      <c r="O995" s="229"/>
      <c r="P995" s="229"/>
      <c r="Q995" s="229"/>
      <c r="R995" s="229"/>
      <c r="S995" s="229"/>
      <c r="T995" s="230"/>
      <c r="AT995" s="231" t="s">
        <v>177</v>
      </c>
      <c r="AU995" s="231" t="s">
        <v>83</v>
      </c>
      <c r="AV995" s="13" t="s">
        <v>83</v>
      </c>
      <c r="AW995" s="13" t="s">
        <v>29</v>
      </c>
      <c r="AX995" s="13" t="s">
        <v>73</v>
      </c>
      <c r="AY995" s="231" t="s">
        <v>143</v>
      </c>
    </row>
    <row r="996" spans="2:51" s="15" customFormat="1" ht="10.2">
      <c r="B996" s="243"/>
      <c r="C996" s="244"/>
      <c r="D996" s="217" t="s">
        <v>177</v>
      </c>
      <c r="E996" s="245" t="s">
        <v>1</v>
      </c>
      <c r="F996" s="246" t="s">
        <v>752</v>
      </c>
      <c r="G996" s="244"/>
      <c r="H996" s="247">
        <v>88.23499999999999</v>
      </c>
      <c r="I996" s="248"/>
      <c r="J996" s="244"/>
      <c r="K996" s="244"/>
      <c r="L996" s="249"/>
      <c r="M996" s="250"/>
      <c r="N996" s="251"/>
      <c r="O996" s="251"/>
      <c r="P996" s="251"/>
      <c r="Q996" s="251"/>
      <c r="R996" s="251"/>
      <c r="S996" s="251"/>
      <c r="T996" s="252"/>
      <c r="AT996" s="253" t="s">
        <v>177</v>
      </c>
      <c r="AU996" s="253" t="s">
        <v>83</v>
      </c>
      <c r="AV996" s="15" t="s">
        <v>157</v>
      </c>
      <c r="AW996" s="15" t="s">
        <v>29</v>
      </c>
      <c r="AX996" s="15" t="s">
        <v>73</v>
      </c>
      <c r="AY996" s="253" t="s">
        <v>143</v>
      </c>
    </row>
    <row r="997" spans="2:51" s="13" customFormat="1" ht="10.2">
      <c r="B997" s="221"/>
      <c r="C997" s="222"/>
      <c r="D997" s="217" t="s">
        <v>177</v>
      </c>
      <c r="E997" s="223" t="s">
        <v>1</v>
      </c>
      <c r="F997" s="224" t="s">
        <v>981</v>
      </c>
      <c r="G997" s="222"/>
      <c r="H997" s="225">
        <v>29.2</v>
      </c>
      <c r="I997" s="226"/>
      <c r="J997" s="222"/>
      <c r="K997" s="222"/>
      <c r="L997" s="227"/>
      <c r="M997" s="228"/>
      <c r="N997" s="229"/>
      <c r="O997" s="229"/>
      <c r="P997" s="229"/>
      <c r="Q997" s="229"/>
      <c r="R997" s="229"/>
      <c r="S997" s="229"/>
      <c r="T997" s="230"/>
      <c r="AT997" s="231" t="s">
        <v>177</v>
      </c>
      <c r="AU997" s="231" t="s">
        <v>83</v>
      </c>
      <c r="AV997" s="13" t="s">
        <v>83</v>
      </c>
      <c r="AW997" s="13" t="s">
        <v>29</v>
      </c>
      <c r="AX997" s="13" t="s">
        <v>73</v>
      </c>
      <c r="AY997" s="231" t="s">
        <v>143</v>
      </c>
    </row>
    <row r="998" spans="2:51" s="13" customFormat="1" ht="10.2">
      <c r="B998" s="221"/>
      <c r="C998" s="222"/>
      <c r="D998" s="217" t="s">
        <v>177</v>
      </c>
      <c r="E998" s="223" t="s">
        <v>1</v>
      </c>
      <c r="F998" s="224" t="s">
        <v>982</v>
      </c>
      <c r="G998" s="222"/>
      <c r="H998" s="225">
        <v>7.2</v>
      </c>
      <c r="I998" s="226"/>
      <c r="J998" s="222"/>
      <c r="K998" s="222"/>
      <c r="L998" s="227"/>
      <c r="M998" s="228"/>
      <c r="N998" s="229"/>
      <c r="O998" s="229"/>
      <c r="P998" s="229"/>
      <c r="Q998" s="229"/>
      <c r="R998" s="229"/>
      <c r="S998" s="229"/>
      <c r="T998" s="230"/>
      <c r="AT998" s="231" t="s">
        <v>177</v>
      </c>
      <c r="AU998" s="231" t="s">
        <v>83</v>
      </c>
      <c r="AV998" s="13" t="s">
        <v>83</v>
      </c>
      <c r="AW998" s="13" t="s">
        <v>29</v>
      </c>
      <c r="AX998" s="13" t="s">
        <v>73</v>
      </c>
      <c r="AY998" s="231" t="s">
        <v>143</v>
      </c>
    </row>
    <row r="999" spans="2:51" s="15" customFormat="1" ht="10.2">
      <c r="B999" s="243"/>
      <c r="C999" s="244"/>
      <c r="D999" s="217" t="s">
        <v>177</v>
      </c>
      <c r="E999" s="245" t="s">
        <v>1</v>
      </c>
      <c r="F999" s="246" t="s">
        <v>757</v>
      </c>
      <c r="G999" s="244"/>
      <c r="H999" s="247">
        <v>36.4</v>
      </c>
      <c r="I999" s="248"/>
      <c r="J999" s="244"/>
      <c r="K999" s="244"/>
      <c r="L999" s="249"/>
      <c r="M999" s="250"/>
      <c r="N999" s="251"/>
      <c r="O999" s="251"/>
      <c r="P999" s="251"/>
      <c r="Q999" s="251"/>
      <c r="R999" s="251"/>
      <c r="S999" s="251"/>
      <c r="T999" s="252"/>
      <c r="AT999" s="253" t="s">
        <v>177</v>
      </c>
      <c r="AU999" s="253" t="s">
        <v>83</v>
      </c>
      <c r="AV999" s="15" t="s">
        <v>157</v>
      </c>
      <c r="AW999" s="15" t="s">
        <v>29</v>
      </c>
      <c r="AX999" s="15" t="s">
        <v>73</v>
      </c>
      <c r="AY999" s="253" t="s">
        <v>143</v>
      </c>
    </row>
    <row r="1000" spans="2:51" s="14" customFormat="1" ht="10.2">
      <c r="B1000" s="232"/>
      <c r="C1000" s="233"/>
      <c r="D1000" s="217" t="s">
        <v>177</v>
      </c>
      <c r="E1000" s="234" t="s">
        <v>1</v>
      </c>
      <c r="F1000" s="235" t="s">
        <v>179</v>
      </c>
      <c r="G1000" s="233"/>
      <c r="H1000" s="236">
        <v>277.13</v>
      </c>
      <c r="I1000" s="237"/>
      <c r="J1000" s="233"/>
      <c r="K1000" s="233"/>
      <c r="L1000" s="238"/>
      <c r="M1000" s="239"/>
      <c r="N1000" s="240"/>
      <c r="O1000" s="240"/>
      <c r="P1000" s="240"/>
      <c r="Q1000" s="240"/>
      <c r="R1000" s="240"/>
      <c r="S1000" s="240"/>
      <c r="T1000" s="241"/>
      <c r="AT1000" s="242" t="s">
        <v>177</v>
      </c>
      <c r="AU1000" s="242" t="s">
        <v>83</v>
      </c>
      <c r="AV1000" s="14" t="s">
        <v>151</v>
      </c>
      <c r="AW1000" s="14" t="s">
        <v>29</v>
      </c>
      <c r="AX1000" s="14" t="s">
        <v>81</v>
      </c>
      <c r="AY1000" s="242" t="s">
        <v>143</v>
      </c>
    </row>
    <row r="1001" spans="1:65" s="2" customFormat="1" ht="21.6" customHeight="1">
      <c r="A1001" s="35"/>
      <c r="B1001" s="36"/>
      <c r="C1001" s="204" t="s">
        <v>983</v>
      </c>
      <c r="D1001" s="204" t="s">
        <v>146</v>
      </c>
      <c r="E1001" s="205" t="s">
        <v>984</v>
      </c>
      <c r="F1001" s="206" t="s">
        <v>985</v>
      </c>
      <c r="G1001" s="207" t="s">
        <v>174</v>
      </c>
      <c r="H1001" s="208">
        <v>44.815</v>
      </c>
      <c r="I1001" s="209"/>
      <c r="J1001" s="210">
        <f>ROUND(I1001*H1001,2)</f>
        <v>0</v>
      </c>
      <c r="K1001" s="206" t="s">
        <v>150</v>
      </c>
      <c r="L1001" s="40"/>
      <c r="M1001" s="211" t="s">
        <v>1</v>
      </c>
      <c r="N1001" s="212" t="s">
        <v>38</v>
      </c>
      <c r="O1001" s="72"/>
      <c r="P1001" s="213">
        <f>O1001*H1001</f>
        <v>0</v>
      </c>
      <c r="Q1001" s="213">
        <v>0</v>
      </c>
      <c r="R1001" s="213">
        <f>Q1001*H1001</f>
        <v>0</v>
      </c>
      <c r="S1001" s="213">
        <v>0.00325</v>
      </c>
      <c r="T1001" s="214">
        <f>S1001*H1001</f>
        <v>0.14564875</v>
      </c>
      <c r="U1001" s="35"/>
      <c r="V1001" s="35"/>
      <c r="W1001" s="35"/>
      <c r="X1001" s="35"/>
      <c r="Y1001" s="35"/>
      <c r="Z1001" s="35"/>
      <c r="AA1001" s="35"/>
      <c r="AB1001" s="35"/>
      <c r="AC1001" s="35"/>
      <c r="AD1001" s="35"/>
      <c r="AE1001" s="35"/>
      <c r="AR1001" s="215" t="s">
        <v>151</v>
      </c>
      <c r="AT1001" s="215" t="s">
        <v>146</v>
      </c>
      <c r="AU1001" s="215" t="s">
        <v>83</v>
      </c>
      <c r="AY1001" s="18" t="s">
        <v>143</v>
      </c>
      <c r="BE1001" s="216">
        <f>IF(N1001="základní",J1001,0)</f>
        <v>0</v>
      </c>
      <c r="BF1001" s="216">
        <f>IF(N1001="snížená",J1001,0)</f>
        <v>0</v>
      </c>
      <c r="BG1001" s="216">
        <f>IF(N1001="zákl. přenesená",J1001,0)</f>
        <v>0</v>
      </c>
      <c r="BH1001" s="216">
        <f>IF(N1001="sníž. přenesená",J1001,0)</f>
        <v>0</v>
      </c>
      <c r="BI1001" s="216">
        <f>IF(N1001="nulová",J1001,0)</f>
        <v>0</v>
      </c>
      <c r="BJ1001" s="18" t="s">
        <v>81</v>
      </c>
      <c r="BK1001" s="216">
        <f>ROUND(I1001*H1001,2)</f>
        <v>0</v>
      </c>
      <c r="BL1001" s="18" t="s">
        <v>151</v>
      </c>
      <c r="BM1001" s="215" t="s">
        <v>986</v>
      </c>
    </row>
    <row r="1002" spans="2:51" s="13" customFormat="1" ht="10.2">
      <c r="B1002" s="221"/>
      <c r="C1002" s="222"/>
      <c r="D1002" s="217" t="s">
        <v>177</v>
      </c>
      <c r="E1002" s="223" t="s">
        <v>1</v>
      </c>
      <c r="F1002" s="224" t="s">
        <v>987</v>
      </c>
      <c r="G1002" s="222"/>
      <c r="H1002" s="225">
        <v>26.665</v>
      </c>
      <c r="I1002" s="226"/>
      <c r="J1002" s="222"/>
      <c r="K1002" s="222"/>
      <c r="L1002" s="227"/>
      <c r="M1002" s="228"/>
      <c r="N1002" s="229"/>
      <c r="O1002" s="229"/>
      <c r="P1002" s="229"/>
      <c r="Q1002" s="229"/>
      <c r="R1002" s="229"/>
      <c r="S1002" s="229"/>
      <c r="T1002" s="230"/>
      <c r="AT1002" s="231" t="s">
        <v>177</v>
      </c>
      <c r="AU1002" s="231" t="s">
        <v>83</v>
      </c>
      <c r="AV1002" s="13" t="s">
        <v>83</v>
      </c>
      <c r="AW1002" s="13" t="s">
        <v>29</v>
      </c>
      <c r="AX1002" s="13" t="s">
        <v>73</v>
      </c>
      <c r="AY1002" s="231" t="s">
        <v>143</v>
      </c>
    </row>
    <row r="1003" spans="2:51" s="15" customFormat="1" ht="10.2">
      <c r="B1003" s="243"/>
      <c r="C1003" s="244"/>
      <c r="D1003" s="217" t="s">
        <v>177</v>
      </c>
      <c r="E1003" s="245" t="s">
        <v>1</v>
      </c>
      <c r="F1003" s="246" t="s">
        <v>757</v>
      </c>
      <c r="G1003" s="244"/>
      <c r="H1003" s="247">
        <v>26.665</v>
      </c>
      <c r="I1003" s="248"/>
      <c r="J1003" s="244"/>
      <c r="K1003" s="244"/>
      <c r="L1003" s="249"/>
      <c r="M1003" s="250"/>
      <c r="N1003" s="251"/>
      <c r="O1003" s="251"/>
      <c r="P1003" s="251"/>
      <c r="Q1003" s="251"/>
      <c r="R1003" s="251"/>
      <c r="S1003" s="251"/>
      <c r="T1003" s="252"/>
      <c r="AT1003" s="253" t="s">
        <v>177</v>
      </c>
      <c r="AU1003" s="253" t="s">
        <v>83</v>
      </c>
      <c r="AV1003" s="15" t="s">
        <v>157</v>
      </c>
      <c r="AW1003" s="15" t="s">
        <v>29</v>
      </c>
      <c r="AX1003" s="15" t="s">
        <v>73</v>
      </c>
      <c r="AY1003" s="253" t="s">
        <v>143</v>
      </c>
    </row>
    <row r="1004" spans="2:51" s="13" customFormat="1" ht="10.2">
      <c r="B1004" s="221"/>
      <c r="C1004" s="222"/>
      <c r="D1004" s="217" t="s">
        <v>177</v>
      </c>
      <c r="E1004" s="223" t="s">
        <v>1</v>
      </c>
      <c r="F1004" s="224" t="s">
        <v>988</v>
      </c>
      <c r="G1004" s="222"/>
      <c r="H1004" s="225">
        <v>18.15</v>
      </c>
      <c r="I1004" s="226"/>
      <c r="J1004" s="222"/>
      <c r="K1004" s="222"/>
      <c r="L1004" s="227"/>
      <c r="M1004" s="228"/>
      <c r="N1004" s="229"/>
      <c r="O1004" s="229"/>
      <c r="P1004" s="229"/>
      <c r="Q1004" s="229"/>
      <c r="R1004" s="229"/>
      <c r="S1004" s="229"/>
      <c r="T1004" s="230"/>
      <c r="AT1004" s="231" t="s">
        <v>177</v>
      </c>
      <c r="AU1004" s="231" t="s">
        <v>83</v>
      </c>
      <c r="AV1004" s="13" t="s">
        <v>83</v>
      </c>
      <c r="AW1004" s="13" t="s">
        <v>29</v>
      </c>
      <c r="AX1004" s="13" t="s">
        <v>73</v>
      </c>
      <c r="AY1004" s="231" t="s">
        <v>143</v>
      </c>
    </row>
    <row r="1005" spans="2:51" s="15" customFormat="1" ht="10.2">
      <c r="B1005" s="243"/>
      <c r="C1005" s="244"/>
      <c r="D1005" s="217" t="s">
        <v>177</v>
      </c>
      <c r="E1005" s="245" t="s">
        <v>1</v>
      </c>
      <c r="F1005" s="246" t="s">
        <v>744</v>
      </c>
      <c r="G1005" s="244"/>
      <c r="H1005" s="247">
        <v>18.15</v>
      </c>
      <c r="I1005" s="248"/>
      <c r="J1005" s="244"/>
      <c r="K1005" s="244"/>
      <c r="L1005" s="249"/>
      <c r="M1005" s="250"/>
      <c r="N1005" s="251"/>
      <c r="O1005" s="251"/>
      <c r="P1005" s="251"/>
      <c r="Q1005" s="251"/>
      <c r="R1005" s="251"/>
      <c r="S1005" s="251"/>
      <c r="T1005" s="252"/>
      <c r="AT1005" s="253" t="s">
        <v>177</v>
      </c>
      <c r="AU1005" s="253" t="s">
        <v>83</v>
      </c>
      <c r="AV1005" s="15" t="s">
        <v>157</v>
      </c>
      <c r="AW1005" s="15" t="s">
        <v>29</v>
      </c>
      <c r="AX1005" s="15" t="s">
        <v>73</v>
      </c>
      <c r="AY1005" s="253" t="s">
        <v>143</v>
      </c>
    </row>
    <row r="1006" spans="2:51" s="14" customFormat="1" ht="10.2">
      <c r="B1006" s="232"/>
      <c r="C1006" s="233"/>
      <c r="D1006" s="217" t="s">
        <v>177</v>
      </c>
      <c r="E1006" s="234" t="s">
        <v>1</v>
      </c>
      <c r="F1006" s="235" t="s">
        <v>179</v>
      </c>
      <c r="G1006" s="233"/>
      <c r="H1006" s="236">
        <v>44.815</v>
      </c>
      <c r="I1006" s="237"/>
      <c r="J1006" s="233"/>
      <c r="K1006" s="233"/>
      <c r="L1006" s="238"/>
      <c r="M1006" s="239"/>
      <c r="N1006" s="240"/>
      <c r="O1006" s="240"/>
      <c r="P1006" s="240"/>
      <c r="Q1006" s="240"/>
      <c r="R1006" s="240"/>
      <c r="S1006" s="240"/>
      <c r="T1006" s="241"/>
      <c r="AT1006" s="242" t="s">
        <v>177</v>
      </c>
      <c r="AU1006" s="242" t="s">
        <v>83</v>
      </c>
      <c r="AV1006" s="14" t="s">
        <v>151</v>
      </c>
      <c r="AW1006" s="14" t="s">
        <v>29</v>
      </c>
      <c r="AX1006" s="14" t="s">
        <v>81</v>
      </c>
      <c r="AY1006" s="242" t="s">
        <v>143</v>
      </c>
    </row>
    <row r="1007" spans="1:65" s="2" customFormat="1" ht="21.6" customHeight="1">
      <c r="A1007" s="35"/>
      <c r="B1007" s="36"/>
      <c r="C1007" s="204" t="s">
        <v>596</v>
      </c>
      <c r="D1007" s="204" t="s">
        <v>146</v>
      </c>
      <c r="E1007" s="205" t="s">
        <v>989</v>
      </c>
      <c r="F1007" s="206" t="s">
        <v>990</v>
      </c>
      <c r="G1007" s="207" t="s">
        <v>174</v>
      </c>
      <c r="H1007" s="208">
        <v>112.5</v>
      </c>
      <c r="I1007" s="209"/>
      <c r="J1007" s="210">
        <f>ROUND(I1007*H1007,2)</f>
        <v>0</v>
      </c>
      <c r="K1007" s="206" t="s">
        <v>150</v>
      </c>
      <c r="L1007" s="40"/>
      <c r="M1007" s="211" t="s">
        <v>1</v>
      </c>
      <c r="N1007" s="212" t="s">
        <v>38</v>
      </c>
      <c r="O1007" s="72"/>
      <c r="P1007" s="213">
        <f>O1007*H1007</f>
        <v>0</v>
      </c>
      <c r="Q1007" s="213">
        <v>0</v>
      </c>
      <c r="R1007" s="213">
        <f>Q1007*H1007</f>
        <v>0</v>
      </c>
      <c r="S1007" s="213">
        <v>0.00167</v>
      </c>
      <c r="T1007" s="214">
        <f>S1007*H1007</f>
        <v>0.18787500000000001</v>
      </c>
      <c r="U1007" s="35"/>
      <c r="V1007" s="35"/>
      <c r="W1007" s="35"/>
      <c r="X1007" s="35"/>
      <c r="Y1007" s="35"/>
      <c r="Z1007" s="35"/>
      <c r="AA1007" s="35"/>
      <c r="AB1007" s="35"/>
      <c r="AC1007" s="35"/>
      <c r="AD1007" s="35"/>
      <c r="AE1007" s="35"/>
      <c r="AR1007" s="215" t="s">
        <v>151</v>
      </c>
      <c r="AT1007" s="215" t="s">
        <v>146</v>
      </c>
      <c r="AU1007" s="215" t="s">
        <v>83</v>
      </c>
      <c r="AY1007" s="18" t="s">
        <v>143</v>
      </c>
      <c r="BE1007" s="216">
        <f>IF(N1007="základní",J1007,0)</f>
        <v>0</v>
      </c>
      <c r="BF1007" s="216">
        <f>IF(N1007="snížená",J1007,0)</f>
        <v>0</v>
      </c>
      <c r="BG1007" s="216">
        <f>IF(N1007="zákl. přenesená",J1007,0)</f>
        <v>0</v>
      </c>
      <c r="BH1007" s="216">
        <f>IF(N1007="sníž. přenesená",J1007,0)</f>
        <v>0</v>
      </c>
      <c r="BI1007" s="216">
        <f>IF(N1007="nulová",J1007,0)</f>
        <v>0</v>
      </c>
      <c r="BJ1007" s="18" t="s">
        <v>81</v>
      </c>
      <c r="BK1007" s="216">
        <f>ROUND(I1007*H1007,2)</f>
        <v>0</v>
      </c>
      <c r="BL1007" s="18" t="s">
        <v>151</v>
      </c>
      <c r="BM1007" s="215" t="s">
        <v>991</v>
      </c>
    </row>
    <row r="1008" spans="2:51" s="13" customFormat="1" ht="10.2">
      <c r="B1008" s="221"/>
      <c r="C1008" s="222"/>
      <c r="D1008" s="217" t="s">
        <v>177</v>
      </c>
      <c r="E1008" s="223" t="s">
        <v>1</v>
      </c>
      <c r="F1008" s="224" t="s">
        <v>992</v>
      </c>
      <c r="G1008" s="222"/>
      <c r="H1008" s="225">
        <v>112.5</v>
      </c>
      <c r="I1008" s="226"/>
      <c r="J1008" s="222"/>
      <c r="K1008" s="222"/>
      <c r="L1008" s="227"/>
      <c r="M1008" s="228"/>
      <c r="N1008" s="229"/>
      <c r="O1008" s="229"/>
      <c r="P1008" s="229"/>
      <c r="Q1008" s="229"/>
      <c r="R1008" s="229"/>
      <c r="S1008" s="229"/>
      <c r="T1008" s="230"/>
      <c r="AT1008" s="231" t="s">
        <v>177</v>
      </c>
      <c r="AU1008" s="231" t="s">
        <v>83</v>
      </c>
      <c r="AV1008" s="13" t="s">
        <v>83</v>
      </c>
      <c r="AW1008" s="13" t="s">
        <v>29</v>
      </c>
      <c r="AX1008" s="13" t="s">
        <v>73</v>
      </c>
      <c r="AY1008" s="231" t="s">
        <v>143</v>
      </c>
    </row>
    <row r="1009" spans="2:51" s="14" customFormat="1" ht="10.2">
      <c r="B1009" s="232"/>
      <c r="C1009" s="233"/>
      <c r="D1009" s="217" t="s">
        <v>177</v>
      </c>
      <c r="E1009" s="234" t="s">
        <v>1</v>
      </c>
      <c r="F1009" s="235" t="s">
        <v>179</v>
      </c>
      <c r="G1009" s="233"/>
      <c r="H1009" s="236">
        <v>112.5</v>
      </c>
      <c r="I1009" s="237"/>
      <c r="J1009" s="233"/>
      <c r="K1009" s="233"/>
      <c r="L1009" s="238"/>
      <c r="M1009" s="239"/>
      <c r="N1009" s="240"/>
      <c r="O1009" s="240"/>
      <c r="P1009" s="240"/>
      <c r="Q1009" s="240"/>
      <c r="R1009" s="240"/>
      <c r="S1009" s="240"/>
      <c r="T1009" s="241"/>
      <c r="AT1009" s="242" t="s">
        <v>177</v>
      </c>
      <c r="AU1009" s="242" t="s">
        <v>83</v>
      </c>
      <c r="AV1009" s="14" t="s">
        <v>151</v>
      </c>
      <c r="AW1009" s="14" t="s">
        <v>29</v>
      </c>
      <c r="AX1009" s="14" t="s">
        <v>81</v>
      </c>
      <c r="AY1009" s="242" t="s">
        <v>143</v>
      </c>
    </row>
    <row r="1010" spans="1:65" s="2" customFormat="1" ht="21.6" customHeight="1">
      <c r="A1010" s="35"/>
      <c r="B1010" s="36"/>
      <c r="C1010" s="204" t="s">
        <v>993</v>
      </c>
      <c r="D1010" s="204" t="s">
        <v>146</v>
      </c>
      <c r="E1010" s="205" t="s">
        <v>994</v>
      </c>
      <c r="F1010" s="206" t="s">
        <v>995</v>
      </c>
      <c r="G1010" s="207" t="s">
        <v>174</v>
      </c>
      <c r="H1010" s="208">
        <v>13</v>
      </c>
      <c r="I1010" s="209"/>
      <c r="J1010" s="210">
        <f>ROUND(I1010*H1010,2)</f>
        <v>0</v>
      </c>
      <c r="K1010" s="206" t="s">
        <v>150</v>
      </c>
      <c r="L1010" s="40"/>
      <c r="M1010" s="211" t="s">
        <v>1</v>
      </c>
      <c r="N1010" s="212" t="s">
        <v>38</v>
      </c>
      <c r="O1010" s="72"/>
      <c r="P1010" s="213">
        <f>O1010*H1010</f>
        <v>0</v>
      </c>
      <c r="Q1010" s="213">
        <v>0</v>
      </c>
      <c r="R1010" s="213">
        <f>Q1010*H1010</f>
        <v>0</v>
      </c>
      <c r="S1010" s="213">
        <v>0.00175</v>
      </c>
      <c r="T1010" s="214">
        <f>S1010*H1010</f>
        <v>0.02275</v>
      </c>
      <c r="U1010" s="35"/>
      <c r="V1010" s="35"/>
      <c r="W1010" s="35"/>
      <c r="X1010" s="35"/>
      <c r="Y1010" s="35"/>
      <c r="Z1010" s="35"/>
      <c r="AA1010" s="35"/>
      <c r="AB1010" s="35"/>
      <c r="AC1010" s="35"/>
      <c r="AD1010" s="35"/>
      <c r="AE1010" s="35"/>
      <c r="AR1010" s="215" t="s">
        <v>151</v>
      </c>
      <c r="AT1010" s="215" t="s">
        <v>146</v>
      </c>
      <c r="AU1010" s="215" t="s">
        <v>83</v>
      </c>
      <c r="AY1010" s="18" t="s">
        <v>143</v>
      </c>
      <c r="BE1010" s="216">
        <f>IF(N1010="základní",J1010,0)</f>
        <v>0</v>
      </c>
      <c r="BF1010" s="216">
        <f>IF(N1010="snížená",J1010,0)</f>
        <v>0</v>
      </c>
      <c r="BG1010" s="216">
        <f>IF(N1010="zákl. přenesená",J1010,0)</f>
        <v>0</v>
      </c>
      <c r="BH1010" s="216">
        <f>IF(N1010="sníž. přenesená",J1010,0)</f>
        <v>0</v>
      </c>
      <c r="BI1010" s="216">
        <f>IF(N1010="nulová",J1010,0)</f>
        <v>0</v>
      </c>
      <c r="BJ1010" s="18" t="s">
        <v>81</v>
      </c>
      <c r="BK1010" s="216">
        <f>ROUND(I1010*H1010,2)</f>
        <v>0</v>
      </c>
      <c r="BL1010" s="18" t="s">
        <v>151</v>
      </c>
      <c r="BM1010" s="215" t="s">
        <v>996</v>
      </c>
    </row>
    <row r="1011" spans="2:51" s="13" customFormat="1" ht="10.2">
      <c r="B1011" s="221"/>
      <c r="C1011" s="222"/>
      <c r="D1011" s="217" t="s">
        <v>177</v>
      </c>
      <c r="E1011" s="223" t="s">
        <v>1</v>
      </c>
      <c r="F1011" s="224" t="s">
        <v>213</v>
      </c>
      <c r="G1011" s="222"/>
      <c r="H1011" s="225">
        <v>13</v>
      </c>
      <c r="I1011" s="226"/>
      <c r="J1011" s="222"/>
      <c r="K1011" s="222"/>
      <c r="L1011" s="227"/>
      <c r="M1011" s="228"/>
      <c r="N1011" s="229"/>
      <c r="O1011" s="229"/>
      <c r="P1011" s="229"/>
      <c r="Q1011" s="229"/>
      <c r="R1011" s="229"/>
      <c r="S1011" s="229"/>
      <c r="T1011" s="230"/>
      <c r="AT1011" s="231" t="s">
        <v>177</v>
      </c>
      <c r="AU1011" s="231" t="s">
        <v>83</v>
      </c>
      <c r="AV1011" s="13" t="s">
        <v>83</v>
      </c>
      <c r="AW1011" s="13" t="s">
        <v>29</v>
      </c>
      <c r="AX1011" s="13" t="s">
        <v>73</v>
      </c>
      <c r="AY1011" s="231" t="s">
        <v>143</v>
      </c>
    </row>
    <row r="1012" spans="2:51" s="14" customFormat="1" ht="10.2">
      <c r="B1012" s="232"/>
      <c r="C1012" s="233"/>
      <c r="D1012" s="217" t="s">
        <v>177</v>
      </c>
      <c r="E1012" s="234" t="s">
        <v>1</v>
      </c>
      <c r="F1012" s="235" t="s">
        <v>179</v>
      </c>
      <c r="G1012" s="233"/>
      <c r="H1012" s="236">
        <v>13</v>
      </c>
      <c r="I1012" s="237"/>
      <c r="J1012" s="233"/>
      <c r="K1012" s="233"/>
      <c r="L1012" s="238"/>
      <c r="M1012" s="239"/>
      <c r="N1012" s="240"/>
      <c r="O1012" s="240"/>
      <c r="P1012" s="240"/>
      <c r="Q1012" s="240"/>
      <c r="R1012" s="240"/>
      <c r="S1012" s="240"/>
      <c r="T1012" s="241"/>
      <c r="AT1012" s="242" t="s">
        <v>177</v>
      </c>
      <c r="AU1012" s="242" t="s">
        <v>83</v>
      </c>
      <c r="AV1012" s="14" t="s">
        <v>151</v>
      </c>
      <c r="AW1012" s="14" t="s">
        <v>29</v>
      </c>
      <c r="AX1012" s="14" t="s">
        <v>81</v>
      </c>
      <c r="AY1012" s="242" t="s">
        <v>143</v>
      </c>
    </row>
    <row r="1013" spans="1:65" s="2" customFormat="1" ht="21.6" customHeight="1">
      <c r="A1013" s="35"/>
      <c r="B1013" s="36"/>
      <c r="C1013" s="204" t="s">
        <v>598</v>
      </c>
      <c r="D1013" s="204" t="s">
        <v>146</v>
      </c>
      <c r="E1013" s="205" t="s">
        <v>997</v>
      </c>
      <c r="F1013" s="206" t="s">
        <v>998</v>
      </c>
      <c r="G1013" s="207" t="s">
        <v>174</v>
      </c>
      <c r="H1013" s="208">
        <v>6.4</v>
      </c>
      <c r="I1013" s="209"/>
      <c r="J1013" s="210">
        <f>ROUND(I1013*H1013,2)</f>
        <v>0</v>
      </c>
      <c r="K1013" s="206" t="s">
        <v>150</v>
      </c>
      <c r="L1013" s="40"/>
      <c r="M1013" s="211" t="s">
        <v>1</v>
      </c>
      <c r="N1013" s="212" t="s">
        <v>38</v>
      </c>
      <c r="O1013" s="72"/>
      <c r="P1013" s="213">
        <f>O1013*H1013</f>
        <v>0</v>
      </c>
      <c r="Q1013" s="213">
        <v>0</v>
      </c>
      <c r="R1013" s="213">
        <f>Q1013*H1013</f>
        <v>0</v>
      </c>
      <c r="S1013" s="213">
        <v>0.00223</v>
      </c>
      <c r="T1013" s="214">
        <f>S1013*H1013</f>
        <v>0.014272000000000002</v>
      </c>
      <c r="U1013" s="35"/>
      <c r="V1013" s="35"/>
      <c r="W1013" s="35"/>
      <c r="X1013" s="35"/>
      <c r="Y1013" s="35"/>
      <c r="Z1013" s="35"/>
      <c r="AA1013" s="35"/>
      <c r="AB1013" s="35"/>
      <c r="AC1013" s="35"/>
      <c r="AD1013" s="35"/>
      <c r="AE1013" s="35"/>
      <c r="AR1013" s="215" t="s">
        <v>151</v>
      </c>
      <c r="AT1013" s="215" t="s">
        <v>146</v>
      </c>
      <c r="AU1013" s="215" t="s">
        <v>83</v>
      </c>
      <c r="AY1013" s="18" t="s">
        <v>143</v>
      </c>
      <c r="BE1013" s="216">
        <f>IF(N1013="základní",J1013,0)</f>
        <v>0</v>
      </c>
      <c r="BF1013" s="216">
        <f>IF(N1013="snížená",J1013,0)</f>
        <v>0</v>
      </c>
      <c r="BG1013" s="216">
        <f>IF(N1013="zákl. přenesená",J1013,0)</f>
        <v>0</v>
      </c>
      <c r="BH1013" s="216">
        <f>IF(N1013="sníž. přenesená",J1013,0)</f>
        <v>0</v>
      </c>
      <c r="BI1013" s="216">
        <f>IF(N1013="nulová",J1013,0)</f>
        <v>0</v>
      </c>
      <c r="BJ1013" s="18" t="s">
        <v>81</v>
      </c>
      <c r="BK1013" s="216">
        <f>ROUND(I1013*H1013,2)</f>
        <v>0</v>
      </c>
      <c r="BL1013" s="18" t="s">
        <v>151</v>
      </c>
      <c r="BM1013" s="215" t="s">
        <v>999</v>
      </c>
    </row>
    <row r="1014" spans="2:51" s="13" customFormat="1" ht="10.2">
      <c r="B1014" s="221"/>
      <c r="C1014" s="222"/>
      <c r="D1014" s="217" t="s">
        <v>177</v>
      </c>
      <c r="E1014" s="223" t="s">
        <v>1</v>
      </c>
      <c r="F1014" s="224" t="s">
        <v>1000</v>
      </c>
      <c r="G1014" s="222"/>
      <c r="H1014" s="225">
        <v>6.4</v>
      </c>
      <c r="I1014" s="226"/>
      <c r="J1014" s="222"/>
      <c r="K1014" s="222"/>
      <c r="L1014" s="227"/>
      <c r="M1014" s="228"/>
      <c r="N1014" s="229"/>
      <c r="O1014" s="229"/>
      <c r="P1014" s="229"/>
      <c r="Q1014" s="229"/>
      <c r="R1014" s="229"/>
      <c r="S1014" s="229"/>
      <c r="T1014" s="230"/>
      <c r="AT1014" s="231" t="s">
        <v>177</v>
      </c>
      <c r="AU1014" s="231" t="s">
        <v>83</v>
      </c>
      <c r="AV1014" s="13" t="s">
        <v>83</v>
      </c>
      <c r="AW1014" s="13" t="s">
        <v>29</v>
      </c>
      <c r="AX1014" s="13" t="s">
        <v>73</v>
      </c>
      <c r="AY1014" s="231" t="s">
        <v>143</v>
      </c>
    </row>
    <row r="1015" spans="2:51" s="14" customFormat="1" ht="10.2">
      <c r="B1015" s="232"/>
      <c r="C1015" s="233"/>
      <c r="D1015" s="217" t="s">
        <v>177</v>
      </c>
      <c r="E1015" s="234" t="s">
        <v>1</v>
      </c>
      <c r="F1015" s="235" t="s">
        <v>179</v>
      </c>
      <c r="G1015" s="233"/>
      <c r="H1015" s="236">
        <v>6.4</v>
      </c>
      <c r="I1015" s="237"/>
      <c r="J1015" s="233"/>
      <c r="K1015" s="233"/>
      <c r="L1015" s="238"/>
      <c r="M1015" s="239"/>
      <c r="N1015" s="240"/>
      <c r="O1015" s="240"/>
      <c r="P1015" s="240"/>
      <c r="Q1015" s="240"/>
      <c r="R1015" s="240"/>
      <c r="S1015" s="240"/>
      <c r="T1015" s="241"/>
      <c r="AT1015" s="242" t="s">
        <v>177</v>
      </c>
      <c r="AU1015" s="242" t="s">
        <v>83</v>
      </c>
      <c r="AV1015" s="14" t="s">
        <v>151</v>
      </c>
      <c r="AW1015" s="14" t="s">
        <v>29</v>
      </c>
      <c r="AX1015" s="14" t="s">
        <v>81</v>
      </c>
      <c r="AY1015" s="242" t="s">
        <v>143</v>
      </c>
    </row>
    <row r="1016" spans="1:65" s="2" customFormat="1" ht="21.6" customHeight="1">
      <c r="A1016" s="35"/>
      <c r="B1016" s="36"/>
      <c r="C1016" s="204" t="s">
        <v>1001</v>
      </c>
      <c r="D1016" s="204" t="s">
        <v>146</v>
      </c>
      <c r="E1016" s="205" t="s">
        <v>1002</v>
      </c>
      <c r="F1016" s="206" t="s">
        <v>1003</v>
      </c>
      <c r="G1016" s="207" t="s">
        <v>174</v>
      </c>
      <c r="H1016" s="208">
        <v>4.3</v>
      </c>
      <c r="I1016" s="209"/>
      <c r="J1016" s="210">
        <f>ROUND(I1016*H1016,2)</f>
        <v>0</v>
      </c>
      <c r="K1016" s="206" t="s">
        <v>150</v>
      </c>
      <c r="L1016" s="40"/>
      <c r="M1016" s="211" t="s">
        <v>1</v>
      </c>
      <c r="N1016" s="212" t="s">
        <v>38</v>
      </c>
      <c r="O1016" s="72"/>
      <c r="P1016" s="213">
        <f>O1016*H1016</f>
        <v>0</v>
      </c>
      <c r="Q1016" s="213">
        <v>0</v>
      </c>
      <c r="R1016" s="213">
        <f>Q1016*H1016</f>
        <v>0</v>
      </c>
      <c r="S1016" s="213">
        <v>0.0017</v>
      </c>
      <c r="T1016" s="214">
        <f>S1016*H1016</f>
        <v>0.00731</v>
      </c>
      <c r="U1016" s="35"/>
      <c r="V1016" s="35"/>
      <c r="W1016" s="35"/>
      <c r="X1016" s="35"/>
      <c r="Y1016" s="35"/>
      <c r="Z1016" s="35"/>
      <c r="AA1016" s="35"/>
      <c r="AB1016" s="35"/>
      <c r="AC1016" s="35"/>
      <c r="AD1016" s="35"/>
      <c r="AE1016" s="35"/>
      <c r="AR1016" s="215" t="s">
        <v>151</v>
      </c>
      <c r="AT1016" s="215" t="s">
        <v>146</v>
      </c>
      <c r="AU1016" s="215" t="s">
        <v>83</v>
      </c>
      <c r="AY1016" s="18" t="s">
        <v>143</v>
      </c>
      <c r="BE1016" s="216">
        <f>IF(N1016="základní",J1016,0)</f>
        <v>0</v>
      </c>
      <c r="BF1016" s="216">
        <f>IF(N1016="snížená",J1016,0)</f>
        <v>0</v>
      </c>
      <c r="BG1016" s="216">
        <f>IF(N1016="zákl. přenesená",J1016,0)</f>
        <v>0</v>
      </c>
      <c r="BH1016" s="216">
        <f>IF(N1016="sníž. přenesená",J1016,0)</f>
        <v>0</v>
      </c>
      <c r="BI1016" s="216">
        <f>IF(N1016="nulová",J1016,0)</f>
        <v>0</v>
      </c>
      <c r="BJ1016" s="18" t="s">
        <v>81</v>
      </c>
      <c r="BK1016" s="216">
        <f>ROUND(I1016*H1016,2)</f>
        <v>0</v>
      </c>
      <c r="BL1016" s="18" t="s">
        <v>151</v>
      </c>
      <c r="BM1016" s="215" t="s">
        <v>1004</v>
      </c>
    </row>
    <row r="1017" spans="1:65" s="2" customFormat="1" ht="21.6" customHeight="1">
      <c r="A1017" s="35"/>
      <c r="B1017" s="36"/>
      <c r="C1017" s="204" t="s">
        <v>601</v>
      </c>
      <c r="D1017" s="204" t="s">
        <v>146</v>
      </c>
      <c r="E1017" s="205" t="s">
        <v>1005</v>
      </c>
      <c r="F1017" s="206" t="s">
        <v>1006</v>
      </c>
      <c r="G1017" s="207" t="s">
        <v>174</v>
      </c>
      <c r="H1017" s="208">
        <v>14.5</v>
      </c>
      <c r="I1017" s="209"/>
      <c r="J1017" s="210">
        <f>ROUND(I1017*H1017,2)</f>
        <v>0</v>
      </c>
      <c r="K1017" s="206" t="s">
        <v>150</v>
      </c>
      <c r="L1017" s="40"/>
      <c r="M1017" s="211" t="s">
        <v>1</v>
      </c>
      <c r="N1017" s="212" t="s">
        <v>38</v>
      </c>
      <c r="O1017" s="72"/>
      <c r="P1017" s="213">
        <f>O1017*H1017</f>
        <v>0</v>
      </c>
      <c r="Q1017" s="213">
        <v>0</v>
      </c>
      <c r="R1017" s="213">
        <f>Q1017*H1017</f>
        <v>0</v>
      </c>
      <c r="S1017" s="213">
        <v>0.00177</v>
      </c>
      <c r="T1017" s="214">
        <f>S1017*H1017</f>
        <v>0.025665</v>
      </c>
      <c r="U1017" s="35"/>
      <c r="V1017" s="35"/>
      <c r="W1017" s="35"/>
      <c r="X1017" s="35"/>
      <c r="Y1017" s="35"/>
      <c r="Z1017" s="35"/>
      <c r="AA1017" s="35"/>
      <c r="AB1017" s="35"/>
      <c r="AC1017" s="35"/>
      <c r="AD1017" s="35"/>
      <c r="AE1017" s="35"/>
      <c r="AR1017" s="215" t="s">
        <v>151</v>
      </c>
      <c r="AT1017" s="215" t="s">
        <v>146</v>
      </c>
      <c r="AU1017" s="215" t="s">
        <v>83</v>
      </c>
      <c r="AY1017" s="18" t="s">
        <v>143</v>
      </c>
      <c r="BE1017" s="216">
        <f>IF(N1017="základní",J1017,0)</f>
        <v>0</v>
      </c>
      <c r="BF1017" s="216">
        <f>IF(N1017="snížená",J1017,0)</f>
        <v>0</v>
      </c>
      <c r="BG1017" s="216">
        <f>IF(N1017="zákl. přenesená",J1017,0)</f>
        <v>0</v>
      </c>
      <c r="BH1017" s="216">
        <f>IF(N1017="sníž. přenesená",J1017,0)</f>
        <v>0</v>
      </c>
      <c r="BI1017" s="216">
        <f>IF(N1017="nulová",J1017,0)</f>
        <v>0</v>
      </c>
      <c r="BJ1017" s="18" t="s">
        <v>81</v>
      </c>
      <c r="BK1017" s="216">
        <f>ROUND(I1017*H1017,2)</f>
        <v>0</v>
      </c>
      <c r="BL1017" s="18" t="s">
        <v>151</v>
      </c>
      <c r="BM1017" s="215" t="s">
        <v>1007</v>
      </c>
    </row>
    <row r="1018" spans="1:65" s="2" customFormat="1" ht="32.4" customHeight="1">
      <c r="A1018" s="35"/>
      <c r="B1018" s="36"/>
      <c r="C1018" s="204" t="s">
        <v>1008</v>
      </c>
      <c r="D1018" s="204" t="s">
        <v>146</v>
      </c>
      <c r="E1018" s="205" t="s">
        <v>1009</v>
      </c>
      <c r="F1018" s="206" t="s">
        <v>1010</v>
      </c>
      <c r="G1018" s="207" t="s">
        <v>174</v>
      </c>
      <c r="H1018" s="208">
        <v>177.1</v>
      </c>
      <c r="I1018" s="209"/>
      <c r="J1018" s="210">
        <f>ROUND(I1018*H1018,2)</f>
        <v>0</v>
      </c>
      <c r="K1018" s="206" t="s">
        <v>150</v>
      </c>
      <c r="L1018" s="40"/>
      <c r="M1018" s="211" t="s">
        <v>1</v>
      </c>
      <c r="N1018" s="212" t="s">
        <v>38</v>
      </c>
      <c r="O1018" s="72"/>
      <c r="P1018" s="213">
        <f>O1018*H1018</f>
        <v>0</v>
      </c>
      <c r="Q1018" s="213">
        <v>0</v>
      </c>
      <c r="R1018" s="213">
        <f>Q1018*H1018</f>
        <v>0</v>
      </c>
      <c r="S1018" s="213">
        <v>0.00191</v>
      </c>
      <c r="T1018" s="214">
        <f>S1018*H1018</f>
        <v>0.338261</v>
      </c>
      <c r="U1018" s="35"/>
      <c r="V1018" s="35"/>
      <c r="W1018" s="35"/>
      <c r="X1018" s="35"/>
      <c r="Y1018" s="35"/>
      <c r="Z1018" s="35"/>
      <c r="AA1018" s="35"/>
      <c r="AB1018" s="35"/>
      <c r="AC1018" s="35"/>
      <c r="AD1018" s="35"/>
      <c r="AE1018" s="35"/>
      <c r="AR1018" s="215" t="s">
        <v>151</v>
      </c>
      <c r="AT1018" s="215" t="s">
        <v>146</v>
      </c>
      <c r="AU1018" s="215" t="s">
        <v>83</v>
      </c>
      <c r="AY1018" s="18" t="s">
        <v>143</v>
      </c>
      <c r="BE1018" s="216">
        <f>IF(N1018="základní",J1018,0)</f>
        <v>0</v>
      </c>
      <c r="BF1018" s="216">
        <f>IF(N1018="snížená",J1018,0)</f>
        <v>0</v>
      </c>
      <c r="BG1018" s="216">
        <f>IF(N1018="zákl. přenesená",J1018,0)</f>
        <v>0</v>
      </c>
      <c r="BH1018" s="216">
        <f>IF(N1018="sníž. přenesená",J1018,0)</f>
        <v>0</v>
      </c>
      <c r="BI1018" s="216">
        <f>IF(N1018="nulová",J1018,0)</f>
        <v>0</v>
      </c>
      <c r="BJ1018" s="18" t="s">
        <v>81</v>
      </c>
      <c r="BK1018" s="216">
        <f>ROUND(I1018*H1018,2)</f>
        <v>0</v>
      </c>
      <c r="BL1018" s="18" t="s">
        <v>151</v>
      </c>
      <c r="BM1018" s="215" t="s">
        <v>1011</v>
      </c>
    </row>
    <row r="1019" spans="2:51" s="13" customFormat="1" ht="10.2">
      <c r="B1019" s="221"/>
      <c r="C1019" s="222"/>
      <c r="D1019" s="217" t="s">
        <v>177</v>
      </c>
      <c r="E1019" s="223" t="s">
        <v>1</v>
      </c>
      <c r="F1019" s="224" t="s">
        <v>1012</v>
      </c>
      <c r="G1019" s="222"/>
      <c r="H1019" s="225">
        <v>177.1</v>
      </c>
      <c r="I1019" s="226"/>
      <c r="J1019" s="222"/>
      <c r="K1019" s="222"/>
      <c r="L1019" s="227"/>
      <c r="M1019" s="228"/>
      <c r="N1019" s="229"/>
      <c r="O1019" s="229"/>
      <c r="P1019" s="229"/>
      <c r="Q1019" s="229"/>
      <c r="R1019" s="229"/>
      <c r="S1019" s="229"/>
      <c r="T1019" s="230"/>
      <c r="AT1019" s="231" t="s">
        <v>177</v>
      </c>
      <c r="AU1019" s="231" t="s">
        <v>83</v>
      </c>
      <c r="AV1019" s="13" t="s">
        <v>83</v>
      </c>
      <c r="AW1019" s="13" t="s">
        <v>29</v>
      </c>
      <c r="AX1019" s="13" t="s">
        <v>73</v>
      </c>
      <c r="AY1019" s="231" t="s">
        <v>143</v>
      </c>
    </row>
    <row r="1020" spans="2:51" s="14" customFormat="1" ht="10.2">
      <c r="B1020" s="232"/>
      <c r="C1020" s="233"/>
      <c r="D1020" s="217" t="s">
        <v>177</v>
      </c>
      <c r="E1020" s="234" t="s">
        <v>1</v>
      </c>
      <c r="F1020" s="235" t="s">
        <v>179</v>
      </c>
      <c r="G1020" s="233"/>
      <c r="H1020" s="236">
        <v>177.1</v>
      </c>
      <c r="I1020" s="237"/>
      <c r="J1020" s="233"/>
      <c r="K1020" s="233"/>
      <c r="L1020" s="238"/>
      <c r="M1020" s="239"/>
      <c r="N1020" s="240"/>
      <c r="O1020" s="240"/>
      <c r="P1020" s="240"/>
      <c r="Q1020" s="240"/>
      <c r="R1020" s="240"/>
      <c r="S1020" s="240"/>
      <c r="T1020" s="241"/>
      <c r="AT1020" s="242" t="s">
        <v>177</v>
      </c>
      <c r="AU1020" s="242" t="s">
        <v>83</v>
      </c>
      <c r="AV1020" s="14" t="s">
        <v>151</v>
      </c>
      <c r="AW1020" s="14" t="s">
        <v>29</v>
      </c>
      <c r="AX1020" s="14" t="s">
        <v>81</v>
      </c>
      <c r="AY1020" s="242" t="s">
        <v>143</v>
      </c>
    </row>
    <row r="1021" spans="1:65" s="2" customFormat="1" ht="21.6" customHeight="1">
      <c r="A1021" s="35"/>
      <c r="B1021" s="36"/>
      <c r="C1021" s="204" t="s">
        <v>618</v>
      </c>
      <c r="D1021" s="204" t="s">
        <v>146</v>
      </c>
      <c r="E1021" s="205" t="s">
        <v>1013</v>
      </c>
      <c r="F1021" s="206" t="s">
        <v>1014</v>
      </c>
      <c r="G1021" s="207" t="s">
        <v>174</v>
      </c>
      <c r="H1021" s="208">
        <v>7.6</v>
      </c>
      <c r="I1021" s="209"/>
      <c r="J1021" s="210">
        <f>ROUND(I1021*H1021,2)</f>
        <v>0</v>
      </c>
      <c r="K1021" s="206" t="s">
        <v>150</v>
      </c>
      <c r="L1021" s="40"/>
      <c r="M1021" s="211" t="s">
        <v>1</v>
      </c>
      <c r="N1021" s="212" t="s">
        <v>38</v>
      </c>
      <c r="O1021" s="72"/>
      <c r="P1021" s="213">
        <f>O1021*H1021</f>
        <v>0</v>
      </c>
      <c r="Q1021" s="213">
        <v>0</v>
      </c>
      <c r="R1021" s="213">
        <f>Q1021*H1021</f>
        <v>0</v>
      </c>
      <c r="S1021" s="213">
        <v>0.00177</v>
      </c>
      <c r="T1021" s="214">
        <f>S1021*H1021</f>
        <v>0.013452</v>
      </c>
      <c r="U1021" s="35"/>
      <c r="V1021" s="35"/>
      <c r="W1021" s="35"/>
      <c r="X1021" s="35"/>
      <c r="Y1021" s="35"/>
      <c r="Z1021" s="35"/>
      <c r="AA1021" s="35"/>
      <c r="AB1021" s="35"/>
      <c r="AC1021" s="35"/>
      <c r="AD1021" s="35"/>
      <c r="AE1021" s="35"/>
      <c r="AR1021" s="215" t="s">
        <v>151</v>
      </c>
      <c r="AT1021" s="215" t="s">
        <v>146</v>
      </c>
      <c r="AU1021" s="215" t="s">
        <v>83</v>
      </c>
      <c r="AY1021" s="18" t="s">
        <v>143</v>
      </c>
      <c r="BE1021" s="216">
        <f>IF(N1021="základní",J1021,0)</f>
        <v>0</v>
      </c>
      <c r="BF1021" s="216">
        <f>IF(N1021="snížená",J1021,0)</f>
        <v>0</v>
      </c>
      <c r="BG1021" s="216">
        <f>IF(N1021="zákl. přenesená",J1021,0)</f>
        <v>0</v>
      </c>
      <c r="BH1021" s="216">
        <f>IF(N1021="sníž. přenesená",J1021,0)</f>
        <v>0</v>
      </c>
      <c r="BI1021" s="216">
        <f>IF(N1021="nulová",J1021,0)</f>
        <v>0</v>
      </c>
      <c r="BJ1021" s="18" t="s">
        <v>81</v>
      </c>
      <c r="BK1021" s="216">
        <f>ROUND(I1021*H1021,2)</f>
        <v>0</v>
      </c>
      <c r="BL1021" s="18" t="s">
        <v>151</v>
      </c>
      <c r="BM1021" s="215" t="s">
        <v>1015</v>
      </c>
    </row>
    <row r="1022" spans="2:51" s="13" customFormat="1" ht="10.2">
      <c r="B1022" s="221"/>
      <c r="C1022" s="222"/>
      <c r="D1022" s="217" t="s">
        <v>177</v>
      </c>
      <c r="E1022" s="223" t="s">
        <v>1</v>
      </c>
      <c r="F1022" s="224" t="s">
        <v>1016</v>
      </c>
      <c r="G1022" s="222"/>
      <c r="H1022" s="225">
        <v>7.6</v>
      </c>
      <c r="I1022" s="226"/>
      <c r="J1022" s="222"/>
      <c r="K1022" s="222"/>
      <c r="L1022" s="227"/>
      <c r="M1022" s="228"/>
      <c r="N1022" s="229"/>
      <c r="O1022" s="229"/>
      <c r="P1022" s="229"/>
      <c r="Q1022" s="229"/>
      <c r="R1022" s="229"/>
      <c r="S1022" s="229"/>
      <c r="T1022" s="230"/>
      <c r="AT1022" s="231" t="s">
        <v>177</v>
      </c>
      <c r="AU1022" s="231" t="s">
        <v>83</v>
      </c>
      <c r="AV1022" s="13" t="s">
        <v>83</v>
      </c>
      <c r="AW1022" s="13" t="s">
        <v>29</v>
      </c>
      <c r="AX1022" s="13" t="s">
        <v>73</v>
      </c>
      <c r="AY1022" s="231" t="s">
        <v>143</v>
      </c>
    </row>
    <row r="1023" spans="2:51" s="15" customFormat="1" ht="10.2">
      <c r="B1023" s="243"/>
      <c r="C1023" s="244"/>
      <c r="D1023" s="217" t="s">
        <v>177</v>
      </c>
      <c r="E1023" s="245" t="s">
        <v>1</v>
      </c>
      <c r="F1023" s="246" t="s">
        <v>334</v>
      </c>
      <c r="G1023" s="244"/>
      <c r="H1023" s="247">
        <v>7.6</v>
      </c>
      <c r="I1023" s="248"/>
      <c r="J1023" s="244"/>
      <c r="K1023" s="244"/>
      <c r="L1023" s="249"/>
      <c r="M1023" s="250"/>
      <c r="N1023" s="251"/>
      <c r="O1023" s="251"/>
      <c r="P1023" s="251"/>
      <c r="Q1023" s="251"/>
      <c r="R1023" s="251"/>
      <c r="S1023" s="251"/>
      <c r="T1023" s="252"/>
      <c r="AT1023" s="253" t="s">
        <v>177</v>
      </c>
      <c r="AU1023" s="253" t="s">
        <v>83</v>
      </c>
      <c r="AV1023" s="15" t="s">
        <v>157</v>
      </c>
      <c r="AW1023" s="15" t="s">
        <v>29</v>
      </c>
      <c r="AX1023" s="15" t="s">
        <v>73</v>
      </c>
      <c r="AY1023" s="253" t="s">
        <v>143</v>
      </c>
    </row>
    <row r="1024" spans="2:51" s="14" customFormat="1" ht="10.2">
      <c r="B1024" s="232"/>
      <c r="C1024" s="233"/>
      <c r="D1024" s="217" t="s">
        <v>177</v>
      </c>
      <c r="E1024" s="234" t="s">
        <v>1</v>
      </c>
      <c r="F1024" s="235" t="s">
        <v>179</v>
      </c>
      <c r="G1024" s="233"/>
      <c r="H1024" s="236">
        <v>7.6</v>
      </c>
      <c r="I1024" s="237"/>
      <c r="J1024" s="233"/>
      <c r="K1024" s="233"/>
      <c r="L1024" s="238"/>
      <c r="M1024" s="239"/>
      <c r="N1024" s="240"/>
      <c r="O1024" s="240"/>
      <c r="P1024" s="240"/>
      <c r="Q1024" s="240"/>
      <c r="R1024" s="240"/>
      <c r="S1024" s="240"/>
      <c r="T1024" s="241"/>
      <c r="AT1024" s="242" t="s">
        <v>177</v>
      </c>
      <c r="AU1024" s="242" t="s">
        <v>83</v>
      </c>
      <c r="AV1024" s="14" t="s">
        <v>151</v>
      </c>
      <c r="AW1024" s="14" t="s">
        <v>29</v>
      </c>
      <c r="AX1024" s="14" t="s">
        <v>81</v>
      </c>
      <c r="AY1024" s="242" t="s">
        <v>143</v>
      </c>
    </row>
    <row r="1025" spans="1:65" s="2" customFormat="1" ht="21.6" customHeight="1">
      <c r="A1025" s="35"/>
      <c r="B1025" s="36"/>
      <c r="C1025" s="204" t="s">
        <v>1017</v>
      </c>
      <c r="D1025" s="204" t="s">
        <v>146</v>
      </c>
      <c r="E1025" s="205" t="s">
        <v>1018</v>
      </c>
      <c r="F1025" s="206" t="s">
        <v>1019</v>
      </c>
      <c r="G1025" s="207" t="s">
        <v>199</v>
      </c>
      <c r="H1025" s="208">
        <v>3.5</v>
      </c>
      <c r="I1025" s="209"/>
      <c r="J1025" s="210">
        <f>ROUND(I1025*H1025,2)</f>
        <v>0</v>
      </c>
      <c r="K1025" s="206" t="s">
        <v>150</v>
      </c>
      <c r="L1025" s="40"/>
      <c r="M1025" s="211" t="s">
        <v>1</v>
      </c>
      <c r="N1025" s="212" t="s">
        <v>38</v>
      </c>
      <c r="O1025" s="72"/>
      <c r="P1025" s="213">
        <f>O1025*H1025</f>
        <v>0</v>
      </c>
      <c r="Q1025" s="213">
        <v>0</v>
      </c>
      <c r="R1025" s="213">
        <f>Q1025*H1025</f>
        <v>0</v>
      </c>
      <c r="S1025" s="213">
        <v>0.00594</v>
      </c>
      <c r="T1025" s="214">
        <f>S1025*H1025</f>
        <v>0.02079</v>
      </c>
      <c r="U1025" s="35"/>
      <c r="V1025" s="35"/>
      <c r="W1025" s="35"/>
      <c r="X1025" s="35"/>
      <c r="Y1025" s="35"/>
      <c r="Z1025" s="35"/>
      <c r="AA1025" s="35"/>
      <c r="AB1025" s="35"/>
      <c r="AC1025" s="35"/>
      <c r="AD1025" s="35"/>
      <c r="AE1025" s="35"/>
      <c r="AR1025" s="215" t="s">
        <v>151</v>
      </c>
      <c r="AT1025" s="215" t="s">
        <v>146</v>
      </c>
      <c r="AU1025" s="215" t="s">
        <v>83</v>
      </c>
      <c r="AY1025" s="18" t="s">
        <v>143</v>
      </c>
      <c r="BE1025" s="216">
        <f>IF(N1025="základní",J1025,0)</f>
        <v>0</v>
      </c>
      <c r="BF1025" s="216">
        <f>IF(N1025="snížená",J1025,0)</f>
        <v>0</v>
      </c>
      <c r="BG1025" s="216">
        <f>IF(N1025="zákl. přenesená",J1025,0)</f>
        <v>0</v>
      </c>
      <c r="BH1025" s="216">
        <f>IF(N1025="sníž. přenesená",J1025,0)</f>
        <v>0</v>
      </c>
      <c r="BI1025" s="216">
        <f>IF(N1025="nulová",J1025,0)</f>
        <v>0</v>
      </c>
      <c r="BJ1025" s="18" t="s">
        <v>81</v>
      </c>
      <c r="BK1025" s="216">
        <f>ROUND(I1025*H1025,2)</f>
        <v>0</v>
      </c>
      <c r="BL1025" s="18" t="s">
        <v>151</v>
      </c>
      <c r="BM1025" s="215" t="s">
        <v>1020</v>
      </c>
    </row>
    <row r="1026" spans="1:65" s="2" customFormat="1" ht="21.6" customHeight="1">
      <c r="A1026" s="35"/>
      <c r="B1026" s="36"/>
      <c r="C1026" s="204" t="s">
        <v>620</v>
      </c>
      <c r="D1026" s="204" t="s">
        <v>146</v>
      </c>
      <c r="E1026" s="205" t="s">
        <v>1021</v>
      </c>
      <c r="F1026" s="206" t="s">
        <v>1022</v>
      </c>
      <c r="G1026" s="207" t="s">
        <v>199</v>
      </c>
      <c r="H1026" s="208">
        <v>7.685</v>
      </c>
      <c r="I1026" s="209"/>
      <c r="J1026" s="210">
        <f>ROUND(I1026*H1026,2)</f>
        <v>0</v>
      </c>
      <c r="K1026" s="206" t="s">
        <v>150</v>
      </c>
      <c r="L1026" s="40"/>
      <c r="M1026" s="211" t="s">
        <v>1</v>
      </c>
      <c r="N1026" s="212" t="s">
        <v>38</v>
      </c>
      <c r="O1026" s="72"/>
      <c r="P1026" s="213">
        <f>O1026*H1026</f>
        <v>0</v>
      </c>
      <c r="Q1026" s="213">
        <v>0</v>
      </c>
      <c r="R1026" s="213">
        <f>Q1026*H1026</f>
        <v>0</v>
      </c>
      <c r="S1026" s="213">
        <v>0.01</v>
      </c>
      <c r="T1026" s="214">
        <f>S1026*H1026</f>
        <v>0.07685</v>
      </c>
      <c r="U1026" s="35"/>
      <c r="V1026" s="35"/>
      <c r="W1026" s="35"/>
      <c r="X1026" s="35"/>
      <c r="Y1026" s="35"/>
      <c r="Z1026" s="35"/>
      <c r="AA1026" s="35"/>
      <c r="AB1026" s="35"/>
      <c r="AC1026" s="35"/>
      <c r="AD1026" s="35"/>
      <c r="AE1026" s="35"/>
      <c r="AR1026" s="215" t="s">
        <v>151</v>
      </c>
      <c r="AT1026" s="215" t="s">
        <v>146</v>
      </c>
      <c r="AU1026" s="215" t="s">
        <v>83</v>
      </c>
      <c r="AY1026" s="18" t="s">
        <v>143</v>
      </c>
      <c r="BE1026" s="216">
        <f>IF(N1026="základní",J1026,0)</f>
        <v>0</v>
      </c>
      <c r="BF1026" s="216">
        <f>IF(N1026="snížená",J1026,0)</f>
        <v>0</v>
      </c>
      <c r="BG1026" s="216">
        <f>IF(N1026="zákl. přenesená",J1026,0)</f>
        <v>0</v>
      </c>
      <c r="BH1026" s="216">
        <f>IF(N1026="sníž. přenesená",J1026,0)</f>
        <v>0</v>
      </c>
      <c r="BI1026" s="216">
        <f>IF(N1026="nulová",J1026,0)</f>
        <v>0</v>
      </c>
      <c r="BJ1026" s="18" t="s">
        <v>81</v>
      </c>
      <c r="BK1026" s="216">
        <f>ROUND(I1026*H1026,2)</f>
        <v>0</v>
      </c>
      <c r="BL1026" s="18" t="s">
        <v>151</v>
      </c>
      <c r="BM1026" s="215" t="s">
        <v>1023</v>
      </c>
    </row>
    <row r="1027" spans="2:51" s="13" customFormat="1" ht="10.2">
      <c r="B1027" s="221"/>
      <c r="C1027" s="222"/>
      <c r="D1027" s="217" t="s">
        <v>177</v>
      </c>
      <c r="E1027" s="223" t="s">
        <v>1</v>
      </c>
      <c r="F1027" s="224" t="s">
        <v>1024</v>
      </c>
      <c r="G1027" s="222"/>
      <c r="H1027" s="225">
        <v>7.685</v>
      </c>
      <c r="I1027" s="226"/>
      <c r="J1027" s="222"/>
      <c r="K1027" s="222"/>
      <c r="L1027" s="227"/>
      <c r="M1027" s="228"/>
      <c r="N1027" s="229"/>
      <c r="O1027" s="229"/>
      <c r="P1027" s="229"/>
      <c r="Q1027" s="229"/>
      <c r="R1027" s="229"/>
      <c r="S1027" s="229"/>
      <c r="T1027" s="230"/>
      <c r="AT1027" s="231" t="s">
        <v>177</v>
      </c>
      <c r="AU1027" s="231" t="s">
        <v>83</v>
      </c>
      <c r="AV1027" s="13" t="s">
        <v>83</v>
      </c>
      <c r="AW1027" s="13" t="s">
        <v>29</v>
      </c>
      <c r="AX1027" s="13" t="s">
        <v>73</v>
      </c>
      <c r="AY1027" s="231" t="s">
        <v>143</v>
      </c>
    </row>
    <row r="1028" spans="2:51" s="14" customFormat="1" ht="10.2">
      <c r="B1028" s="232"/>
      <c r="C1028" s="233"/>
      <c r="D1028" s="217" t="s">
        <v>177</v>
      </c>
      <c r="E1028" s="234" t="s">
        <v>1</v>
      </c>
      <c r="F1028" s="235" t="s">
        <v>179</v>
      </c>
      <c r="G1028" s="233"/>
      <c r="H1028" s="236">
        <v>7.685</v>
      </c>
      <c r="I1028" s="237"/>
      <c r="J1028" s="233"/>
      <c r="K1028" s="233"/>
      <c r="L1028" s="238"/>
      <c r="M1028" s="239"/>
      <c r="N1028" s="240"/>
      <c r="O1028" s="240"/>
      <c r="P1028" s="240"/>
      <c r="Q1028" s="240"/>
      <c r="R1028" s="240"/>
      <c r="S1028" s="240"/>
      <c r="T1028" s="241"/>
      <c r="AT1028" s="242" t="s">
        <v>177</v>
      </c>
      <c r="AU1028" s="242" t="s">
        <v>83</v>
      </c>
      <c r="AV1028" s="14" t="s">
        <v>151</v>
      </c>
      <c r="AW1028" s="14" t="s">
        <v>29</v>
      </c>
      <c r="AX1028" s="14" t="s">
        <v>81</v>
      </c>
      <c r="AY1028" s="242" t="s">
        <v>143</v>
      </c>
    </row>
    <row r="1029" spans="1:65" s="2" customFormat="1" ht="54" customHeight="1">
      <c r="A1029" s="35"/>
      <c r="B1029" s="36"/>
      <c r="C1029" s="204" t="s">
        <v>1025</v>
      </c>
      <c r="D1029" s="204" t="s">
        <v>146</v>
      </c>
      <c r="E1029" s="205" t="s">
        <v>1026</v>
      </c>
      <c r="F1029" s="206" t="s">
        <v>1027</v>
      </c>
      <c r="G1029" s="207" t="s">
        <v>199</v>
      </c>
      <c r="H1029" s="208">
        <v>80.395</v>
      </c>
      <c r="I1029" s="209"/>
      <c r="J1029" s="210">
        <f>ROUND(I1029*H1029,2)</f>
        <v>0</v>
      </c>
      <c r="K1029" s="206" t="s">
        <v>150</v>
      </c>
      <c r="L1029" s="40"/>
      <c r="M1029" s="211" t="s">
        <v>1</v>
      </c>
      <c r="N1029" s="212" t="s">
        <v>38</v>
      </c>
      <c r="O1029" s="72"/>
      <c r="P1029" s="213">
        <f>O1029*H1029</f>
        <v>0</v>
      </c>
      <c r="Q1029" s="213">
        <v>0</v>
      </c>
      <c r="R1029" s="213">
        <f>Q1029*H1029</f>
        <v>0</v>
      </c>
      <c r="S1029" s="213">
        <v>0.325</v>
      </c>
      <c r="T1029" s="214">
        <f>S1029*H1029</f>
        <v>26.128375</v>
      </c>
      <c r="U1029" s="35"/>
      <c r="V1029" s="35"/>
      <c r="W1029" s="35"/>
      <c r="X1029" s="35"/>
      <c r="Y1029" s="35"/>
      <c r="Z1029" s="35"/>
      <c r="AA1029" s="35"/>
      <c r="AB1029" s="35"/>
      <c r="AC1029" s="35"/>
      <c r="AD1029" s="35"/>
      <c r="AE1029" s="35"/>
      <c r="AR1029" s="215" t="s">
        <v>151</v>
      </c>
      <c r="AT1029" s="215" t="s">
        <v>146</v>
      </c>
      <c r="AU1029" s="215" t="s">
        <v>83</v>
      </c>
      <c r="AY1029" s="18" t="s">
        <v>143</v>
      </c>
      <c r="BE1029" s="216">
        <f>IF(N1029="základní",J1029,0)</f>
        <v>0</v>
      </c>
      <c r="BF1029" s="216">
        <f>IF(N1029="snížená",J1029,0)</f>
        <v>0</v>
      </c>
      <c r="BG1029" s="216">
        <f>IF(N1029="zákl. přenesená",J1029,0)</f>
        <v>0</v>
      </c>
      <c r="BH1029" s="216">
        <f>IF(N1029="sníž. přenesená",J1029,0)</f>
        <v>0</v>
      </c>
      <c r="BI1029" s="216">
        <f>IF(N1029="nulová",J1029,0)</f>
        <v>0</v>
      </c>
      <c r="BJ1029" s="18" t="s">
        <v>81</v>
      </c>
      <c r="BK1029" s="216">
        <f>ROUND(I1029*H1029,2)</f>
        <v>0</v>
      </c>
      <c r="BL1029" s="18" t="s">
        <v>151</v>
      </c>
      <c r="BM1029" s="215" t="s">
        <v>1028</v>
      </c>
    </row>
    <row r="1030" spans="1:47" s="2" customFormat="1" ht="326.4">
      <c r="A1030" s="35"/>
      <c r="B1030" s="36"/>
      <c r="C1030" s="37"/>
      <c r="D1030" s="217" t="s">
        <v>152</v>
      </c>
      <c r="E1030" s="37"/>
      <c r="F1030" s="218" t="s">
        <v>1029</v>
      </c>
      <c r="G1030" s="37"/>
      <c r="H1030" s="37"/>
      <c r="I1030" s="116"/>
      <c r="J1030" s="37"/>
      <c r="K1030" s="37"/>
      <c r="L1030" s="40"/>
      <c r="M1030" s="219"/>
      <c r="N1030" s="220"/>
      <c r="O1030" s="72"/>
      <c r="P1030" s="72"/>
      <c r="Q1030" s="72"/>
      <c r="R1030" s="72"/>
      <c r="S1030" s="72"/>
      <c r="T1030" s="73"/>
      <c r="U1030" s="35"/>
      <c r="V1030" s="35"/>
      <c r="W1030" s="35"/>
      <c r="X1030" s="35"/>
      <c r="Y1030" s="35"/>
      <c r="Z1030" s="35"/>
      <c r="AA1030" s="35"/>
      <c r="AB1030" s="35"/>
      <c r="AC1030" s="35"/>
      <c r="AD1030" s="35"/>
      <c r="AE1030" s="35"/>
      <c r="AT1030" s="18" t="s">
        <v>152</v>
      </c>
      <c r="AU1030" s="18" t="s">
        <v>83</v>
      </c>
    </row>
    <row r="1031" spans="2:51" s="13" customFormat="1" ht="10.2">
      <c r="B1031" s="221"/>
      <c r="C1031" s="222"/>
      <c r="D1031" s="217" t="s">
        <v>177</v>
      </c>
      <c r="E1031" s="223" t="s">
        <v>1</v>
      </c>
      <c r="F1031" s="224" t="s">
        <v>1030</v>
      </c>
      <c r="G1031" s="222"/>
      <c r="H1031" s="225">
        <v>55.695</v>
      </c>
      <c r="I1031" s="226"/>
      <c r="J1031" s="222"/>
      <c r="K1031" s="222"/>
      <c r="L1031" s="227"/>
      <c r="M1031" s="228"/>
      <c r="N1031" s="229"/>
      <c r="O1031" s="229"/>
      <c r="P1031" s="229"/>
      <c r="Q1031" s="229"/>
      <c r="R1031" s="229"/>
      <c r="S1031" s="229"/>
      <c r="T1031" s="230"/>
      <c r="AT1031" s="231" t="s">
        <v>177</v>
      </c>
      <c r="AU1031" s="231" t="s">
        <v>83</v>
      </c>
      <c r="AV1031" s="13" t="s">
        <v>83</v>
      </c>
      <c r="AW1031" s="13" t="s">
        <v>29</v>
      </c>
      <c r="AX1031" s="13" t="s">
        <v>73</v>
      </c>
      <c r="AY1031" s="231" t="s">
        <v>143</v>
      </c>
    </row>
    <row r="1032" spans="2:51" s="15" customFormat="1" ht="10.2">
      <c r="B1032" s="243"/>
      <c r="C1032" s="244"/>
      <c r="D1032" s="217" t="s">
        <v>177</v>
      </c>
      <c r="E1032" s="245" t="s">
        <v>1</v>
      </c>
      <c r="F1032" s="246" t="s">
        <v>220</v>
      </c>
      <c r="G1032" s="244"/>
      <c r="H1032" s="247">
        <v>55.695</v>
      </c>
      <c r="I1032" s="248"/>
      <c r="J1032" s="244"/>
      <c r="K1032" s="244"/>
      <c r="L1032" s="249"/>
      <c r="M1032" s="250"/>
      <c r="N1032" s="251"/>
      <c r="O1032" s="251"/>
      <c r="P1032" s="251"/>
      <c r="Q1032" s="251"/>
      <c r="R1032" s="251"/>
      <c r="S1032" s="251"/>
      <c r="T1032" s="252"/>
      <c r="AT1032" s="253" t="s">
        <v>177</v>
      </c>
      <c r="AU1032" s="253" t="s">
        <v>83</v>
      </c>
      <c r="AV1032" s="15" t="s">
        <v>157</v>
      </c>
      <c r="AW1032" s="15" t="s">
        <v>29</v>
      </c>
      <c r="AX1032" s="15" t="s">
        <v>73</v>
      </c>
      <c r="AY1032" s="253" t="s">
        <v>143</v>
      </c>
    </row>
    <row r="1033" spans="2:51" s="13" customFormat="1" ht="10.2">
      <c r="B1033" s="221"/>
      <c r="C1033" s="222"/>
      <c r="D1033" s="217" t="s">
        <v>177</v>
      </c>
      <c r="E1033" s="223" t="s">
        <v>1</v>
      </c>
      <c r="F1033" s="224" t="s">
        <v>221</v>
      </c>
      <c r="G1033" s="222"/>
      <c r="H1033" s="225">
        <v>24.3</v>
      </c>
      <c r="I1033" s="226"/>
      <c r="J1033" s="222"/>
      <c r="K1033" s="222"/>
      <c r="L1033" s="227"/>
      <c r="M1033" s="228"/>
      <c r="N1033" s="229"/>
      <c r="O1033" s="229"/>
      <c r="P1033" s="229"/>
      <c r="Q1033" s="229"/>
      <c r="R1033" s="229"/>
      <c r="S1033" s="229"/>
      <c r="T1033" s="230"/>
      <c r="AT1033" s="231" t="s">
        <v>177</v>
      </c>
      <c r="AU1033" s="231" t="s">
        <v>83</v>
      </c>
      <c r="AV1033" s="13" t="s">
        <v>83</v>
      </c>
      <c r="AW1033" s="13" t="s">
        <v>29</v>
      </c>
      <c r="AX1033" s="13" t="s">
        <v>73</v>
      </c>
      <c r="AY1033" s="231" t="s">
        <v>143</v>
      </c>
    </row>
    <row r="1034" spans="2:51" s="13" customFormat="1" ht="10.2">
      <c r="B1034" s="221"/>
      <c r="C1034" s="222"/>
      <c r="D1034" s="217" t="s">
        <v>177</v>
      </c>
      <c r="E1034" s="223" t="s">
        <v>1</v>
      </c>
      <c r="F1034" s="224" t="s">
        <v>222</v>
      </c>
      <c r="G1034" s="222"/>
      <c r="H1034" s="225">
        <v>-1.65</v>
      </c>
      <c r="I1034" s="226"/>
      <c r="J1034" s="222"/>
      <c r="K1034" s="222"/>
      <c r="L1034" s="227"/>
      <c r="M1034" s="228"/>
      <c r="N1034" s="229"/>
      <c r="O1034" s="229"/>
      <c r="P1034" s="229"/>
      <c r="Q1034" s="229"/>
      <c r="R1034" s="229"/>
      <c r="S1034" s="229"/>
      <c r="T1034" s="230"/>
      <c r="AT1034" s="231" t="s">
        <v>177</v>
      </c>
      <c r="AU1034" s="231" t="s">
        <v>83</v>
      </c>
      <c r="AV1034" s="13" t="s">
        <v>83</v>
      </c>
      <c r="AW1034" s="13" t="s">
        <v>29</v>
      </c>
      <c r="AX1034" s="13" t="s">
        <v>73</v>
      </c>
      <c r="AY1034" s="231" t="s">
        <v>143</v>
      </c>
    </row>
    <row r="1035" spans="2:51" s="13" customFormat="1" ht="10.2">
      <c r="B1035" s="221"/>
      <c r="C1035" s="222"/>
      <c r="D1035" s="217" t="s">
        <v>177</v>
      </c>
      <c r="E1035" s="223" t="s">
        <v>1</v>
      </c>
      <c r="F1035" s="224" t="s">
        <v>223</v>
      </c>
      <c r="G1035" s="222"/>
      <c r="H1035" s="225">
        <v>2.05</v>
      </c>
      <c r="I1035" s="226"/>
      <c r="J1035" s="222"/>
      <c r="K1035" s="222"/>
      <c r="L1035" s="227"/>
      <c r="M1035" s="228"/>
      <c r="N1035" s="229"/>
      <c r="O1035" s="229"/>
      <c r="P1035" s="229"/>
      <c r="Q1035" s="229"/>
      <c r="R1035" s="229"/>
      <c r="S1035" s="229"/>
      <c r="T1035" s="230"/>
      <c r="AT1035" s="231" t="s">
        <v>177</v>
      </c>
      <c r="AU1035" s="231" t="s">
        <v>83</v>
      </c>
      <c r="AV1035" s="13" t="s">
        <v>83</v>
      </c>
      <c r="AW1035" s="13" t="s">
        <v>29</v>
      </c>
      <c r="AX1035" s="13" t="s">
        <v>73</v>
      </c>
      <c r="AY1035" s="231" t="s">
        <v>143</v>
      </c>
    </row>
    <row r="1036" spans="2:51" s="15" customFormat="1" ht="10.2">
      <c r="B1036" s="243"/>
      <c r="C1036" s="244"/>
      <c r="D1036" s="217" t="s">
        <v>177</v>
      </c>
      <c r="E1036" s="245" t="s">
        <v>1</v>
      </c>
      <c r="F1036" s="246" t="s">
        <v>224</v>
      </c>
      <c r="G1036" s="244"/>
      <c r="H1036" s="247">
        <v>24.700000000000003</v>
      </c>
      <c r="I1036" s="248"/>
      <c r="J1036" s="244"/>
      <c r="K1036" s="244"/>
      <c r="L1036" s="249"/>
      <c r="M1036" s="250"/>
      <c r="N1036" s="251"/>
      <c r="O1036" s="251"/>
      <c r="P1036" s="251"/>
      <c r="Q1036" s="251"/>
      <c r="R1036" s="251"/>
      <c r="S1036" s="251"/>
      <c r="T1036" s="252"/>
      <c r="AT1036" s="253" t="s">
        <v>177</v>
      </c>
      <c r="AU1036" s="253" t="s">
        <v>83</v>
      </c>
      <c r="AV1036" s="15" t="s">
        <v>157</v>
      </c>
      <c r="AW1036" s="15" t="s">
        <v>29</v>
      </c>
      <c r="AX1036" s="15" t="s">
        <v>73</v>
      </c>
      <c r="AY1036" s="253" t="s">
        <v>143</v>
      </c>
    </row>
    <row r="1037" spans="2:51" s="14" customFormat="1" ht="10.2">
      <c r="B1037" s="232"/>
      <c r="C1037" s="233"/>
      <c r="D1037" s="217" t="s">
        <v>177</v>
      </c>
      <c r="E1037" s="234" t="s">
        <v>1</v>
      </c>
      <c r="F1037" s="235" t="s">
        <v>179</v>
      </c>
      <c r="G1037" s="233"/>
      <c r="H1037" s="236">
        <v>80.395</v>
      </c>
      <c r="I1037" s="237"/>
      <c r="J1037" s="233"/>
      <c r="K1037" s="233"/>
      <c r="L1037" s="238"/>
      <c r="M1037" s="239"/>
      <c r="N1037" s="240"/>
      <c r="O1037" s="240"/>
      <c r="P1037" s="240"/>
      <c r="Q1037" s="240"/>
      <c r="R1037" s="240"/>
      <c r="S1037" s="240"/>
      <c r="T1037" s="241"/>
      <c r="AT1037" s="242" t="s">
        <v>177</v>
      </c>
      <c r="AU1037" s="242" t="s">
        <v>83</v>
      </c>
      <c r="AV1037" s="14" t="s">
        <v>151</v>
      </c>
      <c r="AW1037" s="14" t="s">
        <v>29</v>
      </c>
      <c r="AX1037" s="14" t="s">
        <v>81</v>
      </c>
      <c r="AY1037" s="242" t="s">
        <v>143</v>
      </c>
    </row>
    <row r="1038" spans="1:65" s="2" customFormat="1" ht="54" customHeight="1">
      <c r="A1038" s="35"/>
      <c r="B1038" s="36"/>
      <c r="C1038" s="204" t="s">
        <v>630</v>
      </c>
      <c r="D1038" s="204" t="s">
        <v>146</v>
      </c>
      <c r="E1038" s="205" t="s">
        <v>1031</v>
      </c>
      <c r="F1038" s="206" t="s">
        <v>1032</v>
      </c>
      <c r="G1038" s="207" t="s">
        <v>199</v>
      </c>
      <c r="H1038" s="208">
        <v>80.395</v>
      </c>
      <c r="I1038" s="209"/>
      <c r="J1038" s="210">
        <f>ROUND(I1038*H1038,2)</f>
        <v>0</v>
      </c>
      <c r="K1038" s="206" t="s">
        <v>150</v>
      </c>
      <c r="L1038" s="40"/>
      <c r="M1038" s="211" t="s">
        <v>1</v>
      </c>
      <c r="N1038" s="212" t="s">
        <v>38</v>
      </c>
      <c r="O1038" s="72"/>
      <c r="P1038" s="213">
        <f>O1038*H1038</f>
        <v>0</v>
      </c>
      <c r="Q1038" s="213">
        <v>0</v>
      </c>
      <c r="R1038" s="213">
        <f>Q1038*H1038</f>
        <v>0</v>
      </c>
      <c r="S1038" s="213">
        <v>0.17</v>
      </c>
      <c r="T1038" s="214">
        <f>S1038*H1038</f>
        <v>13.66715</v>
      </c>
      <c r="U1038" s="35"/>
      <c r="V1038" s="35"/>
      <c r="W1038" s="35"/>
      <c r="X1038" s="35"/>
      <c r="Y1038" s="35"/>
      <c r="Z1038" s="35"/>
      <c r="AA1038" s="35"/>
      <c r="AB1038" s="35"/>
      <c r="AC1038" s="35"/>
      <c r="AD1038" s="35"/>
      <c r="AE1038" s="35"/>
      <c r="AR1038" s="215" t="s">
        <v>151</v>
      </c>
      <c r="AT1038" s="215" t="s">
        <v>146</v>
      </c>
      <c r="AU1038" s="215" t="s">
        <v>83</v>
      </c>
      <c r="AY1038" s="18" t="s">
        <v>143</v>
      </c>
      <c r="BE1038" s="216">
        <f>IF(N1038="základní",J1038,0)</f>
        <v>0</v>
      </c>
      <c r="BF1038" s="216">
        <f>IF(N1038="snížená",J1038,0)</f>
        <v>0</v>
      </c>
      <c r="BG1038" s="216">
        <f>IF(N1038="zákl. přenesená",J1038,0)</f>
        <v>0</v>
      </c>
      <c r="BH1038" s="216">
        <f>IF(N1038="sníž. přenesená",J1038,0)</f>
        <v>0</v>
      </c>
      <c r="BI1038" s="216">
        <f>IF(N1038="nulová",J1038,0)</f>
        <v>0</v>
      </c>
      <c r="BJ1038" s="18" t="s">
        <v>81</v>
      </c>
      <c r="BK1038" s="216">
        <f>ROUND(I1038*H1038,2)</f>
        <v>0</v>
      </c>
      <c r="BL1038" s="18" t="s">
        <v>151</v>
      </c>
      <c r="BM1038" s="215" t="s">
        <v>1033</v>
      </c>
    </row>
    <row r="1039" spans="1:47" s="2" customFormat="1" ht="326.4">
      <c r="A1039" s="35"/>
      <c r="B1039" s="36"/>
      <c r="C1039" s="37"/>
      <c r="D1039" s="217" t="s">
        <v>152</v>
      </c>
      <c r="E1039" s="37"/>
      <c r="F1039" s="218" t="s">
        <v>1029</v>
      </c>
      <c r="G1039" s="37"/>
      <c r="H1039" s="37"/>
      <c r="I1039" s="116"/>
      <c r="J1039" s="37"/>
      <c r="K1039" s="37"/>
      <c r="L1039" s="40"/>
      <c r="M1039" s="219"/>
      <c r="N1039" s="220"/>
      <c r="O1039" s="72"/>
      <c r="P1039" s="72"/>
      <c r="Q1039" s="72"/>
      <c r="R1039" s="72"/>
      <c r="S1039" s="72"/>
      <c r="T1039" s="73"/>
      <c r="U1039" s="35"/>
      <c r="V1039" s="35"/>
      <c r="W1039" s="35"/>
      <c r="X1039" s="35"/>
      <c r="Y1039" s="35"/>
      <c r="Z1039" s="35"/>
      <c r="AA1039" s="35"/>
      <c r="AB1039" s="35"/>
      <c r="AC1039" s="35"/>
      <c r="AD1039" s="35"/>
      <c r="AE1039" s="35"/>
      <c r="AT1039" s="18" t="s">
        <v>152</v>
      </c>
      <c r="AU1039" s="18" t="s">
        <v>83</v>
      </c>
    </row>
    <row r="1040" spans="1:65" s="2" customFormat="1" ht="21.6" customHeight="1">
      <c r="A1040" s="35"/>
      <c r="B1040" s="36"/>
      <c r="C1040" s="204" t="s">
        <v>1034</v>
      </c>
      <c r="D1040" s="204" t="s">
        <v>146</v>
      </c>
      <c r="E1040" s="205" t="s">
        <v>1035</v>
      </c>
      <c r="F1040" s="206" t="s">
        <v>1036</v>
      </c>
      <c r="G1040" s="207" t="s">
        <v>174</v>
      </c>
      <c r="H1040" s="208">
        <v>20.2</v>
      </c>
      <c r="I1040" s="209"/>
      <c r="J1040" s="210">
        <f>ROUND(I1040*H1040,2)</f>
        <v>0</v>
      </c>
      <c r="K1040" s="206" t="s">
        <v>150</v>
      </c>
      <c r="L1040" s="40"/>
      <c r="M1040" s="211" t="s">
        <v>1</v>
      </c>
      <c r="N1040" s="212" t="s">
        <v>38</v>
      </c>
      <c r="O1040" s="72"/>
      <c r="P1040" s="213">
        <f>O1040*H1040</f>
        <v>0</v>
      </c>
      <c r="Q1040" s="213">
        <v>0</v>
      </c>
      <c r="R1040" s="213">
        <f>Q1040*H1040</f>
        <v>0</v>
      </c>
      <c r="S1040" s="213">
        <v>0.037</v>
      </c>
      <c r="T1040" s="214">
        <f>S1040*H1040</f>
        <v>0.7474</v>
      </c>
      <c r="U1040" s="35"/>
      <c r="V1040" s="35"/>
      <c r="W1040" s="35"/>
      <c r="X1040" s="35"/>
      <c r="Y1040" s="35"/>
      <c r="Z1040" s="35"/>
      <c r="AA1040" s="35"/>
      <c r="AB1040" s="35"/>
      <c r="AC1040" s="35"/>
      <c r="AD1040" s="35"/>
      <c r="AE1040" s="35"/>
      <c r="AR1040" s="215" t="s">
        <v>151</v>
      </c>
      <c r="AT1040" s="215" t="s">
        <v>146</v>
      </c>
      <c r="AU1040" s="215" t="s">
        <v>83</v>
      </c>
      <c r="AY1040" s="18" t="s">
        <v>143</v>
      </c>
      <c r="BE1040" s="216">
        <f>IF(N1040="základní",J1040,0)</f>
        <v>0</v>
      </c>
      <c r="BF1040" s="216">
        <f>IF(N1040="snížená",J1040,0)</f>
        <v>0</v>
      </c>
      <c r="BG1040" s="216">
        <f>IF(N1040="zákl. přenesená",J1040,0)</f>
        <v>0</v>
      </c>
      <c r="BH1040" s="216">
        <f>IF(N1040="sníž. přenesená",J1040,0)</f>
        <v>0</v>
      </c>
      <c r="BI1040" s="216">
        <f>IF(N1040="nulová",J1040,0)</f>
        <v>0</v>
      </c>
      <c r="BJ1040" s="18" t="s">
        <v>81</v>
      </c>
      <c r="BK1040" s="216">
        <f>ROUND(I1040*H1040,2)</f>
        <v>0</v>
      </c>
      <c r="BL1040" s="18" t="s">
        <v>151</v>
      </c>
      <c r="BM1040" s="215" t="s">
        <v>1037</v>
      </c>
    </row>
    <row r="1041" spans="2:51" s="13" customFormat="1" ht="10.2">
      <c r="B1041" s="221"/>
      <c r="C1041" s="222"/>
      <c r="D1041" s="217" t="s">
        <v>177</v>
      </c>
      <c r="E1041" s="223" t="s">
        <v>1</v>
      </c>
      <c r="F1041" s="224" t="s">
        <v>1038</v>
      </c>
      <c r="G1041" s="222"/>
      <c r="H1041" s="225">
        <v>10.6</v>
      </c>
      <c r="I1041" s="226"/>
      <c r="J1041" s="222"/>
      <c r="K1041" s="222"/>
      <c r="L1041" s="227"/>
      <c r="M1041" s="228"/>
      <c r="N1041" s="229"/>
      <c r="O1041" s="229"/>
      <c r="P1041" s="229"/>
      <c r="Q1041" s="229"/>
      <c r="R1041" s="229"/>
      <c r="S1041" s="229"/>
      <c r="T1041" s="230"/>
      <c r="AT1041" s="231" t="s">
        <v>177</v>
      </c>
      <c r="AU1041" s="231" t="s">
        <v>83</v>
      </c>
      <c r="AV1041" s="13" t="s">
        <v>83</v>
      </c>
      <c r="AW1041" s="13" t="s">
        <v>29</v>
      </c>
      <c r="AX1041" s="13" t="s">
        <v>73</v>
      </c>
      <c r="AY1041" s="231" t="s">
        <v>143</v>
      </c>
    </row>
    <row r="1042" spans="2:51" s="15" customFormat="1" ht="10.2">
      <c r="B1042" s="243"/>
      <c r="C1042" s="244"/>
      <c r="D1042" s="217" t="s">
        <v>177</v>
      </c>
      <c r="E1042" s="245" t="s">
        <v>1</v>
      </c>
      <c r="F1042" s="246" t="s">
        <v>948</v>
      </c>
      <c r="G1042" s="244"/>
      <c r="H1042" s="247">
        <v>10.6</v>
      </c>
      <c r="I1042" s="248"/>
      <c r="J1042" s="244"/>
      <c r="K1042" s="244"/>
      <c r="L1042" s="249"/>
      <c r="M1042" s="250"/>
      <c r="N1042" s="251"/>
      <c r="O1042" s="251"/>
      <c r="P1042" s="251"/>
      <c r="Q1042" s="251"/>
      <c r="R1042" s="251"/>
      <c r="S1042" s="251"/>
      <c r="T1042" s="252"/>
      <c r="AT1042" s="253" t="s">
        <v>177</v>
      </c>
      <c r="AU1042" s="253" t="s">
        <v>83</v>
      </c>
      <c r="AV1042" s="15" t="s">
        <v>157</v>
      </c>
      <c r="AW1042" s="15" t="s">
        <v>29</v>
      </c>
      <c r="AX1042" s="15" t="s">
        <v>73</v>
      </c>
      <c r="AY1042" s="253" t="s">
        <v>143</v>
      </c>
    </row>
    <row r="1043" spans="2:51" s="13" customFormat="1" ht="10.2">
      <c r="B1043" s="221"/>
      <c r="C1043" s="222"/>
      <c r="D1043" s="217" t="s">
        <v>177</v>
      </c>
      <c r="E1043" s="223" t="s">
        <v>1</v>
      </c>
      <c r="F1043" s="224" t="s">
        <v>1039</v>
      </c>
      <c r="G1043" s="222"/>
      <c r="H1043" s="225">
        <v>9.6</v>
      </c>
      <c r="I1043" s="226"/>
      <c r="J1043" s="222"/>
      <c r="K1043" s="222"/>
      <c r="L1043" s="227"/>
      <c r="M1043" s="228"/>
      <c r="N1043" s="229"/>
      <c r="O1043" s="229"/>
      <c r="P1043" s="229"/>
      <c r="Q1043" s="229"/>
      <c r="R1043" s="229"/>
      <c r="S1043" s="229"/>
      <c r="T1043" s="230"/>
      <c r="AT1043" s="231" t="s">
        <v>177</v>
      </c>
      <c r="AU1043" s="231" t="s">
        <v>83</v>
      </c>
      <c r="AV1043" s="13" t="s">
        <v>83</v>
      </c>
      <c r="AW1043" s="13" t="s">
        <v>29</v>
      </c>
      <c r="AX1043" s="13" t="s">
        <v>73</v>
      </c>
      <c r="AY1043" s="231" t="s">
        <v>143</v>
      </c>
    </row>
    <row r="1044" spans="2:51" s="15" customFormat="1" ht="10.2">
      <c r="B1044" s="243"/>
      <c r="C1044" s="244"/>
      <c r="D1044" s="217" t="s">
        <v>177</v>
      </c>
      <c r="E1044" s="245" t="s">
        <v>1</v>
      </c>
      <c r="F1044" s="246" t="s">
        <v>282</v>
      </c>
      <c r="G1044" s="244"/>
      <c r="H1044" s="247">
        <v>9.6</v>
      </c>
      <c r="I1044" s="248"/>
      <c r="J1044" s="244"/>
      <c r="K1044" s="244"/>
      <c r="L1044" s="249"/>
      <c r="M1044" s="250"/>
      <c r="N1044" s="251"/>
      <c r="O1044" s="251"/>
      <c r="P1044" s="251"/>
      <c r="Q1044" s="251"/>
      <c r="R1044" s="251"/>
      <c r="S1044" s="251"/>
      <c r="T1044" s="252"/>
      <c r="AT1044" s="253" t="s">
        <v>177</v>
      </c>
      <c r="AU1044" s="253" t="s">
        <v>83</v>
      </c>
      <c r="AV1044" s="15" t="s">
        <v>157</v>
      </c>
      <c r="AW1044" s="15" t="s">
        <v>29</v>
      </c>
      <c r="AX1044" s="15" t="s">
        <v>73</v>
      </c>
      <c r="AY1044" s="253" t="s">
        <v>143</v>
      </c>
    </row>
    <row r="1045" spans="2:51" s="14" customFormat="1" ht="10.2">
      <c r="B1045" s="232"/>
      <c r="C1045" s="233"/>
      <c r="D1045" s="217" t="s">
        <v>177</v>
      </c>
      <c r="E1045" s="234" t="s">
        <v>1</v>
      </c>
      <c r="F1045" s="235" t="s">
        <v>179</v>
      </c>
      <c r="G1045" s="233"/>
      <c r="H1045" s="236">
        <v>20.2</v>
      </c>
      <c r="I1045" s="237"/>
      <c r="J1045" s="233"/>
      <c r="K1045" s="233"/>
      <c r="L1045" s="238"/>
      <c r="M1045" s="239"/>
      <c r="N1045" s="240"/>
      <c r="O1045" s="240"/>
      <c r="P1045" s="240"/>
      <c r="Q1045" s="240"/>
      <c r="R1045" s="240"/>
      <c r="S1045" s="240"/>
      <c r="T1045" s="241"/>
      <c r="AT1045" s="242" t="s">
        <v>177</v>
      </c>
      <c r="AU1045" s="242" t="s">
        <v>83</v>
      </c>
      <c r="AV1045" s="14" t="s">
        <v>151</v>
      </c>
      <c r="AW1045" s="14" t="s">
        <v>29</v>
      </c>
      <c r="AX1045" s="14" t="s">
        <v>81</v>
      </c>
      <c r="AY1045" s="242" t="s">
        <v>143</v>
      </c>
    </row>
    <row r="1046" spans="1:65" s="2" customFormat="1" ht="21.6" customHeight="1">
      <c r="A1046" s="35"/>
      <c r="B1046" s="36"/>
      <c r="C1046" s="204" t="s">
        <v>632</v>
      </c>
      <c r="D1046" s="204" t="s">
        <v>146</v>
      </c>
      <c r="E1046" s="205" t="s">
        <v>1040</v>
      </c>
      <c r="F1046" s="206" t="s">
        <v>1041</v>
      </c>
      <c r="G1046" s="207" t="s">
        <v>174</v>
      </c>
      <c r="H1046" s="208">
        <v>3.6</v>
      </c>
      <c r="I1046" s="209"/>
      <c r="J1046" s="210">
        <f>ROUND(I1046*H1046,2)</f>
        <v>0</v>
      </c>
      <c r="K1046" s="206" t="s">
        <v>150</v>
      </c>
      <c r="L1046" s="40"/>
      <c r="M1046" s="211" t="s">
        <v>1</v>
      </c>
      <c r="N1046" s="212" t="s">
        <v>38</v>
      </c>
      <c r="O1046" s="72"/>
      <c r="P1046" s="213">
        <f>O1046*H1046</f>
        <v>0</v>
      </c>
      <c r="Q1046" s="213">
        <v>0</v>
      </c>
      <c r="R1046" s="213">
        <f>Q1046*H1046</f>
        <v>0</v>
      </c>
      <c r="S1046" s="213">
        <v>0.016</v>
      </c>
      <c r="T1046" s="214">
        <f>S1046*H1046</f>
        <v>0.057600000000000005</v>
      </c>
      <c r="U1046" s="35"/>
      <c r="V1046" s="35"/>
      <c r="W1046" s="35"/>
      <c r="X1046" s="35"/>
      <c r="Y1046" s="35"/>
      <c r="Z1046" s="35"/>
      <c r="AA1046" s="35"/>
      <c r="AB1046" s="35"/>
      <c r="AC1046" s="35"/>
      <c r="AD1046" s="35"/>
      <c r="AE1046" s="35"/>
      <c r="AR1046" s="215" t="s">
        <v>151</v>
      </c>
      <c r="AT1046" s="215" t="s">
        <v>146</v>
      </c>
      <c r="AU1046" s="215" t="s">
        <v>83</v>
      </c>
      <c r="AY1046" s="18" t="s">
        <v>143</v>
      </c>
      <c r="BE1046" s="216">
        <f>IF(N1046="základní",J1046,0)</f>
        <v>0</v>
      </c>
      <c r="BF1046" s="216">
        <f>IF(N1046="snížená",J1046,0)</f>
        <v>0</v>
      </c>
      <c r="BG1046" s="216">
        <f>IF(N1046="zákl. přenesená",J1046,0)</f>
        <v>0</v>
      </c>
      <c r="BH1046" s="216">
        <f>IF(N1046="sníž. přenesená",J1046,0)</f>
        <v>0</v>
      </c>
      <c r="BI1046" s="216">
        <f>IF(N1046="nulová",J1046,0)</f>
        <v>0</v>
      </c>
      <c r="BJ1046" s="18" t="s">
        <v>81</v>
      </c>
      <c r="BK1046" s="216">
        <f>ROUND(I1046*H1046,2)</f>
        <v>0</v>
      </c>
      <c r="BL1046" s="18" t="s">
        <v>151</v>
      </c>
      <c r="BM1046" s="215" t="s">
        <v>1042</v>
      </c>
    </row>
    <row r="1047" spans="2:51" s="13" customFormat="1" ht="10.2">
      <c r="B1047" s="221"/>
      <c r="C1047" s="222"/>
      <c r="D1047" s="217" t="s">
        <v>177</v>
      </c>
      <c r="E1047" s="223" t="s">
        <v>1</v>
      </c>
      <c r="F1047" s="224" t="s">
        <v>1043</v>
      </c>
      <c r="G1047" s="222"/>
      <c r="H1047" s="225">
        <v>3.6</v>
      </c>
      <c r="I1047" s="226"/>
      <c r="J1047" s="222"/>
      <c r="K1047" s="222"/>
      <c r="L1047" s="227"/>
      <c r="M1047" s="228"/>
      <c r="N1047" s="229"/>
      <c r="O1047" s="229"/>
      <c r="P1047" s="229"/>
      <c r="Q1047" s="229"/>
      <c r="R1047" s="229"/>
      <c r="S1047" s="229"/>
      <c r="T1047" s="230"/>
      <c r="AT1047" s="231" t="s">
        <v>177</v>
      </c>
      <c r="AU1047" s="231" t="s">
        <v>83</v>
      </c>
      <c r="AV1047" s="13" t="s">
        <v>83</v>
      </c>
      <c r="AW1047" s="13" t="s">
        <v>29</v>
      </c>
      <c r="AX1047" s="13" t="s">
        <v>73</v>
      </c>
      <c r="AY1047" s="231" t="s">
        <v>143</v>
      </c>
    </row>
    <row r="1048" spans="2:51" s="14" customFormat="1" ht="10.2">
      <c r="B1048" s="232"/>
      <c r="C1048" s="233"/>
      <c r="D1048" s="217" t="s">
        <v>177</v>
      </c>
      <c r="E1048" s="234" t="s">
        <v>1</v>
      </c>
      <c r="F1048" s="235" t="s">
        <v>179</v>
      </c>
      <c r="G1048" s="233"/>
      <c r="H1048" s="236">
        <v>3.6</v>
      </c>
      <c r="I1048" s="237"/>
      <c r="J1048" s="233"/>
      <c r="K1048" s="233"/>
      <c r="L1048" s="238"/>
      <c r="M1048" s="239"/>
      <c r="N1048" s="240"/>
      <c r="O1048" s="240"/>
      <c r="P1048" s="240"/>
      <c r="Q1048" s="240"/>
      <c r="R1048" s="240"/>
      <c r="S1048" s="240"/>
      <c r="T1048" s="241"/>
      <c r="AT1048" s="242" t="s">
        <v>177</v>
      </c>
      <c r="AU1048" s="242" t="s">
        <v>83</v>
      </c>
      <c r="AV1048" s="14" t="s">
        <v>151</v>
      </c>
      <c r="AW1048" s="14" t="s">
        <v>29</v>
      </c>
      <c r="AX1048" s="14" t="s">
        <v>81</v>
      </c>
      <c r="AY1048" s="242" t="s">
        <v>143</v>
      </c>
    </row>
    <row r="1049" spans="1:65" s="2" customFormat="1" ht="43.2" customHeight="1">
      <c r="A1049" s="35"/>
      <c r="B1049" s="36"/>
      <c r="C1049" s="204" t="s">
        <v>1044</v>
      </c>
      <c r="D1049" s="204" t="s">
        <v>146</v>
      </c>
      <c r="E1049" s="205" t="s">
        <v>1045</v>
      </c>
      <c r="F1049" s="206" t="s">
        <v>1046</v>
      </c>
      <c r="G1049" s="207" t="s">
        <v>199</v>
      </c>
      <c r="H1049" s="208">
        <v>7.26</v>
      </c>
      <c r="I1049" s="209"/>
      <c r="J1049" s="210">
        <f>ROUND(I1049*H1049,2)</f>
        <v>0</v>
      </c>
      <c r="K1049" s="206" t="s">
        <v>150</v>
      </c>
      <c r="L1049" s="40"/>
      <c r="M1049" s="211" t="s">
        <v>1</v>
      </c>
      <c r="N1049" s="212" t="s">
        <v>38</v>
      </c>
      <c r="O1049" s="72"/>
      <c r="P1049" s="213">
        <f>O1049*H1049</f>
        <v>0</v>
      </c>
      <c r="Q1049" s="213">
        <v>0</v>
      </c>
      <c r="R1049" s="213">
        <f>Q1049*H1049</f>
        <v>0</v>
      </c>
      <c r="S1049" s="213">
        <v>0.09</v>
      </c>
      <c r="T1049" s="214">
        <f>S1049*H1049</f>
        <v>0.6534</v>
      </c>
      <c r="U1049" s="35"/>
      <c r="V1049" s="35"/>
      <c r="W1049" s="35"/>
      <c r="X1049" s="35"/>
      <c r="Y1049" s="35"/>
      <c r="Z1049" s="35"/>
      <c r="AA1049" s="35"/>
      <c r="AB1049" s="35"/>
      <c r="AC1049" s="35"/>
      <c r="AD1049" s="35"/>
      <c r="AE1049" s="35"/>
      <c r="AR1049" s="215" t="s">
        <v>151</v>
      </c>
      <c r="AT1049" s="215" t="s">
        <v>146</v>
      </c>
      <c r="AU1049" s="215" t="s">
        <v>83</v>
      </c>
      <c r="AY1049" s="18" t="s">
        <v>143</v>
      </c>
      <c r="BE1049" s="216">
        <f>IF(N1049="základní",J1049,0)</f>
        <v>0</v>
      </c>
      <c r="BF1049" s="216">
        <f>IF(N1049="snížená",J1049,0)</f>
        <v>0</v>
      </c>
      <c r="BG1049" s="216">
        <f>IF(N1049="zákl. přenesená",J1049,0)</f>
        <v>0</v>
      </c>
      <c r="BH1049" s="216">
        <f>IF(N1049="sníž. přenesená",J1049,0)</f>
        <v>0</v>
      </c>
      <c r="BI1049" s="216">
        <f>IF(N1049="nulová",J1049,0)</f>
        <v>0</v>
      </c>
      <c r="BJ1049" s="18" t="s">
        <v>81</v>
      </c>
      <c r="BK1049" s="216">
        <f>ROUND(I1049*H1049,2)</f>
        <v>0</v>
      </c>
      <c r="BL1049" s="18" t="s">
        <v>151</v>
      </c>
      <c r="BM1049" s="215" t="s">
        <v>1047</v>
      </c>
    </row>
    <row r="1050" spans="1:47" s="2" customFormat="1" ht="28.8">
      <c r="A1050" s="35"/>
      <c r="B1050" s="36"/>
      <c r="C1050" s="37"/>
      <c r="D1050" s="217" t="s">
        <v>152</v>
      </c>
      <c r="E1050" s="37"/>
      <c r="F1050" s="218" t="s">
        <v>1048</v>
      </c>
      <c r="G1050" s="37"/>
      <c r="H1050" s="37"/>
      <c r="I1050" s="116"/>
      <c r="J1050" s="37"/>
      <c r="K1050" s="37"/>
      <c r="L1050" s="40"/>
      <c r="M1050" s="219"/>
      <c r="N1050" s="220"/>
      <c r="O1050" s="72"/>
      <c r="P1050" s="72"/>
      <c r="Q1050" s="72"/>
      <c r="R1050" s="72"/>
      <c r="S1050" s="72"/>
      <c r="T1050" s="73"/>
      <c r="U1050" s="35"/>
      <c r="V1050" s="35"/>
      <c r="W1050" s="35"/>
      <c r="X1050" s="35"/>
      <c r="Y1050" s="35"/>
      <c r="Z1050" s="35"/>
      <c r="AA1050" s="35"/>
      <c r="AB1050" s="35"/>
      <c r="AC1050" s="35"/>
      <c r="AD1050" s="35"/>
      <c r="AE1050" s="35"/>
      <c r="AT1050" s="18" t="s">
        <v>152</v>
      </c>
      <c r="AU1050" s="18" t="s">
        <v>83</v>
      </c>
    </row>
    <row r="1051" spans="2:51" s="13" customFormat="1" ht="10.2">
      <c r="B1051" s="221"/>
      <c r="C1051" s="222"/>
      <c r="D1051" s="217" t="s">
        <v>177</v>
      </c>
      <c r="E1051" s="223" t="s">
        <v>1</v>
      </c>
      <c r="F1051" s="224" t="s">
        <v>1049</v>
      </c>
      <c r="G1051" s="222"/>
      <c r="H1051" s="225">
        <v>7.26</v>
      </c>
      <c r="I1051" s="226"/>
      <c r="J1051" s="222"/>
      <c r="K1051" s="222"/>
      <c r="L1051" s="227"/>
      <c r="M1051" s="228"/>
      <c r="N1051" s="229"/>
      <c r="O1051" s="229"/>
      <c r="P1051" s="229"/>
      <c r="Q1051" s="229"/>
      <c r="R1051" s="229"/>
      <c r="S1051" s="229"/>
      <c r="T1051" s="230"/>
      <c r="AT1051" s="231" t="s">
        <v>177</v>
      </c>
      <c r="AU1051" s="231" t="s">
        <v>83</v>
      </c>
      <c r="AV1051" s="13" t="s">
        <v>83</v>
      </c>
      <c r="AW1051" s="13" t="s">
        <v>29</v>
      </c>
      <c r="AX1051" s="13" t="s">
        <v>73</v>
      </c>
      <c r="AY1051" s="231" t="s">
        <v>143</v>
      </c>
    </row>
    <row r="1052" spans="2:51" s="14" customFormat="1" ht="10.2">
      <c r="B1052" s="232"/>
      <c r="C1052" s="233"/>
      <c r="D1052" s="217" t="s">
        <v>177</v>
      </c>
      <c r="E1052" s="234" t="s">
        <v>1</v>
      </c>
      <c r="F1052" s="235" t="s">
        <v>179</v>
      </c>
      <c r="G1052" s="233"/>
      <c r="H1052" s="236">
        <v>7.26</v>
      </c>
      <c r="I1052" s="237"/>
      <c r="J1052" s="233"/>
      <c r="K1052" s="233"/>
      <c r="L1052" s="238"/>
      <c r="M1052" s="239"/>
      <c r="N1052" s="240"/>
      <c r="O1052" s="240"/>
      <c r="P1052" s="240"/>
      <c r="Q1052" s="240"/>
      <c r="R1052" s="240"/>
      <c r="S1052" s="240"/>
      <c r="T1052" s="241"/>
      <c r="AT1052" s="242" t="s">
        <v>177</v>
      </c>
      <c r="AU1052" s="242" t="s">
        <v>83</v>
      </c>
      <c r="AV1052" s="14" t="s">
        <v>151</v>
      </c>
      <c r="AW1052" s="14" t="s">
        <v>29</v>
      </c>
      <c r="AX1052" s="14" t="s">
        <v>81</v>
      </c>
      <c r="AY1052" s="242" t="s">
        <v>143</v>
      </c>
    </row>
    <row r="1053" spans="1:65" s="2" customFormat="1" ht="21.6" customHeight="1">
      <c r="A1053" s="35"/>
      <c r="B1053" s="36"/>
      <c r="C1053" s="204" t="s">
        <v>636</v>
      </c>
      <c r="D1053" s="204" t="s">
        <v>146</v>
      </c>
      <c r="E1053" s="205" t="s">
        <v>1050</v>
      </c>
      <c r="F1053" s="206" t="s">
        <v>1051</v>
      </c>
      <c r="G1053" s="207" t="s">
        <v>199</v>
      </c>
      <c r="H1053" s="208">
        <v>7.26</v>
      </c>
      <c r="I1053" s="209"/>
      <c r="J1053" s="210">
        <f>ROUND(I1053*H1053,2)</f>
        <v>0</v>
      </c>
      <c r="K1053" s="206" t="s">
        <v>150</v>
      </c>
      <c r="L1053" s="40"/>
      <c r="M1053" s="211" t="s">
        <v>1</v>
      </c>
      <c r="N1053" s="212" t="s">
        <v>38</v>
      </c>
      <c r="O1053" s="72"/>
      <c r="P1053" s="213">
        <f>O1053*H1053</f>
        <v>0</v>
      </c>
      <c r="Q1053" s="213">
        <v>3.472E-06</v>
      </c>
      <c r="R1053" s="213">
        <f>Q1053*H1053</f>
        <v>2.520672E-05</v>
      </c>
      <c r="S1053" s="213">
        <v>0</v>
      </c>
      <c r="T1053" s="214">
        <f>S1053*H1053</f>
        <v>0</v>
      </c>
      <c r="U1053" s="35"/>
      <c r="V1053" s="35"/>
      <c r="W1053" s="35"/>
      <c r="X1053" s="35"/>
      <c r="Y1053" s="35"/>
      <c r="Z1053" s="35"/>
      <c r="AA1053" s="35"/>
      <c r="AB1053" s="35"/>
      <c r="AC1053" s="35"/>
      <c r="AD1053" s="35"/>
      <c r="AE1053" s="35"/>
      <c r="AR1053" s="215" t="s">
        <v>151</v>
      </c>
      <c r="AT1053" s="215" t="s">
        <v>146</v>
      </c>
      <c r="AU1053" s="215" t="s">
        <v>83</v>
      </c>
      <c r="AY1053" s="18" t="s">
        <v>143</v>
      </c>
      <c r="BE1053" s="216">
        <f>IF(N1053="základní",J1053,0)</f>
        <v>0</v>
      </c>
      <c r="BF1053" s="216">
        <f>IF(N1053="snížená",J1053,0)</f>
        <v>0</v>
      </c>
      <c r="BG1053" s="216">
        <f>IF(N1053="zákl. přenesená",J1053,0)</f>
        <v>0</v>
      </c>
      <c r="BH1053" s="216">
        <f>IF(N1053="sníž. přenesená",J1053,0)</f>
        <v>0</v>
      </c>
      <c r="BI1053" s="216">
        <f>IF(N1053="nulová",J1053,0)</f>
        <v>0</v>
      </c>
      <c r="BJ1053" s="18" t="s">
        <v>81</v>
      </c>
      <c r="BK1053" s="216">
        <f>ROUND(I1053*H1053,2)</f>
        <v>0</v>
      </c>
      <c r="BL1053" s="18" t="s">
        <v>151</v>
      </c>
      <c r="BM1053" s="215" t="s">
        <v>1052</v>
      </c>
    </row>
    <row r="1054" spans="1:47" s="2" customFormat="1" ht="67.2">
      <c r="A1054" s="35"/>
      <c r="B1054" s="36"/>
      <c r="C1054" s="37"/>
      <c r="D1054" s="217" t="s">
        <v>152</v>
      </c>
      <c r="E1054" s="37"/>
      <c r="F1054" s="218" t="s">
        <v>1053</v>
      </c>
      <c r="G1054" s="37"/>
      <c r="H1054" s="37"/>
      <c r="I1054" s="116"/>
      <c r="J1054" s="37"/>
      <c r="K1054" s="37"/>
      <c r="L1054" s="40"/>
      <c r="M1054" s="219"/>
      <c r="N1054" s="220"/>
      <c r="O1054" s="72"/>
      <c r="P1054" s="72"/>
      <c r="Q1054" s="72"/>
      <c r="R1054" s="72"/>
      <c r="S1054" s="72"/>
      <c r="T1054" s="73"/>
      <c r="U1054" s="35"/>
      <c r="V1054" s="35"/>
      <c r="W1054" s="35"/>
      <c r="X1054" s="35"/>
      <c r="Y1054" s="35"/>
      <c r="Z1054" s="35"/>
      <c r="AA1054" s="35"/>
      <c r="AB1054" s="35"/>
      <c r="AC1054" s="35"/>
      <c r="AD1054" s="35"/>
      <c r="AE1054" s="35"/>
      <c r="AT1054" s="18" t="s">
        <v>152</v>
      </c>
      <c r="AU1054" s="18" t="s">
        <v>83</v>
      </c>
    </row>
    <row r="1055" spans="1:65" s="2" customFormat="1" ht="21.6" customHeight="1">
      <c r="A1055" s="35"/>
      <c r="B1055" s="36"/>
      <c r="C1055" s="204" t="s">
        <v>1054</v>
      </c>
      <c r="D1055" s="204" t="s">
        <v>146</v>
      </c>
      <c r="E1055" s="205" t="s">
        <v>1055</v>
      </c>
      <c r="F1055" s="206" t="s">
        <v>1056</v>
      </c>
      <c r="G1055" s="207" t="s">
        <v>199</v>
      </c>
      <c r="H1055" s="208">
        <v>50.82</v>
      </c>
      <c r="I1055" s="209"/>
      <c r="J1055" s="210">
        <f>ROUND(I1055*H1055,2)</f>
        <v>0</v>
      </c>
      <c r="K1055" s="206" t="s">
        <v>150</v>
      </c>
      <c r="L1055" s="40"/>
      <c r="M1055" s="211" t="s">
        <v>1</v>
      </c>
      <c r="N1055" s="212" t="s">
        <v>38</v>
      </c>
      <c r="O1055" s="72"/>
      <c r="P1055" s="213">
        <f>O1055*H1055</f>
        <v>0</v>
      </c>
      <c r="Q1055" s="213">
        <v>1.36E-06</v>
      </c>
      <c r="R1055" s="213">
        <f>Q1055*H1055</f>
        <v>6.911519999999999E-05</v>
      </c>
      <c r="S1055" s="213">
        <v>0</v>
      </c>
      <c r="T1055" s="214">
        <f>S1055*H1055</f>
        <v>0</v>
      </c>
      <c r="U1055" s="35"/>
      <c r="V1055" s="35"/>
      <c r="W1055" s="35"/>
      <c r="X1055" s="35"/>
      <c r="Y1055" s="35"/>
      <c r="Z1055" s="35"/>
      <c r="AA1055" s="35"/>
      <c r="AB1055" s="35"/>
      <c r="AC1055" s="35"/>
      <c r="AD1055" s="35"/>
      <c r="AE1055" s="35"/>
      <c r="AR1055" s="215" t="s">
        <v>151</v>
      </c>
      <c r="AT1055" s="215" t="s">
        <v>146</v>
      </c>
      <c r="AU1055" s="215" t="s">
        <v>83</v>
      </c>
      <c r="AY1055" s="18" t="s">
        <v>143</v>
      </c>
      <c r="BE1055" s="216">
        <f>IF(N1055="základní",J1055,0)</f>
        <v>0</v>
      </c>
      <c r="BF1055" s="216">
        <f>IF(N1055="snížená",J1055,0)</f>
        <v>0</v>
      </c>
      <c r="BG1055" s="216">
        <f>IF(N1055="zákl. přenesená",J1055,0)</f>
        <v>0</v>
      </c>
      <c r="BH1055" s="216">
        <f>IF(N1055="sníž. přenesená",J1055,0)</f>
        <v>0</v>
      </c>
      <c r="BI1055" s="216">
        <f>IF(N1055="nulová",J1055,0)</f>
        <v>0</v>
      </c>
      <c r="BJ1055" s="18" t="s">
        <v>81</v>
      </c>
      <c r="BK1055" s="216">
        <f>ROUND(I1055*H1055,2)</f>
        <v>0</v>
      </c>
      <c r="BL1055" s="18" t="s">
        <v>151</v>
      </c>
      <c r="BM1055" s="215" t="s">
        <v>1057</v>
      </c>
    </row>
    <row r="1056" spans="1:47" s="2" customFormat="1" ht="67.2">
      <c r="A1056" s="35"/>
      <c r="B1056" s="36"/>
      <c r="C1056" s="37"/>
      <c r="D1056" s="217" t="s">
        <v>152</v>
      </c>
      <c r="E1056" s="37"/>
      <c r="F1056" s="218" t="s">
        <v>1053</v>
      </c>
      <c r="G1056" s="37"/>
      <c r="H1056" s="37"/>
      <c r="I1056" s="116"/>
      <c r="J1056" s="37"/>
      <c r="K1056" s="37"/>
      <c r="L1056" s="40"/>
      <c r="M1056" s="219"/>
      <c r="N1056" s="220"/>
      <c r="O1056" s="72"/>
      <c r="P1056" s="72"/>
      <c r="Q1056" s="72"/>
      <c r="R1056" s="72"/>
      <c r="S1056" s="72"/>
      <c r="T1056" s="73"/>
      <c r="U1056" s="35"/>
      <c r="V1056" s="35"/>
      <c r="W1056" s="35"/>
      <c r="X1056" s="35"/>
      <c r="Y1056" s="35"/>
      <c r="Z1056" s="35"/>
      <c r="AA1056" s="35"/>
      <c r="AB1056" s="35"/>
      <c r="AC1056" s="35"/>
      <c r="AD1056" s="35"/>
      <c r="AE1056" s="35"/>
      <c r="AT1056" s="18" t="s">
        <v>152</v>
      </c>
      <c r="AU1056" s="18" t="s">
        <v>83</v>
      </c>
    </row>
    <row r="1057" spans="2:51" s="13" customFormat="1" ht="10.2">
      <c r="B1057" s="221"/>
      <c r="C1057" s="222"/>
      <c r="D1057" s="217" t="s">
        <v>177</v>
      </c>
      <c r="E1057" s="223" t="s">
        <v>1</v>
      </c>
      <c r="F1057" s="224" t="s">
        <v>1058</v>
      </c>
      <c r="G1057" s="222"/>
      <c r="H1057" s="225">
        <v>50.82</v>
      </c>
      <c r="I1057" s="226"/>
      <c r="J1057" s="222"/>
      <c r="K1057" s="222"/>
      <c r="L1057" s="227"/>
      <c r="M1057" s="228"/>
      <c r="N1057" s="229"/>
      <c r="O1057" s="229"/>
      <c r="P1057" s="229"/>
      <c r="Q1057" s="229"/>
      <c r="R1057" s="229"/>
      <c r="S1057" s="229"/>
      <c r="T1057" s="230"/>
      <c r="AT1057" s="231" t="s">
        <v>177</v>
      </c>
      <c r="AU1057" s="231" t="s">
        <v>83</v>
      </c>
      <c r="AV1057" s="13" t="s">
        <v>83</v>
      </c>
      <c r="AW1057" s="13" t="s">
        <v>29</v>
      </c>
      <c r="AX1057" s="13" t="s">
        <v>73</v>
      </c>
      <c r="AY1057" s="231" t="s">
        <v>143</v>
      </c>
    </row>
    <row r="1058" spans="2:51" s="14" customFormat="1" ht="10.2">
      <c r="B1058" s="232"/>
      <c r="C1058" s="233"/>
      <c r="D1058" s="217" t="s">
        <v>177</v>
      </c>
      <c r="E1058" s="234" t="s">
        <v>1</v>
      </c>
      <c r="F1058" s="235" t="s">
        <v>179</v>
      </c>
      <c r="G1058" s="233"/>
      <c r="H1058" s="236">
        <v>50.82</v>
      </c>
      <c r="I1058" s="237"/>
      <c r="J1058" s="233"/>
      <c r="K1058" s="233"/>
      <c r="L1058" s="238"/>
      <c r="M1058" s="239"/>
      <c r="N1058" s="240"/>
      <c r="O1058" s="240"/>
      <c r="P1058" s="240"/>
      <c r="Q1058" s="240"/>
      <c r="R1058" s="240"/>
      <c r="S1058" s="240"/>
      <c r="T1058" s="241"/>
      <c r="AT1058" s="242" t="s">
        <v>177</v>
      </c>
      <c r="AU1058" s="242" t="s">
        <v>83</v>
      </c>
      <c r="AV1058" s="14" t="s">
        <v>151</v>
      </c>
      <c r="AW1058" s="14" t="s">
        <v>29</v>
      </c>
      <c r="AX1058" s="14" t="s">
        <v>81</v>
      </c>
      <c r="AY1058" s="242" t="s">
        <v>143</v>
      </c>
    </row>
    <row r="1059" spans="1:65" s="2" customFormat="1" ht="43.2" customHeight="1">
      <c r="A1059" s="35"/>
      <c r="B1059" s="36"/>
      <c r="C1059" s="204" t="s">
        <v>638</v>
      </c>
      <c r="D1059" s="204" t="s">
        <v>146</v>
      </c>
      <c r="E1059" s="205" t="s">
        <v>1059</v>
      </c>
      <c r="F1059" s="206" t="s">
        <v>1060</v>
      </c>
      <c r="G1059" s="207" t="s">
        <v>199</v>
      </c>
      <c r="H1059" s="208">
        <v>60.076</v>
      </c>
      <c r="I1059" s="209"/>
      <c r="J1059" s="210">
        <f>ROUND(I1059*H1059,2)</f>
        <v>0</v>
      </c>
      <c r="K1059" s="206" t="s">
        <v>150</v>
      </c>
      <c r="L1059" s="40"/>
      <c r="M1059" s="211" t="s">
        <v>1</v>
      </c>
      <c r="N1059" s="212" t="s">
        <v>38</v>
      </c>
      <c r="O1059" s="72"/>
      <c r="P1059" s="213">
        <f>O1059*H1059</f>
        <v>0</v>
      </c>
      <c r="Q1059" s="213">
        <v>0</v>
      </c>
      <c r="R1059" s="213">
        <f>Q1059*H1059</f>
        <v>0</v>
      </c>
      <c r="S1059" s="213">
        <v>0.089</v>
      </c>
      <c r="T1059" s="214">
        <f>S1059*H1059</f>
        <v>5.346763999999999</v>
      </c>
      <c r="U1059" s="35"/>
      <c r="V1059" s="35"/>
      <c r="W1059" s="35"/>
      <c r="X1059" s="35"/>
      <c r="Y1059" s="35"/>
      <c r="Z1059" s="35"/>
      <c r="AA1059" s="35"/>
      <c r="AB1059" s="35"/>
      <c r="AC1059" s="35"/>
      <c r="AD1059" s="35"/>
      <c r="AE1059" s="35"/>
      <c r="AR1059" s="215" t="s">
        <v>151</v>
      </c>
      <c r="AT1059" s="215" t="s">
        <v>146</v>
      </c>
      <c r="AU1059" s="215" t="s">
        <v>83</v>
      </c>
      <c r="AY1059" s="18" t="s">
        <v>143</v>
      </c>
      <c r="BE1059" s="216">
        <f>IF(N1059="základní",J1059,0)</f>
        <v>0</v>
      </c>
      <c r="BF1059" s="216">
        <f>IF(N1059="snížená",J1059,0)</f>
        <v>0</v>
      </c>
      <c r="BG1059" s="216">
        <f>IF(N1059="zákl. přenesená",J1059,0)</f>
        <v>0</v>
      </c>
      <c r="BH1059" s="216">
        <f>IF(N1059="sníž. přenesená",J1059,0)</f>
        <v>0</v>
      </c>
      <c r="BI1059" s="216">
        <f>IF(N1059="nulová",J1059,0)</f>
        <v>0</v>
      </c>
      <c r="BJ1059" s="18" t="s">
        <v>81</v>
      </c>
      <c r="BK1059" s="216">
        <f>ROUND(I1059*H1059,2)</f>
        <v>0</v>
      </c>
      <c r="BL1059" s="18" t="s">
        <v>151</v>
      </c>
      <c r="BM1059" s="215" t="s">
        <v>1061</v>
      </c>
    </row>
    <row r="1060" spans="1:47" s="2" customFormat="1" ht="28.8">
      <c r="A1060" s="35"/>
      <c r="B1060" s="36"/>
      <c r="C1060" s="37"/>
      <c r="D1060" s="217" t="s">
        <v>152</v>
      </c>
      <c r="E1060" s="37"/>
      <c r="F1060" s="218" t="s">
        <v>1048</v>
      </c>
      <c r="G1060" s="37"/>
      <c r="H1060" s="37"/>
      <c r="I1060" s="116"/>
      <c r="J1060" s="37"/>
      <c r="K1060" s="37"/>
      <c r="L1060" s="40"/>
      <c r="M1060" s="219"/>
      <c r="N1060" s="220"/>
      <c r="O1060" s="72"/>
      <c r="P1060" s="72"/>
      <c r="Q1060" s="72"/>
      <c r="R1060" s="72"/>
      <c r="S1060" s="72"/>
      <c r="T1060" s="73"/>
      <c r="U1060" s="35"/>
      <c r="V1060" s="35"/>
      <c r="W1060" s="35"/>
      <c r="X1060" s="35"/>
      <c r="Y1060" s="35"/>
      <c r="Z1060" s="35"/>
      <c r="AA1060" s="35"/>
      <c r="AB1060" s="35"/>
      <c r="AC1060" s="35"/>
      <c r="AD1060" s="35"/>
      <c r="AE1060" s="35"/>
      <c r="AT1060" s="18" t="s">
        <v>152</v>
      </c>
      <c r="AU1060" s="18" t="s">
        <v>83</v>
      </c>
    </row>
    <row r="1061" spans="2:51" s="13" customFormat="1" ht="10.2">
      <c r="B1061" s="221"/>
      <c r="C1061" s="222"/>
      <c r="D1061" s="217" t="s">
        <v>177</v>
      </c>
      <c r="E1061" s="223" t="s">
        <v>1</v>
      </c>
      <c r="F1061" s="224" t="s">
        <v>621</v>
      </c>
      <c r="G1061" s="222"/>
      <c r="H1061" s="225">
        <v>1.6</v>
      </c>
      <c r="I1061" s="226"/>
      <c r="J1061" s="222"/>
      <c r="K1061" s="222"/>
      <c r="L1061" s="227"/>
      <c r="M1061" s="228"/>
      <c r="N1061" s="229"/>
      <c r="O1061" s="229"/>
      <c r="P1061" s="229"/>
      <c r="Q1061" s="229"/>
      <c r="R1061" s="229"/>
      <c r="S1061" s="229"/>
      <c r="T1061" s="230"/>
      <c r="AT1061" s="231" t="s">
        <v>177</v>
      </c>
      <c r="AU1061" s="231" t="s">
        <v>83</v>
      </c>
      <c r="AV1061" s="13" t="s">
        <v>83</v>
      </c>
      <c r="AW1061" s="13" t="s">
        <v>29</v>
      </c>
      <c r="AX1061" s="13" t="s">
        <v>73</v>
      </c>
      <c r="AY1061" s="231" t="s">
        <v>143</v>
      </c>
    </row>
    <row r="1062" spans="2:51" s="13" customFormat="1" ht="10.2">
      <c r="B1062" s="221"/>
      <c r="C1062" s="222"/>
      <c r="D1062" s="217" t="s">
        <v>177</v>
      </c>
      <c r="E1062" s="223" t="s">
        <v>1</v>
      </c>
      <c r="F1062" s="224" t="s">
        <v>622</v>
      </c>
      <c r="G1062" s="222"/>
      <c r="H1062" s="225">
        <v>-0.75</v>
      </c>
      <c r="I1062" s="226"/>
      <c r="J1062" s="222"/>
      <c r="K1062" s="222"/>
      <c r="L1062" s="227"/>
      <c r="M1062" s="228"/>
      <c r="N1062" s="229"/>
      <c r="O1062" s="229"/>
      <c r="P1062" s="229"/>
      <c r="Q1062" s="229"/>
      <c r="R1062" s="229"/>
      <c r="S1062" s="229"/>
      <c r="T1062" s="230"/>
      <c r="AT1062" s="231" t="s">
        <v>177</v>
      </c>
      <c r="AU1062" s="231" t="s">
        <v>83</v>
      </c>
      <c r="AV1062" s="13" t="s">
        <v>83</v>
      </c>
      <c r="AW1062" s="13" t="s">
        <v>29</v>
      </c>
      <c r="AX1062" s="13" t="s">
        <v>73</v>
      </c>
      <c r="AY1062" s="231" t="s">
        <v>143</v>
      </c>
    </row>
    <row r="1063" spans="2:51" s="13" customFormat="1" ht="10.2">
      <c r="B1063" s="221"/>
      <c r="C1063" s="222"/>
      <c r="D1063" s="217" t="s">
        <v>177</v>
      </c>
      <c r="E1063" s="223" t="s">
        <v>1</v>
      </c>
      <c r="F1063" s="224" t="s">
        <v>623</v>
      </c>
      <c r="G1063" s="222"/>
      <c r="H1063" s="225">
        <v>30.765</v>
      </c>
      <c r="I1063" s="226"/>
      <c r="J1063" s="222"/>
      <c r="K1063" s="222"/>
      <c r="L1063" s="227"/>
      <c r="M1063" s="228"/>
      <c r="N1063" s="229"/>
      <c r="O1063" s="229"/>
      <c r="P1063" s="229"/>
      <c r="Q1063" s="229"/>
      <c r="R1063" s="229"/>
      <c r="S1063" s="229"/>
      <c r="T1063" s="230"/>
      <c r="AT1063" s="231" t="s">
        <v>177</v>
      </c>
      <c r="AU1063" s="231" t="s">
        <v>83</v>
      </c>
      <c r="AV1063" s="13" t="s">
        <v>83</v>
      </c>
      <c r="AW1063" s="13" t="s">
        <v>29</v>
      </c>
      <c r="AX1063" s="13" t="s">
        <v>73</v>
      </c>
      <c r="AY1063" s="231" t="s">
        <v>143</v>
      </c>
    </row>
    <row r="1064" spans="2:51" s="13" customFormat="1" ht="10.2">
      <c r="B1064" s="221"/>
      <c r="C1064" s="222"/>
      <c r="D1064" s="217" t="s">
        <v>177</v>
      </c>
      <c r="E1064" s="223" t="s">
        <v>1</v>
      </c>
      <c r="F1064" s="224" t="s">
        <v>624</v>
      </c>
      <c r="G1064" s="222"/>
      <c r="H1064" s="225">
        <v>5.705</v>
      </c>
      <c r="I1064" s="226"/>
      <c r="J1064" s="222"/>
      <c r="K1064" s="222"/>
      <c r="L1064" s="227"/>
      <c r="M1064" s="228"/>
      <c r="N1064" s="229"/>
      <c r="O1064" s="229"/>
      <c r="P1064" s="229"/>
      <c r="Q1064" s="229"/>
      <c r="R1064" s="229"/>
      <c r="S1064" s="229"/>
      <c r="T1064" s="230"/>
      <c r="AT1064" s="231" t="s">
        <v>177</v>
      </c>
      <c r="AU1064" s="231" t="s">
        <v>83</v>
      </c>
      <c r="AV1064" s="13" t="s">
        <v>83</v>
      </c>
      <c r="AW1064" s="13" t="s">
        <v>29</v>
      </c>
      <c r="AX1064" s="13" t="s">
        <v>73</v>
      </c>
      <c r="AY1064" s="231" t="s">
        <v>143</v>
      </c>
    </row>
    <row r="1065" spans="2:51" s="13" customFormat="1" ht="10.2">
      <c r="B1065" s="221"/>
      <c r="C1065" s="222"/>
      <c r="D1065" s="217" t="s">
        <v>177</v>
      </c>
      <c r="E1065" s="223" t="s">
        <v>1</v>
      </c>
      <c r="F1065" s="224" t="s">
        <v>625</v>
      </c>
      <c r="G1065" s="222"/>
      <c r="H1065" s="225">
        <v>-1.19</v>
      </c>
      <c r="I1065" s="226"/>
      <c r="J1065" s="222"/>
      <c r="K1065" s="222"/>
      <c r="L1065" s="227"/>
      <c r="M1065" s="228"/>
      <c r="N1065" s="229"/>
      <c r="O1065" s="229"/>
      <c r="P1065" s="229"/>
      <c r="Q1065" s="229"/>
      <c r="R1065" s="229"/>
      <c r="S1065" s="229"/>
      <c r="T1065" s="230"/>
      <c r="AT1065" s="231" t="s">
        <v>177</v>
      </c>
      <c r="AU1065" s="231" t="s">
        <v>83</v>
      </c>
      <c r="AV1065" s="13" t="s">
        <v>83</v>
      </c>
      <c r="AW1065" s="13" t="s">
        <v>29</v>
      </c>
      <c r="AX1065" s="13" t="s">
        <v>73</v>
      </c>
      <c r="AY1065" s="231" t="s">
        <v>143</v>
      </c>
    </row>
    <row r="1066" spans="2:51" s="13" customFormat="1" ht="20.4">
      <c r="B1066" s="221"/>
      <c r="C1066" s="222"/>
      <c r="D1066" s="217" t="s">
        <v>177</v>
      </c>
      <c r="E1066" s="223" t="s">
        <v>1</v>
      </c>
      <c r="F1066" s="224" t="s">
        <v>626</v>
      </c>
      <c r="G1066" s="222"/>
      <c r="H1066" s="225">
        <v>9.149</v>
      </c>
      <c r="I1066" s="226"/>
      <c r="J1066" s="222"/>
      <c r="K1066" s="222"/>
      <c r="L1066" s="227"/>
      <c r="M1066" s="228"/>
      <c r="N1066" s="229"/>
      <c r="O1066" s="229"/>
      <c r="P1066" s="229"/>
      <c r="Q1066" s="229"/>
      <c r="R1066" s="229"/>
      <c r="S1066" s="229"/>
      <c r="T1066" s="230"/>
      <c r="AT1066" s="231" t="s">
        <v>177</v>
      </c>
      <c r="AU1066" s="231" t="s">
        <v>83</v>
      </c>
      <c r="AV1066" s="13" t="s">
        <v>83</v>
      </c>
      <c r="AW1066" s="13" t="s">
        <v>29</v>
      </c>
      <c r="AX1066" s="13" t="s">
        <v>73</v>
      </c>
      <c r="AY1066" s="231" t="s">
        <v>143</v>
      </c>
    </row>
    <row r="1067" spans="2:51" s="13" customFormat="1" ht="10.2">
      <c r="B1067" s="221"/>
      <c r="C1067" s="222"/>
      <c r="D1067" s="217" t="s">
        <v>177</v>
      </c>
      <c r="E1067" s="223" t="s">
        <v>1</v>
      </c>
      <c r="F1067" s="224" t="s">
        <v>627</v>
      </c>
      <c r="G1067" s="222"/>
      <c r="H1067" s="225">
        <v>-1.295</v>
      </c>
      <c r="I1067" s="226"/>
      <c r="J1067" s="222"/>
      <c r="K1067" s="222"/>
      <c r="L1067" s="227"/>
      <c r="M1067" s="228"/>
      <c r="N1067" s="229"/>
      <c r="O1067" s="229"/>
      <c r="P1067" s="229"/>
      <c r="Q1067" s="229"/>
      <c r="R1067" s="229"/>
      <c r="S1067" s="229"/>
      <c r="T1067" s="230"/>
      <c r="AT1067" s="231" t="s">
        <v>177</v>
      </c>
      <c r="AU1067" s="231" t="s">
        <v>83</v>
      </c>
      <c r="AV1067" s="13" t="s">
        <v>83</v>
      </c>
      <c r="AW1067" s="13" t="s">
        <v>29</v>
      </c>
      <c r="AX1067" s="13" t="s">
        <v>73</v>
      </c>
      <c r="AY1067" s="231" t="s">
        <v>143</v>
      </c>
    </row>
    <row r="1068" spans="2:51" s="15" customFormat="1" ht="10.2">
      <c r="B1068" s="243"/>
      <c r="C1068" s="244"/>
      <c r="D1068" s="217" t="s">
        <v>177</v>
      </c>
      <c r="E1068" s="245" t="s">
        <v>1</v>
      </c>
      <c r="F1068" s="246" t="s">
        <v>224</v>
      </c>
      <c r="G1068" s="244"/>
      <c r="H1068" s="247">
        <v>43.984</v>
      </c>
      <c r="I1068" s="248"/>
      <c r="J1068" s="244"/>
      <c r="K1068" s="244"/>
      <c r="L1068" s="249"/>
      <c r="M1068" s="250"/>
      <c r="N1068" s="251"/>
      <c r="O1068" s="251"/>
      <c r="P1068" s="251"/>
      <c r="Q1068" s="251"/>
      <c r="R1068" s="251"/>
      <c r="S1068" s="251"/>
      <c r="T1068" s="252"/>
      <c r="AT1068" s="253" t="s">
        <v>177</v>
      </c>
      <c r="AU1068" s="253" t="s">
        <v>83</v>
      </c>
      <c r="AV1068" s="15" t="s">
        <v>157</v>
      </c>
      <c r="AW1068" s="15" t="s">
        <v>29</v>
      </c>
      <c r="AX1068" s="15" t="s">
        <v>73</v>
      </c>
      <c r="AY1068" s="253" t="s">
        <v>143</v>
      </c>
    </row>
    <row r="1069" spans="2:51" s="13" customFormat="1" ht="10.2">
      <c r="B1069" s="221"/>
      <c r="C1069" s="222"/>
      <c r="D1069" s="217" t="s">
        <v>177</v>
      </c>
      <c r="E1069" s="223" t="s">
        <v>1</v>
      </c>
      <c r="F1069" s="224" t="s">
        <v>1062</v>
      </c>
      <c r="G1069" s="222"/>
      <c r="H1069" s="225">
        <v>4.212</v>
      </c>
      <c r="I1069" s="226"/>
      <c r="J1069" s="222"/>
      <c r="K1069" s="222"/>
      <c r="L1069" s="227"/>
      <c r="M1069" s="228"/>
      <c r="N1069" s="229"/>
      <c r="O1069" s="229"/>
      <c r="P1069" s="229"/>
      <c r="Q1069" s="229"/>
      <c r="R1069" s="229"/>
      <c r="S1069" s="229"/>
      <c r="T1069" s="230"/>
      <c r="AT1069" s="231" t="s">
        <v>177</v>
      </c>
      <c r="AU1069" s="231" t="s">
        <v>83</v>
      </c>
      <c r="AV1069" s="13" t="s">
        <v>83</v>
      </c>
      <c r="AW1069" s="13" t="s">
        <v>29</v>
      </c>
      <c r="AX1069" s="13" t="s">
        <v>73</v>
      </c>
      <c r="AY1069" s="231" t="s">
        <v>143</v>
      </c>
    </row>
    <row r="1070" spans="2:51" s="15" customFormat="1" ht="10.2">
      <c r="B1070" s="243"/>
      <c r="C1070" s="244"/>
      <c r="D1070" s="217" t="s">
        <v>177</v>
      </c>
      <c r="E1070" s="245" t="s">
        <v>1</v>
      </c>
      <c r="F1070" s="246" t="s">
        <v>334</v>
      </c>
      <c r="G1070" s="244"/>
      <c r="H1070" s="247">
        <v>4.212</v>
      </c>
      <c r="I1070" s="248"/>
      <c r="J1070" s="244"/>
      <c r="K1070" s="244"/>
      <c r="L1070" s="249"/>
      <c r="M1070" s="250"/>
      <c r="N1070" s="251"/>
      <c r="O1070" s="251"/>
      <c r="P1070" s="251"/>
      <c r="Q1070" s="251"/>
      <c r="R1070" s="251"/>
      <c r="S1070" s="251"/>
      <c r="T1070" s="252"/>
      <c r="AT1070" s="253" t="s">
        <v>177</v>
      </c>
      <c r="AU1070" s="253" t="s">
        <v>83</v>
      </c>
      <c r="AV1070" s="15" t="s">
        <v>157</v>
      </c>
      <c r="AW1070" s="15" t="s">
        <v>29</v>
      </c>
      <c r="AX1070" s="15" t="s">
        <v>73</v>
      </c>
      <c r="AY1070" s="253" t="s">
        <v>143</v>
      </c>
    </row>
    <row r="1071" spans="2:51" s="13" customFormat="1" ht="10.2">
      <c r="B1071" s="221"/>
      <c r="C1071" s="222"/>
      <c r="D1071" s="217" t="s">
        <v>177</v>
      </c>
      <c r="E1071" s="223" t="s">
        <v>1</v>
      </c>
      <c r="F1071" s="224" t="s">
        <v>385</v>
      </c>
      <c r="G1071" s="222"/>
      <c r="H1071" s="225">
        <v>11.34</v>
      </c>
      <c r="I1071" s="226"/>
      <c r="J1071" s="222"/>
      <c r="K1071" s="222"/>
      <c r="L1071" s="227"/>
      <c r="M1071" s="228"/>
      <c r="N1071" s="229"/>
      <c r="O1071" s="229"/>
      <c r="P1071" s="229"/>
      <c r="Q1071" s="229"/>
      <c r="R1071" s="229"/>
      <c r="S1071" s="229"/>
      <c r="T1071" s="230"/>
      <c r="AT1071" s="231" t="s">
        <v>177</v>
      </c>
      <c r="AU1071" s="231" t="s">
        <v>83</v>
      </c>
      <c r="AV1071" s="13" t="s">
        <v>83</v>
      </c>
      <c r="AW1071" s="13" t="s">
        <v>29</v>
      </c>
      <c r="AX1071" s="13" t="s">
        <v>73</v>
      </c>
      <c r="AY1071" s="231" t="s">
        <v>143</v>
      </c>
    </row>
    <row r="1072" spans="2:51" s="13" customFormat="1" ht="10.2">
      <c r="B1072" s="221"/>
      <c r="C1072" s="222"/>
      <c r="D1072" s="217" t="s">
        <v>177</v>
      </c>
      <c r="E1072" s="223" t="s">
        <v>1</v>
      </c>
      <c r="F1072" s="224" t="s">
        <v>386</v>
      </c>
      <c r="G1072" s="222"/>
      <c r="H1072" s="225">
        <v>0.54</v>
      </c>
      <c r="I1072" s="226"/>
      <c r="J1072" s="222"/>
      <c r="K1072" s="222"/>
      <c r="L1072" s="227"/>
      <c r="M1072" s="228"/>
      <c r="N1072" s="229"/>
      <c r="O1072" s="229"/>
      <c r="P1072" s="229"/>
      <c r="Q1072" s="229"/>
      <c r="R1072" s="229"/>
      <c r="S1072" s="229"/>
      <c r="T1072" s="230"/>
      <c r="AT1072" s="231" t="s">
        <v>177</v>
      </c>
      <c r="AU1072" s="231" t="s">
        <v>83</v>
      </c>
      <c r="AV1072" s="13" t="s">
        <v>83</v>
      </c>
      <c r="AW1072" s="13" t="s">
        <v>29</v>
      </c>
      <c r="AX1072" s="13" t="s">
        <v>73</v>
      </c>
      <c r="AY1072" s="231" t="s">
        <v>143</v>
      </c>
    </row>
    <row r="1073" spans="2:51" s="15" customFormat="1" ht="10.2">
      <c r="B1073" s="243"/>
      <c r="C1073" s="244"/>
      <c r="D1073" s="217" t="s">
        <v>177</v>
      </c>
      <c r="E1073" s="245" t="s">
        <v>1</v>
      </c>
      <c r="F1073" s="246" t="s">
        <v>1063</v>
      </c>
      <c r="G1073" s="244"/>
      <c r="H1073" s="247">
        <v>11.879999999999999</v>
      </c>
      <c r="I1073" s="248"/>
      <c r="J1073" s="244"/>
      <c r="K1073" s="244"/>
      <c r="L1073" s="249"/>
      <c r="M1073" s="250"/>
      <c r="N1073" s="251"/>
      <c r="O1073" s="251"/>
      <c r="P1073" s="251"/>
      <c r="Q1073" s="251"/>
      <c r="R1073" s="251"/>
      <c r="S1073" s="251"/>
      <c r="T1073" s="252"/>
      <c r="AT1073" s="253" t="s">
        <v>177</v>
      </c>
      <c r="AU1073" s="253" t="s">
        <v>83</v>
      </c>
      <c r="AV1073" s="15" t="s">
        <v>157</v>
      </c>
      <c r="AW1073" s="15" t="s">
        <v>29</v>
      </c>
      <c r="AX1073" s="15" t="s">
        <v>73</v>
      </c>
      <c r="AY1073" s="253" t="s">
        <v>143</v>
      </c>
    </row>
    <row r="1074" spans="2:51" s="14" customFormat="1" ht="10.2">
      <c r="B1074" s="232"/>
      <c r="C1074" s="233"/>
      <c r="D1074" s="217" t="s">
        <v>177</v>
      </c>
      <c r="E1074" s="234" t="s">
        <v>1</v>
      </c>
      <c r="F1074" s="235" t="s">
        <v>179</v>
      </c>
      <c r="G1074" s="233"/>
      <c r="H1074" s="236">
        <v>60.076</v>
      </c>
      <c r="I1074" s="237"/>
      <c r="J1074" s="233"/>
      <c r="K1074" s="233"/>
      <c r="L1074" s="238"/>
      <c r="M1074" s="239"/>
      <c r="N1074" s="240"/>
      <c r="O1074" s="240"/>
      <c r="P1074" s="240"/>
      <c r="Q1074" s="240"/>
      <c r="R1074" s="240"/>
      <c r="S1074" s="240"/>
      <c r="T1074" s="241"/>
      <c r="AT1074" s="242" t="s">
        <v>177</v>
      </c>
      <c r="AU1074" s="242" t="s">
        <v>83</v>
      </c>
      <c r="AV1074" s="14" t="s">
        <v>151</v>
      </c>
      <c r="AW1074" s="14" t="s">
        <v>29</v>
      </c>
      <c r="AX1074" s="14" t="s">
        <v>81</v>
      </c>
      <c r="AY1074" s="242" t="s">
        <v>143</v>
      </c>
    </row>
    <row r="1075" spans="1:65" s="2" customFormat="1" ht="43.2" customHeight="1">
      <c r="A1075" s="35"/>
      <c r="B1075" s="36"/>
      <c r="C1075" s="204" t="s">
        <v>1064</v>
      </c>
      <c r="D1075" s="204" t="s">
        <v>146</v>
      </c>
      <c r="E1075" s="205" t="s">
        <v>1065</v>
      </c>
      <c r="F1075" s="206" t="s">
        <v>1066</v>
      </c>
      <c r="G1075" s="207" t="s">
        <v>199</v>
      </c>
      <c r="H1075" s="208">
        <v>1.98</v>
      </c>
      <c r="I1075" s="209"/>
      <c r="J1075" s="210">
        <f>ROUND(I1075*H1075,2)</f>
        <v>0</v>
      </c>
      <c r="K1075" s="206" t="s">
        <v>150</v>
      </c>
      <c r="L1075" s="40"/>
      <c r="M1075" s="211" t="s">
        <v>1</v>
      </c>
      <c r="N1075" s="212" t="s">
        <v>38</v>
      </c>
      <c r="O1075" s="72"/>
      <c r="P1075" s="213">
        <f>O1075*H1075</f>
        <v>0</v>
      </c>
      <c r="Q1075" s="213">
        <v>0</v>
      </c>
      <c r="R1075" s="213">
        <f>Q1075*H1075</f>
        <v>0</v>
      </c>
      <c r="S1075" s="213">
        <v>0.089</v>
      </c>
      <c r="T1075" s="214">
        <f>S1075*H1075</f>
        <v>0.17622</v>
      </c>
      <c r="U1075" s="35"/>
      <c r="V1075" s="35"/>
      <c r="W1075" s="35"/>
      <c r="X1075" s="35"/>
      <c r="Y1075" s="35"/>
      <c r="Z1075" s="35"/>
      <c r="AA1075" s="35"/>
      <c r="AB1075" s="35"/>
      <c r="AC1075" s="35"/>
      <c r="AD1075" s="35"/>
      <c r="AE1075" s="35"/>
      <c r="AR1075" s="215" t="s">
        <v>151</v>
      </c>
      <c r="AT1075" s="215" t="s">
        <v>146</v>
      </c>
      <c r="AU1075" s="215" t="s">
        <v>83</v>
      </c>
      <c r="AY1075" s="18" t="s">
        <v>143</v>
      </c>
      <c r="BE1075" s="216">
        <f>IF(N1075="základní",J1075,0)</f>
        <v>0</v>
      </c>
      <c r="BF1075" s="216">
        <f>IF(N1075="snížená",J1075,0)</f>
        <v>0</v>
      </c>
      <c r="BG1075" s="216">
        <f>IF(N1075="zákl. přenesená",J1075,0)</f>
        <v>0</v>
      </c>
      <c r="BH1075" s="216">
        <f>IF(N1075="sníž. přenesená",J1075,0)</f>
        <v>0</v>
      </c>
      <c r="BI1075" s="216">
        <f>IF(N1075="nulová",J1075,0)</f>
        <v>0</v>
      </c>
      <c r="BJ1075" s="18" t="s">
        <v>81</v>
      </c>
      <c r="BK1075" s="216">
        <f>ROUND(I1075*H1075,2)</f>
        <v>0</v>
      </c>
      <c r="BL1075" s="18" t="s">
        <v>151</v>
      </c>
      <c r="BM1075" s="215" t="s">
        <v>1067</v>
      </c>
    </row>
    <row r="1076" spans="1:47" s="2" customFormat="1" ht="28.8">
      <c r="A1076" s="35"/>
      <c r="B1076" s="36"/>
      <c r="C1076" s="37"/>
      <c r="D1076" s="217" t="s">
        <v>152</v>
      </c>
      <c r="E1076" s="37"/>
      <c r="F1076" s="218" t="s">
        <v>1048</v>
      </c>
      <c r="G1076" s="37"/>
      <c r="H1076" s="37"/>
      <c r="I1076" s="116"/>
      <c r="J1076" s="37"/>
      <c r="K1076" s="37"/>
      <c r="L1076" s="40"/>
      <c r="M1076" s="219"/>
      <c r="N1076" s="220"/>
      <c r="O1076" s="72"/>
      <c r="P1076" s="72"/>
      <c r="Q1076" s="72"/>
      <c r="R1076" s="72"/>
      <c r="S1076" s="72"/>
      <c r="T1076" s="73"/>
      <c r="U1076" s="35"/>
      <c r="V1076" s="35"/>
      <c r="W1076" s="35"/>
      <c r="X1076" s="35"/>
      <c r="Y1076" s="35"/>
      <c r="Z1076" s="35"/>
      <c r="AA1076" s="35"/>
      <c r="AB1076" s="35"/>
      <c r="AC1076" s="35"/>
      <c r="AD1076" s="35"/>
      <c r="AE1076" s="35"/>
      <c r="AT1076" s="18" t="s">
        <v>152</v>
      </c>
      <c r="AU1076" s="18" t="s">
        <v>83</v>
      </c>
    </row>
    <row r="1077" spans="2:51" s="13" customFormat="1" ht="10.2">
      <c r="B1077" s="221"/>
      <c r="C1077" s="222"/>
      <c r="D1077" s="217" t="s">
        <v>177</v>
      </c>
      <c r="E1077" s="223" t="s">
        <v>1</v>
      </c>
      <c r="F1077" s="224" t="s">
        <v>1068</v>
      </c>
      <c r="G1077" s="222"/>
      <c r="H1077" s="225">
        <v>1.98</v>
      </c>
      <c r="I1077" s="226"/>
      <c r="J1077" s="222"/>
      <c r="K1077" s="222"/>
      <c r="L1077" s="227"/>
      <c r="M1077" s="228"/>
      <c r="N1077" s="229"/>
      <c r="O1077" s="229"/>
      <c r="P1077" s="229"/>
      <c r="Q1077" s="229"/>
      <c r="R1077" s="229"/>
      <c r="S1077" s="229"/>
      <c r="T1077" s="230"/>
      <c r="AT1077" s="231" t="s">
        <v>177</v>
      </c>
      <c r="AU1077" s="231" t="s">
        <v>83</v>
      </c>
      <c r="AV1077" s="13" t="s">
        <v>83</v>
      </c>
      <c r="AW1077" s="13" t="s">
        <v>29</v>
      </c>
      <c r="AX1077" s="13" t="s">
        <v>73</v>
      </c>
      <c r="AY1077" s="231" t="s">
        <v>143</v>
      </c>
    </row>
    <row r="1078" spans="2:51" s="14" customFormat="1" ht="10.2">
      <c r="B1078" s="232"/>
      <c r="C1078" s="233"/>
      <c r="D1078" s="217" t="s">
        <v>177</v>
      </c>
      <c r="E1078" s="234" t="s">
        <v>1</v>
      </c>
      <c r="F1078" s="235" t="s">
        <v>179</v>
      </c>
      <c r="G1078" s="233"/>
      <c r="H1078" s="236">
        <v>1.98</v>
      </c>
      <c r="I1078" s="237"/>
      <c r="J1078" s="233"/>
      <c r="K1078" s="233"/>
      <c r="L1078" s="238"/>
      <c r="M1078" s="239"/>
      <c r="N1078" s="240"/>
      <c r="O1078" s="240"/>
      <c r="P1078" s="240"/>
      <c r="Q1078" s="240"/>
      <c r="R1078" s="240"/>
      <c r="S1078" s="240"/>
      <c r="T1078" s="241"/>
      <c r="AT1078" s="242" t="s">
        <v>177</v>
      </c>
      <c r="AU1078" s="242" t="s">
        <v>83</v>
      </c>
      <c r="AV1078" s="14" t="s">
        <v>151</v>
      </c>
      <c r="AW1078" s="14" t="s">
        <v>29</v>
      </c>
      <c r="AX1078" s="14" t="s">
        <v>81</v>
      </c>
      <c r="AY1078" s="242" t="s">
        <v>143</v>
      </c>
    </row>
    <row r="1079" spans="1:65" s="2" customFormat="1" ht="43.2" customHeight="1">
      <c r="A1079" s="35"/>
      <c r="B1079" s="36"/>
      <c r="C1079" s="204" t="s">
        <v>655</v>
      </c>
      <c r="D1079" s="204" t="s">
        <v>146</v>
      </c>
      <c r="E1079" s="205" t="s">
        <v>1069</v>
      </c>
      <c r="F1079" s="206" t="s">
        <v>1070</v>
      </c>
      <c r="G1079" s="207" t="s">
        <v>199</v>
      </c>
      <c r="H1079" s="208">
        <v>0</v>
      </c>
      <c r="I1079" s="209"/>
      <c r="J1079" s="210">
        <f>ROUND(I1079*H1079,2)</f>
        <v>0</v>
      </c>
      <c r="K1079" s="206" t="s">
        <v>150</v>
      </c>
      <c r="L1079" s="40"/>
      <c r="M1079" s="211" t="s">
        <v>1</v>
      </c>
      <c r="N1079" s="212" t="s">
        <v>38</v>
      </c>
      <c r="O1079" s="72"/>
      <c r="P1079" s="213">
        <f>O1079*H1079</f>
        <v>0</v>
      </c>
      <c r="Q1079" s="213">
        <v>0</v>
      </c>
      <c r="R1079" s="213">
        <f>Q1079*H1079</f>
        <v>0</v>
      </c>
      <c r="S1079" s="213">
        <v>0.068</v>
      </c>
      <c r="T1079" s="214">
        <f>S1079*H1079</f>
        <v>0</v>
      </c>
      <c r="U1079" s="35"/>
      <c r="V1079" s="35"/>
      <c r="W1079" s="35"/>
      <c r="X1079" s="35"/>
      <c r="Y1079" s="35"/>
      <c r="Z1079" s="35"/>
      <c r="AA1079" s="35"/>
      <c r="AB1079" s="35"/>
      <c r="AC1079" s="35"/>
      <c r="AD1079" s="35"/>
      <c r="AE1079" s="35"/>
      <c r="AR1079" s="215" t="s">
        <v>151</v>
      </c>
      <c r="AT1079" s="215" t="s">
        <v>146</v>
      </c>
      <c r="AU1079" s="215" t="s">
        <v>83</v>
      </c>
      <c r="AY1079" s="18" t="s">
        <v>143</v>
      </c>
      <c r="BE1079" s="216">
        <f>IF(N1079="základní",J1079,0)</f>
        <v>0</v>
      </c>
      <c r="BF1079" s="216">
        <f>IF(N1079="snížená",J1079,0)</f>
        <v>0</v>
      </c>
      <c r="BG1079" s="216">
        <f>IF(N1079="zákl. přenesená",J1079,0)</f>
        <v>0</v>
      </c>
      <c r="BH1079" s="216">
        <f>IF(N1079="sníž. přenesená",J1079,0)</f>
        <v>0</v>
      </c>
      <c r="BI1079" s="216">
        <f>IF(N1079="nulová",J1079,0)</f>
        <v>0</v>
      </c>
      <c r="BJ1079" s="18" t="s">
        <v>81</v>
      </c>
      <c r="BK1079" s="216">
        <f>ROUND(I1079*H1079,2)</f>
        <v>0</v>
      </c>
      <c r="BL1079" s="18" t="s">
        <v>151</v>
      </c>
      <c r="BM1079" s="215" t="s">
        <v>1071</v>
      </c>
    </row>
    <row r="1080" spans="1:47" s="2" customFormat="1" ht="28.8">
      <c r="A1080" s="35"/>
      <c r="B1080" s="36"/>
      <c r="C1080" s="37"/>
      <c r="D1080" s="217" t="s">
        <v>152</v>
      </c>
      <c r="E1080" s="37"/>
      <c r="F1080" s="218" t="s">
        <v>1048</v>
      </c>
      <c r="G1080" s="37"/>
      <c r="H1080" s="37"/>
      <c r="I1080" s="116"/>
      <c r="J1080" s="37"/>
      <c r="K1080" s="37"/>
      <c r="L1080" s="40"/>
      <c r="M1080" s="219"/>
      <c r="N1080" s="220"/>
      <c r="O1080" s="72"/>
      <c r="P1080" s="72"/>
      <c r="Q1080" s="72"/>
      <c r="R1080" s="72"/>
      <c r="S1080" s="72"/>
      <c r="T1080" s="73"/>
      <c r="U1080" s="35"/>
      <c r="V1080" s="35"/>
      <c r="W1080" s="35"/>
      <c r="X1080" s="35"/>
      <c r="Y1080" s="35"/>
      <c r="Z1080" s="35"/>
      <c r="AA1080" s="35"/>
      <c r="AB1080" s="35"/>
      <c r="AC1080" s="35"/>
      <c r="AD1080" s="35"/>
      <c r="AE1080" s="35"/>
      <c r="AT1080" s="18" t="s">
        <v>152</v>
      </c>
      <c r="AU1080" s="18" t="s">
        <v>83</v>
      </c>
    </row>
    <row r="1081" spans="1:65" s="2" customFormat="1" ht="43.2" customHeight="1">
      <c r="A1081" s="35"/>
      <c r="B1081" s="36"/>
      <c r="C1081" s="204" t="s">
        <v>1072</v>
      </c>
      <c r="D1081" s="204" t="s">
        <v>146</v>
      </c>
      <c r="E1081" s="205" t="s">
        <v>1073</v>
      </c>
      <c r="F1081" s="206" t="s">
        <v>1074</v>
      </c>
      <c r="G1081" s="207" t="s">
        <v>199</v>
      </c>
      <c r="H1081" s="208">
        <v>1.35</v>
      </c>
      <c r="I1081" s="209"/>
      <c r="J1081" s="210">
        <f>ROUND(I1081*H1081,2)</f>
        <v>0</v>
      </c>
      <c r="K1081" s="206" t="s">
        <v>150</v>
      </c>
      <c r="L1081" s="40"/>
      <c r="M1081" s="211" t="s">
        <v>1</v>
      </c>
      <c r="N1081" s="212" t="s">
        <v>38</v>
      </c>
      <c r="O1081" s="72"/>
      <c r="P1081" s="213">
        <f>O1081*H1081</f>
        <v>0</v>
      </c>
      <c r="Q1081" s="213">
        <v>0</v>
      </c>
      <c r="R1081" s="213">
        <f>Q1081*H1081</f>
        <v>0</v>
      </c>
      <c r="S1081" s="213">
        <v>0.183</v>
      </c>
      <c r="T1081" s="214">
        <f>S1081*H1081</f>
        <v>0.24705000000000002</v>
      </c>
      <c r="U1081" s="35"/>
      <c r="V1081" s="35"/>
      <c r="W1081" s="35"/>
      <c r="X1081" s="35"/>
      <c r="Y1081" s="35"/>
      <c r="Z1081" s="35"/>
      <c r="AA1081" s="35"/>
      <c r="AB1081" s="35"/>
      <c r="AC1081" s="35"/>
      <c r="AD1081" s="35"/>
      <c r="AE1081" s="35"/>
      <c r="AR1081" s="215" t="s">
        <v>151</v>
      </c>
      <c r="AT1081" s="215" t="s">
        <v>146</v>
      </c>
      <c r="AU1081" s="215" t="s">
        <v>83</v>
      </c>
      <c r="AY1081" s="18" t="s">
        <v>143</v>
      </c>
      <c r="BE1081" s="216">
        <f>IF(N1081="základní",J1081,0)</f>
        <v>0</v>
      </c>
      <c r="BF1081" s="216">
        <f>IF(N1081="snížená",J1081,0)</f>
        <v>0</v>
      </c>
      <c r="BG1081" s="216">
        <f>IF(N1081="zákl. přenesená",J1081,0)</f>
        <v>0</v>
      </c>
      <c r="BH1081" s="216">
        <f>IF(N1081="sníž. přenesená",J1081,0)</f>
        <v>0</v>
      </c>
      <c r="BI1081" s="216">
        <f>IF(N1081="nulová",J1081,0)</f>
        <v>0</v>
      </c>
      <c r="BJ1081" s="18" t="s">
        <v>81</v>
      </c>
      <c r="BK1081" s="216">
        <f>ROUND(I1081*H1081,2)</f>
        <v>0</v>
      </c>
      <c r="BL1081" s="18" t="s">
        <v>151</v>
      </c>
      <c r="BM1081" s="215" t="s">
        <v>1075</v>
      </c>
    </row>
    <row r="1082" spans="2:51" s="13" customFormat="1" ht="20.4">
      <c r="B1082" s="221"/>
      <c r="C1082" s="222"/>
      <c r="D1082" s="217" t="s">
        <v>177</v>
      </c>
      <c r="E1082" s="223" t="s">
        <v>1</v>
      </c>
      <c r="F1082" s="224" t="s">
        <v>1076</v>
      </c>
      <c r="G1082" s="222"/>
      <c r="H1082" s="225">
        <v>1.35</v>
      </c>
      <c r="I1082" s="226"/>
      <c r="J1082" s="222"/>
      <c r="K1082" s="222"/>
      <c r="L1082" s="227"/>
      <c r="M1082" s="228"/>
      <c r="N1082" s="229"/>
      <c r="O1082" s="229"/>
      <c r="P1082" s="229"/>
      <c r="Q1082" s="229"/>
      <c r="R1082" s="229"/>
      <c r="S1082" s="229"/>
      <c r="T1082" s="230"/>
      <c r="AT1082" s="231" t="s">
        <v>177</v>
      </c>
      <c r="AU1082" s="231" t="s">
        <v>83</v>
      </c>
      <c r="AV1082" s="13" t="s">
        <v>83</v>
      </c>
      <c r="AW1082" s="13" t="s">
        <v>29</v>
      </c>
      <c r="AX1082" s="13" t="s">
        <v>73</v>
      </c>
      <c r="AY1082" s="231" t="s">
        <v>143</v>
      </c>
    </row>
    <row r="1083" spans="2:51" s="14" customFormat="1" ht="10.2">
      <c r="B1083" s="232"/>
      <c r="C1083" s="233"/>
      <c r="D1083" s="217" t="s">
        <v>177</v>
      </c>
      <c r="E1083" s="234" t="s">
        <v>1</v>
      </c>
      <c r="F1083" s="235" t="s">
        <v>179</v>
      </c>
      <c r="G1083" s="233"/>
      <c r="H1083" s="236">
        <v>1.35</v>
      </c>
      <c r="I1083" s="237"/>
      <c r="J1083" s="233"/>
      <c r="K1083" s="233"/>
      <c r="L1083" s="238"/>
      <c r="M1083" s="239"/>
      <c r="N1083" s="240"/>
      <c r="O1083" s="240"/>
      <c r="P1083" s="240"/>
      <c r="Q1083" s="240"/>
      <c r="R1083" s="240"/>
      <c r="S1083" s="240"/>
      <c r="T1083" s="241"/>
      <c r="AT1083" s="242" t="s">
        <v>177</v>
      </c>
      <c r="AU1083" s="242" t="s">
        <v>83</v>
      </c>
      <c r="AV1083" s="14" t="s">
        <v>151</v>
      </c>
      <c r="AW1083" s="14" t="s">
        <v>29</v>
      </c>
      <c r="AX1083" s="14" t="s">
        <v>81</v>
      </c>
      <c r="AY1083" s="242" t="s">
        <v>143</v>
      </c>
    </row>
    <row r="1084" spans="1:65" s="2" customFormat="1" ht="43.2" customHeight="1">
      <c r="A1084" s="35"/>
      <c r="B1084" s="36"/>
      <c r="C1084" s="204" t="s">
        <v>1077</v>
      </c>
      <c r="D1084" s="204" t="s">
        <v>146</v>
      </c>
      <c r="E1084" s="205" t="s">
        <v>1078</v>
      </c>
      <c r="F1084" s="206" t="s">
        <v>1079</v>
      </c>
      <c r="G1084" s="207" t="s">
        <v>199</v>
      </c>
      <c r="H1084" s="208">
        <v>55.864</v>
      </c>
      <c r="I1084" s="209"/>
      <c r="J1084" s="210">
        <f>ROUND(I1084*H1084,2)</f>
        <v>0</v>
      </c>
      <c r="K1084" s="206" t="s">
        <v>150</v>
      </c>
      <c r="L1084" s="40"/>
      <c r="M1084" s="211" t="s">
        <v>1</v>
      </c>
      <c r="N1084" s="212" t="s">
        <v>38</v>
      </c>
      <c r="O1084" s="72"/>
      <c r="P1084" s="213">
        <f>O1084*H1084</f>
        <v>0</v>
      </c>
      <c r="Q1084" s="213">
        <v>0</v>
      </c>
      <c r="R1084" s="213">
        <f>Q1084*H1084</f>
        <v>0</v>
      </c>
      <c r="S1084" s="213">
        <v>0.059</v>
      </c>
      <c r="T1084" s="214">
        <f>S1084*H1084</f>
        <v>3.2959759999999996</v>
      </c>
      <c r="U1084" s="35"/>
      <c r="V1084" s="35"/>
      <c r="W1084" s="35"/>
      <c r="X1084" s="35"/>
      <c r="Y1084" s="35"/>
      <c r="Z1084" s="35"/>
      <c r="AA1084" s="35"/>
      <c r="AB1084" s="35"/>
      <c r="AC1084" s="35"/>
      <c r="AD1084" s="35"/>
      <c r="AE1084" s="35"/>
      <c r="AR1084" s="215" t="s">
        <v>151</v>
      </c>
      <c r="AT1084" s="215" t="s">
        <v>146</v>
      </c>
      <c r="AU1084" s="215" t="s">
        <v>83</v>
      </c>
      <c r="AY1084" s="18" t="s">
        <v>143</v>
      </c>
      <c r="BE1084" s="216">
        <f>IF(N1084="základní",J1084,0)</f>
        <v>0</v>
      </c>
      <c r="BF1084" s="216">
        <f>IF(N1084="snížená",J1084,0)</f>
        <v>0</v>
      </c>
      <c r="BG1084" s="216">
        <f>IF(N1084="zákl. přenesená",J1084,0)</f>
        <v>0</v>
      </c>
      <c r="BH1084" s="216">
        <f>IF(N1084="sníž. přenesená",J1084,0)</f>
        <v>0</v>
      </c>
      <c r="BI1084" s="216">
        <f>IF(N1084="nulová",J1084,0)</f>
        <v>0</v>
      </c>
      <c r="BJ1084" s="18" t="s">
        <v>81</v>
      </c>
      <c r="BK1084" s="216">
        <f>ROUND(I1084*H1084,2)</f>
        <v>0</v>
      </c>
      <c r="BL1084" s="18" t="s">
        <v>151</v>
      </c>
      <c r="BM1084" s="215" t="s">
        <v>1080</v>
      </c>
    </row>
    <row r="1085" spans="2:51" s="13" customFormat="1" ht="10.2">
      <c r="B1085" s="221"/>
      <c r="C1085" s="222"/>
      <c r="D1085" s="217" t="s">
        <v>177</v>
      </c>
      <c r="E1085" s="223" t="s">
        <v>1</v>
      </c>
      <c r="F1085" s="224" t="s">
        <v>621</v>
      </c>
      <c r="G1085" s="222"/>
      <c r="H1085" s="225">
        <v>1.6</v>
      </c>
      <c r="I1085" s="226"/>
      <c r="J1085" s="222"/>
      <c r="K1085" s="222"/>
      <c r="L1085" s="227"/>
      <c r="M1085" s="228"/>
      <c r="N1085" s="229"/>
      <c r="O1085" s="229"/>
      <c r="P1085" s="229"/>
      <c r="Q1085" s="229"/>
      <c r="R1085" s="229"/>
      <c r="S1085" s="229"/>
      <c r="T1085" s="230"/>
      <c r="AT1085" s="231" t="s">
        <v>177</v>
      </c>
      <c r="AU1085" s="231" t="s">
        <v>83</v>
      </c>
      <c r="AV1085" s="13" t="s">
        <v>83</v>
      </c>
      <c r="AW1085" s="13" t="s">
        <v>29</v>
      </c>
      <c r="AX1085" s="13" t="s">
        <v>73</v>
      </c>
      <c r="AY1085" s="231" t="s">
        <v>143</v>
      </c>
    </row>
    <row r="1086" spans="2:51" s="13" customFormat="1" ht="10.2">
      <c r="B1086" s="221"/>
      <c r="C1086" s="222"/>
      <c r="D1086" s="217" t="s">
        <v>177</v>
      </c>
      <c r="E1086" s="223" t="s">
        <v>1</v>
      </c>
      <c r="F1086" s="224" t="s">
        <v>622</v>
      </c>
      <c r="G1086" s="222"/>
      <c r="H1086" s="225">
        <v>-0.75</v>
      </c>
      <c r="I1086" s="226"/>
      <c r="J1086" s="222"/>
      <c r="K1086" s="222"/>
      <c r="L1086" s="227"/>
      <c r="M1086" s="228"/>
      <c r="N1086" s="229"/>
      <c r="O1086" s="229"/>
      <c r="P1086" s="229"/>
      <c r="Q1086" s="229"/>
      <c r="R1086" s="229"/>
      <c r="S1086" s="229"/>
      <c r="T1086" s="230"/>
      <c r="AT1086" s="231" t="s">
        <v>177</v>
      </c>
      <c r="AU1086" s="231" t="s">
        <v>83</v>
      </c>
      <c r="AV1086" s="13" t="s">
        <v>83</v>
      </c>
      <c r="AW1086" s="13" t="s">
        <v>29</v>
      </c>
      <c r="AX1086" s="13" t="s">
        <v>73</v>
      </c>
      <c r="AY1086" s="231" t="s">
        <v>143</v>
      </c>
    </row>
    <row r="1087" spans="2:51" s="13" customFormat="1" ht="10.2">
      <c r="B1087" s="221"/>
      <c r="C1087" s="222"/>
      <c r="D1087" s="217" t="s">
        <v>177</v>
      </c>
      <c r="E1087" s="223" t="s">
        <v>1</v>
      </c>
      <c r="F1087" s="224" t="s">
        <v>623</v>
      </c>
      <c r="G1087" s="222"/>
      <c r="H1087" s="225">
        <v>30.765</v>
      </c>
      <c r="I1087" s="226"/>
      <c r="J1087" s="222"/>
      <c r="K1087" s="222"/>
      <c r="L1087" s="227"/>
      <c r="M1087" s="228"/>
      <c r="N1087" s="229"/>
      <c r="O1087" s="229"/>
      <c r="P1087" s="229"/>
      <c r="Q1087" s="229"/>
      <c r="R1087" s="229"/>
      <c r="S1087" s="229"/>
      <c r="T1087" s="230"/>
      <c r="AT1087" s="231" t="s">
        <v>177</v>
      </c>
      <c r="AU1087" s="231" t="s">
        <v>83</v>
      </c>
      <c r="AV1087" s="13" t="s">
        <v>83</v>
      </c>
      <c r="AW1087" s="13" t="s">
        <v>29</v>
      </c>
      <c r="AX1087" s="13" t="s">
        <v>73</v>
      </c>
      <c r="AY1087" s="231" t="s">
        <v>143</v>
      </c>
    </row>
    <row r="1088" spans="2:51" s="13" customFormat="1" ht="10.2">
      <c r="B1088" s="221"/>
      <c r="C1088" s="222"/>
      <c r="D1088" s="217" t="s">
        <v>177</v>
      </c>
      <c r="E1088" s="223" t="s">
        <v>1</v>
      </c>
      <c r="F1088" s="224" t="s">
        <v>624</v>
      </c>
      <c r="G1088" s="222"/>
      <c r="H1088" s="225">
        <v>5.705</v>
      </c>
      <c r="I1088" s="226"/>
      <c r="J1088" s="222"/>
      <c r="K1088" s="222"/>
      <c r="L1088" s="227"/>
      <c r="M1088" s="228"/>
      <c r="N1088" s="229"/>
      <c r="O1088" s="229"/>
      <c r="P1088" s="229"/>
      <c r="Q1088" s="229"/>
      <c r="R1088" s="229"/>
      <c r="S1088" s="229"/>
      <c r="T1088" s="230"/>
      <c r="AT1088" s="231" t="s">
        <v>177</v>
      </c>
      <c r="AU1088" s="231" t="s">
        <v>83</v>
      </c>
      <c r="AV1088" s="13" t="s">
        <v>83</v>
      </c>
      <c r="AW1088" s="13" t="s">
        <v>29</v>
      </c>
      <c r="AX1088" s="13" t="s">
        <v>73</v>
      </c>
      <c r="AY1088" s="231" t="s">
        <v>143</v>
      </c>
    </row>
    <row r="1089" spans="2:51" s="13" customFormat="1" ht="10.2">
      <c r="B1089" s="221"/>
      <c r="C1089" s="222"/>
      <c r="D1089" s="217" t="s">
        <v>177</v>
      </c>
      <c r="E1089" s="223" t="s">
        <v>1</v>
      </c>
      <c r="F1089" s="224" t="s">
        <v>625</v>
      </c>
      <c r="G1089" s="222"/>
      <c r="H1089" s="225">
        <v>-1.19</v>
      </c>
      <c r="I1089" s="226"/>
      <c r="J1089" s="222"/>
      <c r="K1089" s="222"/>
      <c r="L1089" s="227"/>
      <c r="M1089" s="228"/>
      <c r="N1089" s="229"/>
      <c r="O1089" s="229"/>
      <c r="P1089" s="229"/>
      <c r="Q1089" s="229"/>
      <c r="R1089" s="229"/>
      <c r="S1089" s="229"/>
      <c r="T1089" s="230"/>
      <c r="AT1089" s="231" t="s">
        <v>177</v>
      </c>
      <c r="AU1089" s="231" t="s">
        <v>83</v>
      </c>
      <c r="AV1089" s="13" t="s">
        <v>83</v>
      </c>
      <c r="AW1089" s="13" t="s">
        <v>29</v>
      </c>
      <c r="AX1089" s="13" t="s">
        <v>73</v>
      </c>
      <c r="AY1089" s="231" t="s">
        <v>143</v>
      </c>
    </row>
    <row r="1090" spans="2:51" s="13" customFormat="1" ht="20.4">
      <c r="B1090" s="221"/>
      <c r="C1090" s="222"/>
      <c r="D1090" s="217" t="s">
        <v>177</v>
      </c>
      <c r="E1090" s="223" t="s">
        <v>1</v>
      </c>
      <c r="F1090" s="224" t="s">
        <v>626</v>
      </c>
      <c r="G1090" s="222"/>
      <c r="H1090" s="225">
        <v>9.149</v>
      </c>
      <c r="I1090" s="226"/>
      <c r="J1090" s="222"/>
      <c r="K1090" s="222"/>
      <c r="L1090" s="227"/>
      <c r="M1090" s="228"/>
      <c r="N1090" s="229"/>
      <c r="O1090" s="229"/>
      <c r="P1090" s="229"/>
      <c r="Q1090" s="229"/>
      <c r="R1090" s="229"/>
      <c r="S1090" s="229"/>
      <c r="T1090" s="230"/>
      <c r="AT1090" s="231" t="s">
        <v>177</v>
      </c>
      <c r="AU1090" s="231" t="s">
        <v>83</v>
      </c>
      <c r="AV1090" s="13" t="s">
        <v>83</v>
      </c>
      <c r="AW1090" s="13" t="s">
        <v>29</v>
      </c>
      <c r="AX1090" s="13" t="s">
        <v>73</v>
      </c>
      <c r="AY1090" s="231" t="s">
        <v>143</v>
      </c>
    </row>
    <row r="1091" spans="2:51" s="13" customFormat="1" ht="10.2">
      <c r="B1091" s="221"/>
      <c r="C1091" s="222"/>
      <c r="D1091" s="217" t="s">
        <v>177</v>
      </c>
      <c r="E1091" s="223" t="s">
        <v>1</v>
      </c>
      <c r="F1091" s="224" t="s">
        <v>627</v>
      </c>
      <c r="G1091" s="222"/>
      <c r="H1091" s="225">
        <v>-1.295</v>
      </c>
      <c r="I1091" s="226"/>
      <c r="J1091" s="222"/>
      <c r="K1091" s="222"/>
      <c r="L1091" s="227"/>
      <c r="M1091" s="228"/>
      <c r="N1091" s="229"/>
      <c r="O1091" s="229"/>
      <c r="P1091" s="229"/>
      <c r="Q1091" s="229"/>
      <c r="R1091" s="229"/>
      <c r="S1091" s="229"/>
      <c r="T1091" s="230"/>
      <c r="AT1091" s="231" t="s">
        <v>177</v>
      </c>
      <c r="AU1091" s="231" t="s">
        <v>83</v>
      </c>
      <c r="AV1091" s="13" t="s">
        <v>83</v>
      </c>
      <c r="AW1091" s="13" t="s">
        <v>29</v>
      </c>
      <c r="AX1091" s="13" t="s">
        <v>73</v>
      </c>
      <c r="AY1091" s="231" t="s">
        <v>143</v>
      </c>
    </row>
    <row r="1092" spans="2:51" s="15" customFormat="1" ht="20.4">
      <c r="B1092" s="243"/>
      <c r="C1092" s="244"/>
      <c r="D1092" s="217" t="s">
        <v>177</v>
      </c>
      <c r="E1092" s="245" t="s">
        <v>1</v>
      </c>
      <c r="F1092" s="246" t="s">
        <v>628</v>
      </c>
      <c r="G1092" s="244"/>
      <c r="H1092" s="247">
        <v>43.984</v>
      </c>
      <c r="I1092" s="248"/>
      <c r="J1092" s="244"/>
      <c r="K1092" s="244"/>
      <c r="L1092" s="249"/>
      <c r="M1092" s="250"/>
      <c r="N1092" s="251"/>
      <c r="O1092" s="251"/>
      <c r="P1092" s="251"/>
      <c r="Q1092" s="251"/>
      <c r="R1092" s="251"/>
      <c r="S1092" s="251"/>
      <c r="T1092" s="252"/>
      <c r="AT1092" s="253" t="s">
        <v>177</v>
      </c>
      <c r="AU1092" s="253" t="s">
        <v>83</v>
      </c>
      <c r="AV1092" s="15" t="s">
        <v>157</v>
      </c>
      <c r="AW1092" s="15" t="s">
        <v>29</v>
      </c>
      <c r="AX1092" s="15" t="s">
        <v>73</v>
      </c>
      <c r="AY1092" s="253" t="s">
        <v>143</v>
      </c>
    </row>
    <row r="1093" spans="2:51" s="13" customFormat="1" ht="10.2">
      <c r="B1093" s="221"/>
      <c r="C1093" s="222"/>
      <c r="D1093" s="217" t="s">
        <v>177</v>
      </c>
      <c r="E1093" s="223" t="s">
        <v>1</v>
      </c>
      <c r="F1093" s="224" t="s">
        <v>385</v>
      </c>
      <c r="G1093" s="222"/>
      <c r="H1093" s="225">
        <v>11.34</v>
      </c>
      <c r="I1093" s="226"/>
      <c r="J1093" s="222"/>
      <c r="K1093" s="222"/>
      <c r="L1093" s="227"/>
      <c r="M1093" s="228"/>
      <c r="N1093" s="229"/>
      <c r="O1093" s="229"/>
      <c r="P1093" s="229"/>
      <c r="Q1093" s="229"/>
      <c r="R1093" s="229"/>
      <c r="S1093" s="229"/>
      <c r="T1093" s="230"/>
      <c r="AT1093" s="231" t="s">
        <v>177</v>
      </c>
      <c r="AU1093" s="231" t="s">
        <v>83</v>
      </c>
      <c r="AV1093" s="13" t="s">
        <v>83</v>
      </c>
      <c r="AW1093" s="13" t="s">
        <v>29</v>
      </c>
      <c r="AX1093" s="13" t="s">
        <v>73</v>
      </c>
      <c r="AY1093" s="231" t="s">
        <v>143</v>
      </c>
    </row>
    <row r="1094" spans="2:51" s="13" customFormat="1" ht="10.2">
      <c r="B1094" s="221"/>
      <c r="C1094" s="222"/>
      <c r="D1094" s="217" t="s">
        <v>177</v>
      </c>
      <c r="E1094" s="223" t="s">
        <v>1</v>
      </c>
      <c r="F1094" s="224" t="s">
        <v>386</v>
      </c>
      <c r="G1094" s="222"/>
      <c r="H1094" s="225">
        <v>0.54</v>
      </c>
      <c r="I1094" s="226"/>
      <c r="J1094" s="222"/>
      <c r="K1094" s="222"/>
      <c r="L1094" s="227"/>
      <c r="M1094" s="228"/>
      <c r="N1094" s="229"/>
      <c r="O1094" s="229"/>
      <c r="P1094" s="229"/>
      <c r="Q1094" s="229"/>
      <c r="R1094" s="229"/>
      <c r="S1094" s="229"/>
      <c r="T1094" s="230"/>
      <c r="AT1094" s="231" t="s">
        <v>177</v>
      </c>
      <c r="AU1094" s="231" t="s">
        <v>83</v>
      </c>
      <c r="AV1094" s="13" t="s">
        <v>83</v>
      </c>
      <c r="AW1094" s="13" t="s">
        <v>29</v>
      </c>
      <c r="AX1094" s="13" t="s">
        <v>73</v>
      </c>
      <c r="AY1094" s="231" t="s">
        <v>143</v>
      </c>
    </row>
    <row r="1095" spans="2:51" s="15" customFormat="1" ht="20.4">
      <c r="B1095" s="243"/>
      <c r="C1095" s="244"/>
      <c r="D1095" s="217" t="s">
        <v>177</v>
      </c>
      <c r="E1095" s="245" t="s">
        <v>1</v>
      </c>
      <c r="F1095" s="246" t="s">
        <v>1081</v>
      </c>
      <c r="G1095" s="244"/>
      <c r="H1095" s="247">
        <v>11.879999999999999</v>
      </c>
      <c r="I1095" s="248"/>
      <c r="J1095" s="244"/>
      <c r="K1095" s="244"/>
      <c r="L1095" s="249"/>
      <c r="M1095" s="250"/>
      <c r="N1095" s="251"/>
      <c r="O1095" s="251"/>
      <c r="P1095" s="251"/>
      <c r="Q1095" s="251"/>
      <c r="R1095" s="251"/>
      <c r="S1095" s="251"/>
      <c r="T1095" s="252"/>
      <c r="AT1095" s="253" t="s">
        <v>177</v>
      </c>
      <c r="AU1095" s="253" t="s">
        <v>83</v>
      </c>
      <c r="AV1095" s="15" t="s">
        <v>157</v>
      </c>
      <c r="AW1095" s="15" t="s">
        <v>29</v>
      </c>
      <c r="AX1095" s="15" t="s">
        <v>73</v>
      </c>
      <c r="AY1095" s="253" t="s">
        <v>143</v>
      </c>
    </row>
    <row r="1096" spans="2:51" s="14" customFormat="1" ht="10.2">
      <c r="B1096" s="232"/>
      <c r="C1096" s="233"/>
      <c r="D1096" s="217" t="s">
        <v>177</v>
      </c>
      <c r="E1096" s="234" t="s">
        <v>1</v>
      </c>
      <c r="F1096" s="235" t="s">
        <v>179</v>
      </c>
      <c r="G1096" s="233"/>
      <c r="H1096" s="236">
        <v>55.864</v>
      </c>
      <c r="I1096" s="237"/>
      <c r="J1096" s="233"/>
      <c r="K1096" s="233"/>
      <c r="L1096" s="238"/>
      <c r="M1096" s="239"/>
      <c r="N1096" s="240"/>
      <c r="O1096" s="240"/>
      <c r="P1096" s="240"/>
      <c r="Q1096" s="240"/>
      <c r="R1096" s="240"/>
      <c r="S1096" s="240"/>
      <c r="T1096" s="241"/>
      <c r="AT1096" s="242" t="s">
        <v>177</v>
      </c>
      <c r="AU1096" s="242" t="s">
        <v>83</v>
      </c>
      <c r="AV1096" s="14" t="s">
        <v>151</v>
      </c>
      <c r="AW1096" s="14" t="s">
        <v>29</v>
      </c>
      <c r="AX1096" s="14" t="s">
        <v>81</v>
      </c>
      <c r="AY1096" s="242" t="s">
        <v>143</v>
      </c>
    </row>
    <row r="1097" spans="1:65" s="2" customFormat="1" ht="32.4" customHeight="1">
      <c r="A1097" s="35"/>
      <c r="B1097" s="36"/>
      <c r="C1097" s="204" t="s">
        <v>1082</v>
      </c>
      <c r="D1097" s="204" t="s">
        <v>146</v>
      </c>
      <c r="E1097" s="205" t="s">
        <v>1083</v>
      </c>
      <c r="F1097" s="206" t="s">
        <v>1084</v>
      </c>
      <c r="G1097" s="207" t="s">
        <v>199</v>
      </c>
      <c r="H1097" s="208">
        <v>24.171</v>
      </c>
      <c r="I1097" s="209"/>
      <c r="J1097" s="210">
        <f>ROUND(I1097*H1097,2)</f>
        <v>0</v>
      </c>
      <c r="K1097" s="206" t="s">
        <v>150</v>
      </c>
      <c r="L1097" s="40"/>
      <c r="M1097" s="211" t="s">
        <v>1</v>
      </c>
      <c r="N1097" s="212" t="s">
        <v>38</v>
      </c>
      <c r="O1097" s="72"/>
      <c r="P1097" s="213">
        <f>O1097*H1097</f>
        <v>0</v>
      </c>
      <c r="Q1097" s="213">
        <v>0</v>
      </c>
      <c r="R1097" s="213">
        <f>Q1097*H1097</f>
        <v>0</v>
      </c>
      <c r="S1097" s="213">
        <v>0.05</v>
      </c>
      <c r="T1097" s="214">
        <f>S1097*H1097</f>
        <v>1.20855</v>
      </c>
      <c r="U1097" s="35"/>
      <c r="V1097" s="35"/>
      <c r="W1097" s="35"/>
      <c r="X1097" s="35"/>
      <c r="Y1097" s="35"/>
      <c r="Z1097" s="35"/>
      <c r="AA1097" s="35"/>
      <c r="AB1097" s="35"/>
      <c r="AC1097" s="35"/>
      <c r="AD1097" s="35"/>
      <c r="AE1097" s="35"/>
      <c r="AR1097" s="215" t="s">
        <v>151</v>
      </c>
      <c r="AT1097" s="215" t="s">
        <v>146</v>
      </c>
      <c r="AU1097" s="215" t="s">
        <v>83</v>
      </c>
      <c r="AY1097" s="18" t="s">
        <v>143</v>
      </c>
      <c r="BE1097" s="216">
        <f>IF(N1097="základní",J1097,0)</f>
        <v>0</v>
      </c>
      <c r="BF1097" s="216">
        <f>IF(N1097="snížená",J1097,0)</f>
        <v>0</v>
      </c>
      <c r="BG1097" s="216">
        <f>IF(N1097="zákl. přenesená",J1097,0)</f>
        <v>0</v>
      </c>
      <c r="BH1097" s="216">
        <f>IF(N1097="sníž. přenesená",J1097,0)</f>
        <v>0</v>
      </c>
      <c r="BI1097" s="216">
        <f>IF(N1097="nulová",J1097,0)</f>
        <v>0</v>
      </c>
      <c r="BJ1097" s="18" t="s">
        <v>81</v>
      </c>
      <c r="BK1097" s="216">
        <f>ROUND(I1097*H1097,2)</f>
        <v>0</v>
      </c>
      <c r="BL1097" s="18" t="s">
        <v>151</v>
      </c>
      <c r="BM1097" s="215" t="s">
        <v>1085</v>
      </c>
    </row>
    <row r="1098" spans="2:51" s="13" customFormat="1" ht="10.2">
      <c r="B1098" s="221"/>
      <c r="C1098" s="222"/>
      <c r="D1098" s="217" t="s">
        <v>177</v>
      </c>
      <c r="E1098" s="223" t="s">
        <v>1</v>
      </c>
      <c r="F1098" s="224" t="s">
        <v>326</v>
      </c>
      <c r="G1098" s="222"/>
      <c r="H1098" s="225">
        <v>7.02</v>
      </c>
      <c r="I1098" s="226"/>
      <c r="J1098" s="222"/>
      <c r="K1098" s="222"/>
      <c r="L1098" s="227"/>
      <c r="M1098" s="228"/>
      <c r="N1098" s="229"/>
      <c r="O1098" s="229"/>
      <c r="P1098" s="229"/>
      <c r="Q1098" s="229"/>
      <c r="R1098" s="229"/>
      <c r="S1098" s="229"/>
      <c r="T1098" s="230"/>
      <c r="AT1098" s="231" t="s">
        <v>177</v>
      </c>
      <c r="AU1098" s="231" t="s">
        <v>83</v>
      </c>
      <c r="AV1098" s="13" t="s">
        <v>83</v>
      </c>
      <c r="AW1098" s="13" t="s">
        <v>29</v>
      </c>
      <c r="AX1098" s="13" t="s">
        <v>73</v>
      </c>
      <c r="AY1098" s="231" t="s">
        <v>143</v>
      </c>
    </row>
    <row r="1099" spans="2:51" s="13" customFormat="1" ht="10.2">
      <c r="B1099" s="221"/>
      <c r="C1099" s="222"/>
      <c r="D1099" s="217" t="s">
        <v>177</v>
      </c>
      <c r="E1099" s="223" t="s">
        <v>1</v>
      </c>
      <c r="F1099" s="224" t="s">
        <v>388</v>
      </c>
      <c r="G1099" s="222"/>
      <c r="H1099" s="225">
        <v>-0.72</v>
      </c>
      <c r="I1099" s="226"/>
      <c r="J1099" s="222"/>
      <c r="K1099" s="222"/>
      <c r="L1099" s="227"/>
      <c r="M1099" s="228"/>
      <c r="N1099" s="229"/>
      <c r="O1099" s="229"/>
      <c r="P1099" s="229"/>
      <c r="Q1099" s="229"/>
      <c r="R1099" s="229"/>
      <c r="S1099" s="229"/>
      <c r="T1099" s="230"/>
      <c r="AT1099" s="231" t="s">
        <v>177</v>
      </c>
      <c r="AU1099" s="231" t="s">
        <v>83</v>
      </c>
      <c r="AV1099" s="13" t="s">
        <v>83</v>
      </c>
      <c r="AW1099" s="13" t="s">
        <v>29</v>
      </c>
      <c r="AX1099" s="13" t="s">
        <v>73</v>
      </c>
      <c r="AY1099" s="231" t="s">
        <v>143</v>
      </c>
    </row>
    <row r="1100" spans="2:51" s="13" customFormat="1" ht="10.2">
      <c r="B1100" s="221"/>
      <c r="C1100" s="222"/>
      <c r="D1100" s="217" t="s">
        <v>177</v>
      </c>
      <c r="E1100" s="223" t="s">
        <v>1</v>
      </c>
      <c r="F1100" s="224" t="s">
        <v>559</v>
      </c>
      <c r="G1100" s="222"/>
      <c r="H1100" s="225">
        <v>0.36</v>
      </c>
      <c r="I1100" s="226"/>
      <c r="J1100" s="222"/>
      <c r="K1100" s="222"/>
      <c r="L1100" s="227"/>
      <c r="M1100" s="228"/>
      <c r="N1100" s="229"/>
      <c r="O1100" s="229"/>
      <c r="P1100" s="229"/>
      <c r="Q1100" s="229"/>
      <c r="R1100" s="229"/>
      <c r="S1100" s="229"/>
      <c r="T1100" s="230"/>
      <c r="AT1100" s="231" t="s">
        <v>177</v>
      </c>
      <c r="AU1100" s="231" t="s">
        <v>83</v>
      </c>
      <c r="AV1100" s="13" t="s">
        <v>83</v>
      </c>
      <c r="AW1100" s="13" t="s">
        <v>29</v>
      </c>
      <c r="AX1100" s="13" t="s">
        <v>73</v>
      </c>
      <c r="AY1100" s="231" t="s">
        <v>143</v>
      </c>
    </row>
    <row r="1101" spans="2:51" s="13" customFormat="1" ht="10.2">
      <c r="B1101" s="221"/>
      <c r="C1101" s="222"/>
      <c r="D1101" s="217" t="s">
        <v>177</v>
      </c>
      <c r="E1101" s="223" t="s">
        <v>1</v>
      </c>
      <c r="F1101" s="224" t="s">
        <v>327</v>
      </c>
      <c r="G1101" s="222"/>
      <c r="H1101" s="225">
        <v>1.58</v>
      </c>
      <c r="I1101" s="226"/>
      <c r="J1101" s="222"/>
      <c r="K1101" s="222"/>
      <c r="L1101" s="227"/>
      <c r="M1101" s="228"/>
      <c r="N1101" s="229"/>
      <c r="O1101" s="229"/>
      <c r="P1101" s="229"/>
      <c r="Q1101" s="229"/>
      <c r="R1101" s="229"/>
      <c r="S1101" s="229"/>
      <c r="T1101" s="230"/>
      <c r="AT1101" s="231" t="s">
        <v>177</v>
      </c>
      <c r="AU1101" s="231" t="s">
        <v>83</v>
      </c>
      <c r="AV1101" s="13" t="s">
        <v>83</v>
      </c>
      <c r="AW1101" s="13" t="s">
        <v>29</v>
      </c>
      <c r="AX1101" s="13" t="s">
        <v>73</v>
      </c>
      <c r="AY1101" s="231" t="s">
        <v>143</v>
      </c>
    </row>
    <row r="1102" spans="2:51" s="13" customFormat="1" ht="10.2">
      <c r="B1102" s="221"/>
      <c r="C1102" s="222"/>
      <c r="D1102" s="217" t="s">
        <v>177</v>
      </c>
      <c r="E1102" s="223" t="s">
        <v>1</v>
      </c>
      <c r="F1102" s="224" t="s">
        <v>328</v>
      </c>
      <c r="G1102" s="222"/>
      <c r="H1102" s="225">
        <v>6.903</v>
      </c>
      <c r="I1102" s="226"/>
      <c r="J1102" s="222"/>
      <c r="K1102" s="222"/>
      <c r="L1102" s="227"/>
      <c r="M1102" s="228"/>
      <c r="N1102" s="229"/>
      <c r="O1102" s="229"/>
      <c r="P1102" s="229"/>
      <c r="Q1102" s="229"/>
      <c r="R1102" s="229"/>
      <c r="S1102" s="229"/>
      <c r="T1102" s="230"/>
      <c r="AT1102" s="231" t="s">
        <v>177</v>
      </c>
      <c r="AU1102" s="231" t="s">
        <v>83</v>
      </c>
      <c r="AV1102" s="13" t="s">
        <v>83</v>
      </c>
      <c r="AW1102" s="13" t="s">
        <v>29</v>
      </c>
      <c r="AX1102" s="13" t="s">
        <v>73</v>
      </c>
      <c r="AY1102" s="231" t="s">
        <v>143</v>
      </c>
    </row>
    <row r="1103" spans="2:51" s="13" customFormat="1" ht="10.2">
      <c r="B1103" s="221"/>
      <c r="C1103" s="222"/>
      <c r="D1103" s="217" t="s">
        <v>177</v>
      </c>
      <c r="E1103" s="223" t="s">
        <v>1</v>
      </c>
      <c r="F1103" s="224" t="s">
        <v>329</v>
      </c>
      <c r="G1103" s="222"/>
      <c r="H1103" s="225">
        <v>-1.576</v>
      </c>
      <c r="I1103" s="226"/>
      <c r="J1103" s="222"/>
      <c r="K1103" s="222"/>
      <c r="L1103" s="227"/>
      <c r="M1103" s="228"/>
      <c r="N1103" s="229"/>
      <c r="O1103" s="229"/>
      <c r="P1103" s="229"/>
      <c r="Q1103" s="229"/>
      <c r="R1103" s="229"/>
      <c r="S1103" s="229"/>
      <c r="T1103" s="230"/>
      <c r="AT1103" s="231" t="s">
        <v>177</v>
      </c>
      <c r="AU1103" s="231" t="s">
        <v>83</v>
      </c>
      <c r="AV1103" s="13" t="s">
        <v>83</v>
      </c>
      <c r="AW1103" s="13" t="s">
        <v>29</v>
      </c>
      <c r="AX1103" s="13" t="s">
        <v>73</v>
      </c>
      <c r="AY1103" s="231" t="s">
        <v>143</v>
      </c>
    </row>
    <row r="1104" spans="2:51" s="13" customFormat="1" ht="10.2">
      <c r="B1104" s="221"/>
      <c r="C1104" s="222"/>
      <c r="D1104" s="217" t="s">
        <v>177</v>
      </c>
      <c r="E1104" s="223" t="s">
        <v>1</v>
      </c>
      <c r="F1104" s="224" t="s">
        <v>330</v>
      </c>
      <c r="G1104" s="222"/>
      <c r="H1104" s="225">
        <v>1.19</v>
      </c>
      <c r="I1104" s="226"/>
      <c r="J1104" s="222"/>
      <c r="K1104" s="222"/>
      <c r="L1104" s="227"/>
      <c r="M1104" s="228"/>
      <c r="N1104" s="229"/>
      <c r="O1104" s="229"/>
      <c r="P1104" s="229"/>
      <c r="Q1104" s="229"/>
      <c r="R1104" s="229"/>
      <c r="S1104" s="229"/>
      <c r="T1104" s="230"/>
      <c r="AT1104" s="231" t="s">
        <v>177</v>
      </c>
      <c r="AU1104" s="231" t="s">
        <v>83</v>
      </c>
      <c r="AV1104" s="13" t="s">
        <v>83</v>
      </c>
      <c r="AW1104" s="13" t="s">
        <v>29</v>
      </c>
      <c r="AX1104" s="13" t="s">
        <v>73</v>
      </c>
      <c r="AY1104" s="231" t="s">
        <v>143</v>
      </c>
    </row>
    <row r="1105" spans="2:51" s="13" customFormat="1" ht="10.2">
      <c r="B1105" s="221"/>
      <c r="C1105" s="222"/>
      <c r="D1105" s="217" t="s">
        <v>177</v>
      </c>
      <c r="E1105" s="223" t="s">
        <v>1</v>
      </c>
      <c r="F1105" s="224" t="s">
        <v>331</v>
      </c>
      <c r="G1105" s="222"/>
      <c r="H1105" s="225">
        <v>0.28</v>
      </c>
      <c r="I1105" s="226"/>
      <c r="J1105" s="222"/>
      <c r="K1105" s="222"/>
      <c r="L1105" s="227"/>
      <c r="M1105" s="228"/>
      <c r="N1105" s="229"/>
      <c r="O1105" s="229"/>
      <c r="P1105" s="229"/>
      <c r="Q1105" s="229"/>
      <c r="R1105" s="229"/>
      <c r="S1105" s="229"/>
      <c r="T1105" s="230"/>
      <c r="AT1105" s="231" t="s">
        <v>177</v>
      </c>
      <c r="AU1105" s="231" t="s">
        <v>83</v>
      </c>
      <c r="AV1105" s="13" t="s">
        <v>83</v>
      </c>
      <c r="AW1105" s="13" t="s">
        <v>29</v>
      </c>
      <c r="AX1105" s="13" t="s">
        <v>73</v>
      </c>
      <c r="AY1105" s="231" t="s">
        <v>143</v>
      </c>
    </row>
    <row r="1106" spans="2:51" s="13" customFormat="1" ht="10.2">
      <c r="B1106" s="221"/>
      <c r="C1106" s="222"/>
      <c r="D1106" s="217" t="s">
        <v>177</v>
      </c>
      <c r="E1106" s="223" t="s">
        <v>1</v>
      </c>
      <c r="F1106" s="224" t="s">
        <v>332</v>
      </c>
      <c r="G1106" s="222"/>
      <c r="H1106" s="225">
        <v>1.82</v>
      </c>
      <c r="I1106" s="226"/>
      <c r="J1106" s="222"/>
      <c r="K1106" s="222"/>
      <c r="L1106" s="227"/>
      <c r="M1106" s="228"/>
      <c r="N1106" s="229"/>
      <c r="O1106" s="229"/>
      <c r="P1106" s="229"/>
      <c r="Q1106" s="229"/>
      <c r="R1106" s="229"/>
      <c r="S1106" s="229"/>
      <c r="T1106" s="230"/>
      <c r="AT1106" s="231" t="s">
        <v>177</v>
      </c>
      <c r="AU1106" s="231" t="s">
        <v>83</v>
      </c>
      <c r="AV1106" s="13" t="s">
        <v>83</v>
      </c>
      <c r="AW1106" s="13" t="s">
        <v>29</v>
      </c>
      <c r="AX1106" s="13" t="s">
        <v>73</v>
      </c>
      <c r="AY1106" s="231" t="s">
        <v>143</v>
      </c>
    </row>
    <row r="1107" spans="2:51" s="13" customFormat="1" ht="10.2">
      <c r="B1107" s="221"/>
      <c r="C1107" s="222"/>
      <c r="D1107" s="217" t="s">
        <v>177</v>
      </c>
      <c r="E1107" s="223" t="s">
        <v>1</v>
      </c>
      <c r="F1107" s="224" t="s">
        <v>333</v>
      </c>
      <c r="G1107" s="222"/>
      <c r="H1107" s="225">
        <v>7.314</v>
      </c>
      <c r="I1107" s="226"/>
      <c r="J1107" s="222"/>
      <c r="K1107" s="222"/>
      <c r="L1107" s="227"/>
      <c r="M1107" s="228"/>
      <c r="N1107" s="229"/>
      <c r="O1107" s="229"/>
      <c r="P1107" s="229"/>
      <c r="Q1107" s="229"/>
      <c r="R1107" s="229"/>
      <c r="S1107" s="229"/>
      <c r="T1107" s="230"/>
      <c r="AT1107" s="231" t="s">
        <v>177</v>
      </c>
      <c r="AU1107" s="231" t="s">
        <v>83</v>
      </c>
      <c r="AV1107" s="13" t="s">
        <v>83</v>
      </c>
      <c r="AW1107" s="13" t="s">
        <v>29</v>
      </c>
      <c r="AX1107" s="13" t="s">
        <v>73</v>
      </c>
      <c r="AY1107" s="231" t="s">
        <v>143</v>
      </c>
    </row>
    <row r="1108" spans="2:51" s="15" customFormat="1" ht="10.2">
      <c r="B1108" s="243"/>
      <c r="C1108" s="244"/>
      <c r="D1108" s="217" t="s">
        <v>177</v>
      </c>
      <c r="E1108" s="245" t="s">
        <v>1</v>
      </c>
      <c r="F1108" s="246" t="s">
        <v>334</v>
      </c>
      <c r="G1108" s="244"/>
      <c r="H1108" s="247">
        <v>24.171</v>
      </c>
      <c r="I1108" s="248"/>
      <c r="J1108" s="244"/>
      <c r="K1108" s="244"/>
      <c r="L1108" s="249"/>
      <c r="M1108" s="250"/>
      <c r="N1108" s="251"/>
      <c r="O1108" s="251"/>
      <c r="P1108" s="251"/>
      <c r="Q1108" s="251"/>
      <c r="R1108" s="251"/>
      <c r="S1108" s="251"/>
      <c r="T1108" s="252"/>
      <c r="AT1108" s="253" t="s">
        <v>177</v>
      </c>
      <c r="AU1108" s="253" t="s">
        <v>83</v>
      </c>
      <c r="AV1108" s="15" t="s">
        <v>157</v>
      </c>
      <c r="AW1108" s="15" t="s">
        <v>29</v>
      </c>
      <c r="AX1108" s="15" t="s">
        <v>73</v>
      </c>
      <c r="AY1108" s="253" t="s">
        <v>143</v>
      </c>
    </row>
    <row r="1109" spans="2:51" s="14" customFormat="1" ht="10.2">
      <c r="B1109" s="232"/>
      <c r="C1109" s="233"/>
      <c r="D1109" s="217" t="s">
        <v>177</v>
      </c>
      <c r="E1109" s="234" t="s">
        <v>1</v>
      </c>
      <c r="F1109" s="235" t="s">
        <v>179</v>
      </c>
      <c r="G1109" s="233"/>
      <c r="H1109" s="236">
        <v>24.171</v>
      </c>
      <c r="I1109" s="237"/>
      <c r="J1109" s="233"/>
      <c r="K1109" s="233"/>
      <c r="L1109" s="238"/>
      <c r="M1109" s="239"/>
      <c r="N1109" s="240"/>
      <c r="O1109" s="240"/>
      <c r="P1109" s="240"/>
      <c r="Q1109" s="240"/>
      <c r="R1109" s="240"/>
      <c r="S1109" s="240"/>
      <c r="T1109" s="241"/>
      <c r="AT1109" s="242" t="s">
        <v>177</v>
      </c>
      <c r="AU1109" s="242" t="s">
        <v>83</v>
      </c>
      <c r="AV1109" s="14" t="s">
        <v>151</v>
      </c>
      <c r="AW1109" s="14" t="s">
        <v>29</v>
      </c>
      <c r="AX1109" s="14" t="s">
        <v>81</v>
      </c>
      <c r="AY1109" s="242" t="s">
        <v>143</v>
      </c>
    </row>
    <row r="1110" spans="1:65" s="2" customFormat="1" ht="43.2" customHeight="1">
      <c r="A1110" s="35"/>
      <c r="B1110" s="36"/>
      <c r="C1110" s="204" t="s">
        <v>1086</v>
      </c>
      <c r="D1110" s="204" t="s">
        <v>146</v>
      </c>
      <c r="E1110" s="205" t="s">
        <v>1087</v>
      </c>
      <c r="F1110" s="206" t="s">
        <v>1088</v>
      </c>
      <c r="G1110" s="207" t="s">
        <v>199</v>
      </c>
      <c r="H1110" s="208">
        <v>699.517</v>
      </c>
      <c r="I1110" s="209"/>
      <c r="J1110" s="210">
        <f>ROUND(I1110*H1110,2)</f>
        <v>0</v>
      </c>
      <c r="K1110" s="206" t="s">
        <v>150</v>
      </c>
      <c r="L1110" s="40"/>
      <c r="M1110" s="211" t="s">
        <v>1</v>
      </c>
      <c r="N1110" s="212" t="s">
        <v>38</v>
      </c>
      <c r="O1110" s="72"/>
      <c r="P1110" s="213">
        <f>O1110*H1110</f>
        <v>0</v>
      </c>
      <c r="Q1110" s="213">
        <v>0</v>
      </c>
      <c r="R1110" s="213">
        <f>Q1110*H1110</f>
        <v>0</v>
      </c>
      <c r="S1110" s="213">
        <v>0.005</v>
      </c>
      <c r="T1110" s="214">
        <f>S1110*H1110</f>
        <v>3.4975850000000004</v>
      </c>
      <c r="U1110" s="35"/>
      <c r="V1110" s="35"/>
      <c r="W1110" s="35"/>
      <c r="X1110" s="35"/>
      <c r="Y1110" s="35"/>
      <c r="Z1110" s="35"/>
      <c r="AA1110" s="35"/>
      <c r="AB1110" s="35"/>
      <c r="AC1110" s="35"/>
      <c r="AD1110" s="35"/>
      <c r="AE1110" s="35"/>
      <c r="AR1110" s="215" t="s">
        <v>151</v>
      </c>
      <c r="AT1110" s="215" t="s">
        <v>146</v>
      </c>
      <c r="AU1110" s="215" t="s">
        <v>83</v>
      </c>
      <c r="AY1110" s="18" t="s">
        <v>143</v>
      </c>
      <c r="BE1110" s="216">
        <f>IF(N1110="základní",J1110,0)</f>
        <v>0</v>
      </c>
      <c r="BF1110" s="216">
        <f>IF(N1110="snížená",J1110,0)</f>
        <v>0</v>
      </c>
      <c r="BG1110" s="216">
        <f>IF(N1110="zákl. přenesená",J1110,0)</f>
        <v>0</v>
      </c>
      <c r="BH1110" s="216">
        <f>IF(N1110="sníž. přenesená",J1110,0)</f>
        <v>0</v>
      </c>
      <c r="BI1110" s="216">
        <f>IF(N1110="nulová",J1110,0)</f>
        <v>0</v>
      </c>
      <c r="BJ1110" s="18" t="s">
        <v>81</v>
      </c>
      <c r="BK1110" s="216">
        <f>ROUND(I1110*H1110,2)</f>
        <v>0</v>
      </c>
      <c r="BL1110" s="18" t="s">
        <v>151</v>
      </c>
      <c r="BM1110" s="215" t="s">
        <v>1089</v>
      </c>
    </row>
    <row r="1111" spans="2:51" s="13" customFormat="1" ht="10.2">
      <c r="B1111" s="221"/>
      <c r="C1111" s="222"/>
      <c r="D1111" s="217" t="s">
        <v>177</v>
      </c>
      <c r="E1111" s="223" t="s">
        <v>1</v>
      </c>
      <c r="F1111" s="224" t="s">
        <v>338</v>
      </c>
      <c r="G1111" s="222"/>
      <c r="H1111" s="225">
        <v>232.704</v>
      </c>
      <c r="I1111" s="226"/>
      <c r="J1111" s="222"/>
      <c r="K1111" s="222"/>
      <c r="L1111" s="227"/>
      <c r="M1111" s="228"/>
      <c r="N1111" s="229"/>
      <c r="O1111" s="229"/>
      <c r="P1111" s="229"/>
      <c r="Q1111" s="229"/>
      <c r="R1111" s="229"/>
      <c r="S1111" s="229"/>
      <c r="T1111" s="230"/>
      <c r="AT1111" s="231" t="s">
        <v>177</v>
      </c>
      <c r="AU1111" s="231" t="s">
        <v>83</v>
      </c>
      <c r="AV1111" s="13" t="s">
        <v>83</v>
      </c>
      <c r="AW1111" s="13" t="s">
        <v>29</v>
      </c>
      <c r="AX1111" s="13" t="s">
        <v>73</v>
      </c>
      <c r="AY1111" s="231" t="s">
        <v>143</v>
      </c>
    </row>
    <row r="1112" spans="2:51" s="13" customFormat="1" ht="10.2">
      <c r="B1112" s="221"/>
      <c r="C1112" s="222"/>
      <c r="D1112" s="217" t="s">
        <v>177</v>
      </c>
      <c r="E1112" s="223" t="s">
        <v>1</v>
      </c>
      <c r="F1112" s="224" t="s">
        <v>339</v>
      </c>
      <c r="G1112" s="222"/>
      <c r="H1112" s="225">
        <v>-6.48</v>
      </c>
      <c r="I1112" s="226"/>
      <c r="J1112" s="222"/>
      <c r="K1112" s="222"/>
      <c r="L1112" s="227"/>
      <c r="M1112" s="228"/>
      <c r="N1112" s="229"/>
      <c r="O1112" s="229"/>
      <c r="P1112" s="229"/>
      <c r="Q1112" s="229"/>
      <c r="R1112" s="229"/>
      <c r="S1112" s="229"/>
      <c r="T1112" s="230"/>
      <c r="AT1112" s="231" t="s">
        <v>177</v>
      </c>
      <c r="AU1112" s="231" t="s">
        <v>83</v>
      </c>
      <c r="AV1112" s="13" t="s">
        <v>83</v>
      </c>
      <c r="AW1112" s="13" t="s">
        <v>29</v>
      </c>
      <c r="AX1112" s="13" t="s">
        <v>73</v>
      </c>
      <c r="AY1112" s="231" t="s">
        <v>143</v>
      </c>
    </row>
    <row r="1113" spans="2:51" s="13" customFormat="1" ht="10.2">
      <c r="B1113" s="221"/>
      <c r="C1113" s="222"/>
      <c r="D1113" s="217" t="s">
        <v>177</v>
      </c>
      <c r="E1113" s="223" t="s">
        <v>1</v>
      </c>
      <c r="F1113" s="224" t="s">
        <v>340</v>
      </c>
      <c r="G1113" s="222"/>
      <c r="H1113" s="225">
        <v>1.44</v>
      </c>
      <c r="I1113" s="226"/>
      <c r="J1113" s="222"/>
      <c r="K1113" s="222"/>
      <c r="L1113" s="227"/>
      <c r="M1113" s="228"/>
      <c r="N1113" s="229"/>
      <c r="O1113" s="229"/>
      <c r="P1113" s="229"/>
      <c r="Q1113" s="229"/>
      <c r="R1113" s="229"/>
      <c r="S1113" s="229"/>
      <c r="T1113" s="230"/>
      <c r="AT1113" s="231" t="s">
        <v>177</v>
      </c>
      <c r="AU1113" s="231" t="s">
        <v>83</v>
      </c>
      <c r="AV1113" s="13" t="s">
        <v>83</v>
      </c>
      <c r="AW1113" s="13" t="s">
        <v>29</v>
      </c>
      <c r="AX1113" s="13" t="s">
        <v>73</v>
      </c>
      <c r="AY1113" s="231" t="s">
        <v>143</v>
      </c>
    </row>
    <row r="1114" spans="2:51" s="13" customFormat="1" ht="10.2">
      <c r="B1114" s="221"/>
      <c r="C1114" s="222"/>
      <c r="D1114" s="217" t="s">
        <v>177</v>
      </c>
      <c r="E1114" s="223" t="s">
        <v>1</v>
      </c>
      <c r="F1114" s="224" t="s">
        <v>341</v>
      </c>
      <c r="G1114" s="222"/>
      <c r="H1114" s="225">
        <v>10.394</v>
      </c>
      <c r="I1114" s="226"/>
      <c r="J1114" s="222"/>
      <c r="K1114" s="222"/>
      <c r="L1114" s="227"/>
      <c r="M1114" s="228"/>
      <c r="N1114" s="229"/>
      <c r="O1114" s="229"/>
      <c r="P1114" s="229"/>
      <c r="Q1114" s="229"/>
      <c r="R1114" s="229"/>
      <c r="S1114" s="229"/>
      <c r="T1114" s="230"/>
      <c r="AT1114" s="231" t="s">
        <v>177</v>
      </c>
      <c r="AU1114" s="231" t="s">
        <v>83</v>
      </c>
      <c r="AV1114" s="13" t="s">
        <v>83</v>
      </c>
      <c r="AW1114" s="13" t="s">
        <v>29</v>
      </c>
      <c r="AX1114" s="13" t="s">
        <v>73</v>
      </c>
      <c r="AY1114" s="231" t="s">
        <v>143</v>
      </c>
    </row>
    <row r="1115" spans="2:51" s="15" customFormat="1" ht="10.2">
      <c r="B1115" s="243"/>
      <c r="C1115" s="244"/>
      <c r="D1115" s="217" t="s">
        <v>177</v>
      </c>
      <c r="E1115" s="245" t="s">
        <v>1</v>
      </c>
      <c r="F1115" s="246" t="s">
        <v>342</v>
      </c>
      <c r="G1115" s="244"/>
      <c r="H1115" s="247">
        <v>238.05800000000002</v>
      </c>
      <c r="I1115" s="248"/>
      <c r="J1115" s="244"/>
      <c r="K1115" s="244"/>
      <c r="L1115" s="249"/>
      <c r="M1115" s="250"/>
      <c r="N1115" s="251"/>
      <c r="O1115" s="251"/>
      <c r="P1115" s="251"/>
      <c r="Q1115" s="251"/>
      <c r="R1115" s="251"/>
      <c r="S1115" s="251"/>
      <c r="T1115" s="252"/>
      <c r="AT1115" s="253" t="s">
        <v>177</v>
      </c>
      <c r="AU1115" s="253" t="s">
        <v>83</v>
      </c>
      <c r="AV1115" s="15" t="s">
        <v>157</v>
      </c>
      <c r="AW1115" s="15" t="s">
        <v>29</v>
      </c>
      <c r="AX1115" s="15" t="s">
        <v>73</v>
      </c>
      <c r="AY1115" s="253" t="s">
        <v>143</v>
      </c>
    </row>
    <row r="1116" spans="2:51" s="13" customFormat="1" ht="10.2">
      <c r="B1116" s="221"/>
      <c r="C1116" s="222"/>
      <c r="D1116" s="217" t="s">
        <v>177</v>
      </c>
      <c r="E1116" s="223" t="s">
        <v>1</v>
      </c>
      <c r="F1116" s="224" t="s">
        <v>343</v>
      </c>
      <c r="G1116" s="222"/>
      <c r="H1116" s="225">
        <v>155.52</v>
      </c>
      <c r="I1116" s="226"/>
      <c r="J1116" s="222"/>
      <c r="K1116" s="222"/>
      <c r="L1116" s="227"/>
      <c r="M1116" s="228"/>
      <c r="N1116" s="229"/>
      <c r="O1116" s="229"/>
      <c r="P1116" s="229"/>
      <c r="Q1116" s="229"/>
      <c r="R1116" s="229"/>
      <c r="S1116" s="229"/>
      <c r="T1116" s="230"/>
      <c r="AT1116" s="231" t="s">
        <v>177</v>
      </c>
      <c r="AU1116" s="231" t="s">
        <v>83</v>
      </c>
      <c r="AV1116" s="13" t="s">
        <v>83</v>
      </c>
      <c r="AW1116" s="13" t="s">
        <v>29</v>
      </c>
      <c r="AX1116" s="13" t="s">
        <v>73</v>
      </c>
      <c r="AY1116" s="231" t="s">
        <v>143</v>
      </c>
    </row>
    <row r="1117" spans="2:51" s="13" customFormat="1" ht="10.2">
      <c r="B1117" s="221"/>
      <c r="C1117" s="222"/>
      <c r="D1117" s="217" t="s">
        <v>177</v>
      </c>
      <c r="E1117" s="223" t="s">
        <v>1</v>
      </c>
      <c r="F1117" s="224" t="s">
        <v>344</v>
      </c>
      <c r="G1117" s="222"/>
      <c r="H1117" s="225">
        <v>-32.16</v>
      </c>
      <c r="I1117" s="226"/>
      <c r="J1117" s="222"/>
      <c r="K1117" s="222"/>
      <c r="L1117" s="227"/>
      <c r="M1117" s="228"/>
      <c r="N1117" s="229"/>
      <c r="O1117" s="229"/>
      <c r="P1117" s="229"/>
      <c r="Q1117" s="229"/>
      <c r="R1117" s="229"/>
      <c r="S1117" s="229"/>
      <c r="T1117" s="230"/>
      <c r="AT1117" s="231" t="s">
        <v>177</v>
      </c>
      <c r="AU1117" s="231" t="s">
        <v>83</v>
      </c>
      <c r="AV1117" s="13" t="s">
        <v>83</v>
      </c>
      <c r="AW1117" s="13" t="s">
        <v>29</v>
      </c>
      <c r="AX1117" s="13" t="s">
        <v>73</v>
      </c>
      <c r="AY1117" s="231" t="s">
        <v>143</v>
      </c>
    </row>
    <row r="1118" spans="2:51" s="13" customFormat="1" ht="10.2">
      <c r="B1118" s="221"/>
      <c r="C1118" s="222"/>
      <c r="D1118" s="217" t="s">
        <v>177</v>
      </c>
      <c r="E1118" s="223" t="s">
        <v>1</v>
      </c>
      <c r="F1118" s="224" t="s">
        <v>345</v>
      </c>
      <c r="G1118" s="222"/>
      <c r="H1118" s="225">
        <v>0.52</v>
      </c>
      <c r="I1118" s="226"/>
      <c r="J1118" s="222"/>
      <c r="K1118" s="222"/>
      <c r="L1118" s="227"/>
      <c r="M1118" s="228"/>
      <c r="N1118" s="229"/>
      <c r="O1118" s="229"/>
      <c r="P1118" s="229"/>
      <c r="Q1118" s="229"/>
      <c r="R1118" s="229"/>
      <c r="S1118" s="229"/>
      <c r="T1118" s="230"/>
      <c r="AT1118" s="231" t="s">
        <v>177</v>
      </c>
      <c r="AU1118" s="231" t="s">
        <v>83</v>
      </c>
      <c r="AV1118" s="13" t="s">
        <v>83</v>
      </c>
      <c r="AW1118" s="13" t="s">
        <v>29</v>
      </c>
      <c r="AX1118" s="13" t="s">
        <v>73</v>
      </c>
      <c r="AY1118" s="231" t="s">
        <v>143</v>
      </c>
    </row>
    <row r="1119" spans="2:51" s="13" customFormat="1" ht="10.2">
      <c r="B1119" s="221"/>
      <c r="C1119" s="222"/>
      <c r="D1119" s="217" t="s">
        <v>177</v>
      </c>
      <c r="E1119" s="223" t="s">
        <v>1</v>
      </c>
      <c r="F1119" s="224" t="s">
        <v>346</v>
      </c>
      <c r="G1119" s="222"/>
      <c r="H1119" s="225">
        <v>1.44</v>
      </c>
      <c r="I1119" s="226"/>
      <c r="J1119" s="222"/>
      <c r="K1119" s="222"/>
      <c r="L1119" s="227"/>
      <c r="M1119" s="228"/>
      <c r="N1119" s="229"/>
      <c r="O1119" s="229"/>
      <c r="P1119" s="229"/>
      <c r="Q1119" s="229"/>
      <c r="R1119" s="229"/>
      <c r="S1119" s="229"/>
      <c r="T1119" s="230"/>
      <c r="AT1119" s="231" t="s">
        <v>177</v>
      </c>
      <c r="AU1119" s="231" t="s">
        <v>83</v>
      </c>
      <c r="AV1119" s="13" t="s">
        <v>83</v>
      </c>
      <c r="AW1119" s="13" t="s">
        <v>29</v>
      </c>
      <c r="AX1119" s="13" t="s">
        <v>73</v>
      </c>
      <c r="AY1119" s="231" t="s">
        <v>143</v>
      </c>
    </row>
    <row r="1120" spans="2:51" s="13" customFormat="1" ht="10.2">
      <c r="B1120" s="221"/>
      <c r="C1120" s="222"/>
      <c r="D1120" s="217" t="s">
        <v>177</v>
      </c>
      <c r="E1120" s="223" t="s">
        <v>1</v>
      </c>
      <c r="F1120" s="224" t="s">
        <v>347</v>
      </c>
      <c r="G1120" s="222"/>
      <c r="H1120" s="225">
        <v>0.96</v>
      </c>
      <c r="I1120" s="226"/>
      <c r="J1120" s="222"/>
      <c r="K1120" s="222"/>
      <c r="L1120" s="227"/>
      <c r="M1120" s="228"/>
      <c r="N1120" s="229"/>
      <c r="O1120" s="229"/>
      <c r="P1120" s="229"/>
      <c r="Q1120" s="229"/>
      <c r="R1120" s="229"/>
      <c r="S1120" s="229"/>
      <c r="T1120" s="230"/>
      <c r="AT1120" s="231" t="s">
        <v>177</v>
      </c>
      <c r="AU1120" s="231" t="s">
        <v>83</v>
      </c>
      <c r="AV1120" s="13" t="s">
        <v>83</v>
      </c>
      <c r="AW1120" s="13" t="s">
        <v>29</v>
      </c>
      <c r="AX1120" s="13" t="s">
        <v>73</v>
      </c>
      <c r="AY1120" s="231" t="s">
        <v>143</v>
      </c>
    </row>
    <row r="1121" spans="2:51" s="13" customFormat="1" ht="10.2">
      <c r="B1121" s="221"/>
      <c r="C1121" s="222"/>
      <c r="D1121" s="217" t="s">
        <v>177</v>
      </c>
      <c r="E1121" s="223" t="s">
        <v>1</v>
      </c>
      <c r="F1121" s="224" t="s">
        <v>348</v>
      </c>
      <c r="G1121" s="222"/>
      <c r="H1121" s="225">
        <v>3.84</v>
      </c>
      <c r="I1121" s="226"/>
      <c r="J1121" s="222"/>
      <c r="K1121" s="222"/>
      <c r="L1121" s="227"/>
      <c r="M1121" s="228"/>
      <c r="N1121" s="229"/>
      <c r="O1121" s="229"/>
      <c r="P1121" s="229"/>
      <c r="Q1121" s="229"/>
      <c r="R1121" s="229"/>
      <c r="S1121" s="229"/>
      <c r="T1121" s="230"/>
      <c r="AT1121" s="231" t="s">
        <v>177</v>
      </c>
      <c r="AU1121" s="231" t="s">
        <v>83</v>
      </c>
      <c r="AV1121" s="13" t="s">
        <v>83</v>
      </c>
      <c r="AW1121" s="13" t="s">
        <v>29</v>
      </c>
      <c r="AX1121" s="13" t="s">
        <v>73</v>
      </c>
      <c r="AY1121" s="231" t="s">
        <v>143</v>
      </c>
    </row>
    <row r="1122" spans="2:51" s="15" customFormat="1" ht="10.2">
      <c r="B1122" s="243"/>
      <c r="C1122" s="244"/>
      <c r="D1122" s="217" t="s">
        <v>177</v>
      </c>
      <c r="E1122" s="245" t="s">
        <v>1</v>
      </c>
      <c r="F1122" s="246" t="s">
        <v>349</v>
      </c>
      <c r="G1122" s="244"/>
      <c r="H1122" s="247">
        <v>130.12</v>
      </c>
      <c r="I1122" s="248"/>
      <c r="J1122" s="244"/>
      <c r="K1122" s="244"/>
      <c r="L1122" s="249"/>
      <c r="M1122" s="250"/>
      <c r="N1122" s="251"/>
      <c r="O1122" s="251"/>
      <c r="P1122" s="251"/>
      <c r="Q1122" s="251"/>
      <c r="R1122" s="251"/>
      <c r="S1122" s="251"/>
      <c r="T1122" s="252"/>
      <c r="AT1122" s="253" t="s">
        <v>177</v>
      </c>
      <c r="AU1122" s="253" t="s">
        <v>83</v>
      </c>
      <c r="AV1122" s="15" t="s">
        <v>157</v>
      </c>
      <c r="AW1122" s="15" t="s">
        <v>29</v>
      </c>
      <c r="AX1122" s="15" t="s">
        <v>73</v>
      </c>
      <c r="AY1122" s="253" t="s">
        <v>143</v>
      </c>
    </row>
    <row r="1123" spans="2:51" s="13" customFormat="1" ht="10.2">
      <c r="B1123" s="221"/>
      <c r="C1123" s="222"/>
      <c r="D1123" s="217" t="s">
        <v>177</v>
      </c>
      <c r="E1123" s="223" t="s">
        <v>1</v>
      </c>
      <c r="F1123" s="224" t="s">
        <v>350</v>
      </c>
      <c r="G1123" s="222"/>
      <c r="H1123" s="225">
        <v>46.944</v>
      </c>
      <c r="I1123" s="226"/>
      <c r="J1123" s="222"/>
      <c r="K1123" s="222"/>
      <c r="L1123" s="227"/>
      <c r="M1123" s="228"/>
      <c r="N1123" s="229"/>
      <c r="O1123" s="229"/>
      <c r="P1123" s="229"/>
      <c r="Q1123" s="229"/>
      <c r="R1123" s="229"/>
      <c r="S1123" s="229"/>
      <c r="T1123" s="230"/>
      <c r="AT1123" s="231" t="s">
        <v>177</v>
      </c>
      <c r="AU1123" s="231" t="s">
        <v>83</v>
      </c>
      <c r="AV1123" s="13" t="s">
        <v>83</v>
      </c>
      <c r="AW1123" s="13" t="s">
        <v>29</v>
      </c>
      <c r="AX1123" s="13" t="s">
        <v>73</v>
      </c>
      <c r="AY1123" s="231" t="s">
        <v>143</v>
      </c>
    </row>
    <row r="1124" spans="2:51" s="13" customFormat="1" ht="10.2">
      <c r="B1124" s="221"/>
      <c r="C1124" s="222"/>
      <c r="D1124" s="217" t="s">
        <v>177</v>
      </c>
      <c r="E1124" s="223" t="s">
        <v>1</v>
      </c>
      <c r="F1124" s="224" t="s">
        <v>351</v>
      </c>
      <c r="G1124" s="222"/>
      <c r="H1124" s="225">
        <v>143.19</v>
      </c>
      <c r="I1124" s="226"/>
      <c r="J1124" s="222"/>
      <c r="K1124" s="222"/>
      <c r="L1124" s="227"/>
      <c r="M1124" s="228"/>
      <c r="N1124" s="229"/>
      <c r="O1124" s="229"/>
      <c r="P1124" s="229"/>
      <c r="Q1124" s="229"/>
      <c r="R1124" s="229"/>
      <c r="S1124" s="229"/>
      <c r="T1124" s="230"/>
      <c r="AT1124" s="231" t="s">
        <v>177</v>
      </c>
      <c r="AU1124" s="231" t="s">
        <v>83</v>
      </c>
      <c r="AV1124" s="13" t="s">
        <v>83</v>
      </c>
      <c r="AW1124" s="13" t="s">
        <v>29</v>
      </c>
      <c r="AX1124" s="13" t="s">
        <v>73</v>
      </c>
      <c r="AY1124" s="231" t="s">
        <v>143</v>
      </c>
    </row>
    <row r="1125" spans="2:51" s="13" customFormat="1" ht="10.2">
      <c r="B1125" s="221"/>
      <c r="C1125" s="222"/>
      <c r="D1125" s="217" t="s">
        <v>177</v>
      </c>
      <c r="E1125" s="223" t="s">
        <v>1</v>
      </c>
      <c r="F1125" s="224" t="s">
        <v>339</v>
      </c>
      <c r="G1125" s="222"/>
      <c r="H1125" s="225">
        <v>-6.48</v>
      </c>
      <c r="I1125" s="226"/>
      <c r="J1125" s="222"/>
      <c r="K1125" s="222"/>
      <c r="L1125" s="227"/>
      <c r="M1125" s="228"/>
      <c r="N1125" s="229"/>
      <c r="O1125" s="229"/>
      <c r="P1125" s="229"/>
      <c r="Q1125" s="229"/>
      <c r="R1125" s="229"/>
      <c r="S1125" s="229"/>
      <c r="T1125" s="230"/>
      <c r="AT1125" s="231" t="s">
        <v>177</v>
      </c>
      <c r="AU1125" s="231" t="s">
        <v>83</v>
      </c>
      <c r="AV1125" s="13" t="s">
        <v>83</v>
      </c>
      <c r="AW1125" s="13" t="s">
        <v>29</v>
      </c>
      <c r="AX1125" s="13" t="s">
        <v>73</v>
      </c>
      <c r="AY1125" s="231" t="s">
        <v>143</v>
      </c>
    </row>
    <row r="1126" spans="2:51" s="13" customFormat="1" ht="10.2">
      <c r="B1126" s="221"/>
      <c r="C1126" s="222"/>
      <c r="D1126" s="217" t="s">
        <v>177</v>
      </c>
      <c r="E1126" s="223" t="s">
        <v>1</v>
      </c>
      <c r="F1126" s="224" t="s">
        <v>340</v>
      </c>
      <c r="G1126" s="222"/>
      <c r="H1126" s="225">
        <v>1.44</v>
      </c>
      <c r="I1126" s="226"/>
      <c r="J1126" s="222"/>
      <c r="K1126" s="222"/>
      <c r="L1126" s="227"/>
      <c r="M1126" s="228"/>
      <c r="N1126" s="229"/>
      <c r="O1126" s="229"/>
      <c r="P1126" s="229"/>
      <c r="Q1126" s="229"/>
      <c r="R1126" s="229"/>
      <c r="S1126" s="229"/>
      <c r="T1126" s="230"/>
      <c r="AT1126" s="231" t="s">
        <v>177</v>
      </c>
      <c r="AU1126" s="231" t="s">
        <v>83</v>
      </c>
      <c r="AV1126" s="13" t="s">
        <v>83</v>
      </c>
      <c r="AW1126" s="13" t="s">
        <v>29</v>
      </c>
      <c r="AX1126" s="13" t="s">
        <v>73</v>
      </c>
      <c r="AY1126" s="231" t="s">
        <v>143</v>
      </c>
    </row>
    <row r="1127" spans="2:51" s="15" customFormat="1" ht="10.2">
      <c r="B1127" s="243"/>
      <c r="C1127" s="244"/>
      <c r="D1127" s="217" t="s">
        <v>177</v>
      </c>
      <c r="E1127" s="245" t="s">
        <v>1</v>
      </c>
      <c r="F1127" s="246" t="s">
        <v>352</v>
      </c>
      <c r="G1127" s="244"/>
      <c r="H1127" s="247">
        <v>185.09400000000002</v>
      </c>
      <c r="I1127" s="248"/>
      <c r="J1127" s="244"/>
      <c r="K1127" s="244"/>
      <c r="L1127" s="249"/>
      <c r="M1127" s="250"/>
      <c r="N1127" s="251"/>
      <c r="O1127" s="251"/>
      <c r="P1127" s="251"/>
      <c r="Q1127" s="251"/>
      <c r="R1127" s="251"/>
      <c r="S1127" s="251"/>
      <c r="T1127" s="252"/>
      <c r="AT1127" s="253" t="s">
        <v>177</v>
      </c>
      <c r="AU1127" s="253" t="s">
        <v>83</v>
      </c>
      <c r="AV1127" s="15" t="s">
        <v>157</v>
      </c>
      <c r="AW1127" s="15" t="s">
        <v>29</v>
      </c>
      <c r="AX1127" s="15" t="s">
        <v>73</v>
      </c>
      <c r="AY1127" s="253" t="s">
        <v>143</v>
      </c>
    </row>
    <row r="1128" spans="2:51" s="13" customFormat="1" ht="10.2">
      <c r="B1128" s="221"/>
      <c r="C1128" s="222"/>
      <c r="D1128" s="217" t="s">
        <v>177</v>
      </c>
      <c r="E1128" s="223" t="s">
        <v>1</v>
      </c>
      <c r="F1128" s="224" t="s">
        <v>353</v>
      </c>
      <c r="G1128" s="222"/>
      <c r="H1128" s="225">
        <v>4.86</v>
      </c>
      <c r="I1128" s="226"/>
      <c r="J1128" s="222"/>
      <c r="K1128" s="222"/>
      <c r="L1128" s="227"/>
      <c r="M1128" s="228"/>
      <c r="N1128" s="229"/>
      <c r="O1128" s="229"/>
      <c r="P1128" s="229"/>
      <c r="Q1128" s="229"/>
      <c r="R1128" s="229"/>
      <c r="S1128" s="229"/>
      <c r="T1128" s="230"/>
      <c r="AT1128" s="231" t="s">
        <v>177</v>
      </c>
      <c r="AU1128" s="231" t="s">
        <v>83</v>
      </c>
      <c r="AV1128" s="13" t="s">
        <v>83</v>
      </c>
      <c r="AW1128" s="13" t="s">
        <v>29</v>
      </c>
      <c r="AX1128" s="13" t="s">
        <v>73</v>
      </c>
      <c r="AY1128" s="231" t="s">
        <v>143</v>
      </c>
    </row>
    <row r="1129" spans="2:51" s="13" customFormat="1" ht="10.2">
      <c r="B1129" s="221"/>
      <c r="C1129" s="222"/>
      <c r="D1129" s="217" t="s">
        <v>177</v>
      </c>
      <c r="E1129" s="223" t="s">
        <v>1</v>
      </c>
      <c r="F1129" s="224" t="s">
        <v>354</v>
      </c>
      <c r="G1129" s="222"/>
      <c r="H1129" s="225">
        <v>98.04</v>
      </c>
      <c r="I1129" s="226"/>
      <c r="J1129" s="222"/>
      <c r="K1129" s="222"/>
      <c r="L1129" s="227"/>
      <c r="M1129" s="228"/>
      <c r="N1129" s="229"/>
      <c r="O1129" s="229"/>
      <c r="P1129" s="229"/>
      <c r="Q1129" s="229"/>
      <c r="R1129" s="229"/>
      <c r="S1129" s="229"/>
      <c r="T1129" s="230"/>
      <c r="AT1129" s="231" t="s">
        <v>177</v>
      </c>
      <c r="AU1129" s="231" t="s">
        <v>83</v>
      </c>
      <c r="AV1129" s="13" t="s">
        <v>83</v>
      </c>
      <c r="AW1129" s="13" t="s">
        <v>29</v>
      </c>
      <c r="AX1129" s="13" t="s">
        <v>73</v>
      </c>
      <c r="AY1129" s="231" t="s">
        <v>143</v>
      </c>
    </row>
    <row r="1130" spans="2:51" s="13" customFormat="1" ht="10.2">
      <c r="B1130" s="221"/>
      <c r="C1130" s="222"/>
      <c r="D1130" s="217" t="s">
        <v>177</v>
      </c>
      <c r="E1130" s="223" t="s">
        <v>1</v>
      </c>
      <c r="F1130" s="224" t="s">
        <v>355</v>
      </c>
      <c r="G1130" s="222"/>
      <c r="H1130" s="225">
        <v>6.12</v>
      </c>
      <c r="I1130" s="226"/>
      <c r="J1130" s="222"/>
      <c r="K1130" s="222"/>
      <c r="L1130" s="227"/>
      <c r="M1130" s="228"/>
      <c r="N1130" s="229"/>
      <c r="O1130" s="229"/>
      <c r="P1130" s="229"/>
      <c r="Q1130" s="229"/>
      <c r="R1130" s="229"/>
      <c r="S1130" s="229"/>
      <c r="T1130" s="230"/>
      <c r="AT1130" s="231" t="s">
        <v>177</v>
      </c>
      <c r="AU1130" s="231" t="s">
        <v>83</v>
      </c>
      <c r="AV1130" s="13" t="s">
        <v>83</v>
      </c>
      <c r="AW1130" s="13" t="s">
        <v>29</v>
      </c>
      <c r="AX1130" s="13" t="s">
        <v>73</v>
      </c>
      <c r="AY1130" s="231" t="s">
        <v>143</v>
      </c>
    </row>
    <row r="1131" spans="2:51" s="13" customFormat="1" ht="10.2">
      <c r="B1131" s="221"/>
      <c r="C1131" s="222"/>
      <c r="D1131" s="217" t="s">
        <v>177</v>
      </c>
      <c r="E1131" s="223" t="s">
        <v>1</v>
      </c>
      <c r="F1131" s="224" t="s">
        <v>356</v>
      </c>
      <c r="G1131" s="222"/>
      <c r="H1131" s="225">
        <v>-30.72</v>
      </c>
      <c r="I1131" s="226"/>
      <c r="J1131" s="222"/>
      <c r="K1131" s="222"/>
      <c r="L1131" s="227"/>
      <c r="M1131" s="228"/>
      <c r="N1131" s="229"/>
      <c r="O1131" s="229"/>
      <c r="P1131" s="229"/>
      <c r="Q1131" s="229"/>
      <c r="R1131" s="229"/>
      <c r="S1131" s="229"/>
      <c r="T1131" s="230"/>
      <c r="AT1131" s="231" t="s">
        <v>177</v>
      </c>
      <c r="AU1131" s="231" t="s">
        <v>83</v>
      </c>
      <c r="AV1131" s="13" t="s">
        <v>83</v>
      </c>
      <c r="AW1131" s="13" t="s">
        <v>29</v>
      </c>
      <c r="AX1131" s="13" t="s">
        <v>73</v>
      </c>
      <c r="AY1131" s="231" t="s">
        <v>143</v>
      </c>
    </row>
    <row r="1132" spans="2:51" s="13" customFormat="1" ht="10.2">
      <c r="B1132" s="221"/>
      <c r="C1132" s="222"/>
      <c r="D1132" s="217" t="s">
        <v>177</v>
      </c>
      <c r="E1132" s="223" t="s">
        <v>1</v>
      </c>
      <c r="F1132" s="224" t="s">
        <v>357</v>
      </c>
      <c r="G1132" s="222"/>
      <c r="H1132" s="225">
        <v>2.04</v>
      </c>
      <c r="I1132" s="226"/>
      <c r="J1132" s="222"/>
      <c r="K1132" s="222"/>
      <c r="L1132" s="227"/>
      <c r="M1132" s="228"/>
      <c r="N1132" s="229"/>
      <c r="O1132" s="229"/>
      <c r="P1132" s="229"/>
      <c r="Q1132" s="229"/>
      <c r="R1132" s="229"/>
      <c r="S1132" s="229"/>
      <c r="T1132" s="230"/>
      <c r="AT1132" s="231" t="s">
        <v>177</v>
      </c>
      <c r="AU1132" s="231" t="s">
        <v>83</v>
      </c>
      <c r="AV1132" s="13" t="s">
        <v>83</v>
      </c>
      <c r="AW1132" s="13" t="s">
        <v>29</v>
      </c>
      <c r="AX1132" s="13" t="s">
        <v>73</v>
      </c>
      <c r="AY1132" s="231" t="s">
        <v>143</v>
      </c>
    </row>
    <row r="1133" spans="2:51" s="13" customFormat="1" ht="20.4">
      <c r="B1133" s="221"/>
      <c r="C1133" s="222"/>
      <c r="D1133" s="217" t="s">
        <v>177</v>
      </c>
      <c r="E1133" s="223" t="s">
        <v>1</v>
      </c>
      <c r="F1133" s="224" t="s">
        <v>1090</v>
      </c>
      <c r="G1133" s="222"/>
      <c r="H1133" s="225">
        <v>17.43</v>
      </c>
      <c r="I1133" s="226"/>
      <c r="J1133" s="222"/>
      <c r="K1133" s="222"/>
      <c r="L1133" s="227"/>
      <c r="M1133" s="228"/>
      <c r="N1133" s="229"/>
      <c r="O1133" s="229"/>
      <c r="P1133" s="229"/>
      <c r="Q1133" s="229"/>
      <c r="R1133" s="229"/>
      <c r="S1133" s="229"/>
      <c r="T1133" s="230"/>
      <c r="AT1133" s="231" t="s">
        <v>177</v>
      </c>
      <c r="AU1133" s="231" t="s">
        <v>83</v>
      </c>
      <c r="AV1133" s="13" t="s">
        <v>83</v>
      </c>
      <c r="AW1133" s="13" t="s">
        <v>29</v>
      </c>
      <c r="AX1133" s="13" t="s">
        <v>73</v>
      </c>
      <c r="AY1133" s="231" t="s">
        <v>143</v>
      </c>
    </row>
    <row r="1134" spans="2:51" s="15" customFormat="1" ht="10.2">
      <c r="B1134" s="243"/>
      <c r="C1134" s="244"/>
      <c r="D1134" s="217" t="s">
        <v>177</v>
      </c>
      <c r="E1134" s="245" t="s">
        <v>1</v>
      </c>
      <c r="F1134" s="246" t="s">
        <v>358</v>
      </c>
      <c r="G1134" s="244"/>
      <c r="H1134" s="247">
        <v>97.77000000000001</v>
      </c>
      <c r="I1134" s="248"/>
      <c r="J1134" s="244"/>
      <c r="K1134" s="244"/>
      <c r="L1134" s="249"/>
      <c r="M1134" s="250"/>
      <c r="N1134" s="251"/>
      <c r="O1134" s="251"/>
      <c r="P1134" s="251"/>
      <c r="Q1134" s="251"/>
      <c r="R1134" s="251"/>
      <c r="S1134" s="251"/>
      <c r="T1134" s="252"/>
      <c r="AT1134" s="253" t="s">
        <v>177</v>
      </c>
      <c r="AU1134" s="253" t="s">
        <v>83</v>
      </c>
      <c r="AV1134" s="15" t="s">
        <v>157</v>
      </c>
      <c r="AW1134" s="15" t="s">
        <v>29</v>
      </c>
      <c r="AX1134" s="15" t="s">
        <v>73</v>
      </c>
      <c r="AY1134" s="253" t="s">
        <v>143</v>
      </c>
    </row>
    <row r="1135" spans="2:51" s="13" customFormat="1" ht="10.2">
      <c r="B1135" s="221"/>
      <c r="C1135" s="222"/>
      <c r="D1135" s="217" t="s">
        <v>177</v>
      </c>
      <c r="E1135" s="223" t="s">
        <v>1</v>
      </c>
      <c r="F1135" s="224" t="s">
        <v>664</v>
      </c>
      <c r="G1135" s="222"/>
      <c r="H1135" s="225">
        <v>49.92</v>
      </c>
      <c r="I1135" s="226"/>
      <c r="J1135" s="222"/>
      <c r="K1135" s="222"/>
      <c r="L1135" s="227"/>
      <c r="M1135" s="228"/>
      <c r="N1135" s="229"/>
      <c r="O1135" s="229"/>
      <c r="P1135" s="229"/>
      <c r="Q1135" s="229"/>
      <c r="R1135" s="229"/>
      <c r="S1135" s="229"/>
      <c r="T1135" s="230"/>
      <c r="AT1135" s="231" t="s">
        <v>177</v>
      </c>
      <c r="AU1135" s="231" t="s">
        <v>83</v>
      </c>
      <c r="AV1135" s="13" t="s">
        <v>83</v>
      </c>
      <c r="AW1135" s="13" t="s">
        <v>29</v>
      </c>
      <c r="AX1135" s="13" t="s">
        <v>73</v>
      </c>
      <c r="AY1135" s="231" t="s">
        <v>143</v>
      </c>
    </row>
    <row r="1136" spans="2:51" s="13" customFormat="1" ht="10.2">
      <c r="B1136" s="221"/>
      <c r="C1136" s="222"/>
      <c r="D1136" s="217" t="s">
        <v>177</v>
      </c>
      <c r="E1136" s="223" t="s">
        <v>1</v>
      </c>
      <c r="F1136" s="224" t="s">
        <v>665</v>
      </c>
      <c r="G1136" s="222"/>
      <c r="H1136" s="225">
        <v>-2.416</v>
      </c>
      <c r="I1136" s="226"/>
      <c r="J1136" s="222"/>
      <c r="K1136" s="222"/>
      <c r="L1136" s="227"/>
      <c r="M1136" s="228"/>
      <c r="N1136" s="229"/>
      <c r="O1136" s="229"/>
      <c r="P1136" s="229"/>
      <c r="Q1136" s="229"/>
      <c r="R1136" s="229"/>
      <c r="S1136" s="229"/>
      <c r="T1136" s="230"/>
      <c r="AT1136" s="231" t="s">
        <v>177</v>
      </c>
      <c r="AU1136" s="231" t="s">
        <v>83</v>
      </c>
      <c r="AV1136" s="13" t="s">
        <v>83</v>
      </c>
      <c r="AW1136" s="13" t="s">
        <v>29</v>
      </c>
      <c r="AX1136" s="13" t="s">
        <v>73</v>
      </c>
      <c r="AY1136" s="231" t="s">
        <v>143</v>
      </c>
    </row>
    <row r="1137" spans="2:51" s="13" customFormat="1" ht="10.2">
      <c r="B1137" s="221"/>
      <c r="C1137" s="222"/>
      <c r="D1137" s="217" t="s">
        <v>177</v>
      </c>
      <c r="E1137" s="223" t="s">
        <v>1</v>
      </c>
      <c r="F1137" s="224" t="s">
        <v>666</v>
      </c>
      <c r="G1137" s="222"/>
      <c r="H1137" s="225">
        <v>0.26</v>
      </c>
      <c r="I1137" s="226"/>
      <c r="J1137" s="222"/>
      <c r="K1137" s="222"/>
      <c r="L1137" s="227"/>
      <c r="M1137" s="228"/>
      <c r="N1137" s="229"/>
      <c r="O1137" s="229"/>
      <c r="P1137" s="229"/>
      <c r="Q1137" s="229"/>
      <c r="R1137" s="229"/>
      <c r="S1137" s="229"/>
      <c r="T1137" s="230"/>
      <c r="AT1137" s="231" t="s">
        <v>177</v>
      </c>
      <c r="AU1137" s="231" t="s">
        <v>83</v>
      </c>
      <c r="AV1137" s="13" t="s">
        <v>83</v>
      </c>
      <c r="AW1137" s="13" t="s">
        <v>29</v>
      </c>
      <c r="AX1137" s="13" t="s">
        <v>73</v>
      </c>
      <c r="AY1137" s="231" t="s">
        <v>143</v>
      </c>
    </row>
    <row r="1138" spans="2:51" s="13" customFormat="1" ht="10.2">
      <c r="B1138" s="221"/>
      <c r="C1138" s="222"/>
      <c r="D1138" s="217" t="s">
        <v>177</v>
      </c>
      <c r="E1138" s="223" t="s">
        <v>1</v>
      </c>
      <c r="F1138" s="224" t="s">
        <v>667</v>
      </c>
      <c r="G1138" s="222"/>
      <c r="H1138" s="225">
        <v>0.711</v>
      </c>
      <c r="I1138" s="226"/>
      <c r="J1138" s="222"/>
      <c r="K1138" s="222"/>
      <c r="L1138" s="227"/>
      <c r="M1138" s="228"/>
      <c r="N1138" s="229"/>
      <c r="O1138" s="229"/>
      <c r="P1138" s="229"/>
      <c r="Q1138" s="229"/>
      <c r="R1138" s="229"/>
      <c r="S1138" s="229"/>
      <c r="T1138" s="230"/>
      <c r="AT1138" s="231" t="s">
        <v>177</v>
      </c>
      <c r="AU1138" s="231" t="s">
        <v>83</v>
      </c>
      <c r="AV1138" s="13" t="s">
        <v>83</v>
      </c>
      <c r="AW1138" s="13" t="s">
        <v>29</v>
      </c>
      <c r="AX1138" s="13" t="s">
        <v>73</v>
      </c>
      <c r="AY1138" s="231" t="s">
        <v>143</v>
      </c>
    </row>
    <row r="1139" spans="2:51" s="15" customFormat="1" ht="10.2">
      <c r="B1139" s="243"/>
      <c r="C1139" s="244"/>
      <c r="D1139" s="217" t="s">
        <v>177</v>
      </c>
      <c r="E1139" s="245" t="s">
        <v>1</v>
      </c>
      <c r="F1139" s="246" t="s">
        <v>949</v>
      </c>
      <c r="G1139" s="244"/>
      <c r="H1139" s="247">
        <v>48.475</v>
      </c>
      <c r="I1139" s="248"/>
      <c r="J1139" s="244"/>
      <c r="K1139" s="244"/>
      <c r="L1139" s="249"/>
      <c r="M1139" s="250"/>
      <c r="N1139" s="251"/>
      <c r="O1139" s="251"/>
      <c r="P1139" s="251"/>
      <c r="Q1139" s="251"/>
      <c r="R1139" s="251"/>
      <c r="S1139" s="251"/>
      <c r="T1139" s="252"/>
      <c r="AT1139" s="253" t="s">
        <v>177</v>
      </c>
      <c r="AU1139" s="253" t="s">
        <v>83</v>
      </c>
      <c r="AV1139" s="15" t="s">
        <v>157</v>
      </c>
      <c r="AW1139" s="15" t="s">
        <v>29</v>
      </c>
      <c r="AX1139" s="15" t="s">
        <v>73</v>
      </c>
      <c r="AY1139" s="253" t="s">
        <v>143</v>
      </c>
    </row>
    <row r="1140" spans="2:51" s="14" customFormat="1" ht="10.2">
      <c r="B1140" s="232"/>
      <c r="C1140" s="233"/>
      <c r="D1140" s="217" t="s">
        <v>177</v>
      </c>
      <c r="E1140" s="234" t="s">
        <v>1</v>
      </c>
      <c r="F1140" s="235" t="s">
        <v>179</v>
      </c>
      <c r="G1140" s="233"/>
      <c r="H1140" s="236">
        <v>699.5169999999997</v>
      </c>
      <c r="I1140" s="237"/>
      <c r="J1140" s="233"/>
      <c r="K1140" s="233"/>
      <c r="L1140" s="238"/>
      <c r="M1140" s="239"/>
      <c r="N1140" s="240"/>
      <c r="O1140" s="240"/>
      <c r="P1140" s="240"/>
      <c r="Q1140" s="240"/>
      <c r="R1140" s="240"/>
      <c r="S1140" s="240"/>
      <c r="T1140" s="241"/>
      <c r="AT1140" s="242" t="s">
        <v>177</v>
      </c>
      <c r="AU1140" s="242" t="s">
        <v>83</v>
      </c>
      <c r="AV1140" s="14" t="s">
        <v>151</v>
      </c>
      <c r="AW1140" s="14" t="s">
        <v>29</v>
      </c>
      <c r="AX1140" s="14" t="s">
        <v>81</v>
      </c>
      <c r="AY1140" s="242" t="s">
        <v>143</v>
      </c>
    </row>
    <row r="1141" spans="1:65" s="2" customFormat="1" ht="32.4" customHeight="1">
      <c r="A1141" s="35"/>
      <c r="B1141" s="36"/>
      <c r="C1141" s="204" t="s">
        <v>1091</v>
      </c>
      <c r="D1141" s="204" t="s">
        <v>146</v>
      </c>
      <c r="E1141" s="205" t="s">
        <v>1092</v>
      </c>
      <c r="F1141" s="206" t="s">
        <v>1093</v>
      </c>
      <c r="G1141" s="207" t="s">
        <v>199</v>
      </c>
      <c r="H1141" s="208">
        <v>527.02</v>
      </c>
      <c r="I1141" s="209"/>
      <c r="J1141" s="210">
        <f>ROUND(I1141*H1141,2)</f>
        <v>0</v>
      </c>
      <c r="K1141" s="206" t="s">
        <v>150</v>
      </c>
      <c r="L1141" s="40"/>
      <c r="M1141" s="211" t="s">
        <v>1</v>
      </c>
      <c r="N1141" s="212" t="s">
        <v>38</v>
      </c>
      <c r="O1141" s="72"/>
      <c r="P1141" s="213">
        <f>O1141*H1141</f>
        <v>0</v>
      </c>
      <c r="Q1141" s="213">
        <v>0</v>
      </c>
      <c r="R1141" s="213">
        <f>Q1141*H1141</f>
        <v>0</v>
      </c>
      <c r="S1141" s="213">
        <v>0.005</v>
      </c>
      <c r="T1141" s="214">
        <f>S1141*H1141</f>
        <v>2.6351</v>
      </c>
      <c r="U1141" s="35"/>
      <c r="V1141" s="35"/>
      <c r="W1141" s="35"/>
      <c r="X1141" s="35"/>
      <c r="Y1141" s="35"/>
      <c r="Z1141" s="35"/>
      <c r="AA1141" s="35"/>
      <c r="AB1141" s="35"/>
      <c r="AC1141" s="35"/>
      <c r="AD1141" s="35"/>
      <c r="AE1141" s="35"/>
      <c r="AR1141" s="215" t="s">
        <v>151</v>
      </c>
      <c r="AT1141" s="215" t="s">
        <v>146</v>
      </c>
      <c r="AU1141" s="215" t="s">
        <v>83</v>
      </c>
      <c r="AY1141" s="18" t="s">
        <v>143</v>
      </c>
      <c r="BE1141" s="216">
        <f>IF(N1141="základní",J1141,0)</f>
        <v>0</v>
      </c>
      <c r="BF1141" s="216">
        <f>IF(N1141="snížená",J1141,0)</f>
        <v>0</v>
      </c>
      <c r="BG1141" s="216">
        <f>IF(N1141="zákl. přenesená",J1141,0)</f>
        <v>0</v>
      </c>
      <c r="BH1141" s="216">
        <f>IF(N1141="sníž. přenesená",J1141,0)</f>
        <v>0</v>
      </c>
      <c r="BI1141" s="216">
        <f>IF(N1141="nulová",J1141,0)</f>
        <v>0</v>
      </c>
      <c r="BJ1141" s="18" t="s">
        <v>81</v>
      </c>
      <c r="BK1141" s="216">
        <f>ROUND(I1141*H1141,2)</f>
        <v>0</v>
      </c>
      <c r="BL1141" s="18" t="s">
        <v>151</v>
      </c>
      <c r="BM1141" s="215" t="s">
        <v>1094</v>
      </c>
    </row>
    <row r="1142" spans="2:51" s="13" customFormat="1" ht="10.2">
      <c r="B1142" s="221"/>
      <c r="C1142" s="222"/>
      <c r="D1142" s="217" t="s">
        <v>177</v>
      </c>
      <c r="E1142" s="223" t="s">
        <v>1</v>
      </c>
      <c r="F1142" s="224" t="s">
        <v>367</v>
      </c>
      <c r="G1142" s="222"/>
      <c r="H1142" s="225">
        <v>136.422</v>
      </c>
      <c r="I1142" s="226"/>
      <c r="J1142" s="222"/>
      <c r="K1142" s="222"/>
      <c r="L1142" s="227"/>
      <c r="M1142" s="228"/>
      <c r="N1142" s="229"/>
      <c r="O1142" s="229"/>
      <c r="P1142" s="229"/>
      <c r="Q1142" s="229"/>
      <c r="R1142" s="229"/>
      <c r="S1142" s="229"/>
      <c r="T1142" s="230"/>
      <c r="AT1142" s="231" t="s">
        <v>177</v>
      </c>
      <c r="AU1142" s="231" t="s">
        <v>83</v>
      </c>
      <c r="AV1142" s="13" t="s">
        <v>83</v>
      </c>
      <c r="AW1142" s="13" t="s">
        <v>29</v>
      </c>
      <c r="AX1142" s="13" t="s">
        <v>73</v>
      </c>
      <c r="AY1142" s="231" t="s">
        <v>143</v>
      </c>
    </row>
    <row r="1143" spans="2:51" s="13" customFormat="1" ht="10.2">
      <c r="B1143" s="221"/>
      <c r="C1143" s="222"/>
      <c r="D1143" s="217" t="s">
        <v>177</v>
      </c>
      <c r="E1143" s="223" t="s">
        <v>1</v>
      </c>
      <c r="F1143" s="224" t="s">
        <v>368</v>
      </c>
      <c r="G1143" s="222"/>
      <c r="H1143" s="225">
        <v>-29.4</v>
      </c>
      <c r="I1143" s="226"/>
      <c r="J1143" s="222"/>
      <c r="K1143" s="222"/>
      <c r="L1143" s="227"/>
      <c r="M1143" s="228"/>
      <c r="N1143" s="229"/>
      <c r="O1143" s="229"/>
      <c r="P1143" s="229"/>
      <c r="Q1143" s="229"/>
      <c r="R1143" s="229"/>
      <c r="S1143" s="229"/>
      <c r="T1143" s="230"/>
      <c r="AT1143" s="231" t="s">
        <v>177</v>
      </c>
      <c r="AU1143" s="231" t="s">
        <v>83</v>
      </c>
      <c r="AV1143" s="13" t="s">
        <v>83</v>
      </c>
      <c r="AW1143" s="13" t="s">
        <v>29</v>
      </c>
      <c r="AX1143" s="13" t="s">
        <v>73</v>
      </c>
      <c r="AY1143" s="231" t="s">
        <v>143</v>
      </c>
    </row>
    <row r="1144" spans="2:51" s="13" customFormat="1" ht="10.2">
      <c r="B1144" s="221"/>
      <c r="C1144" s="222"/>
      <c r="D1144" s="217" t="s">
        <v>177</v>
      </c>
      <c r="E1144" s="223" t="s">
        <v>1</v>
      </c>
      <c r="F1144" s="224" t="s">
        <v>369</v>
      </c>
      <c r="G1144" s="222"/>
      <c r="H1144" s="225">
        <v>-4.29</v>
      </c>
      <c r="I1144" s="226"/>
      <c r="J1144" s="222"/>
      <c r="K1144" s="222"/>
      <c r="L1144" s="227"/>
      <c r="M1144" s="228"/>
      <c r="N1144" s="229"/>
      <c r="O1144" s="229"/>
      <c r="P1144" s="229"/>
      <c r="Q1144" s="229"/>
      <c r="R1144" s="229"/>
      <c r="S1144" s="229"/>
      <c r="T1144" s="230"/>
      <c r="AT1144" s="231" t="s">
        <v>177</v>
      </c>
      <c r="AU1144" s="231" t="s">
        <v>83</v>
      </c>
      <c r="AV1144" s="13" t="s">
        <v>83</v>
      </c>
      <c r="AW1144" s="13" t="s">
        <v>29</v>
      </c>
      <c r="AX1144" s="13" t="s">
        <v>73</v>
      </c>
      <c r="AY1144" s="231" t="s">
        <v>143</v>
      </c>
    </row>
    <row r="1145" spans="2:51" s="13" customFormat="1" ht="10.2">
      <c r="B1145" s="221"/>
      <c r="C1145" s="222"/>
      <c r="D1145" s="217" t="s">
        <v>177</v>
      </c>
      <c r="E1145" s="223" t="s">
        <v>1</v>
      </c>
      <c r="F1145" s="224" t="s">
        <v>370</v>
      </c>
      <c r="G1145" s="222"/>
      <c r="H1145" s="225">
        <v>12.24</v>
      </c>
      <c r="I1145" s="226"/>
      <c r="J1145" s="222"/>
      <c r="K1145" s="222"/>
      <c r="L1145" s="227"/>
      <c r="M1145" s="228"/>
      <c r="N1145" s="229"/>
      <c r="O1145" s="229"/>
      <c r="P1145" s="229"/>
      <c r="Q1145" s="229"/>
      <c r="R1145" s="229"/>
      <c r="S1145" s="229"/>
      <c r="T1145" s="230"/>
      <c r="AT1145" s="231" t="s">
        <v>177</v>
      </c>
      <c r="AU1145" s="231" t="s">
        <v>83</v>
      </c>
      <c r="AV1145" s="13" t="s">
        <v>83</v>
      </c>
      <c r="AW1145" s="13" t="s">
        <v>29</v>
      </c>
      <c r="AX1145" s="13" t="s">
        <v>73</v>
      </c>
      <c r="AY1145" s="231" t="s">
        <v>143</v>
      </c>
    </row>
    <row r="1146" spans="2:51" s="13" customFormat="1" ht="10.2">
      <c r="B1146" s="221"/>
      <c r="C1146" s="222"/>
      <c r="D1146" s="217" t="s">
        <v>177</v>
      </c>
      <c r="E1146" s="223" t="s">
        <v>1</v>
      </c>
      <c r="F1146" s="224" t="s">
        <v>371</v>
      </c>
      <c r="G1146" s="222"/>
      <c r="H1146" s="225">
        <v>0.63</v>
      </c>
      <c r="I1146" s="226"/>
      <c r="J1146" s="222"/>
      <c r="K1146" s="222"/>
      <c r="L1146" s="227"/>
      <c r="M1146" s="228"/>
      <c r="N1146" s="229"/>
      <c r="O1146" s="229"/>
      <c r="P1146" s="229"/>
      <c r="Q1146" s="229"/>
      <c r="R1146" s="229"/>
      <c r="S1146" s="229"/>
      <c r="T1146" s="230"/>
      <c r="AT1146" s="231" t="s">
        <v>177</v>
      </c>
      <c r="AU1146" s="231" t="s">
        <v>83</v>
      </c>
      <c r="AV1146" s="13" t="s">
        <v>83</v>
      </c>
      <c r="AW1146" s="13" t="s">
        <v>29</v>
      </c>
      <c r="AX1146" s="13" t="s">
        <v>73</v>
      </c>
      <c r="AY1146" s="231" t="s">
        <v>143</v>
      </c>
    </row>
    <row r="1147" spans="2:51" s="13" customFormat="1" ht="10.2">
      <c r="B1147" s="221"/>
      <c r="C1147" s="222"/>
      <c r="D1147" s="217" t="s">
        <v>177</v>
      </c>
      <c r="E1147" s="223" t="s">
        <v>1</v>
      </c>
      <c r="F1147" s="224" t="s">
        <v>372</v>
      </c>
      <c r="G1147" s="222"/>
      <c r="H1147" s="225">
        <v>1.08</v>
      </c>
      <c r="I1147" s="226"/>
      <c r="J1147" s="222"/>
      <c r="K1147" s="222"/>
      <c r="L1147" s="227"/>
      <c r="M1147" s="228"/>
      <c r="N1147" s="229"/>
      <c r="O1147" s="229"/>
      <c r="P1147" s="229"/>
      <c r="Q1147" s="229"/>
      <c r="R1147" s="229"/>
      <c r="S1147" s="229"/>
      <c r="T1147" s="230"/>
      <c r="AT1147" s="231" t="s">
        <v>177</v>
      </c>
      <c r="AU1147" s="231" t="s">
        <v>83</v>
      </c>
      <c r="AV1147" s="13" t="s">
        <v>83</v>
      </c>
      <c r="AW1147" s="13" t="s">
        <v>29</v>
      </c>
      <c r="AX1147" s="13" t="s">
        <v>73</v>
      </c>
      <c r="AY1147" s="231" t="s">
        <v>143</v>
      </c>
    </row>
    <row r="1148" spans="2:51" s="13" customFormat="1" ht="10.2">
      <c r="B1148" s="221"/>
      <c r="C1148" s="222"/>
      <c r="D1148" s="217" t="s">
        <v>177</v>
      </c>
      <c r="E1148" s="223" t="s">
        <v>1</v>
      </c>
      <c r="F1148" s="224" t="s">
        <v>1095</v>
      </c>
      <c r="G1148" s="222"/>
      <c r="H1148" s="225">
        <v>0.3</v>
      </c>
      <c r="I1148" s="226"/>
      <c r="J1148" s="222"/>
      <c r="K1148" s="222"/>
      <c r="L1148" s="227"/>
      <c r="M1148" s="228"/>
      <c r="N1148" s="229"/>
      <c r="O1148" s="229"/>
      <c r="P1148" s="229"/>
      <c r="Q1148" s="229"/>
      <c r="R1148" s="229"/>
      <c r="S1148" s="229"/>
      <c r="T1148" s="230"/>
      <c r="AT1148" s="231" t="s">
        <v>177</v>
      </c>
      <c r="AU1148" s="231" t="s">
        <v>83</v>
      </c>
      <c r="AV1148" s="13" t="s">
        <v>83</v>
      </c>
      <c r="AW1148" s="13" t="s">
        <v>29</v>
      </c>
      <c r="AX1148" s="13" t="s">
        <v>73</v>
      </c>
      <c r="AY1148" s="231" t="s">
        <v>143</v>
      </c>
    </row>
    <row r="1149" spans="2:51" s="13" customFormat="1" ht="20.4">
      <c r="B1149" s="221"/>
      <c r="C1149" s="222"/>
      <c r="D1149" s="217" t="s">
        <v>177</v>
      </c>
      <c r="E1149" s="223" t="s">
        <v>1</v>
      </c>
      <c r="F1149" s="224" t="s">
        <v>379</v>
      </c>
      <c r="G1149" s="222"/>
      <c r="H1149" s="225">
        <v>6.82</v>
      </c>
      <c r="I1149" s="226"/>
      <c r="J1149" s="222"/>
      <c r="K1149" s="222"/>
      <c r="L1149" s="227"/>
      <c r="M1149" s="228"/>
      <c r="N1149" s="229"/>
      <c r="O1149" s="229"/>
      <c r="P1149" s="229"/>
      <c r="Q1149" s="229"/>
      <c r="R1149" s="229"/>
      <c r="S1149" s="229"/>
      <c r="T1149" s="230"/>
      <c r="AT1149" s="231" t="s">
        <v>177</v>
      </c>
      <c r="AU1149" s="231" t="s">
        <v>83</v>
      </c>
      <c r="AV1149" s="13" t="s">
        <v>83</v>
      </c>
      <c r="AW1149" s="13" t="s">
        <v>29</v>
      </c>
      <c r="AX1149" s="13" t="s">
        <v>73</v>
      </c>
      <c r="AY1149" s="231" t="s">
        <v>143</v>
      </c>
    </row>
    <row r="1150" spans="2:51" s="13" customFormat="1" ht="20.4">
      <c r="B1150" s="221"/>
      <c r="C1150" s="222"/>
      <c r="D1150" s="217" t="s">
        <v>177</v>
      </c>
      <c r="E1150" s="223" t="s">
        <v>1</v>
      </c>
      <c r="F1150" s="224" t="s">
        <v>380</v>
      </c>
      <c r="G1150" s="222"/>
      <c r="H1150" s="225">
        <v>2.52</v>
      </c>
      <c r="I1150" s="226"/>
      <c r="J1150" s="222"/>
      <c r="K1150" s="222"/>
      <c r="L1150" s="227"/>
      <c r="M1150" s="228"/>
      <c r="N1150" s="229"/>
      <c r="O1150" s="229"/>
      <c r="P1150" s="229"/>
      <c r="Q1150" s="229"/>
      <c r="R1150" s="229"/>
      <c r="S1150" s="229"/>
      <c r="T1150" s="230"/>
      <c r="AT1150" s="231" t="s">
        <v>177</v>
      </c>
      <c r="AU1150" s="231" t="s">
        <v>83</v>
      </c>
      <c r="AV1150" s="13" t="s">
        <v>83</v>
      </c>
      <c r="AW1150" s="13" t="s">
        <v>29</v>
      </c>
      <c r="AX1150" s="13" t="s">
        <v>73</v>
      </c>
      <c r="AY1150" s="231" t="s">
        <v>143</v>
      </c>
    </row>
    <row r="1151" spans="2:51" s="15" customFormat="1" ht="10.2">
      <c r="B1151" s="243"/>
      <c r="C1151" s="244"/>
      <c r="D1151" s="217" t="s">
        <v>177</v>
      </c>
      <c r="E1151" s="245" t="s">
        <v>1</v>
      </c>
      <c r="F1151" s="246" t="s">
        <v>374</v>
      </c>
      <c r="G1151" s="244"/>
      <c r="H1151" s="247">
        <v>126.32199999999996</v>
      </c>
      <c r="I1151" s="248"/>
      <c r="J1151" s="244"/>
      <c r="K1151" s="244"/>
      <c r="L1151" s="249"/>
      <c r="M1151" s="250"/>
      <c r="N1151" s="251"/>
      <c r="O1151" s="251"/>
      <c r="P1151" s="251"/>
      <c r="Q1151" s="251"/>
      <c r="R1151" s="251"/>
      <c r="S1151" s="251"/>
      <c r="T1151" s="252"/>
      <c r="AT1151" s="253" t="s">
        <v>177</v>
      </c>
      <c r="AU1151" s="253" t="s">
        <v>83</v>
      </c>
      <c r="AV1151" s="15" t="s">
        <v>157</v>
      </c>
      <c r="AW1151" s="15" t="s">
        <v>29</v>
      </c>
      <c r="AX1151" s="15" t="s">
        <v>73</v>
      </c>
      <c r="AY1151" s="253" t="s">
        <v>143</v>
      </c>
    </row>
    <row r="1152" spans="2:51" s="13" customFormat="1" ht="10.2">
      <c r="B1152" s="221"/>
      <c r="C1152" s="222"/>
      <c r="D1152" s="217" t="s">
        <v>177</v>
      </c>
      <c r="E1152" s="223" t="s">
        <v>1</v>
      </c>
      <c r="F1152" s="224" t="s">
        <v>602</v>
      </c>
      <c r="G1152" s="222"/>
      <c r="H1152" s="225">
        <v>12</v>
      </c>
      <c r="I1152" s="226"/>
      <c r="J1152" s="222"/>
      <c r="K1152" s="222"/>
      <c r="L1152" s="227"/>
      <c r="M1152" s="228"/>
      <c r="N1152" s="229"/>
      <c r="O1152" s="229"/>
      <c r="P1152" s="229"/>
      <c r="Q1152" s="229"/>
      <c r="R1152" s="229"/>
      <c r="S1152" s="229"/>
      <c r="T1152" s="230"/>
      <c r="AT1152" s="231" t="s">
        <v>177</v>
      </c>
      <c r="AU1152" s="231" t="s">
        <v>83</v>
      </c>
      <c r="AV1152" s="13" t="s">
        <v>83</v>
      </c>
      <c r="AW1152" s="13" t="s">
        <v>29</v>
      </c>
      <c r="AX1152" s="13" t="s">
        <v>73</v>
      </c>
      <c r="AY1152" s="231" t="s">
        <v>143</v>
      </c>
    </row>
    <row r="1153" spans="2:51" s="13" customFormat="1" ht="10.2">
      <c r="B1153" s="221"/>
      <c r="C1153" s="222"/>
      <c r="D1153" s="217" t="s">
        <v>177</v>
      </c>
      <c r="E1153" s="223" t="s">
        <v>1</v>
      </c>
      <c r="F1153" s="224" t="s">
        <v>603</v>
      </c>
      <c r="G1153" s="222"/>
      <c r="H1153" s="225">
        <v>12.96</v>
      </c>
      <c r="I1153" s="226"/>
      <c r="J1153" s="222"/>
      <c r="K1153" s="222"/>
      <c r="L1153" s="227"/>
      <c r="M1153" s="228"/>
      <c r="N1153" s="229"/>
      <c r="O1153" s="229"/>
      <c r="P1153" s="229"/>
      <c r="Q1153" s="229"/>
      <c r="R1153" s="229"/>
      <c r="S1153" s="229"/>
      <c r="T1153" s="230"/>
      <c r="AT1153" s="231" t="s">
        <v>177</v>
      </c>
      <c r="AU1153" s="231" t="s">
        <v>83</v>
      </c>
      <c r="AV1153" s="13" t="s">
        <v>83</v>
      </c>
      <c r="AW1153" s="13" t="s">
        <v>29</v>
      </c>
      <c r="AX1153" s="13" t="s">
        <v>73</v>
      </c>
      <c r="AY1153" s="231" t="s">
        <v>143</v>
      </c>
    </row>
    <row r="1154" spans="2:51" s="13" customFormat="1" ht="10.2">
      <c r="B1154" s="221"/>
      <c r="C1154" s="222"/>
      <c r="D1154" s="217" t="s">
        <v>177</v>
      </c>
      <c r="E1154" s="223" t="s">
        <v>1</v>
      </c>
      <c r="F1154" s="224" t="s">
        <v>604</v>
      </c>
      <c r="G1154" s="222"/>
      <c r="H1154" s="225">
        <v>-8.745</v>
      </c>
      <c r="I1154" s="226"/>
      <c r="J1154" s="222"/>
      <c r="K1154" s="222"/>
      <c r="L1154" s="227"/>
      <c r="M1154" s="228"/>
      <c r="N1154" s="229"/>
      <c r="O1154" s="229"/>
      <c r="P1154" s="229"/>
      <c r="Q1154" s="229"/>
      <c r="R1154" s="229"/>
      <c r="S1154" s="229"/>
      <c r="T1154" s="230"/>
      <c r="AT1154" s="231" t="s">
        <v>177</v>
      </c>
      <c r="AU1154" s="231" t="s">
        <v>83</v>
      </c>
      <c r="AV1154" s="13" t="s">
        <v>83</v>
      </c>
      <c r="AW1154" s="13" t="s">
        <v>29</v>
      </c>
      <c r="AX1154" s="13" t="s">
        <v>73</v>
      </c>
      <c r="AY1154" s="231" t="s">
        <v>143</v>
      </c>
    </row>
    <row r="1155" spans="2:51" s="13" customFormat="1" ht="10.2">
      <c r="B1155" s="221"/>
      <c r="C1155" s="222"/>
      <c r="D1155" s="217" t="s">
        <v>177</v>
      </c>
      <c r="E1155" s="223" t="s">
        <v>1</v>
      </c>
      <c r="F1155" s="224" t="s">
        <v>605</v>
      </c>
      <c r="G1155" s="222"/>
      <c r="H1155" s="225">
        <v>40.59</v>
      </c>
      <c r="I1155" s="226"/>
      <c r="J1155" s="222"/>
      <c r="K1155" s="222"/>
      <c r="L1155" s="227"/>
      <c r="M1155" s="228"/>
      <c r="N1155" s="229"/>
      <c r="O1155" s="229"/>
      <c r="P1155" s="229"/>
      <c r="Q1155" s="229"/>
      <c r="R1155" s="229"/>
      <c r="S1155" s="229"/>
      <c r="T1155" s="230"/>
      <c r="AT1155" s="231" t="s">
        <v>177</v>
      </c>
      <c r="AU1155" s="231" t="s">
        <v>83</v>
      </c>
      <c r="AV1155" s="13" t="s">
        <v>83</v>
      </c>
      <c r="AW1155" s="13" t="s">
        <v>29</v>
      </c>
      <c r="AX1155" s="13" t="s">
        <v>73</v>
      </c>
      <c r="AY1155" s="231" t="s">
        <v>143</v>
      </c>
    </row>
    <row r="1156" spans="2:51" s="13" customFormat="1" ht="10.2">
      <c r="B1156" s="221"/>
      <c r="C1156" s="222"/>
      <c r="D1156" s="217" t="s">
        <v>177</v>
      </c>
      <c r="E1156" s="223" t="s">
        <v>1</v>
      </c>
      <c r="F1156" s="224" t="s">
        <v>606</v>
      </c>
      <c r="G1156" s="222"/>
      <c r="H1156" s="225">
        <v>158.953</v>
      </c>
      <c r="I1156" s="226"/>
      <c r="J1156" s="222"/>
      <c r="K1156" s="222"/>
      <c r="L1156" s="227"/>
      <c r="M1156" s="228"/>
      <c r="N1156" s="229"/>
      <c r="O1156" s="229"/>
      <c r="P1156" s="229"/>
      <c r="Q1156" s="229"/>
      <c r="R1156" s="229"/>
      <c r="S1156" s="229"/>
      <c r="T1156" s="230"/>
      <c r="AT1156" s="231" t="s">
        <v>177</v>
      </c>
      <c r="AU1156" s="231" t="s">
        <v>83</v>
      </c>
      <c r="AV1156" s="13" t="s">
        <v>83</v>
      </c>
      <c r="AW1156" s="13" t="s">
        <v>29</v>
      </c>
      <c r="AX1156" s="13" t="s">
        <v>73</v>
      </c>
      <c r="AY1156" s="231" t="s">
        <v>143</v>
      </c>
    </row>
    <row r="1157" spans="2:51" s="13" customFormat="1" ht="10.2">
      <c r="B1157" s="221"/>
      <c r="C1157" s="222"/>
      <c r="D1157" s="217" t="s">
        <v>177</v>
      </c>
      <c r="E1157" s="223" t="s">
        <v>1</v>
      </c>
      <c r="F1157" s="224" t="s">
        <v>607</v>
      </c>
      <c r="G1157" s="222"/>
      <c r="H1157" s="225">
        <v>172.48</v>
      </c>
      <c r="I1157" s="226"/>
      <c r="J1157" s="222"/>
      <c r="K1157" s="222"/>
      <c r="L1157" s="227"/>
      <c r="M1157" s="228"/>
      <c r="N1157" s="229"/>
      <c r="O1157" s="229"/>
      <c r="P1157" s="229"/>
      <c r="Q1157" s="229"/>
      <c r="R1157" s="229"/>
      <c r="S1157" s="229"/>
      <c r="T1157" s="230"/>
      <c r="AT1157" s="231" t="s">
        <v>177</v>
      </c>
      <c r="AU1157" s="231" t="s">
        <v>83</v>
      </c>
      <c r="AV1157" s="13" t="s">
        <v>83</v>
      </c>
      <c r="AW1157" s="13" t="s">
        <v>29</v>
      </c>
      <c r="AX1157" s="13" t="s">
        <v>73</v>
      </c>
      <c r="AY1157" s="231" t="s">
        <v>143</v>
      </c>
    </row>
    <row r="1158" spans="2:51" s="13" customFormat="1" ht="10.2">
      <c r="B1158" s="221"/>
      <c r="C1158" s="222"/>
      <c r="D1158" s="217" t="s">
        <v>177</v>
      </c>
      <c r="E1158" s="223" t="s">
        <v>1</v>
      </c>
      <c r="F1158" s="224" t="s">
        <v>608</v>
      </c>
      <c r="G1158" s="222"/>
      <c r="H1158" s="225">
        <v>22.44</v>
      </c>
      <c r="I1158" s="226"/>
      <c r="J1158" s="222"/>
      <c r="K1158" s="222"/>
      <c r="L1158" s="227"/>
      <c r="M1158" s="228"/>
      <c r="N1158" s="229"/>
      <c r="O1158" s="229"/>
      <c r="P1158" s="229"/>
      <c r="Q1158" s="229"/>
      <c r="R1158" s="229"/>
      <c r="S1158" s="229"/>
      <c r="T1158" s="230"/>
      <c r="AT1158" s="231" t="s">
        <v>177</v>
      </c>
      <c r="AU1158" s="231" t="s">
        <v>83</v>
      </c>
      <c r="AV1158" s="13" t="s">
        <v>83</v>
      </c>
      <c r="AW1158" s="13" t="s">
        <v>29</v>
      </c>
      <c r="AX1158" s="13" t="s">
        <v>73</v>
      </c>
      <c r="AY1158" s="231" t="s">
        <v>143</v>
      </c>
    </row>
    <row r="1159" spans="2:51" s="13" customFormat="1" ht="10.2">
      <c r="B1159" s="221"/>
      <c r="C1159" s="222"/>
      <c r="D1159" s="217" t="s">
        <v>177</v>
      </c>
      <c r="E1159" s="223" t="s">
        <v>1</v>
      </c>
      <c r="F1159" s="224" t="s">
        <v>609</v>
      </c>
      <c r="G1159" s="222"/>
      <c r="H1159" s="225">
        <v>20.024</v>
      </c>
      <c r="I1159" s="226"/>
      <c r="J1159" s="222"/>
      <c r="K1159" s="222"/>
      <c r="L1159" s="227"/>
      <c r="M1159" s="228"/>
      <c r="N1159" s="229"/>
      <c r="O1159" s="229"/>
      <c r="P1159" s="229"/>
      <c r="Q1159" s="229"/>
      <c r="R1159" s="229"/>
      <c r="S1159" s="229"/>
      <c r="T1159" s="230"/>
      <c r="AT1159" s="231" t="s">
        <v>177</v>
      </c>
      <c r="AU1159" s="231" t="s">
        <v>83</v>
      </c>
      <c r="AV1159" s="13" t="s">
        <v>83</v>
      </c>
      <c r="AW1159" s="13" t="s">
        <v>29</v>
      </c>
      <c r="AX1159" s="13" t="s">
        <v>73</v>
      </c>
      <c r="AY1159" s="231" t="s">
        <v>143</v>
      </c>
    </row>
    <row r="1160" spans="2:51" s="13" customFormat="1" ht="10.2">
      <c r="B1160" s="221"/>
      <c r="C1160" s="222"/>
      <c r="D1160" s="217" t="s">
        <v>177</v>
      </c>
      <c r="E1160" s="223" t="s">
        <v>1</v>
      </c>
      <c r="F1160" s="224" t="s">
        <v>610</v>
      </c>
      <c r="G1160" s="222"/>
      <c r="H1160" s="225">
        <v>2.4</v>
      </c>
      <c r="I1160" s="226"/>
      <c r="J1160" s="222"/>
      <c r="K1160" s="222"/>
      <c r="L1160" s="227"/>
      <c r="M1160" s="228"/>
      <c r="N1160" s="229"/>
      <c r="O1160" s="229"/>
      <c r="P1160" s="229"/>
      <c r="Q1160" s="229"/>
      <c r="R1160" s="229"/>
      <c r="S1160" s="229"/>
      <c r="T1160" s="230"/>
      <c r="AT1160" s="231" t="s">
        <v>177</v>
      </c>
      <c r="AU1160" s="231" t="s">
        <v>83</v>
      </c>
      <c r="AV1160" s="13" t="s">
        <v>83</v>
      </c>
      <c r="AW1160" s="13" t="s">
        <v>29</v>
      </c>
      <c r="AX1160" s="13" t="s">
        <v>73</v>
      </c>
      <c r="AY1160" s="231" t="s">
        <v>143</v>
      </c>
    </row>
    <row r="1161" spans="2:51" s="13" customFormat="1" ht="10.2">
      <c r="B1161" s="221"/>
      <c r="C1161" s="222"/>
      <c r="D1161" s="217" t="s">
        <v>177</v>
      </c>
      <c r="E1161" s="223" t="s">
        <v>1</v>
      </c>
      <c r="F1161" s="224" t="s">
        <v>611</v>
      </c>
      <c r="G1161" s="222"/>
      <c r="H1161" s="225">
        <v>-59.04</v>
      </c>
      <c r="I1161" s="226"/>
      <c r="J1161" s="222"/>
      <c r="K1161" s="222"/>
      <c r="L1161" s="227"/>
      <c r="M1161" s="228"/>
      <c r="N1161" s="229"/>
      <c r="O1161" s="229"/>
      <c r="P1161" s="229"/>
      <c r="Q1161" s="229"/>
      <c r="R1161" s="229"/>
      <c r="S1161" s="229"/>
      <c r="T1161" s="230"/>
      <c r="AT1161" s="231" t="s">
        <v>177</v>
      </c>
      <c r="AU1161" s="231" t="s">
        <v>83</v>
      </c>
      <c r="AV1161" s="13" t="s">
        <v>83</v>
      </c>
      <c r="AW1161" s="13" t="s">
        <v>29</v>
      </c>
      <c r="AX1161" s="13" t="s">
        <v>73</v>
      </c>
      <c r="AY1161" s="231" t="s">
        <v>143</v>
      </c>
    </row>
    <row r="1162" spans="2:51" s="13" customFormat="1" ht="30.6">
      <c r="B1162" s="221"/>
      <c r="C1162" s="222"/>
      <c r="D1162" s="217" t="s">
        <v>177</v>
      </c>
      <c r="E1162" s="223" t="s">
        <v>1</v>
      </c>
      <c r="F1162" s="224" t="s">
        <v>612</v>
      </c>
      <c r="G1162" s="222"/>
      <c r="H1162" s="225">
        <v>-26.242</v>
      </c>
      <c r="I1162" s="226"/>
      <c r="J1162" s="222"/>
      <c r="K1162" s="222"/>
      <c r="L1162" s="227"/>
      <c r="M1162" s="228"/>
      <c r="N1162" s="229"/>
      <c r="O1162" s="229"/>
      <c r="P1162" s="229"/>
      <c r="Q1162" s="229"/>
      <c r="R1162" s="229"/>
      <c r="S1162" s="229"/>
      <c r="T1162" s="230"/>
      <c r="AT1162" s="231" t="s">
        <v>177</v>
      </c>
      <c r="AU1162" s="231" t="s">
        <v>83</v>
      </c>
      <c r="AV1162" s="13" t="s">
        <v>83</v>
      </c>
      <c r="AW1162" s="13" t="s">
        <v>29</v>
      </c>
      <c r="AX1162" s="13" t="s">
        <v>73</v>
      </c>
      <c r="AY1162" s="231" t="s">
        <v>143</v>
      </c>
    </row>
    <row r="1163" spans="2:51" s="13" customFormat="1" ht="10.2">
      <c r="B1163" s="221"/>
      <c r="C1163" s="222"/>
      <c r="D1163" s="217" t="s">
        <v>177</v>
      </c>
      <c r="E1163" s="223" t="s">
        <v>1</v>
      </c>
      <c r="F1163" s="224" t="s">
        <v>613</v>
      </c>
      <c r="G1163" s="222"/>
      <c r="H1163" s="225">
        <v>3.24</v>
      </c>
      <c r="I1163" s="226"/>
      <c r="J1163" s="222"/>
      <c r="K1163" s="222"/>
      <c r="L1163" s="227"/>
      <c r="M1163" s="228"/>
      <c r="N1163" s="229"/>
      <c r="O1163" s="229"/>
      <c r="P1163" s="229"/>
      <c r="Q1163" s="229"/>
      <c r="R1163" s="229"/>
      <c r="S1163" s="229"/>
      <c r="T1163" s="230"/>
      <c r="AT1163" s="231" t="s">
        <v>177</v>
      </c>
      <c r="AU1163" s="231" t="s">
        <v>83</v>
      </c>
      <c r="AV1163" s="13" t="s">
        <v>83</v>
      </c>
      <c r="AW1163" s="13" t="s">
        <v>29</v>
      </c>
      <c r="AX1163" s="13" t="s">
        <v>73</v>
      </c>
      <c r="AY1163" s="231" t="s">
        <v>143</v>
      </c>
    </row>
    <row r="1164" spans="2:51" s="13" customFormat="1" ht="10.2">
      <c r="B1164" s="221"/>
      <c r="C1164" s="222"/>
      <c r="D1164" s="217" t="s">
        <v>177</v>
      </c>
      <c r="E1164" s="223" t="s">
        <v>1</v>
      </c>
      <c r="F1164" s="224" t="s">
        <v>614</v>
      </c>
      <c r="G1164" s="222"/>
      <c r="H1164" s="225">
        <v>0.72</v>
      </c>
      <c r="I1164" s="226"/>
      <c r="J1164" s="222"/>
      <c r="K1164" s="222"/>
      <c r="L1164" s="227"/>
      <c r="M1164" s="228"/>
      <c r="N1164" s="229"/>
      <c r="O1164" s="229"/>
      <c r="P1164" s="229"/>
      <c r="Q1164" s="229"/>
      <c r="R1164" s="229"/>
      <c r="S1164" s="229"/>
      <c r="T1164" s="230"/>
      <c r="AT1164" s="231" t="s">
        <v>177</v>
      </c>
      <c r="AU1164" s="231" t="s">
        <v>83</v>
      </c>
      <c r="AV1164" s="13" t="s">
        <v>83</v>
      </c>
      <c r="AW1164" s="13" t="s">
        <v>29</v>
      </c>
      <c r="AX1164" s="13" t="s">
        <v>73</v>
      </c>
      <c r="AY1164" s="231" t="s">
        <v>143</v>
      </c>
    </row>
    <row r="1165" spans="2:51" s="13" customFormat="1" ht="10.2">
      <c r="B1165" s="221"/>
      <c r="C1165" s="222"/>
      <c r="D1165" s="217" t="s">
        <v>177</v>
      </c>
      <c r="E1165" s="223" t="s">
        <v>1</v>
      </c>
      <c r="F1165" s="224" t="s">
        <v>615</v>
      </c>
      <c r="G1165" s="222"/>
      <c r="H1165" s="225">
        <v>2.52</v>
      </c>
      <c r="I1165" s="226"/>
      <c r="J1165" s="222"/>
      <c r="K1165" s="222"/>
      <c r="L1165" s="227"/>
      <c r="M1165" s="228"/>
      <c r="N1165" s="229"/>
      <c r="O1165" s="229"/>
      <c r="P1165" s="229"/>
      <c r="Q1165" s="229"/>
      <c r="R1165" s="229"/>
      <c r="S1165" s="229"/>
      <c r="T1165" s="230"/>
      <c r="AT1165" s="231" t="s">
        <v>177</v>
      </c>
      <c r="AU1165" s="231" t="s">
        <v>83</v>
      </c>
      <c r="AV1165" s="13" t="s">
        <v>83</v>
      </c>
      <c r="AW1165" s="13" t="s">
        <v>29</v>
      </c>
      <c r="AX1165" s="13" t="s">
        <v>73</v>
      </c>
      <c r="AY1165" s="231" t="s">
        <v>143</v>
      </c>
    </row>
    <row r="1166" spans="2:51" s="13" customFormat="1" ht="10.2">
      <c r="B1166" s="221"/>
      <c r="C1166" s="222"/>
      <c r="D1166" s="217" t="s">
        <v>177</v>
      </c>
      <c r="E1166" s="223" t="s">
        <v>1</v>
      </c>
      <c r="F1166" s="224" t="s">
        <v>619</v>
      </c>
      <c r="G1166" s="222"/>
      <c r="H1166" s="225">
        <v>46.398</v>
      </c>
      <c r="I1166" s="226"/>
      <c r="J1166" s="222"/>
      <c r="K1166" s="222"/>
      <c r="L1166" s="227"/>
      <c r="M1166" s="228"/>
      <c r="N1166" s="229"/>
      <c r="O1166" s="229"/>
      <c r="P1166" s="229"/>
      <c r="Q1166" s="229"/>
      <c r="R1166" s="229"/>
      <c r="S1166" s="229"/>
      <c r="T1166" s="230"/>
      <c r="AT1166" s="231" t="s">
        <v>177</v>
      </c>
      <c r="AU1166" s="231" t="s">
        <v>83</v>
      </c>
      <c r="AV1166" s="13" t="s">
        <v>83</v>
      </c>
      <c r="AW1166" s="13" t="s">
        <v>29</v>
      </c>
      <c r="AX1166" s="13" t="s">
        <v>73</v>
      </c>
      <c r="AY1166" s="231" t="s">
        <v>143</v>
      </c>
    </row>
    <row r="1167" spans="2:51" s="15" customFormat="1" ht="10.2">
      <c r="B1167" s="243"/>
      <c r="C1167" s="244"/>
      <c r="D1167" s="217" t="s">
        <v>177</v>
      </c>
      <c r="E1167" s="245" t="s">
        <v>1</v>
      </c>
      <c r="F1167" s="246" t="s">
        <v>616</v>
      </c>
      <c r="G1167" s="244"/>
      <c r="H1167" s="247">
        <v>400.698</v>
      </c>
      <c r="I1167" s="248"/>
      <c r="J1167" s="244"/>
      <c r="K1167" s="244"/>
      <c r="L1167" s="249"/>
      <c r="M1167" s="250"/>
      <c r="N1167" s="251"/>
      <c r="O1167" s="251"/>
      <c r="P1167" s="251"/>
      <c r="Q1167" s="251"/>
      <c r="R1167" s="251"/>
      <c r="S1167" s="251"/>
      <c r="T1167" s="252"/>
      <c r="AT1167" s="253" t="s">
        <v>177</v>
      </c>
      <c r="AU1167" s="253" t="s">
        <v>83</v>
      </c>
      <c r="AV1167" s="15" t="s">
        <v>157</v>
      </c>
      <c r="AW1167" s="15" t="s">
        <v>29</v>
      </c>
      <c r="AX1167" s="15" t="s">
        <v>73</v>
      </c>
      <c r="AY1167" s="253" t="s">
        <v>143</v>
      </c>
    </row>
    <row r="1168" spans="2:51" s="14" customFormat="1" ht="10.2">
      <c r="B1168" s="232"/>
      <c r="C1168" s="233"/>
      <c r="D1168" s="217" t="s">
        <v>177</v>
      </c>
      <c r="E1168" s="234" t="s">
        <v>1</v>
      </c>
      <c r="F1168" s="235" t="s">
        <v>179</v>
      </c>
      <c r="G1168" s="233"/>
      <c r="H1168" s="236">
        <v>527.02</v>
      </c>
      <c r="I1168" s="237"/>
      <c r="J1168" s="233"/>
      <c r="K1168" s="233"/>
      <c r="L1168" s="238"/>
      <c r="M1168" s="239"/>
      <c r="N1168" s="240"/>
      <c r="O1168" s="240"/>
      <c r="P1168" s="240"/>
      <c r="Q1168" s="240"/>
      <c r="R1168" s="240"/>
      <c r="S1168" s="240"/>
      <c r="T1168" s="241"/>
      <c r="AT1168" s="242" t="s">
        <v>177</v>
      </c>
      <c r="AU1168" s="242" t="s">
        <v>83</v>
      </c>
      <c r="AV1168" s="14" t="s">
        <v>151</v>
      </c>
      <c r="AW1168" s="14" t="s">
        <v>29</v>
      </c>
      <c r="AX1168" s="14" t="s">
        <v>81</v>
      </c>
      <c r="AY1168" s="242" t="s">
        <v>143</v>
      </c>
    </row>
    <row r="1169" spans="1:65" s="2" customFormat="1" ht="21.6" customHeight="1">
      <c r="A1169" s="35"/>
      <c r="B1169" s="36"/>
      <c r="C1169" s="204" t="s">
        <v>659</v>
      </c>
      <c r="D1169" s="204" t="s">
        <v>146</v>
      </c>
      <c r="E1169" s="205" t="s">
        <v>1096</v>
      </c>
      <c r="F1169" s="206" t="s">
        <v>1097</v>
      </c>
      <c r="G1169" s="207" t="s">
        <v>149</v>
      </c>
      <c r="H1169" s="208">
        <v>12</v>
      </c>
      <c r="I1169" s="209"/>
      <c r="J1169" s="210">
        <f>ROUND(I1169*H1169,2)</f>
        <v>0</v>
      </c>
      <c r="K1169" s="206" t="s">
        <v>1</v>
      </c>
      <c r="L1169" s="40"/>
      <c r="M1169" s="211" t="s">
        <v>1</v>
      </c>
      <c r="N1169" s="212" t="s">
        <v>38</v>
      </c>
      <c r="O1169" s="72"/>
      <c r="P1169" s="213">
        <f>O1169*H1169</f>
        <v>0</v>
      </c>
      <c r="Q1169" s="213">
        <v>0</v>
      </c>
      <c r="R1169" s="213">
        <f>Q1169*H1169</f>
        <v>0</v>
      </c>
      <c r="S1169" s="213">
        <v>0</v>
      </c>
      <c r="T1169" s="214">
        <f>S1169*H1169</f>
        <v>0</v>
      </c>
      <c r="U1169" s="35"/>
      <c r="V1169" s="35"/>
      <c r="W1169" s="35"/>
      <c r="X1169" s="35"/>
      <c r="Y1169" s="35"/>
      <c r="Z1169" s="35"/>
      <c r="AA1169" s="35"/>
      <c r="AB1169" s="35"/>
      <c r="AC1169" s="35"/>
      <c r="AD1169" s="35"/>
      <c r="AE1169" s="35"/>
      <c r="AR1169" s="215" t="s">
        <v>151</v>
      </c>
      <c r="AT1169" s="215" t="s">
        <v>146</v>
      </c>
      <c r="AU1169" s="215" t="s">
        <v>83</v>
      </c>
      <c r="AY1169" s="18" t="s">
        <v>143</v>
      </c>
      <c r="BE1169" s="216">
        <f>IF(N1169="základní",J1169,0)</f>
        <v>0</v>
      </c>
      <c r="BF1169" s="216">
        <f>IF(N1169="snížená",J1169,0)</f>
        <v>0</v>
      </c>
      <c r="BG1169" s="216">
        <f>IF(N1169="zákl. přenesená",J1169,0)</f>
        <v>0</v>
      </c>
      <c r="BH1169" s="216">
        <f>IF(N1169="sníž. přenesená",J1169,0)</f>
        <v>0</v>
      </c>
      <c r="BI1169" s="216">
        <f>IF(N1169="nulová",J1169,0)</f>
        <v>0</v>
      </c>
      <c r="BJ1169" s="18" t="s">
        <v>81</v>
      </c>
      <c r="BK1169" s="216">
        <f>ROUND(I1169*H1169,2)</f>
        <v>0</v>
      </c>
      <c r="BL1169" s="18" t="s">
        <v>151</v>
      </c>
      <c r="BM1169" s="215" t="s">
        <v>1098</v>
      </c>
    </row>
    <row r="1170" spans="2:51" s="13" customFormat="1" ht="10.2">
      <c r="B1170" s="221"/>
      <c r="C1170" s="222"/>
      <c r="D1170" s="217" t="s">
        <v>177</v>
      </c>
      <c r="E1170" s="223" t="s">
        <v>1</v>
      </c>
      <c r="F1170" s="224" t="s">
        <v>1099</v>
      </c>
      <c r="G1170" s="222"/>
      <c r="H1170" s="225">
        <v>12</v>
      </c>
      <c r="I1170" s="226"/>
      <c r="J1170" s="222"/>
      <c r="K1170" s="222"/>
      <c r="L1170" s="227"/>
      <c r="M1170" s="228"/>
      <c r="N1170" s="229"/>
      <c r="O1170" s="229"/>
      <c r="P1170" s="229"/>
      <c r="Q1170" s="229"/>
      <c r="R1170" s="229"/>
      <c r="S1170" s="229"/>
      <c r="T1170" s="230"/>
      <c r="AT1170" s="231" t="s">
        <v>177</v>
      </c>
      <c r="AU1170" s="231" t="s">
        <v>83</v>
      </c>
      <c r="AV1170" s="13" t="s">
        <v>83</v>
      </c>
      <c r="AW1170" s="13" t="s">
        <v>29</v>
      </c>
      <c r="AX1170" s="13" t="s">
        <v>73</v>
      </c>
      <c r="AY1170" s="231" t="s">
        <v>143</v>
      </c>
    </row>
    <row r="1171" spans="2:51" s="14" customFormat="1" ht="10.2">
      <c r="B1171" s="232"/>
      <c r="C1171" s="233"/>
      <c r="D1171" s="217" t="s">
        <v>177</v>
      </c>
      <c r="E1171" s="234" t="s">
        <v>1</v>
      </c>
      <c r="F1171" s="235" t="s">
        <v>179</v>
      </c>
      <c r="G1171" s="233"/>
      <c r="H1171" s="236">
        <v>12</v>
      </c>
      <c r="I1171" s="237"/>
      <c r="J1171" s="233"/>
      <c r="K1171" s="233"/>
      <c r="L1171" s="238"/>
      <c r="M1171" s="239"/>
      <c r="N1171" s="240"/>
      <c r="O1171" s="240"/>
      <c r="P1171" s="240"/>
      <c r="Q1171" s="240"/>
      <c r="R1171" s="240"/>
      <c r="S1171" s="240"/>
      <c r="T1171" s="241"/>
      <c r="AT1171" s="242" t="s">
        <v>177</v>
      </c>
      <c r="AU1171" s="242" t="s">
        <v>83</v>
      </c>
      <c r="AV1171" s="14" t="s">
        <v>151</v>
      </c>
      <c r="AW1171" s="14" t="s">
        <v>29</v>
      </c>
      <c r="AX1171" s="14" t="s">
        <v>81</v>
      </c>
      <c r="AY1171" s="242" t="s">
        <v>143</v>
      </c>
    </row>
    <row r="1172" spans="1:65" s="2" customFormat="1" ht="32.4" customHeight="1">
      <c r="A1172" s="35"/>
      <c r="B1172" s="36"/>
      <c r="C1172" s="204" t="s">
        <v>1100</v>
      </c>
      <c r="D1172" s="204" t="s">
        <v>146</v>
      </c>
      <c r="E1172" s="205" t="s">
        <v>917</v>
      </c>
      <c r="F1172" s="206" t="s">
        <v>918</v>
      </c>
      <c r="G1172" s="207" t="s">
        <v>914</v>
      </c>
      <c r="H1172" s="208">
        <v>74.48</v>
      </c>
      <c r="I1172" s="209"/>
      <c r="J1172" s="210">
        <f>ROUND(I1172*H1172,2)</f>
        <v>0</v>
      </c>
      <c r="K1172" s="206" t="s">
        <v>150</v>
      </c>
      <c r="L1172" s="40"/>
      <c r="M1172" s="211" t="s">
        <v>1</v>
      </c>
      <c r="N1172" s="212" t="s">
        <v>38</v>
      </c>
      <c r="O1172" s="72"/>
      <c r="P1172" s="213">
        <f>O1172*H1172</f>
        <v>0</v>
      </c>
      <c r="Q1172" s="213">
        <v>0</v>
      </c>
      <c r="R1172" s="213">
        <f>Q1172*H1172</f>
        <v>0</v>
      </c>
      <c r="S1172" s="213">
        <v>0</v>
      </c>
      <c r="T1172" s="214">
        <f>S1172*H1172</f>
        <v>0</v>
      </c>
      <c r="U1172" s="35"/>
      <c r="V1172" s="35"/>
      <c r="W1172" s="35"/>
      <c r="X1172" s="35"/>
      <c r="Y1172" s="35"/>
      <c r="Z1172" s="35"/>
      <c r="AA1172" s="35"/>
      <c r="AB1172" s="35"/>
      <c r="AC1172" s="35"/>
      <c r="AD1172" s="35"/>
      <c r="AE1172" s="35"/>
      <c r="AR1172" s="215" t="s">
        <v>151</v>
      </c>
      <c r="AT1172" s="215" t="s">
        <v>146</v>
      </c>
      <c r="AU1172" s="215" t="s">
        <v>83</v>
      </c>
      <c r="AY1172" s="18" t="s">
        <v>143</v>
      </c>
      <c r="BE1172" s="216">
        <f>IF(N1172="základní",J1172,0)</f>
        <v>0</v>
      </c>
      <c r="BF1172" s="216">
        <f>IF(N1172="snížená",J1172,0)</f>
        <v>0</v>
      </c>
      <c r="BG1172" s="216">
        <f>IF(N1172="zákl. přenesená",J1172,0)</f>
        <v>0</v>
      </c>
      <c r="BH1172" s="216">
        <f>IF(N1172="sníž. přenesená",J1172,0)</f>
        <v>0</v>
      </c>
      <c r="BI1172" s="216">
        <f>IF(N1172="nulová",J1172,0)</f>
        <v>0</v>
      </c>
      <c r="BJ1172" s="18" t="s">
        <v>81</v>
      </c>
      <c r="BK1172" s="216">
        <f>ROUND(I1172*H1172,2)</f>
        <v>0</v>
      </c>
      <c r="BL1172" s="18" t="s">
        <v>151</v>
      </c>
      <c r="BM1172" s="215" t="s">
        <v>1101</v>
      </c>
    </row>
    <row r="1173" spans="1:47" s="2" customFormat="1" ht="96">
      <c r="A1173" s="35"/>
      <c r="B1173" s="36"/>
      <c r="C1173" s="37"/>
      <c r="D1173" s="217" t="s">
        <v>152</v>
      </c>
      <c r="E1173" s="37"/>
      <c r="F1173" s="218" t="s">
        <v>920</v>
      </c>
      <c r="G1173" s="37"/>
      <c r="H1173" s="37"/>
      <c r="I1173" s="116"/>
      <c r="J1173" s="37"/>
      <c r="K1173" s="37"/>
      <c r="L1173" s="40"/>
      <c r="M1173" s="219"/>
      <c r="N1173" s="220"/>
      <c r="O1173" s="72"/>
      <c r="P1173" s="72"/>
      <c r="Q1173" s="72"/>
      <c r="R1173" s="72"/>
      <c r="S1173" s="72"/>
      <c r="T1173" s="73"/>
      <c r="U1173" s="35"/>
      <c r="V1173" s="35"/>
      <c r="W1173" s="35"/>
      <c r="X1173" s="35"/>
      <c r="Y1173" s="35"/>
      <c r="Z1173" s="35"/>
      <c r="AA1173" s="35"/>
      <c r="AB1173" s="35"/>
      <c r="AC1173" s="35"/>
      <c r="AD1173" s="35"/>
      <c r="AE1173" s="35"/>
      <c r="AT1173" s="18" t="s">
        <v>152</v>
      </c>
      <c r="AU1173" s="18" t="s">
        <v>83</v>
      </c>
    </row>
    <row r="1174" spans="2:51" s="13" customFormat="1" ht="10.2">
      <c r="B1174" s="221"/>
      <c r="C1174" s="222"/>
      <c r="D1174" s="217" t="s">
        <v>177</v>
      </c>
      <c r="E1174" s="223" t="s">
        <v>1</v>
      </c>
      <c r="F1174" s="224" t="s">
        <v>1102</v>
      </c>
      <c r="G1174" s="222"/>
      <c r="H1174" s="225">
        <v>94.379</v>
      </c>
      <c r="I1174" s="226"/>
      <c r="J1174" s="222"/>
      <c r="K1174" s="222"/>
      <c r="L1174" s="227"/>
      <c r="M1174" s="228"/>
      <c r="N1174" s="229"/>
      <c r="O1174" s="229"/>
      <c r="P1174" s="229"/>
      <c r="Q1174" s="229"/>
      <c r="R1174" s="229"/>
      <c r="S1174" s="229"/>
      <c r="T1174" s="230"/>
      <c r="AT1174" s="231" t="s">
        <v>177</v>
      </c>
      <c r="AU1174" s="231" t="s">
        <v>83</v>
      </c>
      <c r="AV1174" s="13" t="s">
        <v>83</v>
      </c>
      <c r="AW1174" s="13" t="s">
        <v>29</v>
      </c>
      <c r="AX1174" s="13" t="s">
        <v>73</v>
      </c>
      <c r="AY1174" s="231" t="s">
        <v>143</v>
      </c>
    </row>
    <row r="1175" spans="2:51" s="13" customFormat="1" ht="20.4">
      <c r="B1175" s="221"/>
      <c r="C1175" s="222"/>
      <c r="D1175" s="217" t="s">
        <v>177</v>
      </c>
      <c r="E1175" s="223" t="s">
        <v>1</v>
      </c>
      <c r="F1175" s="224" t="s">
        <v>1103</v>
      </c>
      <c r="G1175" s="222"/>
      <c r="H1175" s="225">
        <v>-19.899</v>
      </c>
      <c r="I1175" s="226"/>
      <c r="J1175" s="222"/>
      <c r="K1175" s="222"/>
      <c r="L1175" s="227"/>
      <c r="M1175" s="228"/>
      <c r="N1175" s="229"/>
      <c r="O1175" s="229"/>
      <c r="P1175" s="229"/>
      <c r="Q1175" s="229"/>
      <c r="R1175" s="229"/>
      <c r="S1175" s="229"/>
      <c r="T1175" s="230"/>
      <c r="AT1175" s="231" t="s">
        <v>177</v>
      </c>
      <c r="AU1175" s="231" t="s">
        <v>83</v>
      </c>
      <c r="AV1175" s="13" t="s">
        <v>83</v>
      </c>
      <c r="AW1175" s="13" t="s">
        <v>29</v>
      </c>
      <c r="AX1175" s="13" t="s">
        <v>73</v>
      </c>
      <c r="AY1175" s="231" t="s">
        <v>143</v>
      </c>
    </row>
    <row r="1176" spans="2:51" s="14" customFormat="1" ht="10.2">
      <c r="B1176" s="232"/>
      <c r="C1176" s="233"/>
      <c r="D1176" s="217" t="s">
        <v>177</v>
      </c>
      <c r="E1176" s="234" t="s">
        <v>1</v>
      </c>
      <c r="F1176" s="235" t="s">
        <v>179</v>
      </c>
      <c r="G1176" s="233"/>
      <c r="H1176" s="236">
        <v>74.48</v>
      </c>
      <c r="I1176" s="237"/>
      <c r="J1176" s="233"/>
      <c r="K1176" s="233"/>
      <c r="L1176" s="238"/>
      <c r="M1176" s="239"/>
      <c r="N1176" s="240"/>
      <c r="O1176" s="240"/>
      <c r="P1176" s="240"/>
      <c r="Q1176" s="240"/>
      <c r="R1176" s="240"/>
      <c r="S1176" s="240"/>
      <c r="T1176" s="241"/>
      <c r="AT1176" s="242" t="s">
        <v>177</v>
      </c>
      <c r="AU1176" s="242" t="s">
        <v>83</v>
      </c>
      <c r="AV1176" s="14" t="s">
        <v>151</v>
      </c>
      <c r="AW1176" s="14" t="s">
        <v>29</v>
      </c>
      <c r="AX1176" s="14" t="s">
        <v>81</v>
      </c>
      <c r="AY1176" s="242" t="s">
        <v>143</v>
      </c>
    </row>
    <row r="1177" spans="1:65" s="2" customFormat="1" ht="43.2" customHeight="1">
      <c r="A1177" s="35"/>
      <c r="B1177" s="36"/>
      <c r="C1177" s="204" t="s">
        <v>663</v>
      </c>
      <c r="D1177" s="204" t="s">
        <v>146</v>
      </c>
      <c r="E1177" s="205" t="s">
        <v>922</v>
      </c>
      <c r="F1177" s="206" t="s">
        <v>923</v>
      </c>
      <c r="G1177" s="207" t="s">
        <v>914</v>
      </c>
      <c r="H1177" s="208">
        <v>1042.72</v>
      </c>
      <c r="I1177" s="209"/>
      <c r="J1177" s="210">
        <f>ROUND(I1177*H1177,2)</f>
        <v>0</v>
      </c>
      <c r="K1177" s="206" t="s">
        <v>150</v>
      </c>
      <c r="L1177" s="40"/>
      <c r="M1177" s="211" t="s">
        <v>1</v>
      </c>
      <c r="N1177" s="212" t="s">
        <v>38</v>
      </c>
      <c r="O1177" s="72"/>
      <c r="P1177" s="213">
        <f>O1177*H1177</f>
        <v>0</v>
      </c>
      <c r="Q1177" s="213">
        <v>0</v>
      </c>
      <c r="R1177" s="213">
        <f>Q1177*H1177</f>
        <v>0</v>
      </c>
      <c r="S1177" s="213">
        <v>0</v>
      </c>
      <c r="T1177" s="214">
        <f>S1177*H1177</f>
        <v>0</v>
      </c>
      <c r="U1177" s="35"/>
      <c r="V1177" s="35"/>
      <c r="W1177" s="35"/>
      <c r="X1177" s="35"/>
      <c r="Y1177" s="35"/>
      <c r="Z1177" s="35"/>
      <c r="AA1177" s="35"/>
      <c r="AB1177" s="35"/>
      <c r="AC1177" s="35"/>
      <c r="AD1177" s="35"/>
      <c r="AE1177" s="35"/>
      <c r="AR1177" s="215" t="s">
        <v>151</v>
      </c>
      <c r="AT1177" s="215" t="s">
        <v>146</v>
      </c>
      <c r="AU1177" s="215" t="s">
        <v>83</v>
      </c>
      <c r="AY1177" s="18" t="s">
        <v>143</v>
      </c>
      <c r="BE1177" s="216">
        <f>IF(N1177="základní",J1177,0)</f>
        <v>0</v>
      </c>
      <c r="BF1177" s="216">
        <f>IF(N1177="snížená",J1177,0)</f>
        <v>0</v>
      </c>
      <c r="BG1177" s="216">
        <f>IF(N1177="zákl. přenesená",J1177,0)</f>
        <v>0</v>
      </c>
      <c r="BH1177" s="216">
        <f>IF(N1177="sníž. přenesená",J1177,0)</f>
        <v>0</v>
      </c>
      <c r="BI1177" s="216">
        <f>IF(N1177="nulová",J1177,0)</f>
        <v>0</v>
      </c>
      <c r="BJ1177" s="18" t="s">
        <v>81</v>
      </c>
      <c r="BK1177" s="216">
        <f>ROUND(I1177*H1177,2)</f>
        <v>0</v>
      </c>
      <c r="BL1177" s="18" t="s">
        <v>151</v>
      </c>
      <c r="BM1177" s="215" t="s">
        <v>1104</v>
      </c>
    </row>
    <row r="1178" spans="1:47" s="2" customFormat="1" ht="96">
      <c r="A1178" s="35"/>
      <c r="B1178" s="36"/>
      <c r="C1178" s="37"/>
      <c r="D1178" s="217" t="s">
        <v>152</v>
      </c>
      <c r="E1178" s="37"/>
      <c r="F1178" s="218" t="s">
        <v>920</v>
      </c>
      <c r="G1178" s="37"/>
      <c r="H1178" s="37"/>
      <c r="I1178" s="116"/>
      <c r="J1178" s="37"/>
      <c r="K1178" s="37"/>
      <c r="L1178" s="40"/>
      <c r="M1178" s="219"/>
      <c r="N1178" s="220"/>
      <c r="O1178" s="72"/>
      <c r="P1178" s="72"/>
      <c r="Q1178" s="72"/>
      <c r="R1178" s="72"/>
      <c r="S1178" s="72"/>
      <c r="T1178" s="73"/>
      <c r="U1178" s="35"/>
      <c r="V1178" s="35"/>
      <c r="W1178" s="35"/>
      <c r="X1178" s="35"/>
      <c r="Y1178" s="35"/>
      <c r="Z1178" s="35"/>
      <c r="AA1178" s="35"/>
      <c r="AB1178" s="35"/>
      <c r="AC1178" s="35"/>
      <c r="AD1178" s="35"/>
      <c r="AE1178" s="35"/>
      <c r="AT1178" s="18" t="s">
        <v>152</v>
      </c>
      <c r="AU1178" s="18" t="s">
        <v>83</v>
      </c>
    </row>
    <row r="1179" spans="2:51" s="13" customFormat="1" ht="10.2">
      <c r="B1179" s="221"/>
      <c r="C1179" s="222"/>
      <c r="D1179" s="217" t="s">
        <v>177</v>
      </c>
      <c r="E1179" s="223" t="s">
        <v>1</v>
      </c>
      <c r="F1179" s="224" t="s">
        <v>1105</v>
      </c>
      <c r="G1179" s="222"/>
      <c r="H1179" s="225">
        <v>1042.72</v>
      </c>
      <c r="I1179" s="226"/>
      <c r="J1179" s="222"/>
      <c r="K1179" s="222"/>
      <c r="L1179" s="227"/>
      <c r="M1179" s="228"/>
      <c r="N1179" s="229"/>
      <c r="O1179" s="229"/>
      <c r="P1179" s="229"/>
      <c r="Q1179" s="229"/>
      <c r="R1179" s="229"/>
      <c r="S1179" s="229"/>
      <c r="T1179" s="230"/>
      <c r="AT1179" s="231" t="s">
        <v>177</v>
      </c>
      <c r="AU1179" s="231" t="s">
        <v>83</v>
      </c>
      <c r="AV1179" s="13" t="s">
        <v>83</v>
      </c>
      <c r="AW1179" s="13" t="s">
        <v>29</v>
      </c>
      <c r="AX1179" s="13" t="s">
        <v>73</v>
      </c>
      <c r="AY1179" s="231" t="s">
        <v>143</v>
      </c>
    </row>
    <row r="1180" spans="2:51" s="14" customFormat="1" ht="10.2">
      <c r="B1180" s="232"/>
      <c r="C1180" s="233"/>
      <c r="D1180" s="217" t="s">
        <v>177</v>
      </c>
      <c r="E1180" s="234" t="s">
        <v>1</v>
      </c>
      <c r="F1180" s="235" t="s">
        <v>179</v>
      </c>
      <c r="G1180" s="233"/>
      <c r="H1180" s="236">
        <v>1042.72</v>
      </c>
      <c r="I1180" s="237"/>
      <c r="J1180" s="233"/>
      <c r="K1180" s="233"/>
      <c r="L1180" s="238"/>
      <c r="M1180" s="239"/>
      <c r="N1180" s="240"/>
      <c r="O1180" s="240"/>
      <c r="P1180" s="240"/>
      <c r="Q1180" s="240"/>
      <c r="R1180" s="240"/>
      <c r="S1180" s="240"/>
      <c r="T1180" s="241"/>
      <c r="AT1180" s="242" t="s">
        <v>177</v>
      </c>
      <c r="AU1180" s="242" t="s">
        <v>83</v>
      </c>
      <c r="AV1180" s="14" t="s">
        <v>151</v>
      </c>
      <c r="AW1180" s="14" t="s">
        <v>29</v>
      </c>
      <c r="AX1180" s="14" t="s">
        <v>81</v>
      </c>
      <c r="AY1180" s="242" t="s">
        <v>143</v>
      </c>
    </row>
    <row r="1181" spans="1:65" s="2" customFormat="1" ht="43.2" customHeight="1">
      <c r="A1181" s="35"/>
      <c r="B1181" s="36"/>
      <c r="C1181" s="204" t="s">
        <v>1106</v>
      </c>
      <c r="D1181" s="204" t="s">
        <v>146</v>
      </c>
      <c r="E1181" s="205" t="s">
        <v>1107</v>
      </c>
      <c r="F1181" s="206" t="s">
        <v>1108</v>
      </c>
      <c r="G1181" s="207" t="s">
        <v>914</v>
      </c>
      <c r="H1181" s="208">
        <v>2.217</v>
      </c>
      <c r="I1181" s="209"/>
      <c r="J1181" s="210">
        <f>ROUND(I1181*H1181,2)</f>
        <v>0</v>
      </c>
      <c r="K1181" s="206" t="s">
        <v>150</v>
      </c>
      <c r="L1181" s="40"/>
      <c r="M1181" s="211" t="s">
        <v>1</v>
      </c>
      <c r="N1181" s="212" t="s">
        <v>38</v>
      </c>
      <c r="O1181" s="72"/>
      <c r="P1181" s="213">
        <f>O1181*H1181</f>
        <v>0</v>
      </c>
      <c r="Q1181" s="213">
        <v>0</v>
      </c>
      <c r="R1181" s="213">
        <f>Q1181*H1181</f>
        <v>0</v>
      </c>
      <c r="S1181" s="213">
        <v>0</v>
      </c>
      <c r="T1181" s="214">
        <f>S1181*H1181</f>
        <v>0</v>
      </c>
      <c r="U1181" s="35"/>
      <c r="V1181" s="35"/>
      <c r="W1181" s="35"/>
      <c r="X1181" s="35"/>
      <c r="Y1181" s="35"/>
      <c r="Z1181" s="35"/>
      <c r="AA1181" s="35"/>
      <c r="AB1181" s="35"/>
      <c r="AC1181" s="35"/>
      <c r="AD1181" s="35"/>
      <c r="AE1181" s="35"/>
      <c r="AR1181" s="215" t="s">
        <v>151</v>
      </c>
      <c r="AT1181" s="215" t="s">
        <v>146</v>
      </c>
      <c r="AU1181" s="215" t="s">
        <v>83</v>
      </c>
      <c r="AY1181" s="18" t="s">
        <v>143</v>
      </c>
      <c r="BE1181" s="216">
        <f>IF(N1181="základní",J1181,0)</f>
        <v>0</v>
      </c>
      <c r="BF1181" s="216">
        <f>IF(N1181="snížená",J1181,0)</f>
        <v>0</v>
      </c>
      <c r="BG1181" s="216">
        <f>IF(N1181="zákl. přenesená",J1181,0)</f>
        <v>0</v>
      </c>
      <c r="BH1181" s="216">
        <f>IF(N1181="sníž. přenesená",J1181,0)</f>
        <v>0</v>
      </c>
      <c r="BI1181" s="216">
        <f>IF(N1181="nulová",J1181,0)</f>
        <v>0</v>
      </c>
      <c r="BJ1181" s="18" t="s">
        <v>81</v>
      </c>
      <c r="BK1181" s="216">
        <f>ROUND(I1181*H1181,2)</f>
        <v>0</v>
      </c>
      <c r="BL1181" s="18" t="s">
        <v>151</v>
      </c>
      <c r="BM1181" s="215" t="s">
        <v>1109</v>
      </c>
    </row>
    <row r="1182" spans="1:47" s="2" customFormat="1" ht="96">
      <c r="A1182" s="35"/>
      <c r="B1182" s="36"/>
      <c r="C1182" s="37"/>
      <c r="D1182" s="217" t="s">
        <v>152</v>
      </c>
      <c r="E1182" s="37"/>
      <c r="F1182" s="218" t="s">
        <v>928</v>
      </c>
      <c r="G1182" s="37"/>
      <c r="H1182" s="37"/>
      <c r="I1182" s="116"/>
      <c r="J1182" s="37"/>
      <c r="K1182" s="37"/>
      <c r="L1182" s="40"/>
      <c r="M1182" s="219"/>
      <c r="N1182" s="220"/>
      <c r="O1182" s="72"/>
      <c r="P1182" s="72"/>
      <c r="Q1182" s="72"/>
      <c r="R1182" s="72"/>
      <c r="S1182" s="72"/>
      <c r="T1182" s="73"/>
      <c r="U1182" s="35"/>
      <c r="V1182" s="35"/>
      <c r="W1182" s="35"/>
      <c r="X1182" s="35"/>
      <c r="Y1182" s="35"/>
      <c r="Z1182" s="35"/>
      <c r="AA1182" s="35"/>
      <c r="AB1182" s="35"/>
      <c r="AC1182" s="35"/>
      <c r="AD1182" s="35"/>
      <c r="AE1182" s="35"/>
      <c r="AT1182" s="18" t="s">
        <v>152</v>
      </c>
      <c r="AU1182" s="18" t="s">
        <v>83</v>
      </c>
    </row>
    <row r="1183" spans="1:65" s="2" customFormat="1" ht="43.2" customHeight="1">
      <c r="A1183" s="35"/>
      <c r="B1183" s="36"/>
      <c r="C1183" s="204" t="s">
        <v>668</v>
      </c>
      <c r="D1183" s="204" t="s">
        <v>146</v>
      </c>
      <c r="E1183" s="205" t="s">
        <v>1110</v>
      </c>
      <c r="F1183" s="206" t="s">
        <v>1111</v>
      </c>
      <c r="G1183" s="207" t="s">
        <v>914</v>
      </c>
      <c r="H1183" s="208">
        <v>0.73</v>
      </c>
      <c r="I1183" s="209"/>
      <c r="J1183" s="210">
        <f>ROUND(I1183*H1183,2)</f>
        <v>0</v>
      </c>
      <c r="K1183" s="206" t="s">
        <v>150</v>
      </c>
      <c r="L1183" s="40"/>
      <c r="M1183" s="211" t="s">
        <v>1</v>
      </c>
      <c r="N1183" s="212" t="s">
        <v>38</v>
      </c>
      <c r="O1183" s="72"/>
      <c r="P1183" s="213">
        <f>O1183*H1183</f>
        <v>0</v>
      </c>
      <c r="Q1183" s="213">
        <v>0</v>
      </c>
      <c r="R1183" s="213">
        <f>Q1183*H1183</f>
        <v>0</v>
      </c>
      <c r="S1183" s="213">
        <v>0</v>
      </c>
      <c r="T1183" s="214">
        <f>S1183*H1183</f>
        <v>0</v>
      </c>
      <c r="U1183" s="35"/>
      <c r="V1183" s="35"/>
      <c r="W1183" s="35"/>
      <c r="X1183" s="35"/>
      <c r="Y1183" s="35"/>
      <c r="Z1183" s="35"/>
      <c r="AA1183" s="35"/>
      <c r="AB1183" s="35"/>
      <c r="AC1183" s="35"/>
      <c r="AD1183" s="35"/>
      <c r="AE1183" s="35"/>
      <c r="AR1183" s="215" t="s">
        <v>151</v>
      </c>
      <c r="AT1183" s="215" t="s">
        <v>146</v>
      </c>
      <c r="AU1183" s="215" t="s">
        <v>83</v>
      </c>
      <c r="AY1183" s="18" t="s">
        <v>143</v>
      </c>
      <c r="BE1183" s="216">
        <f>IF(N1183="základní",J1183,0)</f>
        <v>0</v>
      </c>
      <c r="BF1183" s="216">
        <f>IF(N1183="snížená",J1183,0)</f>
        <v>0</v>
      </c>
      <c r="BG1183" s="216">
        <f>IF(N1183="zákl. přenesená",J1183,0)</f>
        <v>0</v>
      </c>
      <c r="BH1183" s="216">
        <f>IF(N1183="sníž. přenesená",J1183,0)</f>
        <v>0</v>
      </c>
      <c r="BI1183" s="216">
        <f>IF(N1183="nulová",J1183,0)</f>
        <v>0</v>
      </c>
      <c r="BJ1183" s="18" t="s">
        <v>81</v>
      </c>
      <c r="BK1183" s="216">
        <f>ROUND(I1183*H1183,2)</f>
        <v>0</v>
      </c>
      <c r="BL1183" s="18" t="s">
        <v>151</v>
      </c>
      <c r="BM1183" s="215" t="s">
        <v>1112</v>
      </c>
    </row>
    <row r="1184" spans="1:47" s="2" customFormat="1" ht="96">
      <c r="A1184" s="35"/>
      <c r="B1184" s="36"/>
      <c r="C1184" s="37"/>
      <c r="D1184" s="217" t="s">
        <v>152</v>
      </c>
      <c r="E1184" s="37"/>
      <c r="F1184" s="218" t="s">
        <v>928</v>
      </c>
      <c r="G1184" s="37"/>
      <c r="H1184" s="37"/>
      <c r="I1184" s="116"/>
      <c r="J1184" s="37"/>
      <c r="K1184" s="37"/>
      <c r="L1184" s="40"/>
      <c r="M1184" s="219"/>
      <c r="N1184" s="220"/>
      <c r="O1184" s="72"/>
      <c r="P1184" s="72"/>
      <c r="Q1184" s="72"/>
      <c r="R1184" s="72"/>
      <c r="S1184" s="72"/>
      <c r="T1184" s="73"/>
      <c r="U1184" s="35"/>
      <c r="V1184" s="35"/>
      <c r="W1184" s="35"/>
      <c r="X1184" s="35"/>
      <c r="Y1184" s="35"/>
      <c r="Z1184" s="35"/>
      <c r="AA1184" s="35"/>
      <c r="AB1184" s="35"/>
      <c r="AC1184" s="35"/>
      <c r="AD1184" s="35"/>
      <c r="AE1184" s="35"/>
      <c r="AT1184" s="18" t="s">
        <v>152</v>
      </c>
      <c r="AU1184" s="18" t="s">
        <v>83</v>
      </c>
    </row>
    <row r="1185" spans="1:65" s="2" customFormat="1" ht="32.4" customHeight="1">
      <c r="A1185" s="35"/>
      <c r="B1185" s="36"/>
      <c r="C1185" s="204" t="s">
        <v>1113</v>
      </c>
      <c r="D1185" s="204" t="s">
        <v>146</v>
      </c>
      <c r="E1185" s="205" t="s">
        <v>1114</v>
      </c>
      <c r="F1185" s="206" t="s">
        <v>1115</v>
      </c>
      <c r="G1185" s="207" t="s">
        <v>914</v>
      </c>
      <c r="H1185" s="208">
        <v>6.633</v>
      </c>
      <c r="I1185" s="209"/>
      <c r="J1185" s="210">
        <f>ROUND(I1185*H1185,2)</f>
        <v>0</v>
      </c>
      <c r="K1185" s="206" t="s">
        <v>150</v>
      </c>
      <c r="L1185" s="40"/>
      <c r="M1185" s="211" t="s">
        <v>1</v>
      </c>
      <c r="N1185" s="212" t="s">
        <v>38</v>
      </c>
      <c r="O1185" s="72"/>
      <c r="P1185" s="213">
        <f>O1185*H1185</f>
        <v>0</v>
      </c>
      <c r="Q1185" s="213">
        <v>0</v>
      </c>
      <c r="R1185" s="213">
        <f>Q1185*H1185</f>
        <v>0</v>
      </c>
      <c r="S1185" s="213">
        <v>0</v>
      </c>
      <c r="T1185" s="214">
        <f>S1185*H1185</f>
        <v>0</v>
      </c>
      <c r="U1185" s="35"/>
      <c r="V1185" s="35"/>
      <c r="W1185" s="35"/>
      <c r="X1185" s="35"/>
      <c r="Y1185" s="35"/>
      <c r="Z1185" s="35"/>
      <c r="AA1185" s="35"/>
      <c r="AB1185" s="35"/>
      <c r="AC1185" s="35"/>
      <c r="AD1185" s="35"/>
      <c r="AE1185" s="35"/>
      <c r="AR1185" s="215" t="s">
        <v>151</v>
      </c>
      <c r="AT1185" s="215" t="s">
        <v>146</v>
      </c>
      <c r="AU1185" s="215" t="s">
        <v>83</v>
      </c>
      <c r="AY1185" s="18" t="s">
        <v>143</v>
      </c>
      <c r="BE1185" s="216">
        <f>IF(N1185="základní",J1185,0)</f>
        <v>0</v>
      </c>
      <c r="BF1185" s="216">
        <f>IF(N1185="snížená",J1185,0)</f>
        <v>0</v>
      </c>
      <c r="BG1185" s="216">
        <f>IF(N1185="zákl. přenesená",J1185,0)</f>
        <v>0</v>
      </c>
      <c r="BH1185" s="216">
        <f>IF(N1185="sníž. přenesená",J1185,0)</f>
        <v>0</v>
      </c>
      <c r="BI1185" s="216">
        <f>IF(N1185="nulová",J1185,0)</f>
        <v>0</v>
      </c>
      <c r="BJ1185" s="18" t="s">
        <v>81</v>
      </c>
      <c r="BK1185" s="216">
        <f>ROUND(I1185*H1185,2)</f>
        <v>0</v>
      </c>
      <c r="BL1185" s="18" t="s">
        <v>151</v>
      </c>
      <c r="BM1185" s="215" t="s">
        <v>1116</v>
      </c>
    </row>
    <row r="1186" spans="1:47" s="2" customFormat="1" ht="96">
      <c r="A1186" s="35"/>
      <c r="B1186" s="36"/>
      <c r="C1186" s="37"/>
      <c r="D1186" s="217" t="s">
        <v>152</v>
      </c>
      <c r="E1186" s="37"/>
      <c r="F1186" s="218" t="s">
        <v>928</v>
      </c>
      <c r="G1186" s="37"/>
      <c r="H1186" s="37"/>
      <c r="I1186" s="116"/>
      <c r="J1186" s="37"/>
      <c r="K1186" s="37"/>
      <c r="L1186" s="40"/>
      <c r="M1186" s="219"/>
      <c r="N1186" s="220"/>
      <c r="O1186" s="72"/>
      <c r="P1186" s="72"/>
      <c r="Q1186" s="72"/>
      <c r="R1186" s="72"/>
      <c r="S1186" s="72"/>
      <c r="T1186" s="73"/>
      <c r="U1186" s="35"/>
      <c r="V1186" s="35"/>
      <c r="W1186" s="35"/>
      <c r="X1186" s="35"/>
      <c r="Y1186" s="35"/>
      <c r="Z1186" s="35"/>
      <c r="AA1186" s="35"/>
      <c r="AB1186" s="35"/>
      <c r="AC1186" s="35"/>
      <c r="AD1186" s="35"/>
      <c r="AE1186" s="35"/>
      <c r="AT1186" s="18" t="s">
        <v>152</v>
      </c>
      <c r="AU1186" s="18" t="s">
        <v>83</v>
      </c>
    </row>
    <row r="1187" spans="1:65" s="2" customFormat="1" ht="43.2" customHeight="1">
      <c r="A1187" s="35"/>
      <c r="B1187" s="36"/>
      <c r="C1187" s="204" t="s">
        <v>672</v>
      </c>
      <c r="D1187" s="204" t="s">
        <v>146</v>
      </c>
      <c r="E1187" s="205" t="s">
        <v>1117</v>
      </c>
      <c r="F1187" s="206" t="s">
        <v>1118</v>
      </c>
      <c r="G1187" s="207" t="s">
        <v>914</v>
      </c>
      <c r="H1187" s="208">
        <v>48.108</v>
      </c>
      <c r="I1187" s="209"/>
      <c r="J1187" s="210">
        <f>ROUND(I1187*H1187,2)</f>
        <v>0</v>
      </c>
      <c r="K1187" s="206" t="s">
        <v>150</v>
      </c>
      <c r="L1187" s="40"/>
      <c r="M1187" s="211" t="s">
        <v>1</v>
      </c>
      <c r="N1187" s="212" t="s">
        <v>38</v>
      </c>
      <c r="O1187" s="72"/>
      <c r="P1187" s="213">
        <f>O1187*H1187</f>
        <v>0</v>
      </c>
      <c r="Q1187" s="213">
        <v>0</v>
      </c>
      <c r="R1187" s="213">
        <f>Q1187*H1187</f>
        <v>0</v>
      </c>
      <c r="S1187" s="213">
        <v>0</v>
      </c>
      <c r="T1187" s="214">
        <f>S1187*H1187</f>
        <v>0</v>
      </c>
      <c r="U1187" s="35"/>
      <c r="V1187" s="35"/>
      <c r="W1187" s="35"/>
      <c r="X1187" s="35"/>
      <c r="Y1187" s="35"/>
      <c r="Z1187" s="35"/>
      <c r="AA1187" s="35"/>
      <c r="AB1187" s="35"/>
      <c r="AC1187" s="35"/>
      <c r="AD1187" s="35"/>
      <c r="AE1187" s="35"/>
      <c r="AR1187" s="215" t="s">
        <v>151</v>
      </c>
      <c r="AT1187" s="215" t="s">
        <v>146</v>
      </c>
      <c r="AU1187" s="215" t="s">
        <v>83</v>
      </c>
      <c r="AY1187" s="18" t="s">
        <v>143</v>
      </c>
      <c r="BE1187" s="216">
        <f>IF(N1187="základní",J1187,0)</f>
        <v>0</v>
      </c>
      <c r="BF1187" s="216">
        <f>IF(N1187="snížená",J1187,0)</f>
        <v>0</v>
      </c>
      <c r="BG1187" s="216">
        <f>IF(N1187="zákl. přenesená",J1187,0)</f>
        <v>0</v>
      </c>
      <c r="BH1187" s="216">
        <f>IF(N1187="sníž. přenesená",J1187,0)</f>
        <v>0</v>
      </c>
      <c r="BI1187" s="216">
        <f>IF(N1187="nulová",J1187,0)</f>
        <v>0</v>
      </c>
      <c r="BJ1187" s="18" t="s">
        <v>81</v>
      </c>
      <c r="BK1187" s="216">
        <f>ROUND(I1187*H1187,2)</f>
        <v>0</v>
      </c>
      <c r="BL1187" s="18" t="s">
        <v>151</v>
      </c>
      <c r="BM1187" s="215" t="s">
        <v>1119</v>
      </c>
    </row>
    <row r="1188" spans="1:47" s="2" customFormat="1" ht="96">
      <c r="A1188" s="35"/>
      <c r="B1188" s="36"/>
      <c r="C1188" s="37"/>
      <c r="D1188" s="217" t="s">
        <v>152</v>
      </c>
      <c r="E1188" s="37"/>
      <c r="F1188" s="218" t="s">
        <v>928</v>
      </c>
      <c r="G1188" s="37"/>
      <c r="H1188" s="37"/>
      <c r="I1188" s="116"/>
      <c r="J1188" s="37"/>
      <c r="K1188" s="37"/>
      <c r="L1188" s="40"/>
      <c r="M1188" s="219"/>
      <c r="N1188" s="220"/>
      <c r="O1188" s="72"/>
      <c r="P1188" s="72"/>
      <c r="Q1188" s="72"/>
      <c r="R1188" s="72"/>
      <c r="S1188" s="72"/>
      <c r="T1188" s="73"/>
      <c r="U1188" s="35"/>
      <c r="V1188" s="35"/>
      <c r="W1188" s="35"/>
      <c r="X1188" s="35"/>
      <c r="Y1188" s="35"/>
      <c r="Z1188" s="35"/>
      <c r="AA1188" s="35"/>
      <c r="AB1188" s="35"/>
      <c r="AC1188" s="35"/>
      <c r="AD1188" s="35"/>
      <c r="AE1188" s="35"/>
      <c r="AT1188" s="18" t="s">
        <v>152</v>
      </c>
      <c r="AU1188" s="18" t="s">
        <v>83</v>
      </c>
    </row>
    <row r="1189" spans="2:51" s="13" customFormat="1" ht="10.2">
      <c r="B1189" s="221"/>
      <c r="C1189" s="222"/>
      <c r="D1189" s="217" t="s">
        <v>177</v>
      </c>
      <c r="E1189" s="223" t="s">
        <v>1</v>
      </c>
      <c r="F1189" s="224" t="s">
        <v>1120</v>
      </c>
      <c r="G1189" s="222"/>
      <c r="H1189" s="225">
        <v>74.48</v>
      </c>
      <c r="I1189" s="226"/>
      <c r="J1189" s="222"/>
      <c r="K1189" s="222"/>
      <c r="L1189" s="227"/>
      <c r="M1189" s="228"/>
      <c r="N1189" s="229"/>
      <c r="O1189" s="229"/>
      <c r="P1189" s="229"/>
      <c r="Q1189" s="229"/>
      <c r="R1189" s="229"/>
      <c r="S1189" s="229"/>
      <c r="T1189" s="230"/>
      <c r="AT1189" s="231" t="s">
        <v>177</v>
      </c>
      <c r="AU1189" s="231" t="s">
        <v>83</v>
      </c>
      <c r="AV1189" s="13" t="s">
        <v>83</v>
      </c>
      <c r="AW1189" s="13" t="s">
        <v>29</v>
      </c>
      <c r="AX1189" s="13" t="s">
        <v>73</v>
      </c>
      <c r="AY1189" s="231" t="s">
        <v>143</v>
      </c>
    </row>
    <row r="1190" spans="2:51" s="13" customFormat="1" ht="10.2">
      <c r="B1190" s="221"/>
      <c r="C1190" s="222"/>
      <c r="D1190" s="217" t="s">
        <v>177</v>
      </c>
      <c r="E1190" s="223" t="s">
        <v>1</v>
      </c>
      <c r="F1190" s="224" t="s">
        <v>1121</v>
      </c>
      <c r="G1190" s="222"/>
      <c r="H1190" s="225">
        <v>-9.58</v>
      </c>
      <c r="I1190" s="226"/>
      <c r="J1190" s="222"/>
      <c r="K1190" s="222"/>
      <c r="L1190" s="227"/>
      <c r="M1190" s="228"/>
      <c r="N1190" s="229"/>
      <c r="O1190" s="229"/>
      <c r="P1190" s="229"/>
      <c r="Q1190" s="229"/>
      <c r="R1190" s="229"/>
      <c r="S1190" s="229"/>
      <c r="T1190" s="230"/>
      <c r="AT1190" s="231" t="s">
        <v>177</v>
      </c>
      <c r="AU1190" s="231" t="s">
        <v>83</v>
      </c>
      <c r="AV1190" s="13" t="s">
        <v>83</v>
      </c>
      <c r="AW1190" s="13" t="s">
        <v>29</v>
      </c>
      <c r="AX1190" s="13" t="s">
        <v>73</v>
      </c>
      <c r="AY1190" s="231" t="s">
        <v>143</v>
      </c>
    </row>
    <row r="1191" spans="2:51" s="13" customFormat="1" ht="10.2">
      <c r="B1191" s="221"/>
      <c r="C1191" s="222"/>
      <c r="D1191" s="217" t="s">
        <v>177</v>
      </c>
      <c r="E1191" s="223" t="s">
        <v>1</v>
      </c>
      <c r="F1191" s="224" t="s">
        <v>1122</v>
      </c>
      <c r="G1191" s="222"/>
      <c r="H1191" s="225">
        <v>-16.792</v>
      </c>
      <c r="I1191" s="226"/>
      <c r="J1191" s="222"/>
      <c r="K1191" s="222"/>
      <c r="L1191" s="227"/>
      <c r="M1191" s="228"/>
      <c r="N1191" s="229"/>
      <c r="O1191" s="229"/>
      <c r="P1191" s="229"/>
      <c r="Q1191" s="229"/>
      <c r="R1191" s="229"/>
      <c r="S1191" s="229"/>
      <c r="T1191" s="230"/>
      <c r="AT1191" s="231" t="s">
        <v>177</v>
      </c>
      <c r="AU1191" s="231" t="s">
        <v>83</v>
      </c>
      <c r="AV1191" s="13" t="s">
        <v>83</v>
      </c>
      <c r="AW1191" s="13" t="s">
        <v>29</v>
      </c>
      <c r="AX1191" s="13" t="s">
        <v>73</v>
      </c>
      <c r="AY1191" s="231" t="s">
        <v>143</v>
      </c>
    </row>
    <row r="1192" spans="2:51" s="14" customFormat="1" ht="10.2">
      <c r="B1192" s="232"/>
      <c r="C1192" s="233"/>
      <c r="D1192" s="217" t="s">
        <v>177</v>
      </c>
      <c r="E1192" s="234" t="s">
        <v>1</v>
      </c>
      <c r="F1192" s="235" t="s">
        <v>179</v>
      </c>
      <c r="G1192" s="233"/>
      <c r="H1192" s="236">
        <v>48.108000000000004</v>
      </c>
      <c r="I1192" s="237"/>
      <c r="J1192" s="233"/>
      <c r="K1192" s="233"/>
      <c r="L1192" s="238"/>
      <c r="M1192" s="239"/>
      <c r="N1192" s="240"/>
      <c r="O1192" s="240"/>
      <c r="P1192" s="240"/>
      <c r="Q1192" s="240"/>
      <c r="R1192" s="240"/>
      <c r="S1192" s="240"/>
      <c r="T1192" s="241"/>
      <c r="AT1192" s="242" t="s">
        <v>177</v>
      </c>
      <c r="AU1192" s="242" t="s">
        <v>83</v>
      </c>
      <c r="AV1192" s="14" t="s">
        <v>151</v>
      </c>
      <c r="AW1192" s="14" t="s">
        <v>29</v>
      </c>
      <c r="AX1192" s="14" t="s">
        <v>81</v>
      </c>
      <c r="AY1192" s="242" t="s">
        <v>143</v>
      </c>
    </row>
    <row r="1193" spans="2:63" s="12" customFormat="1" ht="22.8" customHeight="1">
      <c r="B1193" s="188"/>
      <c r="C1193" s="189"/>
      <c r="D1193" s="190" t="s">
        <v>72</v>
      </c>
      <c r="E1193" s="202" t="s">
        <v>1123</v>
      </c>
      <c r="F1193" s="202" t="s">
        <v>1124</v>
      </c>
      <c r="G1193" s="189"/>
      <c r="H1193" s="189"/>
      <c r="I1193" s="192"/>
      <c r="J1193" s="203">
        <f>BK1193</f>
        <v>0</v>
      </c>
      <c r="K1193" s="189"/>
      <c r="L1193" s="194"/>
      <c r="M1193" s="195"/>
      <c r="N1193" s="196"/>
      <c r="O1193" s="196"/>
      <c r="P1193" s="197">
        <f>SUM(P1194:P1195)</f>
        <v>0</v>
      </c>
      <c r="Q1193" s="196"/>
      <c r="R1193" s="197">
        <f>SUM(R1194:R1195)</f>
        <v>0</v>
      </c>
      <c r="S1193" s="196"/>
      <c r="T1193" s="198">
        <f>SUM(T1194:T1195)</f>
        <v>0</v>
      </c>
      <c r="AR1193" s="199" t="s">
        <v>81</v>
      </c>
      <c r="AT1193" s="200" t="s">
        <v>72</v>
      </c>
      <c r="AU1193" s="200" t="s">
        <v>81</v>
      </c>
      <c r="AY1193" s="199" t="s">
        <v>143</v>
      </c>
      <c r="BK1193" s="201">
        <f>SUM(BK1194:BK1195)</f>
        <v>0</v>
      </c>
    </row>
    <row r="1194" spans="1:65" s="2" customFormat="1" ht="54" customHeight="1">
      <c r="A1194" s="35"/>
      <c r="B1194" s="36"/>
      <c r="C1194" s="204" t="s">
        <v>1125</v>
      </c>
      <c r="D1194" s="204" t="s">
        <v>146</v>
      </c>
      <c r="E1194" s="205" t="s">
        <v>1126</v>
      </c>
      <c r="F1194" s="206" t="s">
        <v>1127</v>
      </c>
      <c r="G1194" s="207" t="s">
        <v>914</v>
      </c>
      <c r="H1194" s="208">
        <v>106.241</v>
      </c>
      <c r="I1194" s="209"/>
      <c r="J1194" s="210">
        <f>ROUND(I1194*H1194,2)</f>
        <v>0</v>
      </c>
      <c r="K1194" s="206" t="s">
        <v>150</v>
      </c>
      <c r="L1194" s="40"/>
      <c r="M1194" s="211" t="s">
        <v>1</v>
      </c>
      <c r="N1194" s="212" t="s">
        <v>38</v>
      </c>
      <c r="O1194" s="72"/>
      <c r="P1194" s="213">
        <f>O1194*H1194</f>
        <v>0</v>
      </c>
      <c r="Q1194" s="213">
        <v>0</v>
      </c>
      <c r="R1194" s="213">
        <f>Q1194*H1194</f>
        <v>0</v>
      </c>
      <c r="S1194" s="213">
        <v>0</v>
      </c>
      <c r="T1194" s="214">
        <f>S1194*H1194</f>
        <v>0</v>
      </c>
      <c r="U1194" s="35"/>
      <c r="V1194" s="35"/>
      <c r="W1194" s="35"/>
      <c r="X1194" s="35"/>
      <c r="Y1194" s="35"/>
      <c r="Z1194" s="35"/>
      <c r="AA1194" s="35"/>
      <c r="AB1194" s="35"/>
      <c r="AC1194" s="35"/>
      <c r="AD1194" s="35"/>
      <c r="AE1194" s="35"/>
      <c r="AR1194" s="215" t="s">
        <v>151</v>
      </c>
      <c r="AT1194" s="215" t="s">
        <v>146</v>
      </c>
      <c r="AU1194" s="215" t="s">
        <v>83</v>
      </c>
      <c r="AY1194" s="18" t="s">
        <v>143</v>
      </c>
      <c r="BE1194" s="216">
        <f>IF(N1194="základní",J1194,0)</f>
        <v>0</v>
      </c>
      <c r="BF1194" s="216">
        <f>IF(N1194="snížená",J1194,0)</f>
        <v>0</v>
      </c>
      <c r="BG1194" s="216">
        <f>IF(N1194="zákl. přenesená",J1194,0)</f>
        <v>0</v>
      </c>
      <c r="BH1194" s="216">
        <f>IF(N1194="sníž. přenesená",J1194,0)</f>
        <v>0</v>
      </c>
      <c r="BI1194" s="216">
        <f>IF(N1194="nulová",J1194,0)</f>
        <v>0</v>
      </c>
      <c r="BJ1194" s="18" t="s">
        <v>81</v>
      </c>
      <c r="BK1194" s="216">
        <f>ROUND(I1194*H1194,2)</f>
        <v>0</v>
      </c>
      <c r="BL1194" s="18" t="s">
        <v>151</v>
      </c>
      <c r="BM1194" s="215" t="s">
        <v>1128</v>
      </c>
    </row>
    <row r="1195" spans="1:47" s="2" customFormat="1" ht="86.4">
      <c r="A1195" s="35"/>
      <c r="B1195" s="36"/>
      <c r="C1195" s="37"/>
      <c r="D1195" s="217" t="s">
        <v>152</v>
      </c>
      <c r="E1195" s="37"/>
      <c r="F1195" s="218" t="s">
        <v>1129</v>
      </c>
      <c r="G1195" s="37"/>
      <c r="H1195" s="37"/>
      <c r="I1195" s="116"/>
      <c r="J1195" s="37"/>
      <c r="K1195" s="37"/>
      <c r="L1195" s="40"/>
      <c r="M1195" s="219"/>
      <c r="N1195" s="220"/>
      <c r="O1195" s="72"/>
      <c r="P1195" s="72"/>
      <c r="Q1195" s="72"/>
      <c r="R1195" s="72"/>
      <c r="S1195" s="72"/>
      <c r="T1195" s="73"/>
      <c r="U1195" s="35"/>
      <c r="V1195" s="35"/>
      <c r="W1195" s="35"/>
      <c r="X1195" s="35"/>
      <c r="Y1195" s="35"/>
      <c r="Z1195" s="35"/>
      <c r="AA1195" s="35"/>
      <c r="AB1195" s="35"/>
      <c r="AC1195" s="35"/>
      <c r="AD1195" s="35"/>
      <c r="AE1195" s="35"/>
      <c r="AT1195" s="18" t="s">
        <v>152</v>
      </c>
      <c r="AU1195" s="18" t="s">
        <v>83</v>
      </c>
    </row>
    <row r="1196" spans="2:63" s="12" customFormat="1" ht="25.95" customHeight="1">
      <c r="B1196" s="188"/>
      <c r="C1196" s="189"/>
      <c r="D1196" s="190" t="s">
        <v>72</v>
      </c>
      <c r="E1196" s="191" t="s">
        <v>1130</v>
      </c>
      <c r="F1196" s="191" t="s">
        <v>1131</v>
      </c>
      <c r="G1196" s="189"/>
      <c r="H1196" s="189"/>
      <c r="I1196" s="192"/>
      <c r="J1196" s="193">
        <f>BK1196</f>
        <v>0</v>
      </c>
      <c r="K1196" s="189"/>
      <c r="L1196" s="194"/>
      <c r="M1196" s="195"/>
      <c r="N1196" s="196"/>
      <c r="O1196" s="196"/>
      <c r="P1196" s="197">
        <f>P1197+P1201+P1238+P1245+P1250+P1259+P1266+P1360+P1411+P1443+P1467+P1474+P1487+P1527</f>
        <v>0</v>
      </c>
      <c r="Q1196" s="196"/>
      <c r="R1196" s="197">
        <f>R1197+R1201+R1238+R1245+R1250+R1259+R1266+R1360+R1411+R1443+R1467+R1474+R1487+R1527</f>
        <v>2.2743151049660004</v>
      </c>
      <c r="S1196" s="196"/>
      <c r="T1196" s="198">
        <f>T1197+T1201+T1238+T1245+T1250+T1259+T1266+T1360+T1411+T1443+T1467+T1474+T1487+T1527</f>
        <v>0.62751</v>
      </c>
      <c r="AR1196" s="199" t="s">
        <v>83</v>
      </c>
      <c r="AT1196" s="200" t="s">
        <v>72</v>
      </c>
      <c r="AU1196" s="200" t="s">
        <v>73</v>
      </c>
      <c r="AY1196" s="199" t="s">
        <v>143</v>
      </c>
      <c r="BK1196" s="201">
        <f>BK1197+BK1201+BK1238+BK1245+BK1250+BK1259+BK1266+BK1360+BK1411+BK1443+BK1467+BK1474+BK1487+BK1527</f>
        <v>0</v>
      </c>
    </row>
    <row r="1197" spans="2:63" s="12" customFormat="1" ht="22.8" customHeight="1">
      <c r="B1197" s="188"/>
      <c r="C1197" s="189"/>
      <c r="D1197" s="190" t="s">
        <v>72</v>
      </c>
      <c r="E1197" s="202" t="s">
        <v>1132</v>
      </c>
      <c r="F1197" s="202" t="s">
        <v>1133</v>
      </c>
      <c r="G1197" s="189"/>
      <c r="H1197" s="189"/>
      <c r="I1197" s="192"/>
      <c r="J1197" s="203">
        <f>BK1197</f>
        <v>0</v>
      </c>
      <c r="K1197" s="189"/>
      <c r="L1197" s="194"/>
      <c r="M1197" s="195"/>
      <c r="N1197" s="196"/>
      <c r="O1197" s="196"/>
      <c r="P1197" s="197">
        <f>SUM(P1198:P1200)</f>
        <v>0</v>
      </c>
      <c r="Q1197" s="196"/>
      <c r="R1197" s="197">
        <f>SUM(R1198:R1200)</f>
        <v>0</v>
      </c>
      <c r="S1197" s="196"/>
      <c r="T1197" s="198">
        <f>SUM(T1198:T1200)</f>
        <v>0</v>
      </c>
      <c r="AR1197" s="199" t="s">
        <v>83</v>
      </c>
      <c r="AT1197" s="200" t="s">
        <v>72</v>
      </c>
      <c r="AU1197" s="200" t="s">
        <v>81</v>
      </c>
      <c r="AY1197" s="199" t="s">
        <v>143</v>
      </c>
      <c r="BK1197" s="201">
        <f>SUM(BK1198:BK1200)</f>
        <v>0</v>
      </c>
    </row>
    <row r="1198" spans="1:65" s="2" customFormat="1" ht="32.4" customHeight="1">
      <c r="A1198" s="35"/>
      <c r="B1198" s="36"/>
      <c r="C1198" s="204" t="s">
        <v>675</v>
      </c>
      <c r="D1198" s="204" t="s">
        <v>146</v>
      </c>
      <c r="E1198" s="205" t="s">
        <v>1134</v>
      </c>
      <c r="F1198" s="206" t="s">
        <v>1135</v>
      </c>
      <c r="G1198" s="207" t="s">
        <v>199</v>
      </c>
      <c r="H1198" s="208">
        <v>0</v>
      </c>
      <c r="I1198" s="209"/>
      <c r="J1198" s="210">
        <f>ROUND(I1198*H1198,2)</f>
        <v>0</v>
      </c>
      <c r="K1198" s="206" t="s">
        <v>150</v>
      </c>
      <c r="L1198" s="40"/>
      <c r="M1198" s="211" t="s">
        <v>1</v>
      </c>
      <c r="N1198" s="212" t="s">
        <v>38</v>
      </c>
      <c r="O1198" s="72"/>
      <c r="P1198" s="213">
        <f>O1198*H1198</f>
        <v>0</v>
      </c>
      <c r="Q1198" s="213">
        <v>0.0035</v>
      </c>
      <c r="R1198" s="213">
        <f>Q1198*H1198</f>
        <v>0</v>
      </c>
      <c r="S1198" s="213">
        <v>0</v>
      </c>
      <c r="T1198" s="214">
        <f>S1198*H1198</f>
        <v>0</v>
      </c>
      <c r="U1198" s="35"/>
      <c r="V1198" s="35"/>
      <c r="W1198" s="35"/>
      <c r="X1198" s="35"/>
      <c r="Y1198" s="35"/>
      <c r="Z1198" s="35"/>
      <c r="AA1198" s="35"/>
      <c r="AB1198" s="35"/>
      <c r="AC1198" s="35"/>
      <c r="AD1198" s="35"/>
      <c r="AE1198" s="35"/>
      <c r="AR1198" s="215" t="s">
        <v>187</v>
      </c>
      <c r="AT1198" s="215" t="s">
        <v>146</v>
      </c>
      <c r="AU1198" s="215" t="s">
        <v>83</v>
      </c>
      <c r="AY1198" s="18" t="s">
        <v>143</v>
      </c>
      <c r="BE1198" s="216">
        <f>IF(N1198="základní",J1198,0)</f>
        <v>0</v>
      </c>
      <c r="BF1198" s="216">
        <f>IF(N1198="snížená",J1198,0)</f>
        <v>0</v>
      </c>
      <c r="BG1198" s="216">
        <f>IF(N1198="zákl. přenesená",J1198,0)</f>
        <v>0</v>
      </c>
      <c r="BH1198" s="216">
        <f>IF(N1198="sníž. přenesená",J1198,0)</f>
        <v>0</v>
      </c>
      <c r="BI1198" s="216">
        <f>IF(N1198="nulová",J1198,0)</f>
        <v>0</v>
      </c>
      <c r="BJ1198" s="18" t="s">
        <v>81</v>
      </c>
      <c r="BK1198" s="216">
        <f>ROUND(I1198*H1198,2)</f>
        <v>0</v>
      </c>
      <c r="BL1198" s="18" t="s">
        <v>187</v>
      </c>
      <c r="BM1198" s="215" t="s">
        <v>1136</v>
      </c>
    </row>
    <row r="1199" spans="1:65" s="2" customFormat="1" ht="43.2" customHeight="1">
      <c r="A1199" s="35"/>
      <c r="B1199" s="36"/>
      <c r="C1199" s="204" t="s">
        <v>1137</v>
      </c>
      <c r="D1199" s="204" t="s">
        <v>146</v>
      </c>
      <c r="E1199" s="205" t="s">
        <v>1138</v>
      </c>
      <c r="F1199" s="206" t="s">
        <v>1139</v>
      </c>
      <c r="G1199" s="207" t="s">
        <v>1140</v>
      </c>
      <c r="H1199" s="264"/>
      <c r="I1199" s="209"/>
      <c r="J1199" s="210">
        <f>ROUND(I1199*H1199,2)</f>
        <v>0</v>
      </c>
      <c r="K1199" s="206" t="s">
        <v>150</v>
      </c>
      <c r="L1199" s="40"/>
      <c r="M1199" s="211" t="s">
        <v>1</v>
      </c>
      <c r="N1199" s="212" t="s">
        <v>38</v>
      </c>
      <c r="O1199" s="72"/>
      <c r="P1199" s="213">
        <f>O1199*H1199</f>
        <v>0</v>
      </c>
      <c r="Q1199" s="213">
        <v>0</v>
      </c>
      <c r="R1199" s="213">
        <f>Q1199*H1199</f>
        <v>0</v>
      </c>
      <c r="S1199" s="213">
        <v>0</v>
      </c>
      <c r="T1199" s="214">
        <f>S1199*H1199</f>
        <v>0</v>
      </c>
      <c r="U1199" s="35"/>
      <c r="V1199" s="35"/>
      <c r="W1199" s="35"/>
      <c r="X1199" s="35"/>
      <c r="Y1199" s="35"/>
      <c r="Z1199" s="35"/>
      <c r="AA1199" s="35"/>
      <c r="AB1199" s="35"/>
      <c r="AC1199" s="35"/>
      <c r="AD1199" s="35"/>
      <c r="AE1199" s="35"/>
      <c r="AR1199" s="215" t="s">
        <v>187</v>
      </c>
      <c r="AT1199" s="215" t="s">
        <v>146</v>
      </c>
      <c r="AU1199" s="215" t="s">
        <v>83</v>
      </c>
      <c r="AY1199" s="18" t="s">
        <v>143</v>
      </c>
      <c r="BE1199" s="216">
        <f>IF(N1199="základní",J1199,0)</f>
        <v>0</v>
      </c>
      <c r="BF1199" s="216">
        <f>IF(N1199="snížená",J1199,0)</f>
        <v>0</v>
      </c>
      <c r="BG1199" s="216">
        <f>IF(N1199="zákl. přenesená",J1199,0)</f>
        <v>0</v>
      </c>
      <c r="BH1199" s="216">
        <f>IF(N1199="sníž. přenesená",J1199,0)</f>
        <v>0</v>
      </c>
      <c r="BI1199" s="216">
        <f>IF(N1199="nulová",J1199,0)</f>
        <v>0</v>
      </c>
      <c r="BJ1199" s="18" t="s">
        <v>81</v>
      </c>
      <c r="BK1199" s="216">
        <f>ROUND(I1199*H1199,2)</f>
        <v>0</v>
      </c>
      <c r="BL1199" s="18" t="s">
        <v>187</v>
      </c>
      <c r="BM1199" s="215" t="s">
        <v>1141</v>
      </c>
    </row>
    <row r="1200" spans="1:47" s="2" customFormat="1" ht="144">
      <c r="A1200" s="35"/>
      <c r="B1200" s="36"/>
      <c r="C1200" s="37"/>
      <c r="D1200" s="217" t="s">
        <v>152</v>
      </c>
      <c r="E1200" s="37"/>
      <c r="F1200" s="218" t="s">
        <v>1142</v>
      </c>
      <c r="G1200" s="37"/>
      <c r="H1200" s="37"/>
      <c r="I1200" s="116"/>
      <c r="J1200" s="37"/>
      <c r="K1200" s="37"/>
      <c r="L1200" s="40"/>
      <c r="M1200" s="219"/>
      <c r="N1200" s="220"/>
      <c r="O1200" s="72"/>
      <c r="P1200" s="72"/>
      <c r="Q1200" s="72"/>
      <c r="R1200" s="72"/>
      <c r="S1200" s="72"/>
      <c r="T1200" s="73"/>
      <c r="U1200" s="35"/>
      <c r="V1200" s="35"/>
      <c r="W1200" s="35"/>
      <c r="X1200" s="35"/>
      <c r="Y1200" s="35"/>
      <c r="Z1200" s="35"/>
      <c r="AA1200" s="35"/>
      <c r="AB1200" s="35"/>
      <c r="AC1200" s="35"/>
      <c r="AD1200" s="35"/>
      <c r="AE1200" s="35"/>
      <c r="AT1200" s="18" t="s">
        <v>152</v>
      </c>
      <c r="AU1200" s="18" t="s">
        <v>83</v>
      </c>
    </row>
    <row r="1201" spans="2:63" s="12" customFormat="1" ht="22.8" customHeight="1">
      <c r="B1201" s="188"/>
      <c r="C1201" s="189"/>
      <c r="D1201" s="190" t="s">
        <v>72</v>
      </c>
      <c r="E1201" s="202" t="s">
        <v>1143</v>
      </c>
      <c r="F1201" s="202" t="s">
        <v>1144</v>
      </c>
      <c r="G1201" s="189"/>
      <c r="H1201" s="189"/>
      <c r="I1201" s="192"/>
      <c r="J1201" s="203">
        <f>BK1201</f>
        <v>0</v>
      </c>
      <c r="K1201" s="189"/>
      <c r="L1201" s="194"/>
      <c r="M1201" s="195"/>
      <c r="N1201" s="196"/>
      <c r="O1201" s="196"/>
      <c r="P1201" s="197">
        <f>SUM(P1202:P1237)</f>
        <v>0</v>
      </c>
      <c r="Q1201" s="196"/>
      <c r="R1201" s="197">
        <f>SUM(R1202:R1237)</f>
        <v>0.04165836297</v>
      </c>
      <c r="S1201" s="196"/>
      <c r="T1201" s="198">
        <f>SUM(T1202:T1237)</f>
        <v>0</v>
      </c>
      <c r="AR1201" s="199" t="s">
        <v>83</v>
      </c>
      <c r="AT1201" s="200" t="s">
        <v>72</v>
      </c>
      <c r="AU1201" s="200" t="s">
        <v>81</v>
      </c>
      <c r="AY1201" s="199" t="s">
        <v>143</v>
      </c>
      <c r="BK1201" s="201">
        <f>SUM(BK1202:BK1237)</f>
        <v>0</v>
      </c>
    </row>
    <row r="1202" spans="1:65" s="2" customFormat="1" ht="32.4" customHeight="1">
      <c r="A1202" s="35"/>
      <c r="B1202" s="36"/>
      <c r="C1202" s="204" t="s">
        <v>680</v>
      </c>
      <c r="D1202" s="204" t="s">
        <v>146</v>
      </c>
      <c r="E1202" s="205" t="s">
        <v>1145</v>
      </c>
      <c r="F1202" s="206" t="s">
        <v>1146</v>
      </c>
      <c r="G1202" s="207" t="s">
        <v>199</v>
      </c>
      <c r="H1202" s="208">
        <v>14.945</v>
      </c>
      <c r="I1202" s="209"/>
      <c r="J1202" s="210">
        <f>ROUND(I1202*H1202,2)</f>
        <v>0</v>
      </c>
      <c r="K1202" s="206" t="s">
        <v>150</v>
      </c>
      <c r="L1202" s="40"/>
      <c r="M1202" s="211" t="s">
        <v>1</v>
      </c>
      <c r="N1202" s="212" t="s">
        <v>38</v>
      </c>
      <c r="O1202" s="72"/>
      <c r="P1202" s="213">
        <f>O1202*H1202</f>
        <v>0</v>
      </c>
      <c r="Q1202" s="213">
        <v>0</v>
      </c>
      <c r="R1202" s="213">
        <f>Q1202*H1202</f>
        <v>0</v>
      </c>
      <c r="S1202" s="213">
        <v>0</v>
      </c>
      <c r="T1202" s="214">
        <f>S1202*H1202</f>
        <v>0</v>
      </c>
      <c r="U1202" s="35"/>
      <c r="V1202" s="35"/>
      <c r="W1202" s="35"/>
      <c r="X1202" s="35"/>
      <c r="Y1202" s="35"/>
      <c r="Z1202" s="35"/>
      <c r="AA1202" s="35"/>
      <c r="AB1202" s="35"/>
      <c r="AC1202" s="35"/>
      <c r="AD1202" s="35"/>
      <c r="AE1202" s="35"/>
      <c r="AR1202" s="215" t="s">
        <v>187</v>
      </c>
      <c r="AT1202" s="215" t="s">
        <v>146</v>
      </c>
      <c r="AU1202" s="215" t="s">
        <v>83</v>
      </c>
      <c r="AY1202" s="18" t="s">
        <v>143</v>
      </c>
      <c r="BE1202" s="216">
        <f>IF(N1202="základní",J1202,0)</f>
        <v>0</v>
      </c>
      <c r="BF1202" s="216">
        <f>IF(N1202="snížená",J1202,0)</f>
        <v>0</v>
      </c>
      <c r="BG1202" s="216">
        <f>IF(N1202="zákl. přenesená",J1202,0)</f>
        <v>0</v>
      </c>
      <c r="BH1202" s="216">
        <f>IF(N1202="sníž. přenesená",J1202,0)</f>
        <v>0</v>
      </c>
      <c r="BI1202" s="216">
        <f>IF(N1202="nulová",J1202,0)</f>
        <v>0</v>
      </c>
      <c r="BJ1202" s="18" t="s">
        <v>81</v>
      </c>
      <c r="BK1202" s="216">
        <f>ROUND(I1202*H1202,2)</f>
        <v>0</v>
      </c>
      <c r="BL1202" s="18" t="s">
        <v>187</v>
      </c>
      <c r="BM1202" s="215" t="s">
        <v>1147</v>
      </c>
    </row>
    <row r="1203" spans="1:47" s="2" customFormat="1" ht="38.4">
      <c r="A1203" s="35"/>
      <c r="B1203" s="36"/>
      <c r="C1203" s="37"/>
      <c r="D1203" s="217" t="s">
        <v>152</v>
      </c>
      <c r="E1203" s="37"/>
      <c r="F1203" s="218" t="s">
        <v>1148</v>
      </c>
      <c r="G1203" s="37"/>
      <c r="H1203" s="37"/>
      <c r="I1203" s="116"/>
      <c r="J1203" s="37"/>
      <c r="K1203" s="37"/>
      <c r="L1203" s="40"/>
      <c r="M1203" s="219"/>
      <c r="N1203" s="220"/>
      <c r="O1203" s="72"/>
      <c r="P1203" s="72"/>
      <c r="Q1203" s="72"/>
      <c r="R1203" s="72"/>
      <c r="S1203" s="72"/>
      <c r="T1203" s="73"/>
      <c r="U1203" s="35"/>
      <c r="V1203" s="35"/>
      <c r="W1203" s="35"/>
      <c r="X1203" s="35"/>
      <c r="Y1203" s="35"/>
      <c r="Z1203" s="35"/>
      <c r="AA1203" s="35"/>
      <c r="AB1203" s="35"/>
      <c r="AC1203" s="35"/>
      <c r="AD1203" s="35"/>
      <c r="AE1203" s="35"/>
      <c r="AT1203" s="18" t="s">
        <v>152</v>
      </c>
      <c r="AU1203" s="18" t="s">
        <v>83</v>
      </c>
    </row>
    <row r="1204" spans="2:51" s="13" customFormat="1" ht="10.2">
      <c r="B1204" s="221"/>
      <c r="C1204" s="222"/>
      <c r="D1204" s="217" t="s">
        <v>177</v>
      </c>
      <c r="E1204" s="223" t="s">
        <v>1</v>
      </c>
      <c r="F1204" s="224" t="s">
        <v>1024</v>
      </c>
      <c r="G1204" s="222"/>
      <c r="H1204" s="225">
        <v>7.685</v>
      </c>
      <c r="I1204" s="226"/>
      <c r="J1204" s="222"/>
      <c r="K1204" s="222"/>
      <c r="L1204" s="227"/>
      <c r="M1204" s="228"/>
      <c r="N1204" s="229"/>
      <c r="O1204" s="229"/>
      <c r="P1204" s="229"/>
      <c r="Q1204" s="229"/>
      <c r="R1204" s="229"/>
      <c r="S1204" s="229"/>
      <c r="T1204" s="230"/>
      <c r="AT1204" s="231" t="s">
        <v>177</v>
      </c>
      <c r="AU1204" s="231" t="s">
        <v>83</v>
      </c>
      <c r="AV1204" s="13" t="s">
        <v>83</v>
      </c>
      <c r="AW1204" s="13" t="s">
        <v>29</v>
      </c>
      <c r="AX1204" s="13" t="s">
        <v>73</v>
      </c>
      <c r="AY1204" s="231" t="s">
        <v>143</v>
      </c>
    </row>
    <row r="1205" spans="2:51" s="13" customFormat="1" ht="10.2">
      <c r="B1205" s="221"/>
      <c r="C1205" s="222"/>
      <c r="D1205" s="217" t="s">
        <v>177</v>
      </c>
      <c r="E1205" s="223" t="s">
        <v>1</v>
      </c>
      <c r="F1205" s="224" t="s">
        <v>1149</v>
      </c>
      <c r="G1205" s="222"/>
      <c r="H1205" s="225">
        <v>7.26</v>
      </c>
      <c r="I1205" s="226"/>
      <c r="J1205" s="222"/>
      <c r="K1205" s="222"/>
      <c r="L1205" s="227"/>
      <c r="M1205" s="228"/>
      <c r="N1205" s="229"/>
      <c r="O1205" s="229"/>
      <c r="P1205" s="229"/>
      <c r="Q1205" s="229"/>
      <c r="R1205" s="229"/>
      <c r="S1205" s="229"/>
      <c r="T1205" s="230"/>
      <c r="AT1205" s="231" t="s">
        <v>177</v>
      </c>
      <c r="AU1205" s="231" t="s">
        <v>83</v>
      </c>
      <c r="AV1205" s="13" t="s">
        <v>83</v>
      </c>
      <c r="AW1205" s="13" t="s">
        <v>29</v>
      </c>
      <c r="AX1205" s="13" t="s">
        <v>73</v>
      </c>
      <c r="AY1205" s="231" t="s">
        <v>143</v>
      </c>
    </row>
    <row r="1206" spans="2:51" s="14" customFormat="1" ht="10.2">
      <c r="B1206" s="232"/>
      <c r="C1206" s="233"/>
      <c r="D1206" s="217" t="s">
        <v>177</v>
      </c>
      <c r="E1206" s="234" t="s">
        <v>1</v>
      </c>
      <c r="F1206" s="235" t="s">
        <v>179</v>
      </c>
      <c r="G1206" s="233"/>
      <c r="H1206" s="236">
        <v>14.945</v>
      </c>
      <c r="I1206" s="237"/>
      <c r="J1206" s="233"/>
      <c r="K1206" s="233"/>
      <c r="L1206" s="238"/>
      <c r="M1206" s="239"/>
      <c r="N1206" s="240"/>
      <c r="O1206" s="240"/>
      <c r="P1206" s="240"/>
      <c r="Q1206" s="240"/>
      <c r="R1206" s="240"/>
      <c r="S1206" s="240"/>
      <c r="T1206" s="241"/>
      <c r="AT1206" s="242" t="s">
        <v>177</v>
      </c>
      <c r="AU1206" s="242" t="s">
        <v>83</v>
      </c>
      <c r="AV1206" s="14" t="s">
        <v>151</v>
      </c>
      <c r="AW1206" s="14" t="s">
        <v>29</v>
      </c>
      <c r="AX1206" s="14" t="s">
        <v>81</v>
      </c>
      <c r="AY1206" s="242" t="s">
        <v>143</v>
      </c>
    </row>
    <row r="1207" spans="1:65" s="2" customFormat="1" ht="14.4" customHeight="1">
      <c r="A1207" s="35"/>
      <c r="B1207" s="36"/>
      <c r="C1207" s="254" t="s">
        <v>1150</v>
      </c>
      <c r="D1207" s="254" t="s">
        <v>241</v>
      </c>
      <c r="E1207" s="255" t="s">
        <v>1151</v>
      </c>
      <c r="F1207" s="256" t="s">
        <v>1152</v>
      </c>
      <c r="G1207" s="257" t="s">
        <v>914</v>
      </c>
      <c r="H1207" s="258">
        <v>0.004</v>
      </c>
      <c r="I1207" s="259"/>
      <c r="J1207" s="260">
        <f>ROUND(I1207*H1207,2)</f>
        <v>0</v>
      </c>
      <c r="K1207" s="256" t="s">
        <v>150</v>
      </c>
      <c r="L1207" s="261"/>
      <c r="M1207" s="262" t="s">
        <v>1</v>
      </c>
      <c r="N1207" s="263" t="s">
        <v>38</v>
      </c>
      <c r="O1207" s="72"/>
      <c r="P1207" s="213">
        <f>O1207*H1207</f>
        <v>0</v>
      </c>
      <c r="Q1207" s="213">
        <v>1</v>
      </c>
      <c r="R1207" s="213">
        <f>Q1207*H1207</f>
        <v>0.004</v>
      </c>
      <c r="S1207" s="213">
        <v>0</v>
      </c>
      <c r="T1207" s="214">
        <f>S1207*H1207</f>
        <v>0</v>
      </c>
      <c r="U1207" s="35"/>
      <c r="V1207" s="35"/>
      <c r="W1207" s="35"/>
      <c r="X1207" s="35"/>
      <c r="Y1207" s="35"/>
      <c r="Z1207" s="35"/>
      <c r="AA1207" s="35"/>
      <c r="AB1207" s="35"/>
      <c r="AC1207" s="35"/>
      <c r="AD1207" s="35"/>
      <c r="AE1207" s="35"/>
      <c r="AR1207" s="215" t="s">
        <v>233</v>
      </c>
      <c r="AT1207" s="215" t="s">
        <v>241</v>
      </c>
      <c r="AU1207" s="215" t="s">
        <v>83</v>
      </c>
      <c r="AY1207" s="18" t="s">
        <v>143</v>
      </c>
      <c r="BE1207" s="216">
        <f>IF(N1207="základní",J1207,0)</f>
        <v>0</v>
      </c>
      <c r="BF1207" s="216">
        <f>IF(N1207="snížená",J1207,0)</f>
        <v>0</v>
      </c>
      <c r="BG1207" s="216">
        <f>IF(N1207="zákl. přenesená",J1207,0)</f>
        <v>0</v>
      </c>
      <c r="BH1207" s="216">
        <f>IF(N1207="sníž. přenesená",J1207,0)</f>
        <v>0</v>
      </c>
      <c r="BI1207" s="216">
        <f>IF(N1207="nulová",J1207,0)</f>
        <v>0</v>
      </c>
      <c r="BJ1207" s="18" t="s">
        <v>81</v>
      </c>
      <c r="BK1207" s="216">
        <f>ROUND(I1207*H1207,2)</f>
        <v>0</v>
      </c>
      <c r="BL1207" s="18" t="s">
        <v>187</v>
      </c>
      <c r="BM1207" s="215" t="s">
        <v>1153</v>
      </c>
    </row>
    <row r="1208" spans="2:51" s="13" customFormat="1" ht="10.2">
      <c r="B1208" s="221"/>
      <c r="C1208" s="222"/>
      <c r="D1208" s="217" t="s">
        <v>177</v>
      </c>
      <c r="E1208" s="223" t="s">
        <v>1</v>
      </c>
      <c r="F1208" s="224" t="s">
        <v>1154</v>
      </c>
      <c r="G1208" s="222"/>
      <c r="H1208" s="225">
        <v>0.004</v>
      </c>
      <c r="I1208" s="226"/>
      <c r="J1208" s="222"/>
      <c r="K1208" s="222"/>
      <c r="L1208" s="227"/>
      <c r="M1208" s="228"/>
      <c r="N1208" s="229"/>
      <c r="O1208" s="229"/>
      <c r="P1208" s="229"/>
      <c r="Q1208" s="229"/>
      <c r="R1208" s="229"/>
      <c r="S1208" s="229"/>
      <c r="T1208" s="230"/>
      <c r="AT1208" s="231" t="s">
        <v>177</v>
      </c>
      <c r="AU1208" s="231" t="s">
        <v>83</v>
      </c>
      <c r="AV1208" s="13" t="s">
        <v>83</v>
      </c>
      <c r="AW1208" s="13" t="s">
        <v>29</v>
      </c>
      <c r="AX1208" s="13" t="s">
        <v>73</v>
      </c>
      <c r="AY1208" s="231" t="s">
        <v>143</v>
      </c>
    </row>
    <row r="1209" spans="2:51" s="14" customFormat="1" ht="10.2">
      <c r="B1209" s="232"/>
      <c r="C1209" s="233"/>
      <c r="D1209" s="217" t="s">
        <v>177</v>
      </c>
      <c r="E1209" s="234" t="s">
        <v>1</v>
      </c>
      <c r="F1209" s="235" t="s">
        <v>179</v>
      </c>
      <c r="G1209" s="233"/>
      <c r="H1209" s="236">
        <v>0.004</v>
      </c>
      <c r="I1209" s="237"/>
      <c r="J1209" s="233"/>
      <c r="K1209" s="233"/>
      <c r="L1209" s="238"/>
      <c r="M1209" s="239"/>
      <c r="N1209" s="240"/>
      <c r="O1209" s="240"/>
      <c r="P1209" s="240"/>
      <c r="Q1209" s="240"/>
      <c r="R1209" s="240"/>
      <c r="S1209" s="240"/>
      <c r="T1209" s="241"/>
      <c r="AT1209" s="242" t="s">
        <v>177</v>
      </c>
      <c r="AU1209" s="242" t="s">
        <v>83</v>
      </c>
      <c r="AV1209" s="14" t="s">
        <v>151</v>
      </c>
      <c r="AW1209" s="14" t="s">
        <v>29</v>
      </c>
      <c r="AX1209" s="14" t="s">
        <v>81</v>
      </c>
      <c r="AY1209" s="242" t="s">
        <v>143</v>
      </c>
    </row>
    <row r="1210" spans="1:65" s="2" customFormat="1" ht="21.6" customHeight="1">
      <c r="A1210" s="35"/>
      <c r="B1210" s="36"/>
      <c r="C1210" s="204" t="s">
        <v>685</v>
      </c>
      <c r="D1210" s="204" t="s">
        <v>146</v>
      </c>
      <c r="E1210" s="205" t="s">
        <v>1155</v>
      </c>
      <c r="F1210" s="206" t="s">
        <v>1156</v>
      </c>
      <c r="G1210" s="207" t="s">
        <v>199</v>
      </c>
      <c r="H1210" s="208">
        <v>29.889</v>
      </c>
      <c r="I1210" s="209"/>
      <c r="J1210" s="210">
        <f>ROUND(I1210*H1210,2)</f>
        <v>0</v>
      </c>
      <c r="K1210" s="206" t="s">
        <v>150</v>
      </c>
      <c r="L1210" s="40"/>
      <c r="M1210" s="211" t="s">
        <v>1</v>
      </c>
      <c r="N1210" s="212" t="s">
        <v>38</v>
      </c>
      <c r="O1210" s="72"/>
      <c r="P1210" s="213">
        <f>O1210*H1210</f>
        <v>0</v>
      </c>
      <c r="Q1210" s="213">
        <v>0.00088313</v>
      </c>
      <c r="R1210" s="213">
        <f>Q1210*H1210</f>
        <v>0.02639587257</v>
      </c>
      <c r="S1210" s="213">
        <v>0</v>
      </c>
      <c r="T1210" s="214">
        <f>S1210*H1210</f>
        <v>0</v>
      </c>
      <c r="U1210" s="35"/>
      <c r="V1210" s="35"/>
      <c r="W1210" s="35"/>
      <c r="X1210" s="35"/>
      <c r="Y1210" s="35"/>
      <c r="Z1210" s="35"/>
      <c r="AA1210" s="35"/>
      <c r="AB1210" s="35"/>
      <c r="AC1210" s="35"/>
      <c r="AD1210" s="35"/>
      <c r="AE1210" s="35"/>
      <c r="AR1210" s="215" t="s">
        <v>187</v>
      </c>
      <c r="AT1210" s="215" t="s">
        <v>146</v>
      </c>
      <c r="AU1210" s="215" t="s">
        <v>83</v>
      </c>
      <c r="AY1210" s="18" t="s">
        <v>143</v>
      </c>
      <c r="BE1210" s="216">
        <f>IF(N1210="základní",J1210,0)</f>
        <v>0</v>
      </c>
      <c r="BF1210" s="216">
        <f>IF(N1210="snížená",J1210,0)</f>
        <v>0</v>
      </c>
      <c r="BG1210" s="216">
        <f>IF(N1210="zákl. přenesená",J1210,0)</f>
        <v>0</v>
      </c>
      <c r="BH1210" s="216">
        <f>IF(N1210="sníž. přenesená",J1210,0)</f>
        <v>0</v>
      </c>
      <c r="BI1210" s="216">
        <f>IF(N1210="nulová",J1210,0)</f>
        <v>0</v>
      </c>
      <c r="BJ1210" s="18" t="s">
        <v>81</v>
      </c>
      <c r="BK1210" s="216">
        <f>ROUND(I1210*H1210,2)</f>
        <v>0</v>
      </c>
      <c r="BL1210" s="18" t="s">
        <v>187</v>
      </c>
      <c r="BM1210" s="215" t="s">
        <v>1157</v>
      </c>
    </row>
    <row r="1211" spans="1:47" s="2" customFormat="1" ht="38.4">
      <c r="A1211" s="35"/>
      <c r="B1211" s="36"/>
      <c r="C1211" s="37"/>
      <c r="D1211" s="217" t="s">
        <v>152</v>
      </c>
      <c r="E1211" s="37"/>
      <c r="F1211" s="218" t="s">
        <v>1158</v>
      </c>
      <c r="G1211" s="37"/>
      <c r="H1211" s="37"/>
      <c r="I1211" s="116"/>
      <c r="J1211" s="37"/>
      <c r="K1211" s="37"/>
      <c r="L1211" s="40"/>
      <c r="M1211" s="219"/>
      <c r="N1211" s="220"/>
      <c r="O1211" s="72"/>
      <c r="P1211" s="72"/>
      <c r="Q1211" s="72"/>
      <c r="R1211" s="72"/>
      <c r="S1211" s="72"/>
      <c r="T1211" s="73"/>
      <c r="U1211" s="35"/>
      <c r="V1211" s="35"/>
      <c r="W1211" s="35"/>
      <c r="X1211" s="35"/>
      <c r="Y1211" s="35"/>
      <c r="Z1211" s="35"/>
      <c r="AA1211" s="35"/>
      <c r="AB1211" s="35"/>
      <c r="AC1211" s="35"/>
      <c r="AD1211" s="35"/>
      <c r="AE1211" s="35"/>
      <c r="AT1211" s="18" t="s">
        <v>152</v>
      </c>
      <c r="AU1211" s="18" t="s">
        <v>83</v>
      </c>
    </row>
    <row r="1212" spans="2:51" s="13" customFormat="1" ht="10.2">
      <c r="B1212" s="221"/>
      <c r="C1212" s="222"/>
      <c r="D1212" s="217" t="s">
        <v>177</v>
      </c>
      <c r="E1212" s="223" t="s">
        <v>1</v>
      </c>
      <c r="F1212" s="224" t="s">
        <v>1159</v>
      </c>
      <c r="G1212" s="222"/>
      <c r="H1212" s="225">
        <v>15.369</v>
      </c>
      <c r="I1212" s="226"/>
      <c r="J1212" s="222"/>
      <c r="K1212" s="222"/>
      <c r="L1212" s="227"/>
      <c r="M1212" s="228"/>
      <c r="N1212" s="229"/>
      <c r="O1212" s="229"/>
      <c r="P1212" s="229"/>
      <c r="Q1212" s="229"/>
      <c r="R1212" s="229"/>
      <c r="S1212" s="229"/>
      <c r="T1212" s="230"/>
      <c r="AT1212" s="231" t="s">
        <v>177</v>
      </c>
      <c r="AU1212" s="231" t="s">
        <v>83</v>
      </c>
      <c r="AV1212" s="13" t="s">
        <v>83</v>
      </c>
      <c r="AW1212" s="13" t="s">
        <v>29</v>
      </c>
      <c r="AX1212" s="13" t="s">
        <v>73</v>
      </c>
      <c r="AY1212" s="231" t="s">
        <v>143</v>
      </c>
    </row>
    <row r="1213" spans="2:51" s="13" customFormat="1" ht="10.2">
      <c r="B1213" s="221"/>
      <c r="C1213" s="222"/>
      <c r="D1213" s="217" t="s">
        <v>177</v>
      </c>
      <c r="E1213" s="223" t="s">
        <v>1</v>
      </c>
      <c r="F1213" s="224" t="s">
        <v>1160</v>
      </c>
      <c r="G1213" s="222"/>
      <c r="H1213" s="225">
        <v>14.52</v>
      </c>
      <c r="I1213" s="226"/>
      <c r="J1213" s="222"/>
      <c r="K1213" s="222"/>
      <c r="L1213" s="227"/>
      <c r="M1213" s="228"/>
      <c r="N1213" s="229"/>
      <c r="O1213" s="229"/>
      <c r="P1213" s="229"/>
      <c r="Q1213" s="229"/>
      <c r="R1213" s="229"/>
      <c r="S1213" s="229"/>
      <c r="T1213" s="230"/>
      <c r="AT1213" s="231" t="s">
        <v>177</v>
      </c>
      <c r="AU1213" s="231" t="s">
        <v>83</v>
      </c>
      <c r="AV1213" s="13" t="s">
        <v>83</v>
      </c>
      <c r="AW1213" s="13" t="s">
        <v>29</v>
      </c>
      <c r="AX1213" s="13" t="s">
        <v>73</v>
      </c>
      <c r="AY1213" s="231" t="s">
        <v>143</v>
      </c>
    </row>
    <row r="1214" spans="2:51" s="14" customFormat="1" ht="10.2">
      <c r="B1214" s="232"/>
      <c r="C1214" s="233"/>
      <c r="D1214" s="217" t="s">
        <v>177</v>
      </c>
      <c r="E1214" s="234" t="s">
        <v>1</v>
      </c>
      <c r="F1214" s="235" t="s">
        <v>179</v>
      </c>
      <c r="G1214" s="233"/>
      <c r="H1214" s="236">
        <v>29.889</v>
      </c>
      <c r="I1214" s="237"/>
      <c r="J1214" s="233"/>
      <c r="K1214" s="233"/>
      <c r="L1214" s="238"/>
      <c r="M1214" s="239"/>
      <c r="N1214" s="240"/>
      <c r="O1214" s="240"/>
      <c r="P1214" s="240"/>
      <c r="Q1214" s="240"/>
      <c r="R1214" s="240"/>
      <c r="S1214" s="240"/>
      <c r="T1214" s="241"/>
      <c r="AT1214" s="242" t="s">
        <v>177</v>
      </c>
      <c r="AU1214" s="242" t="s">
        <v>83</v>
      </c>
      <c r="AV1214" s="14" t="s">
        <v>151</v>
      </c>
      <c r="AW1214" s="14" t="s">
        <v>29</v>
      </c>
      <c r="AX1214" s="14" t="s">
        <v>81</v>
      </c>
      <c r="AY1214" s="242" t="s">
        <v>143</v>
      </c>
    </row>
    <row r="1215" spans="1:65" s="2" customFormat="1" ht="21.6" customHeight="1">
      <c r="A1215" s="35"/>
      <c r="B1215" s="36"/>
      <c r="C1215" s="254" t="s">
        <v>1161</v>
      </c>
      <c r="D1215" s="254" t="s">
        <v>241</v>
      </c>
      <c r="E1215" s="255" t="s">
        <v>1162</v>
      </c>
      <c r="F1215" s="256" t="s">
        <v>1163</v>
      </c>
      <c r="G1215" s="257" t="s">
        <v>199</v>
      </c>
      <c r="H1215" s="258">
        <v>17.186</v>
      </c>
      <c r="I1215" s="259"/>
      <c r="J1215" s="260">
        <f>ROUND(I1215*H1215,2)</f>
        <v>0</v>
      </c>
      <c r="K1215" s="256" t="s">
        <v>1</v>
      </c>
      <c r="L1215" s="261"/>
      <c r="M1215" s="262" t="s">
        <v>1</v>
      </c>
      <c r="N1215" s="263" t="s">
        <v>38</v>
      </c>
      <c r="O1215" s="72"/>
      <c r="P1215" s="213">
        <f>O1215*H1215</f>
        <v>0</v>
      </c>
      <c r="Q1215" s="213">
        <v>0</v>
      </c>
      <c r="R1215" s="213">
        <f>Q1215*H1215</f>
        <v>0</v>
      </c>
      <c r="S1215" s="213">
        <v>0</v>
      </c>
      <c r="T1215" s="214">
        <f>S1215*H1215</f>
        <v>0</v>
      </c>
      <c r="U1215" s="35"/>
      <c r="V1215" s="35"/>
      <c r="W1215" s="35"/>
      <c r="X1215" s="35"/>
      <c r="Y1215" s="35"/>
      <c r="Z1215" s="35"/>
      <c r="AA1215" s="35"/>
      <c r="AB1215" s="35"/>
      <c r="AC1215" s="35"/>
      <c r="AD1215" s="35"/>
      <c r="AE1215" s="35"/>
      <c r="AR1215" s="215" t="s">
        <v>233</v>
      </c>
      <c r="AT1215" s="215" t="s">
        <v>241</v>
      </c>
      <c r="AU1215" s="215" t="s">
        <v>83</v>
      </c>
      <c r="AY1215" s="18" t="s">
        <v>143</v>
      </c>
      <c r="BE1215" s="216">
        <f>IF(N1215="základní",J1215,0)</f>
        <v>0</v>
      </c>
      <c r="BF1215" s="216">
        <f>IF(N1215="snížená",J1215,0)</f>
        <v>0</v>
      </c>
      <c r="BG1215" s="216">
        <f>IF(N1215="zákl. přenesená",J1215,0)</f>
        <v>0</v>
      </c>
      <c r="BH1215" s="216">
        <f>IF(N1215="sníž. přenesená",J1215,0)</f>
        <v>0</v>
      </c>
      <c r="BI1215" s="216">
        <f>IF(N1215="nulová",J1215,0)</f>
        <v>0</v>
      </c>
      <c r="BJ1215" s="18" t="s">
        <v>81</v>
      </c>
      <c r="BK1215" s="216">
        <f>ROUND(I1215*H1215,2)</f>
        <v>0</v>
      </c>
      <c r="BL1215" s="18" t="s">
        <v>187</v>
      </c>
      <c r="BM1215" s="215" t="s">
        <v>1164</v>
      </c>
    </row>
    <row r="1216" spans="2:51" s="13" customFormat="1" ht="10.2">
      <c r="B1216" s="221"/>
      <c r="C1216" s="222"/>
      <c r="D1216" s="217" t="s">
        <v>177</v>
      </c>
      <c r="E1216" s="223" t="s">
        <v>1</v>
      </c>
      <c r="F1216" s="224" t="s">
        <v>1165</v>
      </c>
      <c r="G1216" s="222"/>
      <c r="H1216" s="225">
        <v>8.837</v>
      </c>
      <c r="I1216" s="226"/>
      <c r="J1216" s="222"/>
      <c r="K1216" s="222"/>
      <c r="L1216" s="227"/>
      <c r="M1216" s="228"/>
      <c r="N1216" s="229"/>
      <c r="O1216" s="229"/>
      <c r="P1216" s="229"/>
      <c r="Q1216" s="229"/>
      <c r="R1216" s="229"/>
      <c r="S1216" s="229"/>
      <c r="T1216" s="230"/>
      <c r="AT1216" s="231" t="s">
        <v>177</v>
      </c>
      <c r="AU1216" s="231" t="s">
        <v>83</v>
      </c>
      <c r="AV1216" s="13" t="s">
        <v>83</v>
      </c>
      <c r="AW1216" s="13" t="s">
        <v>29</v>
      </c>
      <c r="AX1216" s="13" t="s">
        <v>73</v>
      </c>
      <c r="AY1216" s="231" t="s">
        <v>143</v>
      </c>
    </row>
    <row r="1217" spans="2:51" s="13" customFormat="1" ht="20.4">
      <c r="B1217" s="221"/>
      <c r="C1217" s="222"/>
      <c r="D1217" s="217" t="s">
        <v>177</v>
      </c>
      <c r="E1217" s="223" t="s">
        <v>1</v>
      </c>
      <c r="F1217" s="224" t="s">
        <v>1166</v>
      </c>
      <c r="G1217" s="222"/>
      <c r="H1217" s="225">
        <v>8.349</v>
      </c>
      <c r="I1217" s="226"/>
      <c r="J1217" s="222"/>
      <c r="K1217" s="222"/>
      <c r="L1217" s="227"/>
      <c r="M1217" s="228"/>
      <c r="N1217" s="229"/>
      <c r="O1217" s="229"/>
      <c r="P1217" s="229"/>
      <c r="Q1217" s="229"/>
      <c r="R1217" s="229"/>
      <c r="S1217" s="229"/>
      <c r="T1217" s="230"/>
      <c r="AT1217" s="231" t="s">
        <v>177</v>
      </c>
      <c r="AU1217" s="231" t="s">
        <v>83</v>
      </c>
      <c r="AV1217" s="13" t="s">
        <v>83</v>
      </c>
      <c r="AW1217" s="13" t="s">
        <v>29</v>
      </c>
      <c r="AX1217" s="13" t="s">
        <v>73</v>
      </c>
      <c r="AY1217" s="231" t="s">
        <v>143</v>
      </c>
    </row>
    <row r="1218" spans="2:51" s="14" customFormat="1" ht="10.2">
      <c r="B1218" s="232"/>
      <c r="C1218" s="233"/>
      <c r="D1218" s="217" t="s">
        <v>177</v>
      </c>
      <c r="E1218" s="234" t="s">
        <v>1</v>
      </c>
      <c r="F1218" s="235" t="s">
        <v>179</v>
      </c>
      <c r="G1218" s="233"/>
      <c r="H1218" s="236">
        <v>17.186</v>
      </c>
      <c r="I1218" s="237"/>
      <c r="J1218" s="233"/>
      <c r="K1218" s="233"/>
      <c r="L1218" s="238"/>
      <c r="M1218" s="239"/>
      <c r="N1218" s="240"/>
      <c r="O1218" s="240"/>
      <c r="P1218" s="240"/>
      <c r="Q1218" s="240"/>
      <c r="R1218" s="240"/>
      <c r="S1218" s="240"/>
      <c r="T1218" s="241"/>
      <c r="AT1218" s="242" t="s">
        <v>177</v>
      </c>
      <c r="AU1218" s="242" t="s">
        <v>83</v>
      </c>
      <c r="AV1218" s="14" t="s">
        <v>151</v>
      </c>
      <c r="AW1218" s="14" t="s">
        <v>29</v>
      </c>
      <c r="AX1218" s="14" t="s">
        <v>81</v>
      </c>
      <c r="AY1218" s="242" t="s">
        <v>143</v>
      </c>
    </row>
    <row r="1219" spans="1:65" s="2" customFormat="1" ht="21.6" customHeight="1">
      <c r="A1219" s="35"/>
      <c r="B1219" s="36"/>
      <c r="C1219" s="254" t="s">
        <v>689</v>
      </c>
      <c r="D1219" s="254" t="s">
        <v>241</v>
      </c>
      <c r="E1219" s="255" t="s">
        <v>1167</v>
      </c>
      <c r="F1219" s="256" t="s">
        <v>1168</v>
      </c>
      <c r="G1219" s="257" t="s">
        <v>199</v>
      </c>
      <c r="H1219" s="258">
        <v>17.186</v>
      </c>
      <c r="I1219" s="259"/>
      <c r="J1219" s="260">
        <f>ROUND(I1219*H1219,2)</f>
        <v>0</v>
      </c>
      <c r="K1219" s="256" t="s">
        <v>1</v>
      </c>
      <c r="L1219" s="261"/>
      <c r="M1219" s="262" t="s">
        <v>1</v>
      </c>
      <c r="N1219" s="263" t="s">
        <v>38</v>
      </c>
      <c r="O1219" s="72"/>
      <c r="P1219" s="213">
        <f>O1219*H1219</f>
        <v>0</v>
      </c>
      <c r="Q1219" s="213">
        <v>0</v>
      </c>
      <c r="R1219" s="213">
        <f>Q1219*H1219</f>
        <v>0</v>
      </c>
      <c r="S1219" s="213">
        <v>0</v>
      </c>
      <c r="T1219" s="214">
        <f>S1219*H1219</f>
        <v>0</v>
      </c>
      <c r="U1219" s="35"/>
      <c r="V1219" s="35"/>
      <c r="W1219" s="35"/>
      <c r="X1219" s="35"/>
      <c r="Y1219" s="35"/>
      <c r="Z1219" s="35"/>
      <c r="AA1219" s="35"/>
      <c r="AB1219" s="35"/>
      <c r="AC1219" s="35"/>
      <c r="AD1219" s="35"/>
      <c r="AE1219" s="35"/>
      <c r="AR1219" s="215" t="s">
        <v>233</v>
      </c>
      <c r="AT1219" s="215" t="s">
        <v>241</v>
      </c>
      <c r="AU1219" s="215" t="s">
        <v>83</v>
      </c>
      <c r="AY1219" s="18" t="s">
        <v>143</v>
      </c>
      <c r="BE1219" s="216">
        <f>IF(N1219="základní",J1219,0)</f>
        <v>0</v>
      </c>
      <c r="BF1219" s="216">
        <f>IF(N1219="snížená",J1219,0)</f>
        <v>0</v>
      </c>
      <c r="BG1219" s="216">
        <f>IF(N1219="zákl. přenesená",J1219,0)</f>
        <v>0</v>
      </c>
      <c r="BH1219" s="216">
        <f>IF(N1219="sníž. přenesená",J1219,0)</f>
        <v>0</v>
      </c>
      <c r="BI1219" s="216">
        <f>IF(N1219="nulová",J1219,0)</f>
        <v>0</v>
      </c>
      <c r="BJ1219" s="18" t="s">
        <v>81</v>
      </c>
      <c r="BK1219" s="216">
        <f>ROUND(I1219*H1219,2)</f>
        <v>0</v>
      </c>
      <c r="BL1219" s="18" t="s">
        <v>187</v>
      </c>
      <c r="BM1219" s="215" t="s">
        <v>1169</v>
      </c>
    </row>
    <row r="1220" spans="1:65" s="2" customFormat="1" ht="43.2" customHeight="1">
      <c r="A1220" s="35"/>
      <c r="B1220" s="36"/>
      <c r="C1220" s="204" t="s">
        <v>1170</v>
      </c>
      <c r="D1220" s="204" t="s">
        <v>146</v>
      </c>
      <c r="E1220" s="205" t="s">
        <v>1171</v>
      </c>
      <c r="F1220" s="206" t="s">
        <v>1172</v>
      </c>
      <c r="G1220" s="207" t="s">
        <v>199</v>
      </c>
      <c r="H1220" s="208">
        <v>4.92</v>
      </c>
      <c r="I1220" s="209"/>
      <c r="J1220" s="210">
        <f>ROUND(I1220*H1220,2)</f>
        <v>0</v>
      </c>
      <c r="K1220" s="206" t="s">
        <v>150</v>
      </c>
      <c r="L1220" s="40"/>
      <c r="M1220" s="211" t="s">
        <v>1</v>
      </c>
      <c r="N1220" s="212" t="s">
        <v>38</v>
      </c>
      <c r="O1220" s="72"/>
      <c r="P1220" s="213">
        <f>O1220*H1220</f>
        <v>0</v>
      </c>
      <c r="Q1220" s="213">
        <v>0</v>
      </c>
      <c r="R1220" s="213">
        <f>Q1220*H1220</f>
        <v>0</v>
      </c>
      <c r="S1220" s="213">
        <v>0</v>
      </c>
      <c r="T1220" s="214">
        <f>S1220*H1220</f>
        <v>0</v>
      </c>
      <c r="U1220" s="35"/>
      <c r="V1220" s="35"/>
      <c r="W1220" s="35"/>
      <c r="X1220" s="35"/>
      <c r="Y1220" s="35"/>
      <c r="Z1220" s="35"/>
      <c r="AA1220" s="35"/>
      <c r="AB1220" s="35"/>
      <c r="AC1220" s="35"/>
      <c r="AD1220" s="35"/>
      <c r="AE1220" s="35"/>
      <c r="AR1220" s="215" t="s">
        <v>187</v>
      </c>
      <c r="AT1220" s="215" t="s">
        <v>146</v>
      </c>
      <c r="AU1220" s="215" t="s">
        <v>83</v>
      </c>
      <c r="AY1220" s="18" t="s">
        <v>143</v>
      </c>
      <c r="BE1220" s="216">
        <f>IF(N1220="základní",J1220,0)</f>
        <v>0</v>
      </c>
      <c r="BF1220" s="216">
        <f>IF(N1220="snížená",J1220,0)</f>
        <v>0</v>
      </c>
      <c r="BG1220" s="216">
        <f>IF(N1220="zákl. přenesená",J1220,0)</f>
        <v>0</v>
      </c>
      <c r="BH1220" s="216">
        <f>IF(N1220="sníž. přenesená",J1220,0)</f>
        <v>0</v>
      </c>
      <c r="BI1220" s="216">
        <f>IF(N1220="nulová",J1220,0)</f>
        <v>0</v>
      </c>
      <c r="BJ1220" s="18" t="s">
        <v>81</v>
      </c>
      <c r="BK1220" s="216">
        <f>ROUND(I1220*H1220,2)</f>
        <v>0</v>
      </c>
      <c r="BL1220" s="18" t="s">
        <v>187</v>
      </c>
      <c r="BM1220" s="215" t="s">
        <v>1173</v>
      </c>
    </row>
    <row r="1221" spans="2:51" s="13" customFormat="1" ht="10.2">
      <c r="B1221" s="221"/>
      <c r="C1221" s="222"/>
      <c r="D1221" s="217" t="s">
        <v>177</v>
      </c>
      <c r="E1221" s="223" t="s">
        <v>1</v>
      </c>
      <c r="F1221" s="224" t="s">
        <v>1174</v>
      </c>
      <c r="G1221" s="222"/>
      <c r="H1221" s="225">
        <v>3.27</v>
      </c>
      <c r="I1221" s="226"/>
      <c r="J1221" s="222"/>
      <c r="K1221" s="222"/>
      <c r="L1221" s="227"/>
      <c r="M1221" s="228"/>
      <c r="N1221" s="229"/>
      <c r="O1221" s="229"/>
      <c r="P1221" s="229"/>
      <c r="Q1221" s="229"/>
      <c r="R1221" s="229"/>
      <c r="S1221" s="229"/>
      <c r="T1221" s="230"/>
      <c r="AT1221" s="231" t="s">
        <v>177</v>
      </c>
      <c r="AU1221" s="231" t="s">
        <v>83</v>
      </c>
      <c r="AV1221" s="13" t="s">
        <v>83</v>
      </c>
      <c r="AW1221" s="13" t="s">
        <v>29</v>
      </c>
      <c r="AX1221" s="13" t="s">
        <v>73</v>
      </c>
      <c r="AY1221" s="231" t="s">
        <v>143</v>
      </c>
    </row>
    <row r="1222" spans="2:51" s="13" customFormat="1" ht="10.2">
      <c r="B1222" s="221"/>
      <c r="C1222" s="222"/>
      <c r="D1222" s="217" t="s">
        <v>177</v>
      </c>
      <c r="E1222" s="223" t="s">
        <v>1</v>
      </c>
      <c r="F1222" s="224" t="s">
        <v>1175</v>
      </c>
      <c r="G1222" s="222"/>
      <c r="H1222" s="225">
        <v>1.65</v>
      </c>
      <c r="I1222" s="226"/>
      <c r="J1222" s="222"/>
      <c r="K1222" s="222"/>
      <c r="L1222" s="227"/>
      <c r="M1222" s="228"/>
      <c r="N1222" s="229"/>
      <c r="O1222" s="229"/>
      <c r="P1222" s="229"/>
      <c r="Q1222" s="229"/>
      <c r="R1222" s="229"/>
      <c r="S1222" s="229"/>
      <c r="T1222" s="230"/>
      <c r="AT1222" s="231" t="s">
        <v>177</v>
      </c>
      <c r="AU1222" s="231" t="s">
        <v>83</v>
      </c>
      <c r="AV1222" s="13" t="s">
        <v>83</v>
      </c>
      <c r="AW1222" s="13" t="s">
        <v>29</v>
      </c>
      <c r="AX1222" s="13" t="s">
        <v>73</v>
      </c>
      <c r="AY1222" s="231" t="s">
        <v>143</v>
      </c>
    </row>
    <row r="1223" spans="2:51" s="14" customFormat="1" ht="10.2">
      <c r="B1223" s="232"/>
      <c r="C1223" s="233"/>
      <c r="D1223" s="217" t="s">
        <v>177</v>
      </c>
      <c r="E1223" s="234" t="s">
        <v>1</v>
      </c>
      <c r="F1223" s="235" t="s">
        <v>179</v>
      </c>
      <c r="G1223" s="233"/>
      <c r="H1223" s="236">
        <v>4.92</v>
      </c>
      <c r="I1223" s="237"/>
      <c r="J1223" s="233"/>
      <c r="K1223" s="233"/>
      <c r="L1223" s="238"/>
      <c r="M1223" s="239"/>
      <c r="N1223" s="240"/>
      <c r="O1223" s="240"/>
      <c r="P1223" s="240"/>
      <c r="Q1223" s="240"/>
      <c r="R1223" s="240"/>
      <c r="S1223" s="240"/>
      <c r="T1223" s="241"/>
      <c r="AT1223" s="242" t="s">
        <v>177</v>
      </c>
      <c r="AU1223" s="242" t="s">
        <v>83</v>
      </c>
      <c r="AV1223" s="14" t="s">
        <v>151</v>
      </c>
      <c r="AW1223" s="14" t="s">
        <v>29</v>
      </c>
      <c r="AX1223" s="14" t="s">
        <v>81</v>
      </c>
      <c r="AY1223" s="242" t="s">
        <v>143</v>
      </c>
    </row>
    <row r="1224" spans="1:65" s="2" customFormat="1" ht="14.4" customHeight="1">
      <c r="A1224" s="35"/>
      <c r="B1224" s="36"/>
      <c r="C1224" s="254" t="s">
        <v>694</v>
      </c>
      <c r="D1224" s="254" t="s">
        <v>241</v>
      </c>
      <c r="E1224" s="255" t="s">
        <v>1151</v>
      </c>
      <c r="F1224" s="256" t="s">
        <v>1152</v>
      </c>
      <c r="G1224" s="257" t="s">
        <v>914</v>
      </c>
      <c r="H1224" s="258">
        <v>0.002</v>
      </c>
      <c r="I1224" s="259"/>
      <c r="J1224" s="260">
        <f>ROUND(I1224*H1224,2)</f>
        <v>0</v>
      </c>
      <c r="K1224" s="256" t="s">
        <v>150</v>
      </c>
      <c r="L1224" s="261"/>
      <c r="M1224" s="262" t="s">
        <v>1</v>
      </c>
      <c r="N1224" s="263" t="s">
        <v>38</v>
      </c>
      <c r="O1224" s="72"/>
      <c r="P1224" s="213">
        <f>O1224*H1224</f>
        <v>0</v>
      </c>
      <c r="Q1224" s="213">
        <v>1</v>
      </c>
      <c r="R1224" s="213">
        <f>Q1224*H1224</f>
        <v>0.002</v>
      </c>
      <c r="S1224" s="213">
        <v>0</v>
      </c>
      <c r="T1224" s="214">
        <f>S1224*H1224</f>
        <v>0</v>
      </c>
      <c r="U1224" s="35"/>
      <c r="V1224" s="35"/>
      <c r="W1224" s="35"/>
      <c r="X1224" s="35"/>
      <c r="Y1224" s="35"/>
      <c r="Z1224" s="35"/>
      <c r="AA1224" s="35"/>
      <c r="AB1224" s="35"/>
      <c r="AC1224" s="35"/>
      <c r="AD1224" s="35"/>
      <c r="AE1224" s="35"/>
      <c r="AR1224" s="215" t="s">
        <v>233</v>
      </c>
      <c r="AT1224" s="215" t="s">
        <v>241</v>
      </c>
      <c r="AU1224" s="215" t="s">
        <v>83</v>
      </c>
      <c r="AY1224" s="18" t="s">
        <v>143</v>
      </c>
      <c r="BE1224" s="216">
        <f>IF(N1224="základní",J1224,0)</f>
        <v>0</v>
      </c>
      <c r="BF1224" s="216">
        <f>IF(N1224="snížená",J1224,0)</f>
        <v>0</v>
      </c>
      <c r="BG1224" s="216">
        <f>IF(N1224="zákl. přenesená",J1224,0)</f>
        <v>0</v>
      </c>
      <c r="BH1224" s="216">
        <f>IF(N1224="sníž. přenesená",J1224,0)</f>
        <v>0</v>
      </c>
      <c r="BI1224" s="216">
        <f>IF(N1224="nulová",J1224,0)</f>
        <v>0</v>
      </c>
      <c r="BJ1224" s="18" t="s">
        <v>81</v>
      </c>
      <c r="BK1224" s="216">
        <f>ROUND(I1224*H1224,2)</f>
        <v>0</v>
      </c>
      <c r="BL1224" s="18" t="s">
        <v>187</v>
      </c>
      <c r="BM1224" s="215" t="s">
        <v>1176</v>
      </c>
    </row>
    <row r="1225" spans="2:51" s="13" customFormat="1" ht="10.2">
      <c r="B1225" s="221"/>
      <c r="C1225" s="222"/>
      <c r="D1225" s="217" t="s">
        <v>177</v>
      </c>
      <c r="E1225" s="223" t="s">
        <v>1</v>
      </c>
      <c r="F1225" s="224" t="s">
        <v>1177</v>
      </c>
      <c r="G1225" s="222"/>
      <c r="H1225" s="225">
        <v>0.002</v>
      </c>
      <c r="I1225" s="226"/>
      <c r="J1225" s="222"/>
      <c r="K1225" s="222"/>
      <c r="L1225" s="227"/>
      <c r="M1225" s="228"/>
      <c r="N1225" s="229"/>
      <c r="O1225" s="229"/>
      <c r="P1225" s="229"/>
      <c r="Q1225" s="229"/>
      <c r="R1225" s="229"/>
      <c r="S1225" s="229"/>
      <c r="T1225" s="230"/>
      <c r="AT1225" s="231" t="s">
        <v>177</v>
      </c>
      <c r="AU1225" s="231" t="s">
        <v>83</v>
      </c>
      <c r="AV1225" s="13" t="s">
        <v>83</v>
      </c>
      <c r="AW1225" s="13" t="s">
        <v>29</v>
      </c>
      <c r="AX1225" s="13" t="s">
        <v>73</v>
      </c>
      <c r="AY1225" s="231" t="s">
        <v>143</v>
      </c>
    </row>
    <row r="1226" spans="2:51" s="14" customFormat="1" ht="10.2">
      <c r="B1226" s="232"/>
      <c r="C1226" s="233"/>
      <c r="D1226" s="217" t="s">
        <v>177</v>
      </c>
      <c r="E1226" s="234" t="s">
        <v>1</v>
      </c>
      <c r="F1226" s="235" t="s">
        <v>179</v>
      </c>
      <c r="G1226" s="233"/>
      <c r="H1226" s="236">
        <v>0.002</v>
      </c>
      <c r="I1226" s="237"/>
      <c r="J1226" s="233"/>
      <c r="K1226" s="233"/>
      <c r="L1226" s="238"/>
      <c r="M1226" s="239"/>
      <c r="N1226" s="240"/>
      <c r="O1226" s="240"/>
      <c r="P1226" s="240"/>
      <c r="Q1226" s="240"/>
      <c r="R1226" s="240"/>
      <c r="S1226" s="240"/>
      <c r="T1226" s="241"/>
      <c r="AT1226" s="242" t="s">
        <v>177</v>
      </c>
      <c r="AU1226" s="242" t="s">
        <v>83</v>
      </c>
      <c r="AV1226" s="14" t="s">
        <v>151</v>
      </c>
      <c r="AW1226" s="14" t="s">
        <v>29</v>
      </c>
      <c r="AX1226" s="14" t="s">
        <v>81</v>
      </c>
      <c r="AY1226" s="242" t="s">
        <v>143</v>
      </c>
    </row>
    <row r="1227" spans="1:65" s="2" customFormat="1" ht="43.2" customHeight="1">
      <c r="A1227" s="35"/>
      <c r="B1227" s="36"/>
      <c r="C1227" s="204" t="s">
        <v>1178</v>
      </c>
      <c r="D1227" s="204" t="s">
        <v>146</v>
      </c>
      <c r="E1227" s="205" t="s">
        <v>1179</v>
      </c>
      <c r="F1227" s="206" t="s">
        <v>1180</v>
      </c>
      <c r="G1227" s="207" t="s">
        <v>199</v>
      </c>
      <c r="H1227" s="208">
        <v>9.84</v>
      </c>
      <c r="I1227" s="209"/>
      <c r="J1227" s="210">
        <f>ROUND(I1227*H1227,2)</f>
        <v>0</v>
      </c>
      <c r="K1227" s="206" t="s">
        <v>150</v>
      </c>
      <c r="L1227" s="40"/>
      <c r="M1227" s="211" t="s">
        <v>1</v>
      </c>
      <c r="N1227" s="212" t="s">
        <v>38</v>
      </c>
      <c r="O1227" s="72"/>
      <c r="P1227" s="213">
        <f>O1227*H1227</f>
        <v>0</v>
      </c>
      <c r="Q1227" s="213">
        <v>0.00094131</v>
      </c>
      <c r="R1227" s="213">
        <f>Q1227*H1227</f>
        <v>0.0092624904</v>
      </c>
      <c r="S1227" s="213">
        <v>0</v>
      </c>
      <c r="T1227" s="214">
        <f>S1227*H1227</f>
        <v>0</v>
      </c>
      <c r="U1227" s="35"/>
      <c r="V1227" s="35"/>
      <c r="W1227" s="35"/>
      <c r="X1227" s="35"/>
      <c r="Y1227" s="35"/>
      <c r="Z1227" s="35"/>
      <c r="AA1227" s="35"/>
      <c r="AB1227" s="35"/>
      <c r="AC1227" s="35"/>
      <c r="AD1227" s="35"/>
      <c r="AE1227" s="35"/>
      <c r="AR1227" s="215" t="s">
        <v>187</v>
      </c>
      <c r="AT1227" s="215" t="s">
        <v>146</v>
      </c>
      <c r="AU1227" s="215" t="s">
        <v>83</v>
      </c>
      <c r="AY1227" s="18" t="s">
        <v>143</v>
      </c>
      <c r="BE1227" s="216">
        <f>IF(N1227="základní",J1227,0)</f>
        <v>0</v>
      </c>
      <c r="BF1227" s="216">
        <f>IF(N1227="snížená",J1227,0)</f>
        <v>0</v>
      </c>
      <c r="BG1227" s="216">
        <f>IF(N1227="zákl. přenesená",J1227,0)</f>
        <v>0</v>
      </c>
      <c r="BH1227" s="216">
        <f>IF(N1227="sníž. přenesená",J1227,0)</f>
        <v>0</v>
      </c>
      <c r="BI1227" s="216">
        <f>IF(N1227="nulová",J1227,0)</f>
        <v>0</v>
      </c>
      <c r="BJ1227" s="18" t="s">
        <v>81</v>
      </c>
      <c r="BK1227" s="216">
        <f>ROUND(I1227*H1227,2)</f>
        <v>0</v>
      </c>
      <c r="BL1227" s="18" t="s">
        <v>187</v>
      </c>
      <c r="BM1227" s="215" t="s">
        <v>1181</v>
      </c>
    </row>
    <row r="1228" spans="2:51" s="13" customFormat="1" ht="10.2">
      <c r="B1228" s="221"/>
      <c r="C1228" s="222"/>
      <c r="D1228" s="217" t="s">
        <v>177</v>
      </c>
      <c r="E1228" s="223" t="s">
        <v>1</v>
      </c>
      <c r="F1228" s="224" t="s">
        <v>1182</v>
      </c>
      <c r="G1228" s="222"/>
      <c r="H1228" s="225">
        <v>6.54</v>
      </c>
      <c r="I1228" s="226"/>
      <c r="J1228" s="222"/>
      <c r="K1228" s="222"/>
      <c r="L1228" s="227"/>
      <c r="M1228" s="228"/>
      <c r="N1228" s="229"/>
      <c r="O1228" s="229"/>
      <c r="P1228" s="229"/>
      <c r="Q1228" s="229"/>
      <c r="R1228" s="229"/>
      <c r="S1228" s="229"/>
      <c r="T1228" s="230"/>
      <c r="AT1228" s="231" t="s">
        <v>177</v>
      </c>
      <c r="AU1228" s="231" t="s">
        <v>83</v>
      </c>
      <c r="AV1228" s="13" t="s">
        <v>83</v>
      </c>
      <c r="AW1228" s="13" t="s">
        <v>29</v>
      </c>
      <c r="AX1228" s="13" t="s">
        <v>73</v>
      </c>
      <c r="AY1228" s="231" t="s">
        <v>143</v>
      </c>
    </row>
    <row r="1229" spans="2:51" s="13" customFormat="1" ht="10.2">
      <c r="B1229" s="221"/>
      <c r="C1229" s="222"/>
      <c r="D1229" s="217" t="s">
        <v>177</v>
      </c>
      <c r="E1229" s="223" t="s">
        <v>1</v>
      </c>
      <c r="F1229" s="224" t="s">
        <v>1183</v>
      </c>
      <c r="G1229" s="222"/>
      <c r="H1229" s="225">
        <v>3.3</v>
      </c>
      <c r="I1229" s="226"/>
      <c r="J1229" s="222"/>
      <c r="K1229" s="222"/>
      <c r="L1229" s="227"/>
      <c r="M1229" s="228"/>
      <c r="N1229" s="229"/>
      <c r="O1229" s="229"/>
      <c r="P1229" s="229"/>
      <c r="Q1229" s="229"/>
      <c r="R1229" s="229"/>
      <c r="S1229" s="229"/>
      <c r="T1229" s="230"/>
      <c r="AT1229" s="231" t="s">
        <v>177</v>
      </c>
      <c r="AU1229" s="231" t="s">
        <v>83</v>
      </c>
      <c r="AV1229" s="13" t="s">
        <v>83</v>
      </c>
      <c r="AW1229" s="13" t="s">
        <v>29</v>
      </c>
      <c r="AX1229" s="13" t="s">
        <v>73</v>
      </c>
      <c r="AY1229" s="231" t="s">
        <v>143</v>
      </c>
    </row>
    <row r="1230" spans="2:51" s="14" customFormat="1" ht="10.2">
      <c r="B1230" s="232"/>
      <c r="C1230" s="233"/>
      <c r="D1230" s="217" t="s">
        <v>177</v>
      </c>
      <c r="E1230" s="234" t="s">
        <v>1</v>
      </c>
      <c r="F1230" s="235" t="s">
        <v>179</v>
      </c>
      <c r="G1230" s="233"/>
      <c r="H1230" s="236">
        <v>9.84</v>
      </c>
      <c r="I1230" s="237"/>
      <c r="J1230" s="233"/>
      <c r="K1230" s="233"/>
      <c r="L1230" s="238"/>
      <c r="M1230" s="239"/>
      <c r="N1230" s="240"/>
      <c r="O1230" s="240"/>
      <c r="P1230" s="240"/>
      <c r="Q1230" s="240"/>
      <c r="R1230" s="240"/>
      <c r="S1230" s="240"/>
      <c r="T1230" s="241"/>
      <c r="AT1230" s="242" t="s">
        <v>177</v>
      </c>
      <c r="AU1230" s="242" t="s">
        <v>83</v>
      </c>
      <c r="AV1230" s="14" t="s">
        <v>151</v>
      </c>
      <c r="AW1230" s="14" t="s">
        <v>29</v>
      </c>
      <c r="AX1230" s="14" t="s">
        <v>81</v>
      </c>
      <c r="AY1230" s="242" t="s">
        <v>143</v>
      </c>
    </row>
    <row r="1231" spans="1:65" s="2" customFormat="1" ht="21.6" customHeight="1">
      <c r="A1231" s="35"/>
      <c r="B1231" s="36"/>
      <c r="C1231" s="254" t="s">
        <v>697</v>
      </c>
      <c r="D1231" s="254" t="s">
        <v>241</v>
      </c>
      <c r="E1231" s="255" t="s">
        <v>1162</v>
      </c>
      <c r="F1231" s="256" t="s">
        <v>1163</v>
      </c>
      <c r="G1231" s="257" t="s">
        <v>199</v>
      </c>
      <c r="H1231" s="258">
        <v>5.904</v>
      </c>
      <c r="I1231" s="259"/>
      <c r="J1231" s="260">
        <f>ROUND(I1231*H1231,2)</f>
        <v>0</v>
      </c>
      <c r="K1231" s="256" t="s">
        <v>1</v>
      </c>
      <c r="L1231" s="261"/>
      <c r="M1231" s="262" t="s">
        <v>1</v>
      </c>
      <c r="N1231" s="263" t="s">
        <v>38</v>
      </c>
      <c r="O1231" s="72"/>
      <c r="P1231" s="213">
        <f>O1231*H1231</f>
        <v>0</v>
      </c>
      <c r="Q1231" s="213">
        <v>0</v>
      </c>
      <c r="R1231" s="213">
        <f>Q1231*H1231</f>
        <v>0</v>
      </c>
      <c r="S1231" s="213">
        <v>0</v>
      </c>
      <c r="T1231" s="214">
        <f>S1231*H1231</f>
        <v>0</v>
      </c>
      <c r="U1231" s="35"/>
      <c r="V1231" s="35"/>
      <c r="W1231" s="35"/>
      <c r="X1231" s="35"/>
      <c r="Y1231" s="35"/>
      <c r="Z1231" s="35"/>
      <c r="AA1231" s="35"/>
      <c r="AB1231" s="35"/>
      <c r="AC1231" s="35"/>
      <c r="AD1231" s="35"/>
      <c r="AE1231" s="35"/>
      <c r="AR1231" s="215" t="s">
        <v>233</v>
      </c>
      <c r="AT1231" s="215" t="s">
        <v>241</v>
      </c>
      <c r="AU1231" s="215" t="s">
        <v>83</v>
      </c>
      <c r="AY1231" s="18" t="s">
        <v>143</v>
      </c>
      <c r="BE1231" s="216">
        <f>IF(N1231="základní",J1231,0)</f>
        <v>0</v>
      </c>
      <c r="BF1231" s="216">
        <f>IF(N1231="snížená",J1231,0)</f>
        <v>0</v>
      </c>
      <c r="BG1231" s="216">
        <f>IF(N1231="zákl. přenesená",J1231,0)</f>
        <v>0</v>
      </c>
      <c r="BH1231" s="216">
        <f>IF(N1231="sníž. přenesená",J1231,0)</f>
        <v>0</v>
      </c>
      <c r="BI1231" s="216">
        <f>IF(N1231="nulová",J1231,0)</f>
        <v>0</v>
      </c>
      <c r="BJ1231" s="18" t="s">
        <v>81</v>
      </c>
      <c r="BK1231" s="216">
        <f>ROUND(I1231*H1231,2)</f>
        <v>0</v>
      </c>
      <c r="BL1231" s="18" t="s">
        <v>187</v>
      </c>
      <c r="BM1231" s="215" t="s">
        <v>1184</v>
      </c>
    </row>
    <row r="1232" spans="2:51" s="13" customFormat="1" ht="10.2">
      <c r="B1232" s="221"/>
      <c r="C1232" s="222"/>
      <c r="D1232" s="217" t="s">
        <v>177</v>
      </c>
      <c r="E1232" s="223" t="s">
        <v>1</v>
      </c>
      <c r="F1232" s="224" t="s">
        <v>1185</v>
      </c>
      <c r="G1232" s="222"/>
      <c r="H1232" s="225">
        <v>3.924</v>
      </c>
      <c r="I1232" s="226"/>
      <c r="J1232" s="222"/>
      <c r="K1232" s="222"/>
      <c r="L1232" s="227"/>
      <c r="M1232" s="228"/>
      <c r="N1232" s="229"/>
      <c r="O1232" s="229"/>
      <c r="P1232" s="229"/>
      <c r="Q1232" s="229"/>
      <c r="R1232" s="229"/>
      <c r="S1232" s="229"/>
      <c r="T1232" s="230"/>
      <c r="AT1232" s="231" t="s">
        <v>177</v>
      </c>
      <c r="AU1232" s="231" t="s">
        <v>83</v>
      </c>
      <c r="AV1232" s="13" t="s">
        <v>83</v>
      </c>
      <c r="AW1232" s="13" t="s">
        <v>29</v>
      </c>
      <c r="AX1232" s="13" t="s">
        <v>73</v>
      </c>
      <c r="AY1232" s="231" t="s">
        <v>143</v>
      </c>
    </row>
    <row r="1233" spans="2:51" s="13" customFormat="1" ht="10.2">
      <c r="B1233" s="221"/>
      <c r="C1233" s="222"/>
      <c r="D1233" s="217" t="s">
        <v>177</v>
      </c>
      <c r="E1233" s="223" t="s">
        <v>1</v>
      </c>
      <c r="F1233" s="224" t="s">
        <v>1186</v>
      </c>
      <c r="G1233" s="222"/>
      <c r="H1233" s="225">
        <v>1.98</v>
      </c>
      <c r="I1233" s="226"/>
      <c r="J1233" s="222"/>
      <c r="K1233" s="222"/>
      <c r="L1233" s="227"/>
      <c r="M1233" s="228"/>
      <c r="N1233" s="229"/>
      <c r="O1233" s="229"/>
      <c r="P1233" s="229"/>
      <c r="Q1233" s="229"/>
      <c r="R1233" s="229"/>
      <c r="S1233" s="229"/>
      <c r="T1233" s="230"/>
      <c r="AT1233" s="231" t="s">
        <v>177</v>
      </c>
      <c r="AU1233" s="231" t="s">
        <v>83</v>
      </c>
      <c r="AV1233" s="13" t="s">
        <v>83</v>
      </c>
      <c r="AW1233" s="13" t="s">
        <v>29</v>
      </c>
      <c r="AX1233" s="13" t="s">
        <v>73</v>
      </c>
      <c r="AY1233" s="231" t="s">
        <v>143</v>
      </c>
    </row>
    <row r="1234" spans="2:51" s="14" customFormat="1" ht="10.2">
      <c r="B1234" s="232"/>
      <c r="C1234" s="233"/>
      <c r="D1234" s="217" t="s">
        <v>177</v>
      </c>
      <c r="E1234" s="234" t="s">
        <v>1</v>
      </c>
      <c r="F1234" s="235" t="s">
        <v>179</v>
      </c>
      <c r="G1234" s="233"/>
      <c r="H1234" s="236">
        <v>5.904</v>
      </c>
      <c r="I1234" s="237"/>
      <c r="J1234" s="233"/>
      <c r="K1234" s="233"/>
      <c r="L1234" s="238"/>
      <c r="M1234" s="239"/>
      <c r="N1234" s="240"/>
      <c r="O1234" s="240"/>
      <c r="P1234" s="240"/>
      <c r="Q1234" s="240"/>
      <c r="R1234" s="240"/>
      <c r="S1234" s="240"/>
      <c r="T1234" s="241"/>
      <c r="AT1234" s="242" t="s">
        <v>177</v>
      </c>
      <c r="AU1234" s="242" t="s">
        <v>83</v>
      </c>
      <c r="AV1234" s="14" t="s">
        <v>151</v>
      </c>
      <c r="AW1234" s="14" t="s">
        <v>29</v>
      </c>
      <c r="AX1234" s="14" t="s">
        <v>81</v>
      </c>
      <c r="AY1234" s="242" t="s">
        <v>143</v>
      </c>
    </row>
    <row r="1235" spans="1:65" s="2" customFormat="1" ht="21.6" customHeight="1">
      <c r="A1235" s="35"/>
      <c r="B1235" s="36"/>
      <c r="C1235" s="254" t="s">
        <v>1187</v>
      </c>
      <c r="D1235" s="254" t="s">
        <v>241</v>
      </c>
      <c r="E1235" s="255" t="s">
        <v>1167</v>
      </c>
      <c r="F1235" s="256" t="s">
        <v>1168</v>
      </c>
      <c r="G1235" s="257" t="s">
        <v>199</v>
      </c>
      <c r="H1235" s="258">
        <v>5.904</v>
      </c>
      <c r="I1235" s="259"/>
      <c r="J1235" s="260">
        <f>ROUND(I1235*H1235,2)</f>
        <v>0</v>
      </c>
      <c r="K1235" s="256" t="s">
        <v>1</v>
      </c>
      <c r="L1235" s="261"/>
      <c r="M1235" s="262" t="s">
        <v>1</v>
      </c>
      <c r="N1235" s="263" t="s">
        <v>38</v>
      </c>
      <c r="O1235" s="72"/>
      <c r="P1235" s="213">
        <f>O1235*H1235</f>
        <v>0</v>
      </c>
      <c r="Q1235" s="213">
        <v>0</v>
      </c>
      <c r="R1235" s="213">
        <f>Q1235*H1235</f>
        <v>0</v>
      </c>
      <c r="S1235" s="213">
        <v>0</v>
      </c>
      <c r="T1235" s="214">
        <f>S1235*H1235</f>
        <v>0</v>
      </c>
      <c r="U1235" s="35"/>
      <c r="V1235" s="35"/>
      <c r="W1235" s="35"/>
      <c r="X1235" s="35"/>
      <c r="Y1235" s="35"/>
      <c r="Z1235" s="35"/>
      <c r="AA1235" s="35"/>
      <c r="AB1235" s="35"/>
      <c r="AC1235" s="35"/>
      <c r="AD1235" s="35"/>
      <c r="AE1235" s="35"/>
      <c r="AR1235" s="215" t="s">
        <v>233</v>
      </c>
      <c r="AT1235" s="215" t="s">
        <v>241</v>
      </c>
      <c r="AU1235" s="215" t="s">
        <v>83</v>
      </c>
      <c r="AY1235" s="18" t="s">
        <v>143</v>
      </c>
      <c r="BE1235" s="216">
        <f>IF(N1235="základní",J1235,0)</f>
        <v>0</v>
      </c>
      <c r="BF1235" s="216">
        <f>IF(N1235="snížená",J1235,0)</f>
        <v>0</v>
      </c>
      <c r="BG1235" s="216">
        <f>IF(N1235="zákl. přenesená",J1235,0)</f>
        <v>0</v>
      </c>
      <c r="BH1235" s="216">
        <f>IF(N1235="sníž. přenesená",J1235,0)</f>
        <v>0</v>
      </c>
      <c r="BI1235" s="216">
        <f>IF(N1235="nulová",J1235,0)</f>
        <v>0</v>
      </c>
      <c r="BJ1235" s="18" t="s">
        <v>81</v>
      </c>
      <c r="BK1235" s="216">
        <f>ROUND(I1235*H1235,2)</f>
        <v>0</v>
      </c>
      <c r="BL1235" s="18" t="s">
        <v>187</v>
      </c>
      <c r="BM1235" s="215" t="s">
        <v>1188</v>
      </c>
    </row>
    <row r="1236" spans="1:65" s="2" customFormat="1" ht="43.2" customHeight="1">
      <c r="A1236" s="35"/>
      <c r="B1236" s="36"/>
      <c r="C1236" s="204" t="s">
        <v>699</v>
      </c>
      <c r="D1236" s="204" t="s">
        <v>146</v>
      </c>
      <c r="E1236" s="205" t="s">
        <v>1189</v>
      </c>
      <c r="F1236" s="206" t="s">
        <v>1190</v>
      </c>
      <c r="G1236" s="207" t="s">
        <v>1140</v>
      </c>
      <c r="H1236" s="264"/>
      <c r="I1236" s="209"/>
      <c r="J1236" s="210">
        <f>ROUND(I1236*H1236,2)</f>
        <v>0</v>
      </c>
      <c r="K1236" s="206" t="s">
        <v>150</v>
      </c>
      <c r="L1236" s="40"/>
      <c r="M1236" s="211" t="s">
        <v>1</v>
      </c>
      <c r="N1236" s="212" t="s">
        <v>38</v>
      </c>
      <c r="O1236" s="72"/>
      <c r="P1236" s="213">
        <f>O1236*H1236</f>
        <v>0</v>
      </c>
      <c r="Q1236" s="213">
        <v>0</v>
      </c>
      <c r="R1236" s="213">
        <f>Q1236*H1236</f>
        <v>0</v>
      </c>
      <c r="S1236" s="213">
        <v>0</v>
      </c>
      <c r="T1236" s="214">
        <f>S1236*H1236</f>
        <v>0</v>
      </c>
      <c r="U1236" s="35"/>
      <c r="V1236" s="35"/>
      <c r="W1236" s="35"/>
      <c r="X1236" s="35"/>
      <c r="Y1236" s="35"/>
      <c r="Z1236" s="35"/>
      <c r="AA1236" s="35"/>
      <c r="AB1236" s="35"/>
      <c r="AC1236" s="35"/>
      <c r="AD1236" s="35"/>
      <c r="AE1236" s="35"/>
      <c r="AR1236" s="215" t="s">
        <v>187</v>
      </c>
      <c r="AT1236" s="215" t="s">
        <v>146</v>
      </c>
      <c r="AU1236" s="215" t="s">
        <v>83</v>
      </c>
      <c r="AY1236" s="18" t="s">
        <v>143</v>
      </c>
      <c r="BE1236" s="216">
        <f>IF(N1236="základní",J1236,0)</f>
        <v>0</v>
      </c>
      <c r="BF1236" s="216">
        <f>IF(N1236="snížená",J1236,0)</f>
        <v>0</v>
      </c>
      <c r="BG1236" s="216">
        <f>IF(N1236="zákl. přenesená",J1236,0)</f>
        <v>0</v>
      </c>
      <c r="BH1236" s="216">
        <f>IF(N1236="sníž. přenesená",J1236,0)</f>
        <v>0</v>
      </c>
      <c r="BI1236" s="216">
        <f>IF(N1236="nulová",J1236,0)</f>
        <v>0</v>
      </c>
      <c r="BJ1236" s="18" t="s">
        <v>81</v>
      </c>
      <c r="BK1236" s="216">
        <f>ROUND(I1236*H1236,2)</f>
        <v>0</v>
      </c>
      <c r="BL1236" s="18" t="s">
        <v>187</v>
      </c>
      <c r="BM1236" s="215" t="s">
        <v>1191</v>
      </c>
    </row>
    <row r="1237" spans="1:47" s="2" customFormat="1" ht="144">
      <c r="A1237" s="35"/>
      <c r="B1237" s="36"/>
      <c r="C1237" s="37"/>
      <c r="D1237" s="217" t="s">
        <v>152</v>
      </c>
      <c r="E1237" s="37"/>
      <c r="F1237" s="218" t="s">
        <v>1192</v>
      </c>
      <c r="G1237" s="37"/>
      <c r="H1237" s="37"/>
      <c r="I1237" s="116"/>
      <c r="J1237" s="37"/>
      <c r="K1237" s="37"/>
      <c r="L1237" s="40"/>
      <c r="M1237" s="219"/>
      <c r="N1237" s="220"/>
      <c r="O1237" s="72"/>
      <c r="P1237" s="72"/>
      <c r="Q1237" s="72"/>
      <c r="R1237" s="72"/>
      <c r="S1237" s="72"/>
      <c r="T1237" s="73"/>
      <c r="U1237" s="35"/>
      <c r="V1237" s="35"/>
      <c r="W1237" s="35"/>
      <c r="X1237" s="35"/>
      <c r="Y1237" s="35"/>
      <c r="Z1237" s="35"/>
      <c r="AA1237" s="35"/>
      <c r="AB1237" s="35"/>
      <c r="AC1237" s="35"/>
      <c r="AD1237" s="35"/>
      <c r="AE1237" s="35"/>
      <c r="AT1237" s="18" t="s">
        <v>152</v>
      </c>
      <c r="AU1237" s="18" t="s">
        <v>83</v>
      </c>
    </row>
    <row r="1238" spans="2:63" s="12" customFormat="1" ht="22.8" customHeight="1">
      <c r="B1238" s="188"/>
      <c r="C1238" s="189"/>
      <c r="D1238" s="190" t="s">
        <v>72</v>
      </c>
      <c r="E1238" s="202" t="s">
        <v>1193</v>
      </c>
      <c r="F1238" s="202" t="s">
        <v>1194</v>
      </c>
      <c r="G1238" s="189"/>
      <c r="H1238" s="189"/>
      <c r="I1238" s="192"/>
      <c r="J1238" s="203">
        <f>BK1238</f>
        <v>0</v>
      </c>
      <c r="K1238" s="189"/>
      <c r="L1238" s="194"/>
      <c r="M1238" s="195"/>
      <c r="N1238" s="196"/>
      <c r="O1238" s="196"/>
      <c r="P1238" s="197">
        <f>SUM(P1239:P1244)</f>
        <v>0</v>
      </c>
      <c r="Q1238" s="196"/>
      <c r="R1238" s="197">
        <f>SUM(R1239:R1244)</f>
        <v>0</v>
      </c>
      <c r="S1238" s="196"/>
      <c r="T1238" s="198">
        <f>SUM(T1239:T1244)</f>
        <v>0</v>
      </c>
      <c r="AR1238" s="199" t="s">
        <v>83</v>
      </c>
      <c r="AT1238" s="200" t="s">
        <v>72</v>
      </c>
      <c r="AU1238" s="200" t="s">
        <v>81</v>
      </c>
      <c r="AY1238" s="199" t="s">
        <v>143</v>
      </c>
      <c r="BK1238" s="201">
        <f>SUM(BK1239:BK1244)</f>
        <v>0</v>
      </c>
    </row>
    <row r="1239" spans="1:65" s="2" customFormat="1" ht="21.6" customHeight="1">
      <c r="A1239" s="35"/>
      <c r="B1239" s="36"/>
      <c r="C1239" s="204" t="s">
        <v>1195</v>
      </c>
      <c r="D1239" s="204" t="s">
        <v>146</v>
      </c>
      <c r="E1239" s="205" t="s">
        <v>1196</v>
      </c>
      <c r="F1239" s="206" t="s">
        <v>1197</v>
      </c>
      <c r="G1239" s="207" t="s">
        <v>149</v>
      </c>
      <c r="H1239" s="208">
        <v>0</v>
      </c>
      <c r="I1239" s="209"/>
      <c r="J1239" s="210">
        <f>ROUND(I1239*H1239,2)</f>
        <v>0</v>
      </c>
      <c r="K1239" s="206" t="s">
        <v>1</v>
      </c>
      <c r="L1239" s="40"/>
      <c r="M1239" s="211" t="s">
        <v>1</v>
      </c>
      <c r="N1239" s="212" t="s">
        <v>38</v>
      </c>
      <c r="O1239" s="72"/>
      <c r="P1239" s="213">
        <f>O1239*H1239</f>
        <v>0</v>
      </c>
      <c r="Q1239" s="213">
        <v>0</v>
      </c>
      <c r="R1239" s="213">
        <f>Q1239*H1239</f>
        <v>0</v>
      </c>
      <c r="S1239" s="213">
        <v>0</v>
      </c>
      <c r="T1239" s="214">
        <f>S1239*H1239</f>
        <v>0</v>
      </c>
      <c r="U1239" s="35"/>
      <c r="V1239" s="35"/>
      <c r="W1239" s="35"/>
      <c r="X1239" s="35"/>
      <c r="Y1239" s="35"/>
      <c r="Z1239" s="35"/>
      <c r="AA1239" s="35"/>
      <c r="AB1239" s="35"/>
      <c r="AC1239" s="35"/>
      <c r="AD1239" s="35"/>
      <c r="AE1239" s="35"/>
      <c r="AR1239" s="215" t="s">
        <v>187</v>
      </c>
      <c r="AT1239" s="215" t="s">
        <v>146</v>
      </c>
      <c r="AU1239" s="215" t="s">
        <v>83</v>
      </c>
      <c r="AY1239" s="18" t="s">
        <v>143</v>
      </c>
      <c r="BE1239" s="216">
        <f>IF(N1239="základní",J1239,0)</f>
        <v>0</v>
      </c>
      <c r="BF1239" s="216">
        <f>IF(N1239="snížená",J1239,0)</f>
        <v>0</v>
      </c>
      <c r="BG1239" s="216">
        <f>IF(N1239="zákl. přenesená",J1239,0)</f>
        <v>0</v>
      </c>
      <c r="BH1239" s="216">
        <f>IF(N1239="sníž. přenesená",J1239,0)</f>
        <v>0</v>
      </c>
      <c r="BI1239" s="216">
        <f>IF(N1239="nulová",J1239,0)</f>
        <v>0</v>
      </c>
      <c r="BJ1239" s="18" t="s">
        <v>81</v>
      </c>
      <c r="BK1239" s="216">
        <f>ROUND(I1239*H1239,2)</f>
        <v>0</v>
      </c>
      <c r="BL1239" s="18" t="s">
        <v>187</v>
      </c>
      <c r="BM1239" s="215" t="s">
        <v>1198</v>
      </c>
    </row>
    <row r="1240" spans="1:65" s="2" customFormat="1" ht="21.6" customHeight="1">
      <c r="A1240" s="35"/>
      <c r="B1240" s="36"/>
      <c r="C1240" s="204" t="s">
        <v>704</v>
      </c>
      <c r="D1240" s="204" t="s">
        <v>146</v>
      </c>
      <c r="E1240" s="205" t="s">
        <v>1199</v>
      </c>
      <c r="F1240" s="206" t="s">
        <v>1200</v>
      </c>
      <c r="G1240" s="207" t="s">
        <v>149</v>
      </c>
      <c r="H1240" s="208">
        <v>0</v>
      </c>
      <c r="I1240" s="209"/>
      <c r="J1240" s="210">
        <f>ROUND(I1240*H1240,2)</f>
        <v>0</v>
      </c>
      <c r="K1240" s="206" t="s">
        <v>150</v>
      </c>
      <c r="L1240" s="40"/>
      <c r="M1240" s="211" t="s">
        <v>1</v>
      </c>
      <c r="N1240" s="212" t="s">
        <v>38</v>
      </c>
      <c r="O1240" s="72"/>
      <c r="P1240" s="213">
        <f>O1240*H1240</f>
        <v>0</v>
      </c>
      <c r="Q1240" s="213">
        <v>0</v>
      </c>
      <c r="R1240" s="213">
        <f>Q1240*H1240</f>
        <v>0</v>
      </c>
      <c r="S1240" s="213">
        <v>0</v>
      </c>
      <c r="T1240" s="214">
        <f>S1240*H1240</f>
        <v>0</v>
      </c>
      <c r="U1240" s="35"/>
      <c r="V1240" s="35"/>
      <c r="W1240" s="35"/>
      <c r="X1240" s="35"/>
      <c r="Y1240" s="35"/>
      <c r="Z1240" s="35"/>
      <c r="AA1240" s="35"/>
      <c r="AB1240" s="35"/>
      <c r="AC1240" s="35"/>
      <c r="AD1240" s="35"/>
      <c r="AE1240" s="35"/>
      <c r="AR1240" s="215" t="s">
        <v>187</v>
      </c>
      <c r="AT1240" s="215" t="s">
        <v>146</v>
      </c>
      <c r="AU1240" s="215" t="s">
        <v>83</v>
      </c>
      <c r="AY1240" s="18" t="s">
        <v>143</v>
      </c>
      <c r="BE1240" s="216">
        <f>IF(N1240="základní",J1240,0)</f>
        <v>0</v>
      </c>
      <c r="BF1240" s="216">
        <f>IF(N1240="snížená",J1240,0)</f>
        <v>0</v>
      </c>
      <c r="BG1240" s="216">
        <f>IF(N1240="zákl. přenesená",J1240,0)</f>
        <v>0</v>
      </c>
      <c r="BH1240" s="216">
        <f>IF(N1240="sníž. přenesená",J1240,0)</f>
        <v>0</v>
      </c>
      <c r="BI1240" s="216">
        <f>IF(N1240="nulová",J1240,0)</f>
        <v>0</v>
      </c>
      <c r="BJ1240" s="18" t="s">
        <v>81</v>
      </c>
      <c r="BK1240" s="216">
        <f>ROUND(I1240*H1240,2)</f>
        <v>0</v>
      </c>
      <c r="BL1240" s="18" t="s">
        <v>187</v>
      </c>
      <c r="BM1240" s="215" t="s">
        <v>1201</v>
      </c>
    </row>
    <row r="1241" spans="1:47" s="2" customFormat="1" ht="76.8">
      <c r="A1241" s="35"/>
      <c r="B1241" s="36"/>
      <c r="C1241" s="37"/>
      <c r="D1241" s="217" t="s">
        <v>152</v>
      </c>
      <c r="E1241" s="37"/>
      <c r="F1241" s="218" t="s">
        <v>1202</v>
      </c>
      <c r="G1241" s="37"/>
      <c r="H1241" s="37"/>
      <c r="I1241" s="116"/>
      <c r="J1241" s="37"/>
      <c r="K1241" s="37"/>
      <c r="L1241" s="40"/>
      <c r="M1241" s="219"/>
      <c r="N1241" s="220"/>
      <c r="O1241" s="72"/>
      <c r="P1241" s="72"/>
      <c r="Q1241" s="72"/>
      <c r="R1241" s="72"/>
      <c r="S1241" s="72"/>
      <c r="T1241" s="73"/>
      <c r="U1241" s="35"/>
      <c r="V1241" s="35"/>
      <c r="W1241" s="35"/>
      <c r="X1241" s="35"/>
      <c r="Y1241" s="35"/>
      <c r="Z1241" s="35"/>
      <c r="AA1241" s="35"/>
      <c r="AB1241" s="35"/>
      <c r="AC1241" s="35"/>
      <c r="AD1241" s="35"/>
      <c r="AE1241" s="35"/>
      <c r="AT1241" s="18" t="s">
        <v>152</v>
      </c>
      <c r="AU1241" s="18" t="s">
        <v>83</v>
      </c>
    </row>
    <row r="1242" spans="1:65" s="2" customFormat="1" ht="14.4" customHeight="1">
      <c r="A1242" s="35"/>
      <c r="B1242" s="36"/>
      <c r="C1242" s="204" t="s">
        <v>1203</v>
      </c>
      <c r="D1242" s="204" t="s">
        <v>146</v>
      </c>
      <c r="E1242" s="205" t="s">
        <v>1204</v>
      </c>
      <c r="F1242" s="206" t="s">
        <v>1205</v>
      </c>
      <c r="G1242" s="207" t="s">
        <v>1206</v>
      </c>
      <c r="H1242" s="208">
        <v>0</v>
      </c>
      <c r="I1242" s="209"/>
      <c r="J1242" s="210">
        <f>ROUND(I1242*H1242,2)</f>
        <v>0</v>
      </c>
      <c r="K1242" s="206" t="s">
        <v>1</v>
      </c>
      <c r="L1242" s="40"/>
      <c r="M1242" s="211" t="s">
        <v>1</v>
      </c>
      <c r="N1242" s="212" t="s">
        <v>38</v>
      </c>
      <c r="O1242" s="72"/>
      <c r="P1242" s="213">
        <f>O1242*H1242</f>
        <v>0</v>
      </c>
      <c r="Q1242" s="213">
        <v>0</v>
      </c>
      <c r="R1242" s="213">
        <f>Q1242*H1242</f>
        <v>0</v>
      </c>
      <c r="S1242" s="213">
        <v>0</v>
      </c>
      <c r="T1242" s="214">
        <f>S1242*H1242</f>
        <v>0</v>
      </c>
      <c r="U1242" s="35"/>
      <c r="V1242" s="35"/>
      <c r="W1242" s="35"/>
      <c r="X1242" s="35"/>
      <c r="Y1242" s="35"/>
      <c r="Z1242" s="35"/>
      <c r="AA1242" s="35"/>
      <c r="AB1242" s="35"/>
      <c r="AC1242" s="35"/>
      <c r="AD1242" s="35"/>
      <c r="AE1242" s="35"/>
      <c r="AR1242" s="215" t="s">
        <v>187</v>
      </c>
      <c r="AT1242" s="215" t="s">
        <v>146</v>
      </c>
      <c r="AU1242" s="215" t="s">
        <v>83</v>
      </c>
      <c r="AY1242" s="18" t="s">
        <v>143</v>
      </c>
      <c r="BE1242" s="216">
        <f>IF(N1242="základní",J1242,0)</f>
        <v>0</v>
      </c>
      <c r="BF1242" s="216">
        <f>IF(N1242="snížená",J1242,0)</f>
        <v>0</v>
      </c>
      <c r="BG1242" s="216">
        <f>IF(N1242="zákl. přenesená",J1242,0)</f>
        <v>0</v>
      </c>
      <c r="BH1242" s="216">
        <f>IF(N1242="sníž. přenesená",J1242,0)</f>
        <v>0</v>
      </c>
      <c r="BI1242" s="216">
        <f>IF(N1242="nulová",J1242,0)</f>
        <v>0</v>
      </c>
      <c r="BJ1242" s="18" t="s">
        <v>81</v>
      </c>
      <c r="BK1242" s="216">
        <f>ROUND(I1242*H1242,2)</f>
        <v>0</v>
      </c>
      <c r="BL1242" s="18" t="s">
        <v>187</v>
      </c>
      <c r="BM1242" s="215" t="s">
        <v>1207</v>
      </c>
    </row>
    <row r="1243" spans="1:65" s="2" customFormat="1" ht="43.2" customHeight="1">
      <c r="A1243" s="35"/>
      <c r="B1243" s="36"/>
      <c r="C1243" s="204" t="s">
        <v>706</v>
      </c>
      <c r="D1243" s="204" t="s">
        <v>146</v>
      </c>
      <c r="E1243" s="205" t="s">
        <v>1208</v>
      </c>
      <c r="F1243" s="206" t="s">
        <v>1209</v>
      </c>
      <c r="G1243" s="207" t="s">
        <v>1140</v>
      </c>
      <c r="H1243" s="264"/>
      <c r="I1243" s="209"/>
      <c r="J1243" s="210">
        <f>ROUND(I1243*H1243,2)</f>
        <v>0</v>
      </c>
      <c r="K1243" s="206" t="s">
        <v>150</v>
      </c>
      <c r="L1243" s="40"/>
      <c r="M1243" s="211" t="s">
        <v>1</v>
      </c>
      <c r="N1243" s="212" t="s">
        <v>38</v>
      </c>
      <c r="O1243" s="72"/>
      <c r="P1243" s="213">
        <f>O1243*H1243</f>
        <v>0</v>
      </c>
      <c r="Q1243" s="213">
        <v>0</v>
      </c>
      <c r="R1243" s="213">
        <f>Q1243*H1243</f>
        <v>0</v>
      </c>
      <c r="S1243" s="213">
        <v>0</v>
      </c>
      <c r="T1243" s="214">
        <f>S1243*H1243</f>
        <v>0</v>
      </c>
      <c r="U1243" s="35"/>
      <c r="V1243" s="35"/>
      <c r="W1243" s="35"/>
      <c r="X1243" s="35"/>
      <c r="Y1243" s="35"/>
      <c r="Z1243" s="35"/>
      <c r="AA1243" s="35"/>
      <c r="AB1243" s="35"/>
      <c r="AC1243" s="35"/>
      <c r="AD1243" s="35"/>
      <c r="AE1243" s="35"/>
      <c r="AR1243" s="215" t="s">
        <v>187</v>
      </c>
      <c r="AT1243" s="215" t="s">
        <v>146</v>
      </c>
      <c r="AU1243" s="215" t="s">
        <v>83</v>
      </c>
      <c r="AY1243" s="18" t="s">
        <v>143</v>
      </c>
      <c r="BE1243" s="216">
        <f>IF(N1243="základní",J1243,0)</f>
        <v>0</v>
      </c>
      <c r="BF1243" s="216">
        <f>IF(N1243="snížená",J1243,0)</f>
        <v>0</v>
      </c>
      <c r="BG1243" s="216">
        <f>IF(N1243="zákl. přenesená",J1243,0)</f>
        <v>0</v>
      </c>
      <c r="BH1243" s="216">
        <f>IF(N1243="sníž. přenesená",J1243,0)</f>
        <v>0</v>
      </c>
      <c r="BI1243" s="216">
        <f>IF(N1243="nulová",J1243,0)</f>
        <v>0</v>
      </c>
      <c r="BJ1243" s="18" t="s">
        <v>81</v>
      </c>
      <c r="BK1243" s="216">
        <f>ROUND(I1243*H1243,2)</f>
        <v>0</v>
      </c>
      <c r="BL1243" s="18" t="s">
        <v>187</v>
      </c>
      <c r="BM1243" s="215" t="s">
        <v>1210</v>
      </c>
    </row>
    <row r="1244" spans="1:47" s="2" customFormat="1" ht="144">
      <c r="A1244" s="35"/>
      <c r="B1244" s="36"/>
      <c r="C1244" s="37"/>
      <c r="D1244" s="217" t="s">
        <v>152</v>
      </c>
      <c r="E1244" s="37"/>
      <c r="F1244" s="218" t="s">
        <v>1211</v>
      </c>
      <c r="G1244" s="37"/>
      <c r="H1244" s="37"/>
      <c r="I1244" s="116"/>
      <c r="J1244" s="37"/>
      <c r="K1244" s="37"/>
      <c r="L1244" s="40"/>
      <c r="M1244" s="219"/>
      <c r="N1244" s="220"/>
      <c r="O1244" s="72"/>
      <c r="P1244" s="72"/>
      <c r="Q1244" s="72"/>
      <c r="R1244" s="72"/>
      <c r="S1244" s="72"/>
      <c r="T1244" s="73"/>
      <c r="U1244" s="35"/>
      <c r="V1244" s="35"/>
      <c r="W1244" s="35"/>
      <c r="X1244" s="35"/>
      <c r="Y1244" s="35"/>
      <c r="Z1244" s="35"/>
      <c r="AA1244" s="35"/>
      <c r="AB1244" s="35"/>
      <c r="AC1244" s="35"/>
      <c r="AD1244" s="35"/>
      <c r="AE1244" s="35"/>
      <c r="AT1244" s="18" t="s">
        <v>152</v>
      </c>
      <c r="AU1244" s="18" t="s">
        <v>83</v>
      </c>
    </row>
    <row r="1245" spans="2:63" s="12" customFormat="1" ht="22.8" customHeight="1">
      <c r="B1245" s="188"/>
      <c r="C1245" s="189"/>
      <c r="D1245" s="190" t="s">
        <v>72</v>
      </c>
      <c r="E1245" s="202" t="s">
        <v>1212</v>
      </c>
      <c r="F1245" s="202" t="s">
        <v>1213</v>
      </c>
      <c r="G1245" s="189"/>
      <c r="H1245" s="189"/>
      <c r="I1245" s="192"/>
      <c r="J1245" s="203">
        <f>BK1245</f>
        <v>0</v>
      </c>
      <c r="K1245" s="189"/>
      <c r="L1245" s="194"/>
      <c r="M1245" s="195"/>
      <c r="N1245" s="196"/>
      <c r="O1245" s="196"/>
      <c r="P1245" s="197">
        <f>SUM(P1246:P1249)</f>
        <v>0</v>
      </c>
      <c r="Q1245" s="196"/>
      <c r="R1245" s="197">
        <f>SUM(R1246:R1249)</f>
        <v>0</v>
      </c>
      <c r="S1245" s="196"/>
      <c r="T1245" s="198">
        <f>SUM(T1246:T1249)</f>
        <v>0</v>
      </c>
      <c r="AR1245" s="199" t="s">
        <v>81</v>
      </c>
      <c r="AT1245" s="200" t="s">
        <v>72</v>
      </c>
      <c r="AU1245" s="200" t="s">
        <v>81</v>
      </c>
      <c r="AY1245" s="199" t="s">
        <v>143</v>
      </c>
      <c r="BK1245" s="201">
        <f>SUM(BK1246:BK1249)</f>
        <v>0</v>
      </c>
    </row>
    <row r="1246" spans="1:65" s="2" customFormat="1" ht="32.4" customHeight="1">
      <c r="A1246" s="35"/>
      <c r="B1246" s="36"/>
      <c r="C1246" s="204" t="s">
        <v>1214</v>
      </c>
      <c r="D1246" s="204" t="s">
        <v>146</v>
      </c>
      <c r="E1246" s="205" t="s">
        <v>1215</v>
      </c>
      <c r="F1246" s="206" t="s">
        <v>1216</v>
      </c>
      <c r="G1246" s="207" t="s">
        <v>149</v>
      </c>
      <c r="H1246" s="208">
        <v>10</v>
      </c>
      <c r="I1246" s="209"/>
      <c r="J1246" s="210">
        <f>ROUND(I1246*H1246,2)</f>
        <v>0</v>
      </c>
      <c r="K1246" s="206" t="s">
        <v>150</v>
      </c>
      <c r="L1246" s="40"/>
      <c r="M1246" s="211" t="s">
        <v>1</v>
      </c>
      <c r="N1246" s="212" t="s">
        <v>38</v>
      </c>
      <c r="O1246" s="72"/>
      <c r="P1246" s="213">
        <f>O1246*H1246</f>
        <v>0</v>
      </c>
      <c r="Q1246" s="213">
        <v>0</v>
      </c>
      <c r="R1246" s="213">
        <f>Q1246*H1246</f>
        <v>0</v>
      </c>
      <c r="S1246" s="213">
        <v>0</v>
      </c>
      <c r="T1246" s="214">
        <f>S1246*H1246</f>
        <v>0</v>
      </c>
      <c r="U1246" s="35"/>
      <c r="V1246" s="35"/>
      <c r="W1246" s="35"/>
      <c r="X1246" s="35"/>
      <c r="Y1246" s="35"/>
      <c r="Z1246" s="35"/>
      <c r="AA1246" s="35"/>
      <c r="AB1246" s="35"/>
      <c r="AC1246" s="35"/>
      <c r="AD1246" s="35"/>
      <c r="AE1246" s="35"/>
      <c r="AR1246" s="215" t="s">
        <v>151</v>
      </c>
      <c r="AT1246" s="215" t="s">
        <v>146</v>
      </c>
      <c r="AU1246" s="215" t="s">
        <v>83</v>
      </c>
      <c r="AY1246" s="18" t="s">
        <v>143</v>
      </c>
      <c r="BE1246" s="216">
        <f>IF(N1246="základní",J1246,0)</f>
        <v>0</v>
      </c>
      <c r="BF1246" s="216">
        <f>IF(N1246="snížená",J1246,0)</f>
        <v>0</v>
      </c>
      <c r="BG1246" s="216">
        <f>IF(N1246="zákl. přenesená",J1246,0)</f>
        <v>0</v>
      </c>
      <c r="BH1246" s="216">
        <f>IF(N1246="sníž. přenesená",J1246,0)</f>
        <v>0</v>
      </c>
      <c r="BI1246" s="216">
        <f>IF(N1246="nulová",J1246,0)</f>
        <v>0</v>
      </c>
      <c r="BJ1246" s="18" t="s">
        <v>81</v>
      </c>
      <c r="BK1246" s="216">
        <f>ROUND(I1246*H1246,2)</f>
        <v>0</v>
      </c>
      <c r="BL1246" s="18" t="s">
        <v>151</v>
      </c>
      <c r="BM1246" s="215" t="s">
        <v>1217</v>
      </c>
    </row>
    <row r="1247" spans="2:51" s="13" customFormat="1" ht="10.2">
      <c r="B1247" s="221"/>
      <c r="C1247" s="222"/>
      <c r="D1247" s="217" t="s">
        <v>177</v>
      </c>
      <c r="E1247" s="223" t="s">
        <v>1</v>
      </c>
      <c r="F1247" s="224" t="s">
        <v>1218</v>
      </c>
      <c r="G1247" s="222"/>
      <c r="H1247" s="225">
        <v>10</v>
      </c>
      <c r="I1247" s="226"/>
      <c r="J1247" s="222"/>
      <c r="K1247" s="222"/>
      <c r="L1247" s="227"/>
      <c r="M1247" s="228"/>
      <c r="N1247" s="229"/>
      <c r="O1247" s="229"/>
      <c r="P1247" s="229"/>
      <c r="Q1247" s="229"/>
      <c r="R1247" s="229"/>
      <c r="S1247" s="229"/>
      <c r="T1247" s="230"/>
      <c r="AT1247" s="231" t="s">
        <v>177</v>
      </c>
      <c r="AU1247" s="231" t="s">
        <v>83</v>
      </c>
      <c r="AV1247" s="13" t="s">
        <v>83</v>
      </c>
      <c r="AW1247" s="13" t="s">
        <v>29</v>
      </c>
      <c r="AX1247" s="13" t="s">
        <v>73</v>
      </c>
      <c r="AY1247" s="231" t="s">
        <v>143</v>
      </c>
    </row>
    <row r="1248" spans="2:51" s="14" customFormat="1" ht="10.2">
      <c r="B1248" s="232"/>
      <c r="C1248" s="233"/>
      <c r="D1248" s="217" t="s">
        <v>177</v>
      </c>
      <c r="E1248" s="234" t="s">
        <v>1</v>
      </c>
      <c r="F1248" s="235" t="s">
        <v>179</v>
      </c>
      <c r="G1248" s="233"/>
      <c r="H1248" s="236">
        <v>10</v>
      </c>
      <c r="I1248" s="237"/>
      <c r="J1248" s="233"/>
      <c r="K1248" s="233"/>
      <c r="L1248" s="238"/>
      <c r="M1248" s="239"/>
      <c r="N1248" s="240"/>
      <c r="O1248" s="240"/>
      <c r="P1248" s="240"/>
      <c r="Q1248" s="240"/>
      <c r="R1248" s="240"/>
      <c r="S1248" s="240"/>
      <c r="T1248" s="241"/>
      <c r="AT1248" s="242" t="s">
        <v>177</v>
      </c>
      <c r="AU1248" s="242" t="s">
        <v>83</v>
      </c>
      <c r="AV1248" s="14" t="s">
        <v>151</v>
      </c>
      <c r="AW1248" s="14" t="s">
        <v>29</v>
      </c>
      <c r="AX1248" s="14" t="s">
        <v>81</v>
      </c>
      <c r="AY1248" s="242" t="s">
        <v>143</v>
      </c>
    </row>
    <row r="1249" spans="1:65" s="2" customFormat="1" ht="21.6" customHeight="1">
      <c r="A1249" s="35"/>
      <c r="B1249" s="36"/>
      <c r="C1249" s="204" t="s">
        <v>710</v>
      </c>
      <c r="D1249" s="204" t="s">
        <v>146</v>
      </c>
      <c r="E1249" s="205" t="s">
        <v>1219</v>
      </c>
      <c r="F1249" s="206" t="s">
        <v>1220</v>
      </c>
      <c r="G1249" s="207" t="s">
        <v>149</v>
      </c>
      <c r="H1249" s="208">
        <v>10</v>
      </c>
      <c r="I1249" s="209"/>
      <c r="J1249" s="210">
        <f>ROUND(I1249*H1249,2)</f>
        <v>0</v>
      </c>
      <c r="K1249" s="206" t="s">
        <v>1</v>
      </c>
      <c r="L1249" s="40"/>
      <c r="M1249" s="211" t="s">
        <v>1</v>
      </c>
      <c r="N1249" s="212" t="s">
        <v>38</v>
      </c>
      <c r="O1249" s="72"/>
      <c r="P1249" s="213">
        <f>O1249*H1249</f>
        <v>0</v>
      </c>
      <c r="Q1249" s="213">
        <v>0</v>
      </c>
      <c r="R1249" s="213">
        <f>Q1249*H1249</f>
        <v>0</v>
      </c>
      <c r="S1249" s="213">
        <v>0</v>
      </c>
      <c r="T1249" s="214">
        <f>S1249*H1249</f>
        <v>0</v>
      </c>
      <c r="U1249" s="35"/>
      <c r="V1249" s="35"/>
      <c r="W1249" s="35"/>
      <c r="X1249" s="35"/>
      <c r="Y1249" s="35"/>
      <c r="Z1249" s="35"/>
      <c r="AA1249" s="35"/>
      <c r="AB1249" s="35"/>
      <c r="AC1249" s="35"/>
      <c r="AD1249" s="35"/>
      <c r="AE1249" s="35"/>
      <c r="AR1249" s="215" t="s">
        <v>151</v>
      </c>
      <c r="AT1249" s="215" t="s">
        <v>146</v>
      </c>
      <c r="AU1249" s="215" t="s">
        <v>83</v>
      </c>
      <c r="AY1249" s="18" t="s">
        <v>143</v>
      </c>
      <c r="BE1249" s="216">
        <f>IF(N1249="základní",J1249,0)</f>
        <v>0</v>
      </c>
      <c r="BF1249" s="216">
        <f>IF(N1249="snížená",J1249,0)</f>
        <v>0</v>
      </c>
      <c r="BG1249" s="216">
        <f>IF(N1249="zákl. přenesená",J1249,0)</f>
        <v>0</v>
      </c>
      <c r="BH1249" s="216">
        <f>IF(N1249="sníž. přenesená",J1249,0)</f>
        <v>0</v>
      </c>
      <c r="BI1249" s="216">
        <f>IF(N1249="nulová",J1249,0)</f>
        <v>0</v>
      </c>
      <c r="BJ1249" s="18" t="s">
        <v>81</v>
      </c>
      <c r="BK1249" s="216">
        <f>ROUND(I1249*H1249,2)</f>
        <v>0</v>
      </c>
      <c r="BL1249" s="18" t="s">
        <v>151</v>
      </c>
      <c r="BM1249" s="215" t="s">
        <v>1221</v>
      </c>
    </row>
    <row r="1250" spans="2:63" s="12" customFormat="1" ht="22.8" customHeight="1">
      <c r="B1250" s="188"/>
      <c r="C1250" s="189"/>
      <c r="D1250" s="190" t="s">
        <v>72</v>
      </c>
      <c r="E1250" s="202" t="s">
        <v>1222</v>
      </c>
      <c r="F1250" s="202" t="s">
        <v>1223</v>
      </c>
      <c r="G1250" s="189"/>
      <c r="H1250" s="189"/>
      <c r="I1250" s="192"/>
      <c r="J1250" s="203">
        <f>BK1250</f>
        <v>0</v>
      </c>
      <c r="K1250" s="189"/>
      <c r="L1250" s="194"/>
      <c r="M1250" s="195"/>
      <c r="N1250" s="196"/>
      <c r="O1250" s="196"/>
      <c r="P1250" s="197">
        <f>SUM(P1251:P1258)</f>
        <v>0</v>
      </c>
      <c r="Q1250" s="196"/>
      <c r="R1250" s="197">
        <f>SUM(R1251:R1258)</f>
        <v>0</v>
      </c>
      <c r="S1250" s="196"/>
      <c r="T1250" s="198">
        <f>SUM(T1251:T1258)</f>
        <v>0</v>
      </c>
      <c r="AR1250" s="199" t="s">
        <v>83</v>
      </c>
      <c r="AT1250" s="200" t="s">
        <v>72</v>
      </c>
      <c r="AU1250" s="200" t="s">
        <v>81</v>
      </c>
      <c r="AY1250" s="199" t="s">
        <v>143</v>
      </c>
      <c r="BK1250" s="201">
        <f>SUM(BK1251:BK1258)</f>
        <v>0</v>
      </c>
    </row>
    <row r="1251" spans="1:65" s="2" customFormat="1" ht="32.4" customHeight="1">
      <c r="A1251" s="35"/>
      <c r="B1251" s="36"/>
      <c r="C1251" s="204" t="s">
        <v>1224</v>
      </c>
      <c r="D1251" s="204" t="s">
        <v>146</v>
      </c>
      <c r="E1251" s="205" t="s">
        <v>1225</v>
      </c>
      <c r="F1251" s="206" t="s">
        <v>1226</v>
      </c>
      <c r="G1251" s="207" t="s">
        <v>174</v>
      </c>
      <c r="H1251" s="208">
        <v>55</v>
      </c>
      <c r="I1251" s="209"/>
      <c r="J1251" s="210">
        <f>ROUND(I1251*H1251,2)</f>
        <v>0</v>
      </c>
      <c r="K1251" s="206" t="s">
        <v>1</v>
      </c>
      <c r="L1251" s="40"/>
      <c r="M1251" s="211" t="s">
        <v>1</v>
      </c>
      <c r="N1251" s="212" t="s">
        <v>38</v>
      </c>
      <c r="O1251" s="72"/>
      <c r="P1251" s="213">
        <f>O1251*H1251</f>
        <v>0</v>
      </c>
      <c r="Q1251" s="213">
        <v>0</v>
      </c>
      <c r="R1251" s="213">
        <f>Q1251*H1251</f>
        <v>0</v>
      </c>
      <c r="S1251" s="213">
        <v>0</v>
      </c>
      <c r="T1251" s="214">
        <f>S1251*H1251</f>
        <v>0</v>
      </c>
      <c r="U1251" s="35"/>
      <c r="V1251" s="35"/>
      <c r="W1251" s="35"/>
      <c r="X1251" s="35"/>
      <c r="Y1251" s="35"/>
      <c r="Z1251" s="35"/>
      <c r="AA1251" s="35"/>
      <c r="AB1251" s="35"/>
      <c r="AC1251" s="35"/>
      <c r="AD1251" s="35"/>
      <c r="AE1251" s="35"/>
      <c r="AR1251" s="215" t="s">
        <v>151</v>
      </c>
      <c r="AT1251" s="215" t="s">
        <v>146</v>
      </c>
      <c r="AU1251" s="215" t="s">
        <v>83</v>
      </c>
      <c r="AY1251" s="18" t="s">
        <v>143</v>
      </c>
      <c r="BE1251" s="216">
        <f>IF(N1251="základní",J1251,0)</f>
        <v>0</v>
      </c>
      <c r="BF1251" s="216">
        <f>IF(N1251="snížená",J1251,0)</f>
        <v>0</v>
      </c>
      <c r="BG1251" s="216">
        <f>IF(N1251="zákl. přenesená",J1251,0)</f>
        <v>0</v>
      </c>
      <c r="BH1251" s="216">
        <f>IF(N1251="sníž. přenesená",J1251,0)</f>
        <v>0</v>
      </c>
      <c r="BI1251" s="216">
        <f>IF(N1251="nulová",J1251,0)</f>
        <v>0</v>
      </c>
      <c r="BJ1251" s="18" t="s">
        <v>81</v>
      </c>
      <c r="BK1251" s="216">
        <f>ROUND(I1251*H1251,2)</f>
        <v>0</v>
      </c>
      <c r="BL1251" s="18" t="s">
        <v>151</v>
      </c>
      <c r="BM1251" s="215" t="s">
        <v>1227</v>
      </c>
    </row>
    <row r="1252" spans="2:51" s="13" customFormat="1" ht="10.2">
      <c r="B1252" s="221"/>
      <c r="C1252" s="222"/>
      <c r="D1252" s="217" t="s">
        <v>177</v>
      </c>
      <c r="E1252" s="223" t="s">
        <v>1</v>
      </c>
      <c r="F1252" s="224" t="s">
        <v>1228</v>
      </c>
      <c r="G1252" s="222"/>
      <c r="H1252" s="225">
        <v>55</v>
      </c>
      <c r="I1252" s="226"/>
      <c r="J1252" s="222"/>
      <c r="K1252" s="222"/>
      <c r="L1252" s="227"/>
      <c r="M1252" s="228"/>
      <c r="N1252" s="229"/>
      <c r="O1252" s="229"/>
      <c r="P1252" s="229"/>
      <c r="Q1252" s="229"/>
      <c r="R1252" s="229"/>
      <c r="S1252" s="229"/>
      <c r="T1252" s="230"/>
      <c r="AT1252" s="231" t="s">
        <v>177</v>
      </c>
      <c r="AU1252" s="231" t="s">
        <v>83</v>
      </c>
      <c r="AV1252" s="13" t="s">
        <v>83</v>
      </c>
      <c r="AW1252" s="13" t="s">
        <v>29</v>
      </c>
      <c r="AX1252" s="13" t="s">
        <v>73</v>
      </c>
      <c r="AY1252" s="231" t="s">
        <v>143</v>
      </c>
    </row>
    <row r="1253" spans="2:51" s="14" customFormat="1" ht="10.2">
      <c r="B1253" s="232"/>
      <c r="C1253" s="233"/>
      <c r="D1253" s="217" t="s">
        <v>177</v>
      </c>
      <c r="E1253" s="234" t="s">
        <v>1</v>
      </c>
      <c r="F1253" s="235" t="s">
        <v>179</v>
      </c>
      <c r="G1253" s="233"/>
      <c r="H1253" s="236">
        <v>55</v>
      </c>
      <c r="I1253" s="237"/>
      <c r="J1253" s="233"/>
      <c r="K1253" s="233"/>
      <c r="L1253" s="238"/>
      <c r="M1253" s="239"/>
      <c r="N1253" s="240"/>
      <c r="O1253" s="240"/>
      <c r="P1253" s="240"/>
      <c r="Q1253" s="240"/>
      <c r="R1253" s="240"/>
      <c r="S1253" s="240"/>
      <c r="T1253" s="241"/>
      <c r="AT1253" s="242" t="s">
        <v>177</v>
      </c>
      <c r="AU1253" s="242" t="s">
        <v>83</v>
      </c>
      <c r="AV1253" s="14" t="s">
        <v>151</v>
      </c>
      <c r="AW1253" s="14" t="s">
        <v>29</v>
      </c>
      <c r="AX1253" s="14" t="s">
        <v>81</v>
      </c>
      <c r="AY1253" s="242" t="s">
        <v>143</v>
      </c>
    </row>
    <row r="1254" spans="1:65" s="2" customFormat="1" ht="32.4" customHeight="1">
      <c r="A1254" s="35"/>
      <c r="B1254" s="36"/>
      <c r="C1254" s="204" t="s">
        <v>711</v>
      </c>
      <c r="D1254" s="204" t="s">
        <v>146</v>
      </c>
      <c r="E1254" s="205" t="s">
        <v>1229</v>
      </c>
      <c r="F1254" s="206" t="s">
        <v>1230</v>
      </c>
      <c r="G1254" s="207" t="s">
        <v>1231</v>
      </c>
      <c r="H1254" s="208">
        <v>1</v>
      </c>
      <c r="I1254" s="209"/>
      <c r="J1254" s="210">
        <f>ROUND(I1254*H1254,2)</f>
        <v>0</v>
      </c>
      <c r="K1254" s="206" t="s">
        <v>1</v>
      </c>
      <c r="L1254" s="40"/>
      <c r="M1254" s="211" t="s">
        <v>1</v>
      </c>
      <c r="N1254" s="212" t="s">
        <v>38</v>
      </c>
      <c r="O1254" s="72"/>
      <c r="P1254" s="213">
        <f>O1254*H1254</f>
        <v>0</v>
      </c>
      <c r="Q1254" s="213">
        <v>0</v>
      </c>
      <c r="R1254" s="213">
        <f>Q1254*H1254</f>
        <v>0</v>
      </c>
      <c r="S1254" s="213">
        <v>0</v>
      </c>
      <c r="T1254" s="214">
        <f>S1254*H1254</f>
        <v>0</v>
      </c>
      <c r="U1254" s="35"/>
      <c r="V1254" s="35"/>
      <c r="W1254" s="35"/>
      <c r="X1254" s="35"/>
      <c r="Y1254" s="35"/>
      <c r="Z1254" s="35"/>
      <c r="AA1254" s="35"/>
      <c r="AB1254" s="35"/>
      <c r="AC1254" s="35"/>
      <c r="AD1254" s="35"/>
      <c r="AE1254" s="35"/>
      <c r="AR1254" s="215" t="s">
        <v>187</v>
      </c>
      <c r="AT1254" s="215" t="s">
        <v>146</v>
      </c>
      <c r="AU1254" s="215" t="s">
        <v>83</v>
      </c>
      <c r="AY1254" s="18" t="s">
        <v>143</v>
      </c>
      <c r="BE1254" s="216">
        <f>IF(N1254="základní",J1254,0)</f>
        <v>0</v>
      </c>
      <c r="BF1254" s="216">
        <f>IF(N1254="snížená",J1254,0)</f>
        <v>0</v>
      </c>
      <c r="BG1254" s="216">
        <f>IF(N1254="zákl. přenesená",J1254,0)</f>
        <v>0</v>
      </c>
      <c r="BH1254" s="216">
        <f>IF(N1254="sníž. přenesená",J1254,0)</f>
        <v>0</v>
      </c>
      <c r="BI1254" s="216">
        <f>IF(N1254="nulová",J1254,0)</f>
        <v>0</v>
      </c>
      <c r="BJ1254" s="18" t="s">
        <v>81</v>
      </c>
      <c r="BK1254" s="216">
        <f>ROUND(I1254*H1254,2)</f>
        <v>0</v>
      </c>
      <c r="BL1254" s="18" t="s">
        <v>187</v>
      </c>
      <c r="BM1254" s="215" t="s">
        <v>1232</v>
      </c>
    </row>
    <row r="1255" spans="2:51" s="16" customFormat="1" ht="10.2">
      <c r="B1255" s="265"/>
      <c r="C1255" s="266"/>
      <c r="D1255" s="217" t="s">
        <v>177</v>
      </c>
      <c r="E1255" s="267" t="s">
        <v>1</v>
      </c>
      <c r="F1255" s="268" t="s">
        <v>1233</v>
      </c>
      <c r="G1255" s="266"/>
      <c r="H1255" s="267" t="s">
        <v>1</v>
      </c>
      <c r="I1255" s="269"/>
      <c r="J1255" s="266"/>
      <c r="K1255" s="266"/>
      <c r="L1255" s="270"/>
      <c r="M1255" s="271"/>
      <c r="N1255" s="272"/>
      <c r="O1255" s="272"/>
      <c r="P1255" s="272"/>
      <c r="Q1255" s="272"/>
      <c r="R1255" s="272"/>
      <c r="S1255" s="272"/>
      <c r="T1255" s="273"/>
      <c r="AT1255" s="274" t="s">
        <v>177</v>
      </c>
      <c r="AU1255" s="274" t="s">
        <v>83</v>
      </c>
      <c r="AV1255" s="16" t="s">
        <v>81</v>
      </c>
      <c r="AW1255" s="16" t="s">
        <v>29</v>
      </c>
      <c r="AX1255" s="16" t="s">
        <v>73</v>
      </c>
      <c r="AY1255" s="274" t="s">
        <v>143</v>
      </c>
    </row>
    <row r="1256" spans="2:51" s="16" customFormat="1" ht="10.2">
      <c r="B1256" s="265"/>
      <c r="C1256" s="266"/>
      <c r="D1256" s="217" t="s">
        <v>177</v>
      </c>
      <c r="E1256" s="267" t="s">
        <v>1</v>
      </c>
      <c r="F1256" s="268" t="s">
        <v>1234</v>
      </c>
      <c r="G1256" s="266"/>
      <c r="H1256" s="267" t="s">
        <v>1</v>
      </c>
      <c r="I1256" s="269"/>
      <c r="J1256" s="266"/>
      <c r="K1256" s="266"/>
      <c r="L1256" s="270"/>
      <c r="M1256" s="271"/>
      <c r="N1256" s="272"/>
      <c r="O1256" s="272"/>
      <c r="P1256" s="272"/>
      <c r="Q1256" s="272"/>
      <c r="R1256" s="272"/>
      <c r="S1256" s="272"/>
      <c r="T1256" s="273"/>
      <c r="AT1256" s="274" t="s">
        <v>177</v>
      </c>
      <c r="AU1256" s="274" t="s">
        <v>83</v>
      </c>
      <c r="AV1256" s="16" t="s">
        <v>81</v>
      </c>
      <c r="AW1256" s="16" t="s">
        <v>29</v>
      </c>
      <c r="AX1256" s="16" t="s">
        <v>73</v>
      </c>
      <c r="AY1256" s="274" t="s">
        <v>143</v>
      </c>
    </row>
    <row r="1257" spans="2:51" s="16" customFormat="1" ht="10.2">
      <c r="B1257" s="265"/>
      <c r="C1257" s="266"/>
      <c r="D1257" s="217" t="s">
        <v>177</v>
      </c>
      <c r="E1257" s="267" t="s">
        <v>1</v>
      </c>
      <c r="F1257" s="268" t="s">
        <v>1235</v>
      </c>
      <c r="G1257" s="266"/>
      <c r="H1257" s="267" t="s">
        <v>1</v>
      </c>
      <c r="I1257" s="269"/>
      <c r="J1257" s="266"/>
      <c r="K1257" s="266"/>
      <c r="L1257" s="270"/>
      <c r="M1257" s="271"/>
      <c r="N1257" s="272"/>
      <c r="O1257" s="272"/>
      <c r="P1257" s="272"/>
      <c r="Q1257" s="272"/>
      <c r="R1257" s="272"/>
      <c r="S1257" s="272"/>
      <c r="T1257" s="273"/>
      <c r="AT1257" s="274" t="s">
        <v>177</v>
      </c>
      <c r="AU1257" s="274" t="s">
        <v>83</v>
      </c>
      <c r="AV1257" s="16" t="s">
        <v>81</v>
      </c>
      <c r="AW1257" s="16" t="s">
        <v>29</v>
      </c>
      <c r="AX1257" s="16" t="s">
        <v>73</v>
      </c>
      <c r="AY1257" s="274" t="s">
        <v>143</v>
      </c>
    </row>
    <row r="1258" spans="2:51" s="13" customFormat="1" ht="10.2">
      <c r="B1258" s="221"/>
      <c r="C1258" s="222"/>
      <c r="D1258" s="217" t="s">
        <v>177</v>
      </c>
      <c r="E1258" s="223" t="s">
        <v>1</v>
      </c>
      <c r="F1258" s="224" t="s">
        <v>81</v>
      </c>
      <c r="G1258" s="222"/>
      <c r="H1258" s="225">
        <v>1</v>
      </c>
      <c r="I1258" s="226"/>
      <c r="J1258" s="222"/>
      <c r="K1258" s="222"/>
      <c r="L1258" s="227"/>
      <c r="M1258" s="228"/>
      <c r="N1258" s="229"/>
      <c r="O1258" s="229"/>
      <c r="P1258" s="229"/>
      <c r="Q1258" s="229"/>
      <c r="R1258" s="229"/>
      <c r="S1258" s="229"/>
      <c r="T1258" s="230"/>
      <c r="AT1258" s="231" t="s">
        <v>177</v>
      </c>
      <c r="AU1258" s="231" t="s">
        <v>83</v>
      </c>
      <c r="AV1258" s="13" t="s">
        <v>83</v>
      </c>
      <c r="AW1258" s="13" t="s">
        <v>29</v>
      </c>
      <c r="AX1258" s="13" t="s">
        <v>81</v>
      </c>
      <c r="AY1258" s="231" t="s">
        <v>143</v>
      </c>
    </row>
    <row r="1259" spans="2:63" s="12" customFormat="1" ht="22.8" customHeight="1">
      <c r="B1259" s="188"/>
      <c r="C1259" s="189"/>
      <c r="D1259" s="190" t="s">
        <v>72</v>
      </c>
      <c r="E1259" s="202" t="s">
        <v>1236</v>
      </c>
      <c r="F1259" s="202" t="s">
        <v>1237</v>
      </c>
      <c r="G1259" s="189"/>
      <c r="H1259" s="189"/>
      <c r="I1259" s="192"/>
      <c r="J1259" s="203">
        <f>BK1259</f>
        <v>0</v>
      </c>
      <c r="K1259" s="189"/>
      <c r="L1259" s="194"/>
      <c r="M1259" s="195"/>
      <c r="N1259" s="196"/>
      <c r="O1259" s="196"/>
      <c r="P1259" s="197">
        <f>SUM(P1260:P1265)</f>
        <v>0</v>
      </c>
      <c r="Q1259" s="196"/>
      <c r="R1259" s="197">
        <f>SUM(R1260:R1265)</f>
        <v>0</v>
      </c>
      <c r="S1259" s="196"/>
      <c r="T1259" s="198">
        <f>SUM(T1260:T1265)</f>
        <v>0</v>
      </c>
      <c r="AR1259" s="199" t="s">
        <v>83</v>
      </c>
      <c r="AT1259" s="200" t="s">
        <v>72</v>
      </c>
      <c r="AU1259" s="200" t="s">
        <v>81</v>
      </c>
      <c r="AY1259" s="199" t="s">
        <v>143</v>
      </c>
      <c r="BK1259" s="201">
        <f>SUM(BK1260:BK1265)</f>
        <v>0</v>
      </c>
    </row>
    <row r="1260" spans="1:65" s="2" customFormat="1" ht="32.4" customHeight="1">
      <c r="A1260" s="35"/>
      <c r="B1260" s="36"/>
      <c r="C1260" s="204" t="s">
        <v>1238</v>
      </c>
      <c r="D1260" s="204" t="s">
        <v>146</v>
      </c>
      <c r="E1260" s="205" t="s">
        <v>1239</v>
      </c>
      <c r="F1260" s="206" t="s">
        <v>1240</v>
      </c>
      <c r="G1260" s="207" t="s">
        <v>199</v>
      </c>
      <c r="H1260" s="208">
        <v>0</v>
      </c>
      <c r="I1260" s="209"/>
      <c r="J1260" s="210">
        <f>ROUND(I1260*H1260,2)</f>
        <v>0</v>
      </c>
      <c r="K1260" s="206" t="s">
        <v>150</v>
      </c>
      <c r="L1260" s="40"/>
      <c r="M1260" s="211" t="s">
        <v>1</v>
      </c>
      <c r="N1260" s="212" t="s">
        <v>38</v>
      </c>
      <c r="O1260" s="72"/>
      <c r="P1260" s="213">
        <f>O1260*H1260</f>
        <v>0</v>
      </c>
      <c r="Q1260" s="213">
        <v>0.0236596</v>
      </c>
      <c r="R1260" s="213">
        <f>Q1260*H1260</f>
        <v>0</v>
      </c>
      <c r="S1260" s="213">
        <v>0</v>
      </c>
      <c r="T1260" s="214">
        <f>S1260*H1260</f>
        <v>0</v>
      </c>
      <c r="U1260" s="35"/>
      <c r="V1260" s="35"/>
      <c r="W1260" s="35"/>
      <c r="X1260" s="35"/>
      <c r="Y1260" s="35"/>
      <c r="Z1260" s="35"/>
      <c r="AA1260" s="35"/>
      <c r="AB1260" s="35"/>
      <c r="AC1260" s="35"/>
      <c r="AD1260" s="35"/>
      <c r="AE1260" s="35"/>
      <c r="AR1260" s="215" t="s">
        <v>187</v>
      </c>
      <c r="AT1260" s="215" t="s">
        <v>146</v>
      </c>
      <c r="AU1260" s="215" t="s">
        <v>83</v>
      </c>
      <c r="AY1260" s="18" t="s">
        <v>143</v>
      </c>
      <c r="BE1260" s="216">
        <f>IF(N1260="základní",J1260,0)</f>
        <v>0</v>
      </c>
      <c r="BF1260" s="216">
        <f>IF(N1260="snížená",J1260,0)</f>
        <v>0</v>
      </c>
      <c r="BG1260" s="216">
        <f>IF(N1260="zákl. přenesená",J1260,0)</f>
        <v>0</v>
      </c>
      <c r="BH1260" s="216">
        <f>IF(N1260="sníž. přenesená",J1260,0)</f>
        <v>0</v>
      </c>
      <c r="BI1260" s="216">
        <f>IF(N1260="nulová",J1260,0)</f>
        <v>0</v>
      </c>
      <c r="BJ1260" s="18" t="s">
        <v>81</v>
      </c>
      <c r="BK1260" s="216">
        <f>ROUND(I1260*H1260,2)</f>
        <v>0</v>
      </c>
      <c r="BL1260" s="18" t="s">
        <v>187</v>
      </c>
      <c r="BM1260" s="215" t="s">
        <v>1241</v>
      </c>
    </row>
    <row r="1261" spans="1:47" s="2" customFormat="1" ht="211.2">
      <c r="A1261" s="35"/>
      <c r="B1261" s="36"/>
      <c r="C1261" s="37"/>
      <c r="D1261" s="217" t="s">
        <v>152</v>
      </c>
      <c r="E1261" s="37"/>
      <c r="F1261" s="218" t="s">
        <v>1242</v>
      </c>
      <c r="G1261" s="37"/>
      <c r="H1261" s="37"/>
      <c r="I1261" s="116"/>
      <c r="J1261" s="37"/>
      <c r="K1261" s="37"/>
      <c r="L1261" s="40"/>
      <c r="M1261" s="219"/>
      <c r="N1261" s="220"/>
      <c r="O1261" s="72"/>
      <c r="P1261" s="72"/>
      <c r="Q1261" s="72"/>
      <c r="R1261" s="72"/>
      <c r="S1261" s="72"/>
      <c r="T1261" s="73"/>
      <c r="U1261" s="35"/>
      <c r="V1261" s="35"/>
      <c r="W1261" s="35"/>
      <c r="X1261" s="35"/>
      <c r="Y1261" s="35"/>
      <c r="Z1261" s="35"/>
      <c r="AA1261" s="35"/>
      <c r="AB1261" s="35"/>
      <c r="AC1261" s="35"/>
      <c r="AD1261" s="35"/>
      <c r="AE1261" s="35"/>
      <c r="AT1261" s="18" t="s">
        <v>152</v>
      </c>
      <c r="AU1261" s="18" t="s">
        <v>83</v>
      </c>
    </row>
    <row r="1262" spans="1:65" s="2" customFormat="1" ht="32.4" customHeight="1">
      <c r="A1262" s="35"/>
      <c r="B1262" s="36"/>
      <c r="C1262" s="204" t="s">
        <v>714</v>
      </c>
      <c r="D1262" s="204" t="s">
        <v>146</v>
      </c>
      <c r="E1262" s="205" t="s">
        <v>1243</v>
      </c>
      <c r="F1262" s="206" t="s">
        <v>1244</v>
      </c>
      <c r="G1262" s="207" t="s">
        <v>199</v>
      </c>
      <c r="H1262" s="208">
        <v>0</v>
      </c>
      <c r="I1262" s="209"/>
      <c r="J1262" s="210">
        <f>ROUND(I1262*H1262,2)</f>
        <v>0</v>
      </c>
      <c r="K1262" s="206" t="s">
        <v>150</v>
      </c>
      <c r="L1262" s="40"/>
      <c r="M1262" s="211" t="s">
        <v>1</v>
      </c>
      <c r="N1262" s="212" t="s">
        <v>38</v>
      </c>
      <c r="O1262" s="72"/>
      <c r="P1262" s="213">
        <f>O1262*H1262</f>
        <v>0</v>
      </c>
      <c r="Q1262" s="213">
        <v>0.000203924</v>
      </c>
      <c r="R1262" s="213">
        <f>Q1262*H1262</f>
        <v>0</v>
      </c>
      <c r="S1262" s="213">
        <v>0</v>
      </c>
      <c r="T1262" s="214">
        <f>S1262*H1262</f>
        <v>0</v>
      </c>
      <c r="U1262" s="35"/>
      <c r="V1262" s="35"/>
      <c r="W1262" s="35"/>
      <c r="X1262" s="35"/>
      <c r="Y1262" s="35"/>
      <c r="Z1262" s="35"/>
      <c r="AA1262" s="35"/>
      <c r="AB1262" s="35"/>
      <c r="AC1262" s="35"/>
      <c r="AD1262" s="35"/>
      <c r="AE1262" s="35"/>
      <c r="AR1262" s="215" t="s">
        <v>187</v>
      </c>
      <c r="AT1262" s="215" t="s">
        <v>146</v>
      </c>
      <c r="AU1262" s="215" t="s">
        <v>83</v>
      </c>
      <c r="AY1262" s="18" t="s">
        <v>143</v>
      </c>
      <c r="BE1262" s="216">
        <f>IF(N1262="základní",J1262,0)</f>
        <v>0</v>
      </c>
      <c r="BF1262" s="216">
        <f>IF(N1262="snížená",J1262,0)</f>
        <v>0</v>
      </c>
      <c r="BG1262" s="216">
        <f>IF(N1262="zákl. přenesená",J1262,0)</f>
        <v>0</v>
      </c>
      <c r="BH1262" s="216">
        <f>IF(N1262="sníž. přenesená",J1262,0)</f>
        <v>0</v>
      </c>
      <c r="BI1262" s="216">
        <f>IF(N1262="nulová",J1262,0)</f>
        <v>0</v>
      </c>
      <c r="BJ1262" s="18" t="s">
        <v>81</v>
      </c>
      <c r="BK1262" s="216">
        <f>ROUND(I1262*H1262,2)</f>
        <v>0</v>
      </c>
      <c r="BL1262" s="18" t="s">
        <v>187</v>
      </c>
      <c r="BM1262" s="215" t="s">
        <v>1245</v>
      </c>
    </row>
    <row r="1263" spans="1:47" s="2" customFormat="1" ht="86.4">
      <c r="A1263" s="35"/>
      <c r="B1263" s="36"/>
      <c r="C1263" s="37"/>
      <c r="D1263" s="217" t="s">
        <v>152</v>
      </c>
      <c r="E1263" s="37"/>
      <c r="F1263" s="218" t="s">
        <v>1246</v>
      </c>
      <c r="G1263" s="37"/>
      <c r="H1263" s="37"/>
      <c r="I1263" s="116"/>
      <c r="J1263" s="37"/>
      <c r="K1263" s="37"/>
      <c r="L1263" s="40"/>
      <c r="M1263" s="219"/>
      <c r="N1263" s="220"/>
      <c r="O1263" s="72"/>
      <c r="P1263" s="72"/>
      <c r="Q1263" s="72"/>
      <c r="R1263" s="72"/>
      <c r="S1263" s="72"/>
      <c r="T1263" s="73"/>
      <c r="U1263" s="35"/>
      <c r="V1263" s="35"/>
      <c r="W1263" s="35"/>
      <c r="X1263" s="35"/>
      <c r="Y1263" s="35"/>
      <c r="Z1263" s="35"/>
      <c r="AA1263" s="35"/>
      <c r="AB1263" s="35"/>
      <c r="AC1263" s="35"/>
      <c r="AD1263" s="35"/>
      <c r="AE1263" s="35"/>
      <c r="AT1263" s="18" t="s">
        <v>152</v>
      </c>
      <c r="AU1263" s="18" t="s">
        <v>83</v>
      </c>
    </row>
    <row r="1264" spans="1:65" s="2" customFormat="1" ht="43.2" customHeight="1">
      <c r="A1264" s="35"/>
      <c r="B1264" s="36"/>
      <c r="C1264" s="204" t="s">
        <v>1247</v>
      </c>
      <c r="D1264" s="204" t="s">
        <v>146</v>
      </c>
      <c r="E1264" s="205" t="s">
        <v>1248</v>
      </c>
      <c r="F1264" s="206" t="s">
        <v>1249</v>
      </c>
      <c r="G1264" s="207" t="s">
        <v>1140</v>
      </c>
      <c r="H1264" s="264"/>
      <c r="I1264" s="209"/>
      <c r="J1264" s="210">
        <f>ROUND(I1264*H1264,2)</f>
        <v>0</v>
      </c>
      <c r="K1264" s="206" t="s">
        <v>150</v>
      </c>
      <c r="L1264" s="40"/>
      <c r="M1264" s="211" t="s">
        <v>1</v>
      </c>
      <c r="N1264" s="212" t="s">
        <v>38</v>
      </c>
      <c r="O1264" s="72"/>
      <c r="P1264" s="213">
        <f>O1264*H1264</f>
        <v>0</v>
      </c>
      <c r="Q1264" s="213">
        <v>0</v>
      </c>
      <c r="R1264" s="213">
        <f>Q1264*H1264</f>
        <v>0</v>
      </c>
      <c r="S1264" s="213">
        <v>0</v>
      </c>
      <c r="T1264" s="214">
        <f>S1264*H1264</f>
        <v>0</v>
      </c>
      <c r="U1264" s="35"/>
      <c r="V1264" s="35"/>
      <c r="W1264" s="35"/>
      <c r="X1264" s="35"/>
      <c r="Y1264" s="35"/>
      <c r="Z1264" s="35"/>
      <c r="AA1264" s="35"/>
      <c r="AB1264" s="35"/>
      <c r="AC1264" s="35"/>
      <c r="AD1264" s="35"/>
      <c r="AE1264" s="35"/>
      <c r="AR1264" s="215" t="s">
        <v>187</v>
      </c>
      <c r="AT1264" s="215" t="s">
        <v>146</v>
      </c>
      <c r="AU1264" s="215" t="s">
        <v>83</v>
      </c>
      <c r="AY1264" s="18" t="s">
        <v>143</v>
      </c>
      <c r="BE1264" s="216">
        <f>IF(N1264="základní",J1264,0)</f>
        <v>0</v>
      </c>
      <c r="BF1264" s="216">
        <f>IF(N1264="snížená",J1264,0)</f>
        <v>0</v>
      </c>
      <c r="BG1264" s="216">
        <f>IF(N1264="zákl. přenesená",J1264,0)</f>
        <v>0</v>
      </c>
      <c r="BH1264" s="216">
        <f>IF(N1264="sníž. přenesená",J1264,0)</f>
        <v>0</v>
      </c>
      <c r="BI1264" s="216">
        <f>IF(N1264="nulová",J1264,0)</f>
        <v>0</v>
      </c>
      <c r="BJ1264" s="18" t="s">
        <v>81</v>
      </c>
      <c r="BK1264" s="216">
        <f>ROUND(I1264*H1264,2)</f>
        <v>0</v>
      </c>
      <c r="BL1264" s="18" t="s">
        <v>187</v>
      </c>
      <c r="BM1264" s="215" t="s">
        <v>1250</v>
      </c>
    </row>
    <row r="1265" spans="1:47" s="2" customFormat="1" ht="144">
      <c r="A1265" s="35"/>
      <c r="B1265" s="36"/>
      <c r="C1265" s="37"/>
      <c r="D1265" s="217" t="s">
        <v>152</v>
      </c>
      <c r="E1265" s="37"/>
      <c r="F1265" s="218" t="s">
        <v>1192</v>
      </c>
      <c r="G1265" s="37"/>
      <c r="H1265" s="37"/>
      <c r="I1265" s="116"/>
      <c r="J1265" s="37"/>
      <c r="K1265" s="37"/>
      <c r="L1265" s="40"/>
      <c r="M1265" s="219"/>
      <c r="N1265" s="220"/>
      <c r="O1265" s="72"/>
      <c r="P1265" s="72"/>
      <c r="Q1265" s="72"/>
      <c r="R1265" s="72"/>
      <c r="S1265" s="72"/>
      <c r="T1265" s="73"/>
      <c r="U1265" s="35"/>
      <c r="V1265" s="35"/>
      <c r="W1265" s="35"/>
      <c r="X1265" s="35"/>
      <c r="Y1265" s="35"/>
      <c r="Z1265" s="35"/>
      <c r="AA1265" s="35"/>
      <c r="AB1265" s="35"/>
      <c r="AC1265" s="35"/>
      <c r="AD1265" s="35"/>
      <c r="AE1265" s="35"/>
      <c r="AT1265" s="18" t="s">
        <v>152</v>
      </c>
      <c r="AU1265" s="18" t="s">
        <v>83</v>
      </c>
    </row>
    <row r="1266" spans="2:63" s="12" customFormat="1" ht="22.8" customHeight="1">
      <c r="B1266" s="188"/>
      <c r="C1266" s="189"/>
      <c r="D1266" s="190" t="s">
        <v>72</v>
      </c>
      <c r="E1266" s="202" t="s">
        <v>1251</v>
      </c>
      <c r="F1266" s="202" t="s">
        <v>1252</v>
      </c>
      <c r="G1266" s="189"/>
      <c r="H1266" s="189"/>
      <c r="I1266" s="192"/>
      <c r="J1266" s="203">
        <f>BK1266</f>
        <v>0</v>
      </c>
      <c r="K1266" s="189"/>
      <c r="L1266" s="194"/>
      <c r="M1266" s="195"/>
      <c r="N1266" s="196"/>
      <c r="O1266" s="196"/>
      <c r="P1266" s="197">
        <f>SUM(P1267:P1359)</f>
        <v>0</v>
      </c>
      <c r="Q1266" s="196"/>
      <c r="R1266" s="197">
        <f>SUM(R1267:R1359)</f>
        <v>1.1978058066000004</v>
      </c>
      <c r="S1266" s="196"/>
      <c r="T1266" s="198">
        <f>SUM(T1267:T1359)</f>
        <v>0</v>
      </c>
      <c r="AR1266" s="199" t="s">
        <v>83</v>
      </c>
      <c r="AT1266" s="200" t="s">
        <v>72</v>
      </c>
      <c r="AU1266" s="200" t="s">
        <v>81</v>
      </c>
      <c r="AY1266" s="199" t="s">
        <v>143</v>
      </c>
      <c r="BK1266" s="201">
        <f>SUM(BK1267:BK1359)</f>
        <v>0</v>
      </c>
    </row>
    <row r="1267" spans="1:65" s="2" customFormat="1" ht="32.4" customHeight="1">
      <c r="A1267" s="35"/>
      <c r="B1267" s="36"/>
      <c r="C1267" s="204" t="s">
        <v>716</v>
      </c>
      <c r="D1267" s="204" t="s">
        <v>146</v>
      </c>
      <c r="E1267" s="205" t="s">
        <v>1253</v>
      </c>
      <c r="F1267" s="206" t="s">
        <v>1254</v>
      </c>
      <c r="G1267" s="207" t="s">
        <v>199</v>
      </c>
      <c r="H1267" s="208">
        <v>0</v>
      </c>
      <c r="I1267" s="209"/>
      <c r="J1267" s="210">
        <f>ROUND(I1267*H1267,2)</f>
        <v>0</v>
      </c>
      <c r="K1267" s="206" t="s">
        <v>150</v>
      </c>
      <c r="L1267" s="40"/>
      <c r="M1267" s="211" t="s">
        <v>1</v>
      </c>
      <c r="N1267" s="212" t="s">
        <v>38</v>
      </c>
      <c r="O1267" s="72"/>
      <c r="P1267" s="213">
        <f>O1267*H1267</f>
        <v>0</v>
      </c>
      <c r="Q1267" s="213">
        <v>0.0004294</v>
      </c>
      <c r="R1267" s="213">
        <f>Q1267*H1267</f>
        <v>0</v>
      </c>
      <c r="S1267" s="213">
        <v>0</v>
      </c>
      <c r="T1267" s="214">
        <f>S1267*H1267</f>
        <v>0</v>
      </c>
      <c r="U1267" s="35"/>
      <c r="V1267" s="35"/>
      <c r="W1267" s="35"/>
      <c r="X1267" s="35"/>
      <c r="Y1267" s="35"/>
      <c r="Z1267" s="35"/>
      <c r="AA1267" s="35"/>
      <c r="AB1267" s="35"/>
      <c r="AC1267" s="35"/>
      <c r="AD1267" s="35"/>
      <c r="AE1267" s="35"/>
      <c r="AR1267" s="215" t="s">
        <v>187</v>
      </c>
      <c r="AT1267" s="215" t="s">
        <v>146</v>
      </c>
      <c r="AU1267" s="215" t="s">
        <v>83</v>
      </c>
      <c r="AY1267" s="18" t="s">
        <v>143</v>
      </c>
      <c r="BE1267" s="216">
        <f>IF(N1267="základní",J1267,0)</f>
        <v>0</v>
      </c>
      <c r="BF1267" s="216">
        <f>IF(N1267="snížená",J1267,0)</f>
        <v>0</v>
      </c>
      <c r="BG1267" s="216">
        <f>IF(N1267="zákl. přenesená",J1267,0)</f>
        <v>0</v>
      </c>
      <c r="BH1267" s="216">
        <f>IF(N1267="sníž. přenesená",J1267,0)</f>
        <v>0</v>
      </c>
      <c r="BI1267" s="216">
        <f>IF(N1267="nulová",J1267,0)</f>
        <v>0</v>
      </c>
      <c r="BJ1267" s="18" t="s">
        <v>81</v>
      </c>
      <c r="BK1267" s="216">
        <f>ROUND(I1267*H1267,2)</f>
        <v>0</v>
      </c>
      <c r="BL1267" s="18" t="s">
        <v>187</v>
      </c>
      <c r="BM1267" s="215" t="s">
        <v>1255</v>
      </c>
    </row>
    <row r="1268" spans="1:47" s="2" customFormat="1" ht="201.6">
      <c r="A1268" s="35"/>
      <c r="B1268" s="36"/>
      <c r="C1268" s="37"/>
      <c r="D1268" s="217" t="s">
        <v>152</v>
      </c>
      <c r="E1268" s="37"/>
      <c r="F1268" s="218" t="s">
        <v>1256</v>
      </c>
      <c r="G1268" s="37"/>
      <c r="H1268" s="37"/>
      <c r="I1268" s="116"/>
      <c r="J1268" s="37"/>
      <c r="K1268" s="37"/>
      <c r="L1268" s="40"/>
      <c r="M1268" s="219"/>
      <c r="N1268" s="220"/>
      <c r="O1268" s="72"/>
      <c r="P1268" s="72"/>
      <c r="Q1268" s="72"/>
      <c r="R1268" s="72"/>
      <c r="S1268" s="72"/>
      <c r="T1268" s="73"/>
      <c r="U1268" s="35"/>
      <c r="V1268" s="35"/>
      <c r="W1268" s="35"/>
      <c r="X1268" s="35"/>
      <c r="Y1268" s="35"/>
      <c r="Z1268" s="35"/>
      <c r="AA1268" s="35"/>
      <c r="AB1268" s="35"/>
      <c r="AC1268" s="35"/>
      <c r="AD1268" s="35"/>
      <c r="AE1268" s="35"/>
      <c r="AT1268" s="18" t="s">
        <v>152</v>
      </c>
      <c r="AU1268" s="18" t="s">
        <v>83</v>
      </c>
    </row>
    <row r="1269" spans="1:65" s="2" customFormat="1" ht="14.4" customHeight="1">
      <c r="A1269" s="35"/>
      <c r="B1269" s="36"/>
      <c r="C1269" s="254" t="s">
        <v>1257</v>
      </c>
      <c r="D1269" s="254" t="s">
        <v>241</v>
      </c>
      <c r="E1269" s="255" t="s">
        <v>1258</v>
      </c>
      <c r="F1269" s="256" t="s">
        <v>1259</v>
      </c>
      <c r="G1269" s="257" t="s">
        <v>199</v>
      </c>
      <c r="H1269" s="258">
        <v>0</v>
      </c>
      <c r="I1269" s="259"/>
      <c r="J1269" s="260">
        <f>ROUND(I1269*H1269,2)</f>
        <v>0</v>
      </c>
      <c r="K1269" s="256" t="s">
        <v>1</v>
      </c>
      <c r="L1269" s="261"/>
      <c r="M1269" s="262" t="s">
        <v>1</v>
      </c>
      <c r="N1269" s="263" t="s">
        <v>38</v>
      </c>
      <c r="O1269" s="72"/>
      <c r="P1269" s="213">
        <f>O1269*H1269</f>
        <v>0</v>
      </c>
      <c r="Q1269" s="213">
        <v>0</v>
      </c>
      <c r="R1269" s="213">
        <f>Q1269*H1269</f>
        <v>0</v>
      </c>
      <c r="S1269" s="213">
        <v>0</v>
      </c>
      <c r="T1269" s="214">
        <f>S1269*H1269</f>
        <v>0</v>
      </c>
      <c r="U1269" s="35"/>
      <c r="V1269" s="35"/>
      <c r="W1269" s="35"/>
      <c r="X1269" s="35"/>
      <c r="Y1269" s="35"/>
      <c r="Z1269" s="35"/>
      <c r="AA1269" s="35"/>
      <c r="AB1269" s="35"/>
      <c r="AC1269" s="35"/>
      <c r="AD1269" s="35"/>
      <c r="AE1269" s="35"/>
      <c r="AR1269" s="215" t="s">
        <v>233</v>
      </c>
      <c r="AT1269" s="215" t="s">
        <v>241</v>
      </c>
      <c r="AU1269" s="215" t="s">
        <v>83</v>
      </c>
      <c r="AY1269" s="18" t="s">
        <v>143</v>
      </c>
      <c r="BE1269" s="216">
        <f>IF(N1269="základní",J1269,0)</f>
        <v>0</v>
      </c>
      <c r="BF1269" s="216">
        <f>IF(N1269="snížená",J1269,0)</f>
        <v>0</v>
      </c>
      <c r="BG1269" s="216">
        <f>IF(N1269="zákl. přenesená",J1269,0)</f>
        <v>0</v>
      </c>
      <c r="BH1269" s="216">
        <f>IF(N1269="sníž. přenesená",J1269,0)</f>
        <v>0</v>
      </c>
      <c r="BI1269" s="216">
        <f>IF(N1269="nulová",J1269,0)</f>
        <v>0</v>
      </c>
      <c r="BJ1269" s="18" t="s">
        <v>81</v>
      </c>
      <c r="BK1269" s="216">
        <f>ROUND(I1269*H1269,2)</f>
        <v>0</v>
      </c>
      <c r="BL1269" s="18" t="s">
        <v>187</v>
      </c>
      <c r="BM1269" s="215" t="s">
        <v>1260</v>
      </c>
    </row>
    <row r="1270" spans="1:65" s="2" customFormat="1" ht="14.4" customHeight="1">
      <c r="A1270" s="35"/>
      <c r="B1270" s="36"/>
      <c r="C1270" s="254" t="s">
        <v>719</v>
      </c>
      <c r="D1270" s="254" t="s">
        <v>241</v>
      </c>
      <c r="E1270" s="255" t="s">
        <v>1261</v>
      </c>
      <c r="F1270" s="256" t="s">
        <v>1262</v>
      </c>
      <c r="G1270" s="257" t="s">
        <v>199</v>
      </c>
      <c r="H1270" s="258">
        <v>0</v>
      </c>
      <c r="I1270" s="259"/>
      <c r="J1270" s="260">
        <f>ROUND(I1270*H1270,2)</f>
        <v>0</v>
      </c>
      <c r="K1270" s="256" t="s">
        <v>1</v>
      </c>
      <c r="L1270" s="261"/>
      <c r="M1270" s="262" t="s">
        <v>1</v>
      </c>
      <c r="N1270" s="263" t="s">
        <v>38</v>
      </c>
      <c r="O1270" s="72"/>
      <c r="P1270" s="213">
        <f>O1270*H1270</f>
        <v>0</v>
      </c>
      <c r="Q1270" s="213">
        <v>0</v>
      </c>
      <c r="R1270" s="213">
        <f>Q1270*H1270</f>
        <v>0</v>
      </c>
      <c r="S1270" s="213">
        <v>0</v>
      </c>
      <c r="T1270" s="214">
        <f>S1270*H1270</f>
        <v>0</v>
      </c>
      <c r="U1270" s="35"/>
      <c r="V1270" s="35"/>
      <c r="W1270" s="35"/>
      <c r="X1270" s="35"/>
      <c r="Y1270" s="35"/>
      <c r="Z1270" s="35"/>
      <c r="AA1270" s="35"/>
      <c r="AB1270" s="35"/>
      <c r="AC1270" s="35"/>
      <c r="AD1270" s="35"/>
      <c r="AE1270" s="35"/>
      <c r="AR1270" s="215" t="s">
        <v>233</v>
      </c>
      <c r="AT1270" s="215" t="s">
        <v>241</v>
      </c>
      <c r="AU1270" s="215" t="s">
        <v>83</v>
      </c>
      <c r="AY1270" s="18" t="s">
        <v>143</v>
      </c>
      <c r="BE1270" s="216">
        <f>IF(N1270="základní",J1270,0)</f>
        <v>0</v>
      </c>
      <c r="BF1270" s="216">
        <f>IF(N1270="snížená",J1270,0)</f>
        <v>0</v>
      </c>
      <c r="BG1270" s="216">
        <f>IF(N1270="zákl. přenesená",J1270,0)</f>
        <v>0</v>
      </c>
      <c r="BH1270" s="216">
        <f>IF(N1270="sníž. přenesená",J1270,0)</f>
        <v>0</v>
      </c>
      <c r="BI1270" s="216">
        <f>IF(N1270="nulová",J1270,0)</f>
        <v>0</v>
      </c>
      <c r="BJ1270" s="18" t="s">
        <v>81</v>
      </c>
      <c r="BK1270" s="216">
        <f>ROUND(I1270*H1270,2)</f>
        <v>0</v>
      </c>
      <c r="BL1270" s="18" t="s">
        <v>187</v>
      </c>
      <c r="BM1270" s="215" t="s">
        <v>1263</v>
      </c>
    </row>
    <row r="1271" spans="1:65" s="2" customFormat="1" ht="43.2" customHeight="1">
      <c r="A1271" s="35"/>
      <c r="B1271" s="36"/>
      <c r="C1271" s="204" t="s">
        <v>1264</v>
      </c>
      <c r="D1271" s="204" t="s">
        <v>146</v>
      </c>
      <c r="E1271" s="205" t="s">
        <v>1265</v>
      </c>
      <c r="F1271" s="206" t="s">
        <v>1266</v>
      </c>
      <c r="G1271" s="207" t="s">
        <v>199</v>
      </c>
      <c r="H1271" s="208">
        <v>0</v>
      </c>
      <c r="I1271" s="209"/>
      <c r="J1271" s="210">
        <f>ROUND(I1271*H1271,2)</f>
        <v>0</v>
      </c>
      <c r="K1271" s="206" t="s">
        <v>150</v>
      </c>
      <c r="L1271" s="40"/>
      <c r="M1271" s="211" t="s">
        <v>1</v>
      </c>
      <c r="N1271" s="212" t="s">
        <v>38</v>
      </c>
      <c r="O1271" s="72"/>
      <c r="P1271" s="213">
        <f>O1271*H1271</f>
        <v>0</v>
      </c>
      <c r="Q1271" s="213">
        <v>0.0001</v>
      </c>
      <c r="R1271" s="213">
        <f>Q1271*H1271</f>
        <v>0</v>
      </c>
      <c r="S1271" s="213">
        <v>0</v>
      </c>
      <c r="T1271" s="214">
        <f>S1271*H1271</f>
        <v>0</v>
      </c>
      <c r="U1271" s="35"/>
      <c r="V1271" s="35"/>
      <c r="W1271" s="35"/>
      <c r="X1271" s="35"/>
      <c r="Y1271" s="35"/>
      <c r="Z1271" s="35"/>
      <c r="AA1271" s="35"/>
      <c r="AB1271" s="35"/>
      <c r="AC1271" s="35"/>
      <c r="AD1271" s="35"/>
      <c r="AE1271" s="35"/>
      <c r="AR1271" s="215" t="s">
        <v>187</v>
      </c>
      <c r="AT1271" s="215" t="s">
        <v>146</v>
      </c>
      <c r="AU1271" s="215" t="s">
        <v>83</v>
      </c>
      <c r="AY1271" s="18" t="s">
        <v>143</v>
      </c>
      <c r="BE1271" s="216">
        <f>IF(N1271="základní",J1271,0)</f>
        <v>0</v>
      </c>
      <c r="BF1271" s="216">
        <f>IF(N1271="snížená",J1271,0)</f>
        <v>0</v>
      </c>
      <c r="BG1271" s="216">
        <f>IF(N1271="zákl. přenesená",J1271,0)</f>
        <v>0</v>
      </c>
      <c r="BH1271" s="216">
        <f>IF(N1271="sníž. přenesená",J1271,0)</f>
        <v>0</v>
      </c>
      <c r="BI1271" s="216">
        <f>IF(N1271="nulová",J1271,0)</f>
        <v>0</v>
      </c>
      <c r="BJ1271" s="18" t="s">
        <v>81</v>
      </c>
      <c r="BK1271" s="216">
        <f>ROUND(I1271*H1271,2)</f>
        <v>0</v>
      </c>
      <c r="BL1271" s="18" t="s">
        <v>187</v>
      </c>
      <c r="BM1271" s="215" t="s">
        <v>1267</v>
      </c>
    </row>
    <row r="1272" spans="1:47" s="2" customFormat="1" ht="201.6">
      <c r="A1272" s="35"/>
      <c r="B1272" s="36"/>
      <c r="C1272" s="37"/>
      <c r="D1272" s="217" t="s">
        <v>152</v>
      </c>
      <c r="E1272" s="37"/>
      <c r="F1272" s="218" t="s">
        <v>1256</v>
      </c>
      <c r="G1272" s="37"/>
      <c r="H1272" s="37"/>
      <c r="I1272" s="116"/>
      <c r="J1272" s="37"/>
      <c r="K1272" s="37"/>
      <c r="L1272" s="40"/>
      <c r="M1272" s="219"/>
      <c r="N1272" s="220"/>
      <c r="O1272" s="72"/>
      <c r="P1272" s="72"/>
      <c r="Q1272" s="72"/>
      <c r="R1272" s="72"/>
      <c r="S1272" s="72"/>
      <c r="T1272" s="73"/>
      <c r="U1272" s="35"/>
      <c r="V1272" s="35"/>
      <c r="W1272" s="35"/>
      <c r="X1272" s="35"/>
      <c r="Y1272" s="35"/>
      <c r="Z1272" s="35"/>
      <c r="AA1272" s="35"/>
      <c r="AB1272" s="35"/>
      <c r="AC1272" s="35"/>
      <c r="AD1272" s="35"/>
      <c r="AE1272" s="35"/>
      <c r="AT1272" s="18" t="s">
        <v>152</v>
      </c>
      <c r="AU1272" s="18" t="s">
        <v>83</v>
      </c>
    </row>
    <row r="1273" spans="1:65" s="2" customFormat="1" ht="43.2" customHeight="1">
      <c r="A1273" s="35"/>
      <c r="B1273" s="36"/>
      <c r="C1273" s="204" t="s">
        <v>721</v>
      </c>
      <c r="D1273" s="204" t="s">
        <v>146</v>
      </c>
      <c r="E1273" s="205" t="s">
        <v>1268</v>
      </c>
      <c r="F1273" s="206" t="s">
        <v>1269</v>
      </c>
      <c r="G1273" s="207" t="s">
        <v>174</v>
      </c>
      <c r="H1273" s="208">
        <v>0</v>
      </c>
      <c r="I1273" s="209"/>
      <c r="J1273" s="210">
        <f>ROUND(I1273*H1273,2)</f>
        <v>0</v>
      </c>
      <c r="K1273" s="206" t="s">
        <v>150</v>
      </c>
      <c r="L1273" s="40"/>
      <c r="M1273" s="211" t="s">
        <v>1</v>
      </c>
      <c r="N1273" s="212" t="s">
        <v>38</v>
      </c>
      <c r="O1273" s="72"/>
      <c r="P1273" s="213">
        <f>O1273*H1273</f>
        <v>0</v>
      </c>
      <c r="Q1273" s="213">
        <v>0.000515</v>
      </c>
      <c r="R1273" s="213">
        <f>Q1273*H1273</f>
        <v>0</v>
      </c>
      <c r="S1273" s="213">
        <v>0</v>
      </c>
      <c r="T1273" s="214">
        <f>S1273*H1273</f>
        <v>0</v>
      </c>
      <c r="U1273" s="35"/>
      <c r="V1273" s="35"/>
      <c r="W1273" s="35"/>
      <c r="X1273" s="35"/>
      <c r="Y1273" s="35"/>
      <c r="Z1273" s="35"/>
      <c r="AA1273" s="35"/>
      <c r="AB1273" s="35"/>
      <c r="AC1273" s="35"/>
      <c r="AD1273" s="35"/>
      <c r="AE1273" s="35"/>
      <c r="AR1273" s="215" t="s">
        <v>187</v>
      </c>
      <c r="AT1273" s="215" t="s">
        <v>146</v>
      </c>
      <c r="AU1273" s="215" t="s">
        <v>83</v>
      </c>
      <c r="AY1273" s="18" t="s">
        <v>143</v>
      </c>
      <c r="BE1273" s="216">
        <f>IF(N1273="základní",J1273,0)</f>
        <v>0</v>
      </c>
      <c r="BF1273" s="216">
        <f>IF(N1273="snížená",J1273,0)</f>
        <v>0</v>
      </c>
      <c r="BG1273" s="216">
        <f>IF(N1273="zákl. přenesená",J1273,0)</f>
        <v>0</v>
      </c>
      <c r="BH1273" s="216">
        <f>IF(N1273="sníž. přenesená",J1273,0)</f>
        <v>0</v>
      </c>
      <c r="BI1273" s="216">
        <f>IF(N1273="nulová",J1273,0)</f>
        <v>0</v>
      </c>
      <c r="BJ1273" s="18" t="s">
        <v>81</v>
      </c>
      <c r="BK1273" s="216">
        <f>ROUND(I1273*H1273,2)</f>
        <v>0</v>
      </c>
      <c r="BL1273" s="18" t="s">
        <v>187</v>
      </c>
      <c r="BM1273" s="215" t="s">
        <v>1270</v>
      </c>
    </row>
    <row r="1274" spans="1:47" s="2" customFormat="1" ht="201.6">
      <c r="A1274" s="35"/>
      <c r="B1274" s="36"/>
      <c r="C1274" s="37"/>
      <c r="D1274" s="217" t="s">
        <v>152</v>
      </c>
      <c r="E1274" s="37"/>
      <c r="F1274" s="218" t="s">
        <v>1256</v>
      </c>
      <c r="G1274" s="37"/>
      <c r="H1274" s="37"/>
      <c r="I1274" s="116"/>
      <c r="J1274" s="37"/>
      <c r="K1274" s="37"/>
      <c r="L1274" s="40"/>
      <c r="M1274" s="219"/>
      <c r="N1274" s="220"/>
      <c r="O1274" s="72"/>
      <c r="P1274" s="72"/>
      <c r="Q1274" s="72"/>
      <c r="R1274" s="72"/>
      <c r="S1274" s="72"/>
      <c r="T1274" s="73"/>
      <c r="U1274" s="35"/>
      <c r="V1274" s="35"/>
      <c r="W1274" s="35"/>
      <c r="X1274" s="35"/>
      <c r="Y1274" s="35"/>
      <c r="Z1274" s="35"/>
      <c r="AA1274" s="35"/>
      <c r="AB1274" s="35"/>
      <c r="AC1274" s="35"/>
      <c r="AD1274" s="35"/>
      <c r="AE1274" s="35"/>
      <c r="AT1274" s="18" t="s">
        <v>152</v>
      </c>
      <c r="AU1274" s="18" t="s">
        <v>83</v>
      </c>
    </row>
    <row r="1275" spans="1:65" s="2" customFormat="1" ht="21.6" customHeight="1">
      <c r="A1275" s="35"/>
      <c r="B1275" s="36"/>
      <c r="C1275" s="204" t="s">
        <v>1271</v>
      </c>
      <c r="D1275" s="204" t="s">
        <v>146</v>
      </c>
      <c r="E1275" s="205" t="s">
        <v>1272</v>
      </c>
      <c r="F1275" s="206" t="s">
        <v>1273</v>
      </c>
      <c r="G1275" s="207" t="s">
        <v>174</v>
      </c>
      <c r="H1275" s="208">
        <v>715.2</v>
      </c>
      <c r="I1275" s="209"/>
      <c r="J1275" s="210">
        <f>ROUND(I1275*H1275,2)</f>
        <v>0</v>
      </c>
      <c r="K1275" s="206" t="s">
        <v>150</v>
      </c>
      <c r="L1275" s="40"/>
      <c r="M1275" s="211" t="s">
        <v>1</v>
      </c>
      <c r="N1275" s="212" t="s">
        <v>38</v>
      </c>
      <c r="O1275" s="72"/>
      <c r="P1275" s="213">
        <f>O1275*H1275</f>
        <v>0</v>
      </c>
      <c r="Q1275" s="213">
        <v>0.0013518</v>
      </c>
      <c r="R1275" s="213">
        <f>Q1275*H1275</f>
        <v>0.9668073600000001</v>
      </c>
      <c r="S1275" s="213">
        <v>0</v>
      </c>
      <c r="T1275" s="214">
        <f>S1275*H1275</f>
        <v>0</v>
      </c>
      <c r="U1275" s="35"/>
      <c r="V1275" s="35"/>
      <c r="W1275" s="35"/>
      <c r="X1275" s="35"/>
      <c r="Y1275" s="35"/>
      <c r="Z1275" s="35"/>
      <c r="AA1275" s="35"/>
      <c r="AB1275" s="35"/>
      <c r="AC1275" s="35"/>
      <c r="AD1275" s="35"/>
      <c r="AE1275" s="35"/>
      <c r="AR1275" s="215" t="s">
        <v>187</v>
      </c>
      <c r="AT1275" s="215" t="s">
        <v>146</v>
      </c>
      <c r="AU1275" s="215" t="s">
        <v>83</v>
      </c>
      <c r="AY1275" s="18" t="s">
        <v>143</v>
      </c>
      <c r="BE1275" s="216">
        <f>IF(N1275="základní",J1275,0)</f>
        <v>0</v>
      </c>
      <c r="BF1275" s="216">
        <f>IF(N1275="snížená",J1275,0)</f>
        <v>0</v>
      </c>
      <c r="BG1275" s="216">
        <f>IF(N1275="zákl. přenesená",J1275,0)</f>
        <v>0</v>
      </c>
      <c r="BH1275" s="216">
        <f>IF(N1275="sníž. přenesená",J1275,0)</f>
        <v>0</v>
      </c>
      <c r="BI1275" s="216">
        <f>IF(N1275="nulová",J1275,0)</f>
        <v>0</v>
      </c>
      <c r="BJ1275" s="18" t="s">
        <v>81</v>
      </c>
      <c r="BK1275" s="216">
        <f>ROUND(I1275*H1275,2)</f>
        <v>0</v>
      </c>
      <c r="BL1275" s="18" t="s">
        <v>187</v>
      </c>
      <c r="BM1275" s="215" t="s">
        <v>1274</v>
      </c>
    </row>
    <row r="1276" spans="1:47" s="2" customFormat="1" ht="249.6">
      <c r="A1276" s="35"/>
      <c r="B1276" s="36"/>
      <c r="C1276" s="37"/>
      <c r="D1276" s="217" t="s">
        <v>152</v>
      </c>
      <c r="E1276" s="37"/>
      <c r="F1276" s="218" t="s">
        <v>1275</v>
      </c>
      <c r="G1276" s="37"/>
      <c r="H1276" s="37"/>
      <c r="I1276" s="116"/>
      <c r="J1276" s="37"/>
      <c r="K1276" s="37"/>
      <c r="L1276" s="40"/>
      <c r="M1276" s="219"/>
      <c r="N1276" s="220"/>
      <c r="O1276" s="72"/>
      <c r="P1276" s="72"/>
      <c r="Q1276" s="72"/>
      <c r="R1276" s="72"/>
      <c r="S1276" s="72"/>
      <c r="T1276" s="73"/>
      <c r="U1276" s="35"/>
      <c r="V1276" s="35"/>
      <c r="W1276" s="35"/>
      <c r="X1276" s="35"/>
      <c r="Y1276" s="35"/>
      <c r="Z1276" s="35"/>
      <c r="AA1276" s="35"/>
      <c r="AB1276" s="35"/>
      <c r="AC1276" s="35"/>
      <c r="AD1276" s="35"/>
      <c r="AE1276" s="35"/>
      <c r="AT1276" s="18" t="s">
        <v>152</v>
      </c>
      <c r="AU1276" s="18" t="s">
        <v>83</v>
      </c>
    </row>
    <row r="1277" spans="2:51" s="13" customFormat="1" ht="10.2">
      <c r="B1277" s="221"/>
      <c r="C1277" s="222"/>
      <c r="D1277" s="217" t="s">
        <v>177</v>
      </c>
      <c r="E1277" s="223" t="s">
        <v>1</v>
      </c>
      <c r="F1277" s="224" t="s">
        <v>1276</v>
      </c>
      <c r="G1277" s="222"/>
      <c r="H1277" s="225">
        <v>672</v>
      </c>
      <c r="I1277" s="226"/>
      <c r="J1277" s="222"/>
      <c r="K1277" s="222"/>
      <c r="L1277" s="227"/>
      <c r="M1277" s="228"/>
      <c r="N1277" s="229"/>
      <c r="O1277" s="229"/>
      <c r="P1277" s="229"/>
      <c r="Q1277" s="229"/>
      <c r="R1277" s="229"/>
      <c r="S1277" s="229"/>
      <c r="T1277" s="230"/>
      <c r="AT1277" s="231" t="s">
        <v>177</v>
      </c>
      <c r="AU1277" s="231" t="s">
        <v>83</v>
      </c>
      <c r="AV1277" s="13" t="s">
        <v>83</v>
      </c>
      <c r="AW1277" s="13" t="s">
        <v>29</v>
      </c>
      <c r="AX1277" s="13" t="s">
        <v>73</v>
      </c>
      <c r="AY1277" s="231" t="s">
        <v>143</v>
      </c>
    </row>
    <row r="1278" spans="2:51" s="13" customFormat="1" ht="10.2">
      <c r="B1278" s="221"/>
      <c r="C1278" s="222"/>
      <c r="D1278" s="217" t="s">
        <v>177</v>
      </c>
      <c r="E1278" s="223" t="s">
        <v>1</v>
      </c>
      <c r="F1278" s="224" t="s">
        <v>1277</v>
      </c>
      <c r="G1278" s="222"/>
      <c r="H1278" s="225">
        <v>43.2</v>
      </c>
      <c r="I1278" s="226"/>
      <c r="J1278" s="222"/>
      <c r="K1278" s="222"/>
      <c r="L1278" s="227"/>
      <c r="M1278" s="228"/>
      <c r="N1278" s="229"/>
      <c r="O1278" s="229"/>
      <c r="P1278" s="229"/>
      <c r="Q1278" s="229"/>
      <c r="R1278" s="229"/>
      <c r="S1278" s="229"/>
      <c r="T1278" s="230"/>
      <c r="AT1278" s="231" t="s">
        <v>177</v>
      </c>
      <c r="AU1278" s="231" t="s">
        <v>83</v>
      </c>
      <c r="AV1278" s="13" t="s">
        <v>83</v>
      </c>
      <c r="AW1278" s="13" t="s">
        <v>29</v>
      </c>
      <c r="AX1278" s="13" t="s">
        <v>73</v>
      </c>
      <c r="AY1278" s="231" t="s">
        <v>143</v>
      </c>
    </row>
    <row r="1279" spans="2:51" s="14" customFormat="1" ht="10.2">
      <c r="B1279" s="232"/>
      <c r="C1279" s="233"/>
      <c r="D1279" s="217" t="s">
        <v>177</v>
      </c>
      <c r="E1279" s="234" t="s">
        <v>1</v>
      </c>
      <c r="F1279" s="235" t="s">
        <v>179</v>
      </c>
      <c r="G1279" s="233"/>
      <c r="H1279" s="236">
        <v>715.2</v>
      </c>
      <c r="I1279" s="237"/>
      <c r="J1279" s="233"/>
      <c r="K1279" s="233"/>
      <c r="L1279" s="238"/>
      <c r="M1279" s="239"/>
      <c r="N1279" s="240"/>
      <c r="O1279" s="240"/>
      <c r="P1279" s="240"/>
      <c r="Q1279" s="240"/>
      <c r="R1279" s="240"/>
      <c r="S1279" s="240"/>
      <c r="T1279" s="241"/>
      <c r="AT1279" s="242" t="s">
        <v>177</v>
      </c>
      <c r="AU1279" s="242" t="s">
        <v>83</v>
      </c>
      <c r="AV1279" s="14" t="s">
        <v>151</v>
      </c>
      <c r="AW1279" s="14" t="s">
        <v>29</v>
      </c>
      <c r="AX1279" s="14" t="s">
        <v>81</v>
      </c>
      <c r="AY1279" s="242" t="s">
        <v>143</v>
      </c>
    </row>
    <row r="1280" spans="1:65" s="2" customFormat="1" ht="21.6" customHeight="1">
      <c r="A1280" s="35"/>
      <c r="B1280" s="36"/>
      <c r="C1280" s="204" t="s">
        <v>724</v>
      </c>
      <c r="D1280" s="204" t="s">
        <v>146</v>
      </c>
      <c r="E1280" s="205" t="s">
        <v>1278</v>
      </c>
      <c r="F1280" s="206" t="s">
        <v>1279</v>
      </c>
      <c r="G1280" s="207" t="s">
        <v>199</v>
      </c>
      <c r="H1280" s="208">
        <v>125.489</v>
      </c>
      <c r="I1280" s="209"/>
      <c r="J1280" s="210">
        <f>ROUND(I1280*H1280,2)</f>
        <v>0</v>
      </c>
      <c r="K1280" s="206" t="s">
        <v>150</v>
      </c>
      <c r="L1280" s="40"/>
      <c r="M1280" s="211" t="s">
        <v>1</v>
      </c>
      <c r="N1280" s="212" t="s">
        <v>38</v>
      </c>
      <c r="O1280" s="72"/>
      <c r="P1280" s="213">
        <f>O1280*H1280</f>
        <v>0</v>
      </c>
      <c r="Q1280" s="213">
        <v>0.0004144</v>
      </c>
      <c r="R1280" s="213">
        <f>Q1280*H1280</f>
        <v>0.0520026416</v>
      </c>
      <c r="S1280" s="213">
        <v>0</v>
      </c>
      <c r="T1280" s="214">
        <f>S1280*H1280</f>
        <v>0</v>
      </c>
      <c r="U1280" s="35"/>
      <c r="V1280" s="35"/>
      <c r="W1280" s="35"/>
      <c r="X1280" s="35"/>
      <c r="Y1280" s="35"/>
      <c r="Z1280" s="35"/>
      <c r="AA1280" s="35"/>
      <c r="AB1280" s="35"/>
      <c r="AC1280" s="35"/>
      <c r="AD1280" s="35"/>
      <c r="AE1280" s="35"/>
      <c r="AR1280" s="215" t="s">
        <v>187</v>
      </c>
      <c r="AT1280" s="215" t="s">
        <v>146</v>
      </c>
      <c r="AU1280" s="215" t="s">
        <v>83</v>
      </c>
      <c r="AY1280" s="18" t="s">
        <v>143</v>
      </c>
      <c r="BE1280" s="216">
        <f>IF(N1280="základní",J1280,0)</f>
        <v>0</v>
      </c>
      <c r="BF1280" s="216">
        <f>IF(N1280="snížená",J1280,0)</f>
        <v>0</v>
      </c>
      <c r="BG1280" s="216">
        <f>IF(N1280="zákl. přenesená",J1280,0)</f>
        <v>0</v>
      </c>
      <c r="BH1280" s="216">
        <f>IF(N1280="sníž. přenesená",J1280,0)</f>
        <v>0</v>
      </c>
      <c r="BI1280" s="216">
        <f>IF(N1280="nulová",J1280,0)</f>
        <v>0</v>
      </c>
      <c r="BJ1280" s="18" t="s">
        <v>81</v>
      </c>
      <c r="BK1280" s="216">
        <f>ROUND(I1280*H1280,2)</f>
        <v>0</v>
      </c>
      <c r="BL1280" s="18" t="s">
        <v>187</v>
      </c>
      <c r="BM1280" s="215" t="s">
        <v>1280</v>
      </c>
    </row>
    <row r="1281" spans="1:47" s="2" customFormat="1" ht="182.4">
      <c r="A1281" s="35"/>
      <c r="B1281" s="36"/>
      <c r="C1281" s="37"/>
      <c r="D1281" s="217" t="s">
        <v>152</v>
      </c>
      <c r="E1281" s="37"/>
      <c r="F1281" s="218" t="s">
        <v>1281</v>
      </c>
      <c r="G1281" s="37"/>
      <c r="H1281" s="37"/>
      <c r="I1281" s="116"/>
      <c r="J1281" s="37"/>
      <c r="K1281" s="37"/>
      <c r="L1281" s="40"/>
      <c r="M1281" s="219"/>
      <c r="N1281" s="220"/>
      <c r="O1281" s="72"/>
      <c r="P1281" s="72"/>
      <c r="Q1281" s="72"/>
      <c r="R1281" s="72"/>
      <c r="S1281" s="72"/>
      <c r="T1281" s="73"/>
      <c r="U1281" s="35"/>
      <c r="V1281" s="35"/>
      <c r="W1281" s="35"/>
      <c r="X1281" s="35"/>
      <c r="Y1281" s="35"/>
      <c r="Z1281" s="35"/>
      <c r="AA1281" s="35"/>
      <c r="AB1281" s="35"/>
      <c r="AC1281" s="35"/>
      <c r="AD1281" s="35"/>
      <c r="AE1281" s="35"/>
      <c r="AT1281" s="18" t="s">
        <v>152</v>
      </c>
      <c r="AU1281" s="18" t="s">
        <v>83</v>
      </c>
    </row>
    <row r="1282" spans="2:51" s="13" customFormat="1" ht="10.2">
      <c r="B1282" s="221"/>
      <c r="C1282" s="222"/>
      <c r="D1282" s="217" t="s">
        <v>177</v>
      </c>
      <c r="E1282" s="223" t="s">
        <v>1</v>
      </c>
      <c r="F1282" s="224" t="s">
        <v>1282</v>
      </c>
      <c r="G1282" s="222"/>
      <c r="H1282" s="225">
        <v>14.8</v>
      </c>
      <c r="I1282" s="226"/>
      <c r="J1282" s="222"/>
      <c r="K1282" s="222"/>
      <c r="L1282" s="227"/>
      <c r="M1282" s="228"/>
      <c r="N1282" s="229"/>
      <c r="O1282" s="229"/>
      <c r="P1282" s="229"/>
      <c r="Q1282" s="229"/>
      <c r="R1282" s="229"/>
      <c r="S1282" s="229"/>
      <c r="T1282" s="230"/>
      <c r="AT1282" s="231" t="s">
        <v>177</v>
      </c>
      <c r="AU1282" s="231" t="s">
        <v>83</v>
      </c>
      <c r="AV1282" s="13" t="s">
        <v>83</v>
      </c>
      <c r="AW1282" s="13" t="s">
        <v>29</v>
      </c>
      <c r="AX1282" s="13" t="s">
        <v>73</v>
      </c>
      <c r="AY1282" s="231" t="s">
        <v>143</v>
      </c>
    </row>
    <row r="1283" spans="2:51" s="13" customFormat="1" ht="10.2">
      <c r="B1283" s="221"/>
      <c r="C1283" s="222"/>
      <c r="D1283" s="217" t="s">
        <v>177</v>
      </c>
      <c r="E1283" s="223" t="s">
        <v>1</v>
      </c>
      <c r="F1283" s="224" t="s">
        <v>1283</v>
      </c>
      <c r="G1283" s="222"/>
      <c r="H1283" s="225">
        <v>8.038</v>
      </c>
      <c r="I1283" s="226"/>
      <c r="J1283" s="222"/>
      <c r="K1283" s="222"/>
      <c r="L1283" s="227"/>
      <c r="M1283" s="228"/>
      <c r="N1283" s="229"/>
      <c r="O1283" s="229"/>
      <c r="P1283" s="229"/>
      <c r="Q1283" s="229"/>
      <c r="R1283" s="229"/>
      <c r="S1283" s="229"/>
      <c r="T1283" s="230"/>
      <c r="AT1283" s="231" t="s">
        <v>177</v>
      </c>
      <c r="AU1283" s="231" t="s">
        <v>83</v>
      </c>
      <c r="AV1283" s="13" t="s">
        <v>83</v>
      </c>
      <c r="AW1283" s="13" t="s">
        <v>29</v>
      </c>
      <c r="AX1283" s="13" t="s">
        <v>73</v>
      </c>
      <c r="AY1283" s="231" t="s">
        <v>143</v>
      </c>
    </row>
    <row r="1284" spans="2:51" s="13" customFormat="1" ht="10.2">
      <c r="B1284" s="221"/>
      <c r="C1284" s="222"/>
      <c r="D1284" s="217" t="s">
        <v>177</v>
      </c>
      <c r="E1284" s="223" t="s">
        <v>1</v>
      </c>
      <c r="F1284" s="224" t="s">
        <v>1284</v>
      </c>
      <c r="G1284" s="222"/>
      <c r="H1284" s="225">
        <v>6.2</v>
      </c>
      <c r="I1284" s="226"/>
      <c r="J1284" s="222"/>
      <c r="K1284" s="222"/>
      <c r="L1284" s="227"/>
      <c r="M1284" s="228"/>
      <c r="N1284" s="229"/>
      <c r="O1284" s="229"/>
      <c r="P1284" s="229"/>
      <c r="Q1284" s="229"/>
      <c r="R1284" s="229"/>
      <c r="S1284" s="229"/>
      <c r="T1284" s="230"/>
      <c r="AT1284" s="231" t="s">
        <v>177</v>
      </c>
      <c r="AU1284" s="231" t="s">
        <v>83</v>
      </c>
      <c r="AV1284" s="13" t="s">
        <v>83</v>
      </c>
      <c r="AW1284" s="13" t="s">
        <v>29</v>
      </c>
      <c r="AX1284" s="13" t="s">
        <v>73</v>
      </c>
      <c r="AY1284" s="231" t="s">
        <v>143</v>
      </c>
    </row>
    <row r="1285" spans="2:51" s="13" customFormat="1" ht="10.2">
      <c r="B1285" s="221"/>
      <c r="C1285" s="222"/>
      <c r="D1285" s="217" t="s">
        <v>177</v>
      </c>
      <c r="E1285" s="223" t="s">
        <v>1</v>
      </c>
      <c r="F1285" s="224" t="s">
        <v>1285</v>
      </c>
      <c r="G1285" s="222"/>
      <c r="H1285" s="225">
        <v>2.15</v>
      </c>
      <c r="I1285" s="226"/>
      <c r="J1285" s="222"/>
      <c r="K1285" s="222"/>
      <c r="L1285" s="227"/>
      <c r="M1285" s="228"/>
      <c r="N1285" s="229"/>
      <c r="O1285" s="229"/>
      <c r="P1285" s="229"/>
      <c r="Q1285" s="229"/>
      <c r="R1285" s="229"/>
      <c r="S1285" s="229"/>
      <c r="T1285" s="230"/>
      <c r="AT1285" s="231" t="s">
        <v>177</v>
      </c>
      <c r="AU1285" s="231" t="s">
        <v>83</v>
      </c>
      <c r="AV1285" s="13" t="s">
        <v>83</v>
      </c>
      <c r="AW1285" s="13" t="s">
        <v>29</v>
      </c>
      <c r="AX1285" s="13" t="s">
        <v>73</v>
      </c>
      <c r="AY1285" s="231" t="s">
        <v>143</v>
      </c>
    </row>
    <row r="1286" spans="2:51" s="15" customFormat="1" ht="10.2">
      <c r="B1286" s="243"/>
      <c r="C1286" s="244"/>
      <c r="D1286" s="217" t="s">
        <v>177</v>
      </c>
      <c r="E1286" s="245" t="s">
        <v>1</v>
      </c>
      <c r="F1286" s="246" t="s">
        <v>744</v>
      </c>
      <c r="G1286" s="244"/>
      <c r="H1286" s="247">
        <v>31.188</v>
      </c>
      <c r="I1286" s="248"/>
      <c r="J1286" s="244"/>
      <c r="K1286" s="244"/>
      <c r="L1286" s="249"/>
      <c r="M1286" s="250"/>
      <c r="N1286" s="251"/>
      <c r="O1286" s="251"/>
      <c r="P1286" s="251"/>
      <c r="Q1286" s="251"/>
      <c r="R1286" s="251"/>
      <c r="S1286" s="251"/>
      <c r="T1286" s="252"/>
      <c r="AT1286" s="253" t="s">
        <v>177</v>
      </c>
      <c r="AU1286" s="253" t="s">
        <v>83</v>
      </c>
      <c r="AV1286" s="15" t="s">
        <v>157</v>
      </c>
      <c r="AW1286" s="15" t="s">
        <v>29</v>
      </c>
      <c r="AX1286" s="15" t="s">
        <v>73</v>
      </c>
      <c r="AY1286" s="253" t="s">
        <v>143</v>
      </c>
    </row>
    <row r="1287" spans="2:51" s="13" customFormat="1" ht="10.2">
      <c r="B1287" s="221"/>
      <c r="C1287" s="222"/>
      <c r="D1287" s="217" t="s">
        <v>177</v>
      </c>
      <c r="E1287" s="223" t="s">
        <v>1</v>
      </c>
      <c r="F1287" s="224" t="s">
        <v>1286</v>
      </c>
      <c r="G1287" s="222"/>
      <c r="H1287" s="225">
        <v>14.825</v>
      </c>
      <c r="I1287" s="226"/>
      <c r="J1287" s="222"/>
      <c r="K1287" s="222"/>
      <c r="L1287" s="227"/>
      <c r="M1287" s="228"/>
      <c r="N1287" s="229"/>
      <c r="O1287" s="229"/>
      <c r="P1287" s="229"/>
      <c r="Q1287" s="229"/>
      <c r="R1287" s="229"/>
      <c r="S1287" s="229"/>
      <c r="T1287" s="230"/>
      <c r="AT1287" s="231" t="s">
        <v>177</v>
      </c>
      <c r="AU1287" s="231" t="s">
        <v>83</v>
      </c>
      <c r="AV1287" s="13" t="s">
        <v>83</v>
      </c>
      <c r="AW1287" s="13" t="s">
        <v>29</v>
      </c>
      <c r="AX1287" s="13" t="s">
        <v>73</v>
      </c>
      <c r="AY1287" s="231" t="s">
        <v>143</v>
      </c>
    </row>
    <row r="1288" spans="2:51" s="13" customFormat="1" ht="10.2">
      <c r="B1288" s="221"/>
      <c r="C1288" s="222"/>
      <c r="D1288" s="217" t="s">
        <v>177</v>
      </c>
      <c r="E1288" s="223" t="s">
        <v>1</v>
      </c>
      <c r="F1288" s="224" t="s">
        <v>1287</v>
      </c>
      <c r="G1288" s="222"/>
      <c r="H1288" s="225">
        <v>8.4</v>
      </c>
      <c r="I1288" s="226"/>
      <c r="J1288" s="222"/>
      <c r="K1288" s="222"/>
      <c r="L1288" s="227"/>
      <c r="M1288" s="228"/>
      <c r="N1288" s="229"/>
      <c r="O1288" s="229"/>
      <c r="P1288" s="229"/>
      <c r="Q1288" s="229"/>
      <c r="R1288" s="229"/>
      <c r="S1288" s="229"/>
      <c r="T1288" s="230"/>
      <c r="AT1288" s="231" t="s">
        <v>177</v>
      </c>
      <c r="AU1288" s="231" t="s">
        <v>83</v>
      </c>
      <c r="AV1288" s="13" t="s">
        <v>83</v>
      </c>
      <c r="AW1288" s="13" t="s">
        <v>29</v>
      </c>
      <c r="AX1288" s="13" t="s">
        <v>73</v>
      </c>
      <c r="AY1288" s="231" t="s">
        <v>143</v>
      </c>
    </row>
    <row r="1289" spans="2:51" s="13" customFormat="1" ht="10.2">
      <c r="B1289" s="221"/>
      <c r="C1289" s="222"/>
      <c r="D1289" s="217" t="s">
        <v>177</v>
      </c>
      <c r="E1289" s="223" t="s">
        <v>1</v>
      </c>
      <c r="F1289" s="224" t="s">
        <v>1288</v>
      </c>
      <c r="G1289" s="222"/>
      <c r="H1289" s="225">
        <v>8.3</v>
      </c>
      <c r="I1289" s="226"/>
      <c r="J1289" s="222"/>
      <c r="K1289" s="222"/>
      <c r="L1289" s="227"/>
      <c r="M1289" s="228"/>
      <c r="N1289" s="229"/>
      <c r="O1289" s="229"/>
      <c r="P1289" s="229"/>
      <c r="Q1289" s="229"/>
      <c r="R1289" s="229"/>
      <c r="S1289" s="229"/>
      <c r="T1289" s="230"/>
      <c r="AT1289" s="231" t="s">
        <v>177</v>
      </c>
      <c r="AU1289" s="231" t="s">
        <v>83</v>
      </c>
      <c r="AV1289" s="13" t="s">
        <v>83</v>
      </c>
      <c r="AW1289" s="13" t="s">
        <v>29</v>
      </c>
      <c r="AX1289" s="13" t="s">
        <v>73</v>
      </c>
      <c r="AY1289" s="231" t="s">
        <v>143</v>
      </c>
    </row>
    <row r="1290" spans="2:51" s="15" customFormat="1" ht="10.2">
      <c r="B1290" s="243"/>
      <c r="C1290" s="244"/>
      <c r="D1290" s="217" t="s">
        <v>177</v>
      </c>
      <c r="E1290" s="245" t="s">
        <v>1</v>
      </c>
      <c r="F1290" s="246" t="s">
        <v>748</v>
      </c>
      <c r="G1290" s="244"/>
      <c r="H1290" s="247">
        <v>31.525000000000002</v>
      </c>
      <c r="I1290" s="248"/>
      <c r="J1290" s="244"/>
      <c r="K1290" s="244"/>
      <c r="L1290" s="249"/>
      <c r="M1290" s="250"/>
      <c r="N1290" s="251"/>
      <c r="O1290" s="251"/>
      <c r="P1290" s="251"/>
      <c r="Q1290" s="251"/>
      <c r="R1290" s="251"/>
      <c r="S1290" s="251"/>
      <c r="T1290" s="252"/>
      <c r="AT1290" s="253" t="s">
        <v>177</v>
      </c>
      <c r="AU1290" s="253" t="s">
        <v>83</v>
      </c>
      <c r="AV1290" s="15" t="s">
        <v>157</v>
      </c>
      <c r="AW1290" s="15" t="s">
        <v>29</v>
      </c>
      <c r="AX1290" s="15" t="s">
        <v>73</v>
      </c>
      <c r="AY1290" s="253" t="s">
        <v>143</v>
      </c>
    </row>
    <row r="1291" spans="2:51" s="13" customFormat="1" ht="10.2">
      <c r="B1291" s="221"/>
      <c r="C1291" s="222"/>
      <c r="D1291" s="217" t="s">
        <v>177</v>
      </c>
      <c r="E1291" s="223" t="s">
        <v>1</v>
      </c>
      <c r="F1291" s="224" t="s">
        <v>1289</v>
      </c>
      <c r="G1291" s="222"/>
      <c r="H1291" s="225">
        <v>14.813</v>
      </c>
      <c r="I1291" s="226"/>
      <c r="J1291" s="222"/>
      <c r="K1291" s="222"/>
      <c r="L1291" s="227"/>
      <c r="M1291" s="228"/>
      <c r="N1291" s="229"/>
      <c r="O1291" s="229"/>
      <c r="P1291" s="229"/>
      <c r="Q1291" s="229"/>
      <c r="R1291" s="229"/>
      <c r="S1291" s="229"/>
      <c r="T1291" s="230"/>
      <c r="AT1291" s="231" t="s">
        <v>177</v>
      </c>
      <c r="AU1291" s="231" t="s">
        <v>83</v>
      </c>
      <c r="AV1291" s="13" t="s">
        <v>83</v>
      </c>
      <c r="AW1291" s="13" t="s">
        <v>29</v>
      </c>
      <c r="AX1291" s="13" t="s">
        <v>73</v>
      </c>
      <c r="AY1291" s="231" t="s">
        <v>143</v>
      </c>
    </row>
    <row r="1292" spans="2:51" s="13" customFormat="1" ht="10.2">
      <c r="B1292" s="221"/>
      <c r="C1292" s="222"/>
      <c r="D1292" s="217" t="s">
        <v>177</v>
      </c>
      <c r="E1292" s="223" t="s">
        <v>1</v>
      </c>
      <c r="F1292" s="224" t="s">
        <v>1290</v>
      </c>
      <c r="G1292" s="222"/>
      <c r="H1292" s="225">
        <v>8.325</v>
      </c>
      <c r="I1292" s="226"/>
      <c r="J1292" s="222"/>
      <c r="K1292" s="222"/>
      <c r="L1292" s="227"/>
      <c r="M1292" s="228"/>
      <c r="N1292" s="229"/>
      <c r="O1292" s="229"/>
      <c r="P1292" s="229"/>
      <c r="Q1292" s="229"/>
      <c r="R1292" s="229"/>
      <c r="S1292" s="229"/>
      <c r="T1292" s="230"/>
      <c r="AT1292" s="231" t="s">
        <v>177</v>
      </c>
      <c r="AU1292" s="231" t="s">
        <v>83</v>
      </c>
      <c r="AV1292" s="13" t="s">
        <v>83</v>
      </c>
      <c r="AW1292" s="13" t="s">
        <v>29</v>
      </c>
      <c r="AX1292" s="13" t="s">
        <v>73</v>
      </c>
      <c r="AY1292" s="231" t="s">
        <v>143</v>
      </c>
    </row>
    <row r="1293" spans="2:51" s="13" customFormat="1" ht="10.2">
      <c r="B1293" s="221"/>
      <c r="C1293" s="222"/>
      <c r="D1293" s="217" t="s">
        <v>177</v>
      </c>
      <c r="E1293" s="223" t="s">
        <v>1</v>
      </c>
      <c r="F1293" s="224" t="s">
        <v>1291</v>
      </c>
      <c r="G1293" s="222"/>
      <c r="H1293" s="225">
        <v>8.35</v>
      </c>
      <c r="I1293" s="226"/>
      <c r="J1293" s="222"/>
      <c r="K1293" s="222"/>
      <c r="L1293" s="227"/>
      <c r="M1293" s="228"/>
      <c r="N1293" s="229"/>
      <c r="O1293" s="229"/>
      <c r="P1293" s="229"/>
      <c r="Q1293" s="229"/>
      <c r="R1293" s="229"/>
      <c r="S1293" s="229"/>
      <c r="T1293" s="230"/>
      <c r="AT1293" s="231" t="s">
        <v>177</v>
      </c>
      <c r="AU1293" s="231" t="s">
        <v>83</v>
      </c>
      <c r="AV1293" s="13" t="s">
        <v>83</v>
      </c>
      <c r="AW1293" s="13" t="s">
        <v>29</v>
      </c>
      <c r="AX1293" s="13" t="s">
        <v>73</v>
      </c>
      <c r="AY1293" s="231" t="s">
        <v>143</v>
      </c>
    </row>
    <row r="1294" spans="2:51" s="15" customFormat="1" ht="10.2">
      <c r="B1294" s="243"/>
      <c r="C1294" s="244"/>
      <c r="D1294" s="217" t="s">
        <v>177</v>
      </c>
      <c r="E1294" s="245" t="s">
        <v>1</v>
      </c>
      <c r="F1294" s="246" t="s">
        <v>752</v>
      </c>
      <c r="G1294" s="244"/>
      <c r="H1294" s="247">
        <v>31.488</v>
      </c>
      <c r="I1294" s="248"/>
      <c r="J1294" s="244"/>
      <c r="K1294" s="244"/>
      <c r="L1294" s="249"/>
      <c r="M1294" s="250"/>
      <c r="N1294" s="251"/>
      <c r="O1294" s="251"/>
      <c r="P1294" s="251"/>
      <c r="Q1294" s="251"/>
      <c r="R1294" s="251"/>
      <c r="S1294" s="251"/>
      <c r="T1294" s="252"/>
      <c r="AT1294" s="253" t="s">
        <v>177</v>
      </c>
      <c r="AU1294" s="253" t="s">
        <v>83</v>
      </c>
      <c r="AV1294" s="15" t="s">
        <v>157</v>
      </c>
      <c r="AW1294" s="15" t="s">
        <v>29</v>
      </c>
      <c r="AX1294" s="15" t="s">
        <v>73</v>
      </c>
      <c r="AY1294" s="253" t="s">
        <v>143</v>
      </c>
    </row>
    <row r="1295" spans="2:51" s="13" customFormat="1" ht="10.2">
      <c r="B1295" s="221"/>
      <c r="C1295" s="222"/>
      <c r="D1295" s="217" t="s">
        <v>177</v>
      </c>
      <c r="E1295" s="223" t="s">
        <v>1</v>
      </c>
      <c r="F1295" s="224" t="s">
        <v>1292</v>
      </c>
      <c r="G1295" s="222"/>
      <c r="H1295" s="225">
        <v>14.663</v>
      </c>
      <c r="I1295" s="226"/>
      <c r="J1295" s="222"/>
      <c r="K1295" s="222"/>
      <c r="L1295" s="227"/>
      <c r="M1295" s="228"/>
      <c r="N1295" s="229"/>
      <c r="O1295" s="229"/>
      <c r="P1295" s="229"/>
      <c r="Q1295" s="229"/>
      <c r="R1295" s="229"/>
      <c r="S1295" s="229"/>
      <c r="T1295" s="230"/>
      <c r="AT1295" s="231" t="s">
        <v>177</v>
      </c>
      <c r="AU1295" s="231" t="s">
        <v>83</v>
      </c>
      <c r="AV1295" s="13" t="s">
        <v>83</v>
      </c>
      <c r="AW1295" s="13" t="s">
        <v>29</v>
      </c>
      <c r="AX1295" s="13" t="s">
        <v>73</v>
      </c>
      <c r="AY1295" s="231" t="s">
        <v>143</v>
      </c>
    </row>
    <row r="1296" spans="2:51" s="13" customFormat="1" ht="10.2">
      <c r="B1296" s="221"/>
      <c r="C1296" s="222"/>
      <c r="D1296" s="217" t="s">
        <v>177</v>
      </c>
      <c r="E1296" s="223" t="s">
        <v>1</v>
      </c>
      <c r="F1296" s="224" t="s">
        <v>1293</v>
      </c>
      <c r="G1296" s="222"/>
      <c r="H1296" s="225">
        <v>8.325</v>
      </c>
      <c r="I1296" s="226"/>
      <c r="J1296" s="222"/>
      <c r="K1296" s="222"/>
      <c r="L1296" s="227"/>
      <c r="M1296" s="228"/>
      <c r="N1296" s="229"/>
      <c r="O1296" s="229"/>
      <c r="P1296" s="229"/>
      <c r="Q1296" s="229"/>
      <c r="R1296" s="229"/>
      <c r="S1296" s="229"/>
      <c r="T1296" s="230"/>
      <c r="AT1296" s="231" t="s">
        <v>177</v>
      </c>
      <c r="AU1296" s="231" t="s">
        <v>83</v>
      </c>
      <c r="AV1296" s="13" t="s">
        <v>83</v>
      </c>
      <c r="AW1296" s="13" t="s">
        <v>29</v>
      </c>
      <c r="AX1296" s="13" t="s">
        <v>73</v>
      </c>
      <c r="AY1296" s="231" t="s">
        <v>143</v>
      </c>
    </row>
    <row r="1297" spans="2:51" s="13" customFormat="1" ht="10.2">
      <c r="B1297" s="221"/>
      <c r="C1297" s="222"/>
      <c r="D1297" s="217" t="s">
        <v>177</v>
      </c>
      <c r="E1297" s="223" t="s">
        <v>1</v>
      </c>
      <c r="F1297" s="224" t="s">
        <v>1294</v>
      </c>
      <c r="G1297" s="222"/>
      <c r="H1297" s="225">
        <v>4</v>
      </c>
      <c r="I1297" s="226"/>
      <c r="J1297" s="222"/>
      <c r="K1297" s="222"/>
      <c r="L1297" s="227"/>
      <c r="M1297" s="228"/>
      <c r="N1297" s="229"/>
      <c r="O1297" s="229"/>
      <c r="P1297" s="229"/>
      <c r="Q1297" s="229"/>
      <c r="R1297" s="229"/>
      <c r="S1297" s="229"/>
      <c r="T1297" s="230"/>
      <c r="AT1297" s="231" t="s">
        <v>177</v>
      </c>
      <c r="AU1297" s="231" t="s">
        <v>83</v>
      </c>
      <c r="AV1297" s="13" t="s">
        <v>83</v>
      </c>
      <c r="AW1297" s="13" t="s">
        <v>29</v>
      </c>
      <c r="AX1297" s="13" t="s">
        <v>73</v>
      </c>
      <c r="AY1297" s="231" t="s">
        <v>143</v>
      </c>
    </row>
    <row r="1298" spans="2:51" s="13" customFormat="1" ht="10.2">
      <c r="B1298" s="221"/>
      <c r="C1298" s="222"/>
      <c r="D1298" s="217" t="s">
        <v>177</v>
      </c>
      <c r="E1298" s="223" t="s">
        <v>1</v>
      </c>
      <c r="F1298" s="224" t="s">
        <v>1295</v>
      </c>
      <c r="G1298" s="222"/>
      <c r="H1298" s="225">
        <v>4.3</v>
      </c>
      <c r="I1298" s="226"/>
      <c r="J1298" s="222"/>
      <c r="K1298" s="222"/>
      <c r="L1298" s="227"/>
      <c r="M1298" s="228"/>
      <c r="N1298" s="229"/>
      <c r="O1298" s="229"/>
      <c r="P1298" s="229"/>
      <c r="Q1298" s="229"/>
      <c r="R1298" s="229"/>
      <c r="S1298" s="229"/>
      <c r="T1298" s="230"/>
      <c r="AT1298" s="231" t="s">
        <v>177</v>
      </c>
      <c r="AU1298" s="231" t="s">
        <v>83</v>
      </c>
      <c r="AV1298" s="13" t="s">
        <v>83</v>
      </c>
      <c r="AW1298" s="13" t="s">
        <v>29</v>
      </c>
      <c r="AX1298" s="13" t="s">
        <v>73</v>
      </c>
      <c r="AY1298" s="231" t="s">
        <v>143</v>
      </c>
    </row>
    <row r="1299" spans="2:51" s="15" customFormat="1" ht="10.2">
      <c r="B1299" s="243"/>
      <c r="C1299" s="244"/>
      <c r="D1299" s="217" t="s">
        <v>177</v>
      </c>
      <c r="E1299" s="245" t="s">
        <v>1</v>
      </c>
      <c r="F1299" s="246" t="s">
        <v>757</v>
      </c>
      <c r="G1299" s="244"/>
      <c r="H1299" s="247">
        <v>31.288</v>
      </c>
      <c r="I1299" s="248"/>
      <c r="J1299" s="244"/>
      <c r="K1299" s="244"/>
      <c r="L1299" s="249"/>
      <c r="M1299" s="250"/>
      <c r="N1299" s="251"/>
      <c r="O1299" s="251"/>
      <c r="P1299" s="251"/>
      <c r="Q1299" s="251"/>
      <c r="R1299" s="251"/>
      <c r="S1299" s="251"/>
      <c r="T1299" s="252"/>
      <c r="AT1299" s="253" t="s">
        <v>177</v>
      </c>
      <c r="AU1299" s="253" t="s">
        <v>83</v>
      </c>
      <c r="AV1299" s="15" t="s">
        <v>157</v>
      </c>
      <c r="AW1299" s="15" t="s">
        <v>29</v>
      </c>
      <c r="AX1299" s="15" t="s">
        <v>73</v>
      </c>
      <c r="AY1299" s="253" t="s">
        <v>143</v>
      </c>
    </row>
    <row r="1300" spans="2:51" s="14" customFormat="1" ht="10.2">
      <c r="B1300" s="232"/>
      <c r="C1300" s="233"/>
      <c r="D1300" s="217" t="s">
        <v>177</v>
      </c>
      <c r="E1300" s="234" t="s">
        <v>1</v>
      </c>
      <c r="F1300" s="235" t="s">
        <v>179</v>
      </c>
      <c r="G1300" s="233"/>
      <c r="H1300" s="236">
        <v>125.48899999999999</v>
      </c>
      <c r="I1300" s="237"/>
      <c r="J1300" s="233"/>
      <c r="K1300" s="233"/>
      <c r="L1300" s="238"/>
      <c r="M1300" s="239"/>
      <c r="N1300" s="240"/>
      <c r="O1300" s="240"/>
      <c r="P1300" s="240"/>
      <c r="Q1300" s="240"/>
      <c r="R1300" s="240"/>
      <c r="S1300" s="240"/>
      <c r="T1300" s="241"/>
      <c r="AT1300" s="242" t="s">
        <v>177</v>
      </c>
      <c r="AU1300" s="242" t="s">
        <v>83</v>
      </c>
      <c r="AV1300" s="14" t="s">
        <v>151</v>
      </c>
      <c r="AW1300" s="14" t="s">
        <v>29</v>
      </c>
      <c r="AX1300" s="14" t="s">
        <v>81</v>
      </c>
      <c r="AY1300" s="242" t="s">
        <v>143</v>
      </c>
    </row>
    <row r="1301" spans="1:65" s="2" customFormat="1" ht="14.4" customHeight="1">
      <c r="A1301" s="35"/>
      <c r="B1301" s="36"/>
      <c r="C1301" s="254" t="s">
        <v>1296</v>
      </c>
      <c r="D1301" s="254" t="s">
        <v>241</v>
      </c>
      <c r="E1301" s="255" t="s">
        <v>1258</v>
      </c>
      <c r="F1301" s="256" t="s">
        <v>1259</v>
      </c>
      <c r="G1301" s="257" t="s">
        <v>199</v>
      </c>
      <c r="H1301" s="258">
        <v>142.847</v>
      </c>
      <c r="I1301" s="259"/>
      <c r="J1301" s="260">
        <f>ROUND(I1301*H1301,2)</f>
        <v>0</v>
      </c>
      <c r="K1301" s="256" t="s">
        <v>1</v>
      </c>
      <c r="L1301" s="261"/>
      <c r="M1301" s="262" t="s">
        <v>1</v>
      </c>
      <c r="N1301" s="263" t="s">
        <v>38</v>
      </c>
      <c r="O1301" s="72"/>
      <c r="P1301" s="213">
        <f>O1301*H1301</f>
        <v>0</v>
      </c>
      <c r="Q1301" s="213">
        <v>0</v>
      </c>
      <c r="R1301" s="213">
        <f>Q1301*H1301</f>
        <v>0</v>
      </c>
      <c r="S1301" s="213">
        <v>0</v>
      </c>
      <c r="T1301" s="214">
        <f>S1301*H1301</f>
        <v>0</v>
      </c>
      <c r="U1301" s="35"/>
      <c r="V1301" s="35"/>
      <c r="W1301" s="35"/>
      <c r="X1301" s="35"/>
      <c r="Y1301" s="35"/>
      <c r="Z1301" s="35"/>
      <c r="AA1301" s="35"/>
      <c r="AB1301" s="35"/>
      <c r="AC1301" s="35"/>
      <c r="AD1301" s="35"/>
      <c r="AE1301" s="35"/>
      <c r="AR1301" s="215" t="s">
        <v>233</v>
      </c>
      <c r="AT1301" s="215" t="s">
        <v>241</v>
      </c>
      <c r="AU1301" s="215" t="s">
        <v>83</v>
      </c>
      <c r="AY1301" s="18" t="s">
        <v>143</v>
      </c>
      <c r="BE1301" s="216">
        <f>IF(N1301="základní",J1301,0)</f>
        <v>0</v>
      </c>
      <c r="BF1301" s="216">
        <f>IF(N1301="snížená",J1301,0)</f>
        <v>0</v>
      </c>
      <c r="BG1301" s="216">
        <f>IF(N1301="zákl. přenesená",J1301,0)</f>
        <v>0</v>
      </c>
      <c r="BH1301" s="216">
        <f>IF(N1301="sníž. přenesená",J1301,0)</f>
        <v>0</v>
      </c>
      <c r="BI1301" s="216">
        <f>IF(N1301="nulová",J1301,0)</f>
        <v>0</v>
      </c>
      <c r="BJ1301" s="18" t="s">
        <v>81</v>
      </c>
      <c r="BK1301" s="216">
        <f>ROUND(I1301*H1301,2)</f>
        <v>0</v>
      </c>
      <c r="BL1301" s="18" t="s">
        <v>187</v>
      </c>
      <c r="BM1301" s="215" t="s">
        <v>1297</v>
      </c>
    </row>
    <row r="1302" spans="2:51" s="13" customFormat="1" ht="10.2">
      <c r="B1302" s="221"/>
      <c r="C1302" s="222"/>
      <c r="D1302" s="217" t="s">
        <v>177</v>
      </c>
      <c r="E1302" s="223" t="s">
        <v>1</v>
      </c>
      <c r="F1302" s="224" t="s">
        <v>1298</v>
      </c>
      <c r="G1302" s="222"/>
      <c r="H1302" s="225">
        <v>150.587</v>
      </c>
      <c r="I1302" s="226"/>
      <c r="J1302" s="222"/>
      <c r="K1302" s="222"/>
      <c r="L1302" s="227"/>
      <c r="M1302" s="228"/>
      <c r="N1302" s="229"/>
      <c r="O1302" s="229"/>
      <c r="P1302" s="229"/>
      <c r="Q1302" s="229"/>
      <c r="R1302" s="229"/>
      <c r="S1302" s="229"/>
      <c r="T1302" s="230"/>
      <c r="AT1302" s="231" t="s">
        <v>177</v>
      </c>
      <c r="AU1302" s="231" t="s">
        <v>83</v>
      </c>
      <c r="AV1302" s="13" t="s">
        <v>83</v>
      </c>
      <c r="AW1302" s="13" t="s">
        <v>29</v>
      </c>
      <c r="AX1302" s="13" t="s">
        <v>73</v>
      </c>
      <c r="AY1302" s="231" t="s">
        <v>143</v>
      </c>
    </row>
    <row r="1303" spans="2:51" s="13" customFormat="1" ht="10.2">
      <c r="B1303" s="221"/>
      <c r="C1303" s="222"/>
      <c r="D1303" s="217" t="s">
        <v>177</v>
      </c>
      <c r="E1303" s="223" t="s">
        <v>1</v>
      </c>
      <c r="F1303" s="224" t="s">
        <v>1299</v>
      </c>
      <c r="G1303" s="222"/>
      <c r="H1303" s="225">
        <v>-7.74</v>
      </c>
      <c r="I1303" s="226"/>
      <c r="J1303" s="222"/>
      <c r="K1303" s="222"/>
      <c r="L1303" s="227"/>
      <c r="M1303" s="228"/>
      <c r="N1303" s="229"/>
      <c r="O1303" s="229"/>
      <c r="P1303" s="229"/>
      <c r="Q1303" s="229"/>
      <c r="R1303" s="229"/>
      <c r="S1303" s="229"/>
      <c r="T1303" s="230"/>
      <c r="AT1303" s="231" t="s">
        <v>177</v>
      </c>
      <c r="AU1303" s="231" t="s">
        <v>83</v>
      </c>
      <c r="AV1303" s="13" t="s">
        <v>83</v>
      </c>
      <c r="AW1303" s="13" t="s">
        <v>29</v>
      </c>
      <c r="AX1303" s="13" t="s">
        <v>73</v>
      </c>
      <c r="AY1303" s="231" t="s">
        <v>143</v>
      </c>
    </row>
    <row r="1304" spans="2:51" s="14" customFormat="1" ht="10.2">
      <c r="B1304" s="232"/>
      <c r="C1304" s="233"/>
      <c r="D1304" s="217" t="s">
        <v>177</v>
      </c>
      <c r="E1304" s="234" t="s">
        <v>1</v>
      </c>
      <c r="F1304" s="235" t="s">
        <v>179</v>
      </c>
      <c r="G1304" s="233"/>
      <c r="H1304" s="236">
        <v>142.84699999999998</v>
      </c>
      <c r="I1304" s="237"/>
      <c r="J1304" s="233"/>
      <c r="K1304" s="233"/>
      <c r="L1304" s="238"/>
      <c r="M1304" s="239"/>
      <c r="N1304" s="240"/>
      <c r="O1304" s="240"/>
      <c r="P1304" s="240"/>
      <c r="Q1304" s="240"/>
      <c r="R1304" s="240"/>
      <c r="S1304" s="240"/>
      <c r="T1304" s="241"/>
      <c r="AT1304" s="242" t="s">
        <v>177</v>
      </c>
      <c r="AU1304" s="242" t="s">
        <v>83</v>
      </c>
      <c r="AV1304" s="14" t="s">
        <v>151</v>
      </c>
      <c r="AW1304" s="14" t="s">
        <v>29</v>
      </c>
      <c r="AX1304" s="14" t="s">
        <v>81</v>
      </c>
      <c r="AY1304" s="242" t="s">
        <v>143</v>
      </c>
    </row>
    <row r="1305" spans="1:65" s="2" customFormat="1" ht="14.4" customHeight="1">
      <c r="A1305" s="35"/>
      <c r="B1305" s="36"/>
      <c r="C1305" s="254" t="s">
        <v>726</v>
      </c>
      <c r="D1305" s="254" t="s">
        <v>241</v>
      </c>
      <c r="E1305" s="255" t="s">
        <v>1261</v>
      </c>
      <c r="F1305" s="256" t="s">
        <v>1262</v>
      </c>
      <c r="G1305" s="257" t="s">
        <v>199</v>
      </c>
      <c r="H1305" s="258">
        <v>7.74</v>
      </c>
      <c r="I1305" s="259"/>
      <c r="J1305" s="260">
        <f>ROUND(I1305*H1305,2)</f>
        <v>0</v>
      </c>
      <c r="K1305" s="256" t="s">
        <v>1</v>
      </c>
      <c r="L1305" s="261"/>
      <c r="M1305" s="262" t="s">
        <v>1</v>
      </c>
      <c r="N1305" s="263" t="s">
        <v>38</v>
      </c>
      <c r="O1305" s="72"/>
      <c r="P1305" s="213">
        <f>O1305*H1305</f>
        <v>0</v>
      </c>
      <c r="Q1305" s="213">
        <v>0</v>
      </c>
      <c r="R1305" s="213">
        <f>Q1305*H1305</f>
        <v>0</v>
      </c>
      <c r="S1305" s="213">
        <v>0</v>
      </c>
      <c r="T1305" s="214">
        <f>S1305*H1305</f>
        <v>0</v>
      </c>
      <c r="U1305" s="35"/>
      <c r="V1305" s="35"/>
      <c r="W1305" s="35"/>
      <c r="X1305" s="35"/>
      <c r="Y1305" s="35"/>
      <c r="Z1305" s="35"/>
      <c r="AA1305" s="35"/>
      <c r="AB1305" s="35"/>
      <c r="AC1305" s="35"/>
      <c r="AD1305" s="35"/>
      <c r="AE1305" s="35"/>
      <c r="AR1305" s="215" t="s">
        <v>233</v>
      </c>
      <c r="AT1305" s="215" t="s">
        <v>241</v>
      </c>
      <c r="AU1305" s="215" t="s">
        <v>83</v>
      </c>
      <c r="AY1305" s="18" t="s">
        <v>143</v>
      </c>
      <c r="BE1305" s="216">
        <f>IF(N1305="základní",J1305,0)</f>
        <v>0</v>
      </c>
      <c r="BF1305" s="216">
        <f>IF(N1305="snížená",J1305,0)</f>
        <v>0</v>
      </c>
      <c r="BG1305" s="216">
        <f>IF(N1305="zákl. přenesená",J1305,0)</f>
        <v>0</v>
      </c>
      <c r="BH1305" s="216">
        <f>IF(N1305="sníž. přenesená",J1305,0)</f>
        <v>0</v>
      </c>
      <c r="BI1305" s="216">
        <f>IF(N1305="nulová",J1305,0)</f>
        <v>0</v>
      </c>
      <c r="BJ1305" s="18" t="s">
        <v>81</v>
      </c>
      <c r="BK1305" s="216">
        <f>ROUND(I1305*H1305,2)</f>
        <v>0</v>
      </c>
      <c r="BL1305" s="18" t="s">
        <v>187</v>
      </c>
      <c r="BM1305" s="215" t="s">
        <v>1300</v>
      </c>
    </row>
    <row r="1306" spans="2:51" s="13" customFormat="1" ht="10.2">
      <c r="B1306" s="221"/>
      <c r="C1306" s="222"/>
      <c r="D1306" s="217" t="s">
        <v>177</v>
      </c>
      <c r="E1306" s="223" t="s">
        <v>1</v>
      </c>
      <c r="F1306" s="224" t="s">
        <v>1301</v>
      </c>
      <c r="G1306" s="222"/>
      <c r="H1306" s="225">
        <v>2.58</v>
      </c>
      <c r="I1306" s="226"/>
      <c r="J1306" s="222"/>
      <c r="K1306" s="222"/>
      <c r="L1306" s="227"/>
      <c r="M1306" s="228"/>
      <c r="N1306" s="229"/>
      <c r="O1306" s="229"/>
      <c r="P1306" s="229"/>
      <c r="Q1306" s="229"/>
      <c r="R1306" s="229"/>
      <c r="S1306" s="229"/>
      <c r="T1306" s="230"/>
      <c r="AT1306" s="231" t="s">
        <v>177</v>
      </c>
      <c r="AU1306" s="231" t="s">
        <v>83</v>
      </c>
      <c r="AV1306" s="13" t="s">
        <v>83</v>
      </c>
      <c r="AW1306" s="13" t="s">
        <v>29</v>
      </c>
      <c r="AX1306" s="13" t="s">
        <v>73</v>
      </c>
      <c r="AY1306" s="231" t="s">
        <v>143</v>
      </c>
    </row>
    <row r="1307" spans="2:51" s="15" customFormat="1" ht="10.2">
      <c r="B1307" s="243"/>
      <c r="C1307" s="244"/>
      <c r="D1307" s="217" t="s">
        <v>177</v>
      </c>
      <c r="E1307" s="245" t="s">
        <v>1</v>
      </c>
      <c r="F1307" s="246" t="s">
        <v>744</v>
      </c>
      <c r="G1307" s="244"/>
      <c r="H1307" s="247">
        <v>2.58</v>
      </c>
      <c r="I1307" s="248"/>
      <c r="J1307" s="244"/>
      <c r="K1307" s="244"/>
      <c r="L1307" s="249"/>
      <c r="M1307" s="250"/>
      <c r="N1307" s="251"/>
      <c r="O1307" s="251"/>
      <c r="P1307" s="251"/>
      <c r="Q1307" s="251"/>
      <c r="R1307" s="251"/>
      <c r="S1307" s="251"/>
      <c r="T1307" s="252"/>
      <c r="AT1307" s="253" t="s">
        <v>177</v>
      </c>
      <c r="AU1307" s="253" t="s">
        <v>83</v>
      </c>
      <c r="AV1307" s="15" t="s">
        <v>157</v>
      </c>
      <c r="AW1307" s="15" t="s">
        <v>29</v>
      </c>
      <c r="AX1307" s="15" t="s">
        <v>73</v>
      </c>
      <c r="AY1307" s="253" t="s">
        <v>143</v>
      </c>
    </row>
    <row r="1308" spans="2:51" s="13" customFormat="1" ht="10.2">
      <c r="B1308" s="221"/>
      <c r="C1308" s="222"/>
      <c r="D1308" s="217" t="s">
        <v>177</v>
      </c>
      <c r="E1308" s="223" t="s">
        <v>1</v>
      </c>
      <c r="F1308" s="224" t="s">
        <v>1302</v>
      </c>
      <c r="G1308" s="222"/>
      <c r="H1308" s="225">
        <v>5.16</v>
      </c>
      <c r="I1308" s="226"/>
      <c r="J1308" s="222"/>
      <c r="K1308" s="222"/>
      <c r="L1308" s="227"/>
      <c r="M1308" s="228"/>
      <c r="N1308" s="229"/>
      <c r="O1308" s="229"/>
      <c r="P1308" s="229"/>
      <c r="Q1308" s="229"/>
      <c r="R1308" s="229"/>
      <c r="S1308" s="229"/>
      <c r="T1308" s="230"/>
      <c r="AT1308" s="231" t="s">
        <v>177</v>
      </c>
      <c r="AU1308" s="231" t="s">
        <v>83</v>
      </c>
      <c r="AV1308" s="13" t="s">
        <v>83</v>
      </c>
      <c r="AW1308" s="13" t="s">
        <v>29</v>
      </c>
      <c r="AX1308" s="13" t="s">
        <v>73</v>
      </c>
      <c r="AY1308" s="231" t="s">
        <v>143</v>
      </c>
    </row>
    <row r="1309" spans="2:51" s="15" customFormat="1" ht="10.2">
      <c r="B1309" s="243"/>
      <c r="C1309" s="244"/>
      <c r="D1309" s="217" t="s">
        <v>177</v>
      </c>
      <c r="E1309" s="245" t="s">
        <v>1</v>
      </c>
      <c r="F1309" s="246" t="s">
        <v>757</v>
      </c>
      <c r="G1309" s="244"/>
      <c r="H1309" s="247">
        <v>5.16</v>
      </c>
      <c r="I1309" s="248"/>
      <c r="J1309" s="244"/>
      <c r="K1309" s="244"/>
      <c r="L1309" s="249"/>
      <c r="M1309" s="250"/>
      <c r="N1309" s="251"/>
      <c r="O1309" s="251"/>
      <c r="P1309" s="251"/>
      <c r="Q1309" s="251"/>
      <c r="R1309" s="251"/>
      <c r="S1309" s="251"/>
      <c r="T1309" s="252"/>
      <c r="AT1309" s="253" t="s">
        <v>177</v>
      </c>
      <c r="AU1309" s="253" t="s">
        <v>83</v>
      </c>
      <c r="AV1309" s="15" t="s">
        <v>157</v>
      </c>
      <c r="AW1309" s="15" t="s">
        <v>29</v>
      </c>
      <c r="AX1309" s="15" t="s">
        <v>73</v>
      </c>
      <c r="AY1309" s="253" t="s">
        <v>143</v>
      </c>
    </row>
    <row r="1310" spans="2:51" s="14" customFormat="1" ht="10.2">
      <c r="B1310" s="232"/>
      <c r="C1310" s="233"/>
      <c r="D1310" s="217" t="s">
        <v>177</v>
      </c>
      <c r="E1310" s="234" t="s">
        <v>1</v>
      </c>
      <c r="F1310" s="235" t="s">
        <v>179</v>
      </c>
      <c r="G1310" s="233"/>
      <c r="H1310" s="236">
        <v>7.74</v>
      </c>
      <c r="I1310" s="237"/>
      <c r="J1310" s="233"/>
      <c r="K1310" s="233"/>
      <c r="L1310" s="238"/>
      <c r="M1310" s="239"/>
      <c r="N1310" s="240"/>
      <c r="O1310" s="240"/>
      <c r="P1310" s="240"/>
      <c r="Q1310" s="240"/>
      <c r="R1310" s="240"/>
      <c r="S1310" s="240"/>
      <c r="T1310" s="241"/>
      <c r="AT1310" s="242" t="s">
        <v>177</v>
      </c>
      <c r="AU1310" s="242" t="s">
        <v>83</v>
      </c>
      <c r="AV1310" s="14" t="s">
        <v>151</v>
      </c>
      <c r="AW1310" s="14" t="s">
        <v>29</v>
      </c>
      <c r="AX1310" s="14" t="s">
        <v>81</v>
      </c>
      <c r="AY1310" s="242" t="s">
        <v>143</v>
      </c>
    </row>
    <row r="1311" spans="1:65" s="2" customFormat="1" ht="43.2" customHeight="1">
      <c r="A1311" s="35"/>
      <c r="B1311" s="36"/>
      <c r="C1311" s="204" t="s">
        <v>1303</v>
      </c>
      <c r="D1311" s="204" t="s">
        <v>146</v>
      </c>
      <c r="E1311" s="205" t="s">
        <v>1304</v>
      </c>
      <c r="F1311" s="206" t="s">
        <v>1305</v>
      </c>
      <c r="G1311" s="207" t="s">
        <v>199</v>
      </c>
      <c r="H1311" s="208">
        <v>125.489</v>
      </c>
      <c r="I1311" s="209"/>
      <c r="J1311" s="210">
        <f>ROUND(I1311*H1311,2)</f>
        <v>0</v>
      </c>
      <c r="K1311" s="206" t="s">
        <v>150</v>
      </c>
      <c r="L1311" s="40"/>
      <c r="M1311" s="211" t="s">
        <v>1</v>
      </c>
      <c r="N1311" s="212" t="s">
        <v>38</v>
      </c>
      <c r="O1311" s="72"/>
      <c r="P1311" s="213">
        <f>O1311*H1311</f>
        <v>0</v>
      </c>
      <c r="Q1311" s="213">
        <v>0.0001</v>
      </c>
      <c r="R1311" s="213">
        <f>Q1311*H1311</f>
        <v>0.012548900000000002</v>
      </c>
      <c r="S1311" s="213">
        <v>0</v>
      </c>
      <c r="T1311" s="214">
        <f>S1311*H1311</f>
        <v>0</v>
      </c>
      <c r="U1311" s="35"/>
      <c r="V1311" s="35"/>
      <c r="W1311" s="35"/>
      <c r="X1311" s="35"/>
      <c r="Y1311" s="35"/>
      <c r="Z1311" s="35"/>
      <c r="AA1311" s="35"/>
      <c r="AB1311" s="35"/>
      <c r="AC1311" s="35"/>
      <c r="AD1311" s="35"/>
      <c r="AE1311" s="35"/>
      <c r="AR1311" s="215" t="s">
        <v>187</v>
      </c>
      <c r="AT1311" s="215" t="s">
        <v>146</v>
      </c>
      <c r="AU1311" s="215" t="s">
        <v>83</v>
      </c>
      <c r="AY1311" s="18" t="s">
        <v>143</v>
      </c>
      <c r="BE1311" s="216">
        <f>IF(N1311="základní",J1311,0)</f>
        <v>0</v>
      </c>
      <c r="BF1311" s="216">
        <f>IF(N1311="snížená",J1311,0)</f>
        <v>0</v>
      </c>
      <c r="BG1311" s="216">
        <f>IF(N1311="zákl. přenesená",J1311,0)</f>
        <v>0</v>
      </c>
      <c r="BH1311" s="216">
        <f>IF(N1311="sníž. přenesená",J1311,0)</f>
        <v>0</v>
      </c>
      <c r="BI1311" s="216">
        <f>IF(N1311="nulová",J1311,0)</f>
        <v>0</v>
      </c>
      <c r="BJ1311" s="18" t="s">
        <v>81</v>
      </c>
      <c r="BK1311" s="216">
        <f>ROUND(I1311*H1311,2)</f>
        <v>0</v>
      </c>
      <c r="BL1311" s="18" t="s">
        <v>187</v>
      </c>
      <c r="BM1311" s="215" t="s">
        <v>1306</v>
      </c>
    </row>
    <row r="1312" spans="1:47" s="2" customFormat="1" ht="182.4">
      <c r="A1312" s="35"/>
      <c r="B1312" s="36"/>
      <c r="C1312" s="37"/>
      <c r="D1312" s="217" t="s">
        <v>152</v>
      </c>
      <c r="E1312" s="37"/>
      <c r="F1312" s="218" t="s">
        <v>1281</v>
      </c>
      <c r="G1312" s="37"/>
      <c r="H1312" s="37"/>
      <c r="I1312" s="116"/>
      <c r="J1312" s="37"/>
      <c r="K1312" s="37"/>
      <c r="L1312" s="40"/>
      <c r="M1312" s="219"/>
      <c r="N1312" s="220"/>
      <c r="O1312" s="72"/>
      <c r="P1312" s="72"/>
      <c r="Q1312" s="72"/>
      <c r="R1312" s="72"/>
      <c r="S1312" s="72"/>
      <c r="T1312" s="73"/>
      <c r="U1312" s="35"/>
      <c r="V1312" s="35"/>
      <c r="W1312" s="35"/>
      <c r="X1312" s="35"/>
      <c r="Y1312" s="35"/>
      <c r="Z1312" s="35"/>
      <c r="AA1312" s="35"/>
      <c r="AB1312" s="35"/>
      <c r="AC1312" s="35"/>
      <c r="AD1312" s="35"/>
      <c r="AE1312" s="35"/>
      <c r="AT1312" s="18" t="s">
        <v>152</v>
      </c>
      <c r="AU1312" s="18" t="s">
        <v>83</v>
      </c>
    </row>
    <row r="1313" spans="1:65" s="2" customFormat="1" ht="32.4" customHeight="1">
      <c r="A1313" s="35"/>
      <c r="B1313" s="36"/>
      <c r="C1313" s="204" t="s">
        <v>731</v>
      </c>
      <c r="D1313" s="204" t="s">
        <v>146</v>
      </c>
      <c r="E1313" s="205" t="s">
        <v>1307</v>
      </c>
      <c r="F1313" s="206" t="s">
        <v>1308</v>
      </c>
      <c r="G1313" s="207" t="s">
        <v>174</v>
      </c>
      <c r="H1313" s="208">
        <v>250.975</v>
      </c>
      <c r="I1313" s="209"/>
      <c r="J1313" s="210">
        <f>ROUND(I1313*H1313,2)</f>
        <v>0</v>
      </c>
      <c r="K1313" s="206" t="s">
        <v>150</v>
      </c>
      <c r="L1313" s="40"/>
      <c r="M1313" s="211" t="s">
        <v>1</v>
      </c>
      <c r="N1313" s="212" t="s">
        <v>38</v>
      </c>
      <c r="O1313" s="72"/>
      <c r="P1313" s="213">
        <f>O1313*H1313</f>
        <v>0</v>
      </c>
      <c r="Q1313" s="213">
        <v>0.000515</v>
      </c>
      <c r="R1313" s="213">
        <f>Q1313*H1313</f>
        <v>0.12925212500000002</v>
      </c>
      <c r="S1313" s="213">
        <v>0</v>
      </c>
      <c r="T1313" s="214">
        <f>S1313*H1313</f>
        <v>0</v>
      </c>
      <c r="U1313" s="35"/>
      <c r="V1313" s="35"/>
      <c r="W1313" s="35"/>
      <c r="X1313" s="35"/>
      <c r="Y1313" s="35"/>
      <c r="Z1313" s="35"/>
      <c r="AA1313" s="35"/>
      <c r="AB1313" s="35"/>
      <c r="AC1313" s="35"/>
      <c r="AD1313" s="35"/>
      <c r="AE1313" s="35"/>
      <c r="AR1313" s="215" t="s">
        <v>187</v>
      </c>
      <c r="AT1313" s="215" t="s">
        <v>146</v>
      </c>
      <c r="AU1313" s="215" t="s">
        <v>83</v>
      </c>
      <c r="AY1313" s="18" t="s">
        <v>143</v>
      </c>
      <c r="BE1313" s="216">
        <f>IF(N1313="základní",J1313,0)</f>
        <v>0</v>
      </c>
      <c r="BF1313" s="216">
        <f>IF(N1313="snížená",J1313,0)</f>
        <v>0</v>
      </c>
      <c r="BG1313" s="216">
        <f>IF(N1313="zákl. přenesená",J1313,0)</f>
        <v>0</v>
      </c>
      <c r="BH1313" s="216">
        <f>IF(N1313="sníž. přenesená",J1313,0)</f>
        <v>0</v>
      </c>
      <c r="BI1313" s="216">
        <f>IF(N1313="nulová",J1313,0)</f>
        <v>0</v>
      </c>
      <c r="BJ1313" s="18" t="s">
        <v>81</v>
      </c>
      <c r="BK1313" s="216">
        <f>ROUND(I1313*H1313,2)</f>
        <v>0</v>
      </c>
      <c r="BL1313" s="18" t="s">
        <v>187</v>
      </c>
      <c r="BM1313" s="215" t="s">
        <v>1309</v>
      </c>
    </row>
    <row r="1314" spans="1:47" s="2" customFormat="1" ht="182.4">
      <c r="A1314" s="35"/>
      <c r="B1314" s="36"/>
      <c r="C1314" s="37"/>
      <c r="D1314" s="217" t="s">
        <v>152</v>
      </c>
      <c r="E1314" s="37"/>
      <c r="F1314" s="218" t="s">
        <v>1281</v>
      </c>
      <c r="G1314" s="37"/>
      <c r="H1314" s="37"/>
      <c r="I1314" s="116"/>
      <c r="J1314" s="37"/>
      <c r="K1314" s="37"/>
      <c r="L1314" s="40"/>
      <c r="M1314" s="219"/>
      <c r="N1314" s="220"/>
      <c r="O1314" s="72"/>
      <c r="P1314" s="72"/>
      <c r="Q1314" s="72"/>
      <c r="R1314" s="72"/>
      <c r="S1314" s="72"/>
      <c r="T1314" s="73"/>
      <c r="U1314" s="35"/>
      <c r="V1314" s="35"/>
      <c r="W1314" s="35"/>
      <c r="X1314" s="35"/>
      <c r="Y1314" s="35"/>
      <c r="Z1314" s="35"/>
      <c r="AA1314" s="35"/>
      <c r="AB1314" s="35"/>
      <c r="AC1314" s="35"/>
      <c r="AD1314" s="35"/>
      <c r="AE1314" s="35"/>
      <c r="AT1314" s="18" t="s">
        <v>152</v>
      </c>
      <c r="AU1314" s="18" t="s">
        <v>83</v>
      </c>
    </row>
    <row r="1315" spans="2:51" s="13" customFormat="1" ht="10.2">
      <c r="B1315" s="221"/>
      <c r="C1315" s="222"/>
      <c r="D1315" s="217" t="s">
        <v>177</v>
      </c>
      <c r="E1315" s="223" t="s">
        <v>1</v>
      </c>
      <c r="F1315" s="224" t="s">
        <v>1310</v>
      </c>
      <c r="G1315" s="222"/>
      <c r="H1315" s="225">
        <v>29.6</v>
      </c>
      <c r="I1315" s="226"/>
      <c r="J1315" s="222"/>
      <c r="K1315" s="222"/>
      <c r="L1315" s="227"/>
      <c r="M1315" s="228"/>
      <c r="N1315" s="229"/>
      <c r="O1315" s="229"/>
      <c r="P1315" s="229"/>
      <c r="Q1315" s="229"/>
      <c r="R1315" s="229"/>
      <c r="S1315" s="229"/>
      <c r="T1315" s="230"/>
      <c r="AT1315" s="231" t="s">
        <v>177</v>
      </c>
      <c r="AU1315" s="231" t="s">
        <v>83</v>
      </c>
      <c r="AV1315" s="13" t="s">
        <v>83</v>
      </c>
      <c r="AW1315" s="13" t="s">
        <v>29</v>
      </c>
      <c r="AX1315" s="13" t="s">
        <v>73</v>
      </c>
      <c r="AY1315" s="231" t="s">
        <v>143</v>
      </c>
    </row>
    <row r="1316" spans="2:51" s="13" customFormat="1" ht="10.2">
      <c r="B1316" s="221"/>
      <c r="C1316" s="222"/>
      <c r="D1316" s="217" t="s">
        <v>177</v>
      </c>
      <c r="E1316" s="223" t="s">
        <v>1</v>
      </c>
      <c r="F1316" s="224" t="s">
        <v>1311</v>
      </c>
      <c r="G1316" s="222"/>
      <c r="H1316" s="225">
        <v>16.075</v>
      </c>
      <c r="I1316" s="226"/>
      <c r="J1316" s="222"/>
      <c r="K1316" s="222"/>
      <c r="L1316" s="227"/>
      <c r="M1316" s="228"/>
      <c r="N1316" s="229"/>
      <c r="O1316" s="229"/>
      <c r="P1316" s="229"/>
      <c r="Q1316" s="229"/>
      <c r="R1316" s="229"/>
      <c r="S1316" s="229"/>
      <c r="T1316" s="230"/>
      <c r="AT1316" s="231" t="s">
        <v>177</v>
      </c>
      <c r="AU1316" s="231" t="s">
        <v>83</v>
      </c>
      <c r="AV1316" s="13" t="s">
        <v>83</v>
      </c>
      <c r="AW1316" s="13" t="s">
        <v>29</v>
      </c>
      <c r="AX1316" s="13" t="s">
        <v>73</v>
      </c>
      <c r="AY1316" s="231" t="s">
        <v>143</v>
      </c>
    </row>
    <row r="1317" spans="2:51" s="13" customFormat="1" ht="10.2">
      <c r="B1317" s="221"/>
      <c r="C1317" s="222"/>
      <c r="D1317" s="217" t="s">
        <v>177</v>
      </c>
      <c r="E1317" s="223" t="s">
        <v>1</v>
      </c>
      <c r="F1317" s="224" t="s">
        <v>1312</v>
      </c>
      <c r="G1317" s="222"/>
      <c r="H1317" s="225">
        <v>12.4</v>
      </c>
      <c r="I1317" s="226"/>
      <c r="J1317" s="222"/>
      <c r="K1317" s="222"/>
      <c r="L1317" s="227"/>
      <c r="M1317" s="228"/>
      <c r="N1317" s="229"/>
      <c r="O1317" s="229"/>
      <c r="P1317" s="229"/>
      <c r="Q1317" s="229"/>
      <c r="R1317" s="229"/>
      <c r="S1317" s="229"/>
      <c r="T1317" s="230"/>
      <c r="AT1317" s="231" t="s">
        <v>177</v>
      </c>
      <c r="AU1317" s="231" t="s">
        <v>83</v>
      </c>
      <c r="AV1317" s="13" t="s">
        <v>83</v>
      </c>
      <c r="AW1317" s="13" t="s">
        <v>29</v>
      </c>
      <c r="AX1317" s="13" t="s">
        <v>73</v>
      </c>
      <c r="AY1317" s="231" t="s">
        <v>143</v>
      </c>
    </row>
    <row r="1318" spans="2:51" s="13" customFormat="1" ht="10.2">
      <c r="B1318" s="221"/>
      <c r="C1318" s="222"/>
      <c r="D1318" s="217" t="s">
        <v>177</v>
      </c>
      <c r="E1318" s="223" t="s">
        <v>1</v>
      </c>
      <c r="F1318" s="224" t="s">
        <v>1313</v>
      </c>
      <c r="G1318" s="222"/>
      <c r="H1318" s="225">
        <v>4.3</v>
      </c>
      <c r="I1318" s="226"/>
      <c r="J1318" s="222"/>
      <c r="K1318" s="222"/>
      <c r="L1318" s="227"/>
      <c r="M1318" s="228"/>
      <c r="N1318" s="229"/>
      <c r="O1318" s="229"/>
      <c r="P1318" s="229"/>
      <c r="Q1318" s="229"/>
      <c r="R1318" s="229"/>
      <c r="S1318" s="229"/>
      <c r="T1318" s="230"/>
      <c r="AT1318" s="231" t="s">
        <v>177</v>
      </c>
      <c r="AU1318" s="231" t="s">
        <v>83</v>
      </c>
      <c r="AV1318" s="13" t="s">
        <v>83</v>
      </c>
      <c r="AW1318" s="13" t="s">
        <v>29</v>
      </c>
      <c r="AX1318" s="13" t="s">
        <v>73</v>
      </c>
      <c r="AY1318" s="231" t="s">
        <v>143</v>
      </c>
    </row>
    <row r="1319" spans="2:51" s="15" customFormat="1" ht="10.2">
      <c r="B1319" s="243"/>
      <c r="C1319" s="244"/>
      <c r="D1319" s="217" t="s">
        <v>177</v>
      </c>
      <c r="E1319" s="245" t="s">
        <v>1</v>
      </c>
      <c r="F1319" s="246" t="s">
        <v>744</v>
      </c>
      <c r="G1319" s="244"/>
      <c r="H1319" s="247">
        <v>62.37499999999999</v>
      </c>
      <c r="I1319" s="248"/>
      <c r="J1319" s="244"/>
      <c r="K1319" s="244"/>
      <c r="L1319" s="249"/>
      <c r="M1319" s="250"/>
      <c r="N1319" s="251"/>
      <c r="O1319" s="251"/>
      <c r="P1319" s="251"/>
      <c r="Q1319" s="251"/>
      <c r="R1319" s="251"/>
      <c r="S1319" s="251"/>
      <c r="T1319" s="252"/>
      <c r="AT1319" s="253" t="s">
        <v>177</v>
      </c>
      <c r="AU1319" s="253" t="s">
        <v>83</v>
      </c>
      <c r="AV1319" s="15" t="s">
        <v>157</v>
      </c>
      <c r="AW1319" s="15" t="s">
        <v>29</v>
      </c>
      <c r="AX1319" s="15" t="s">
        <v>73</v>
      </c>
      <c r="AY1319" s="253" t="s">
        <v>143</v>
      </c>
    </row>
    <row r="1320" spans="2:51" s="13" customFormat="1" ht="10.2">
      <c r="B1320" s="221"/>
      <c r="C1320" s="222"/>
      <c r="D1320" s="217" t="s">
        <v>177</v>
      </c>
      <c r="E1320" s="223" t="s">
        <v>1</v>
      </c>
      <c r="F1320" s="224" t="s">
        <v>1314</v>
      </c>
      <c r="G1320" s="222"/>
      <c r="H1320" s="225">
        <v>29.65</v>
      </c>
      <c r="I1320" s="226"/>
      <c r="J1320" s="222"/>
      <c r="K1320" s="222"/>
      <c r="L1320" s="227"/>
      <c r="M1320" s="228"/>
      <c r="N1320" s="229"/>
      <c r="O1320" s="229"/>
      <c r="P1320" s="229"/>
      <c r="Q1320" s="229"/>
      <c r="R1320" s="229"/>
      <c r="S1320" s="229"/>
      <c r="T1320" s="230"/>
      <c r="AT1320" s="231" t="s">
        <v>177</v>
      </c>
      <c r="AU1320" s="231" t="s">
        <v>83</v>
      </c>
      <c r="AV1320" s="13" t="s">
        <v>83</v>
      </c>
      <c r="AW1320" s="13" t="s">
        <v>29</v>
      </c>
      <c r="AX1320" s="13" t="s">
        <v>73</v>
      </c>
      <c r="AY1320" s="231" t="s">
        <v>143</v>
      </c>
    </row>
    <row r="1321" spans="2:51" s="13" customFormat="1" ht="10.2">
      <c r="B1321" s="221"/>
      <c r="C1321" s="222"/>
      <c r="D1321" s="217" t="s">
        <v>177</v>
      </c>
      <c r="E1321" s="223" t="s">
        <v>1</v>
      </c>
      <c r="F1321" s="224" t="s">
        <v>1315</v>
      </c>
      <c r="G1321" s="222"/>
      <c r="H1321" s="225">
        <v>16.8</v>
      </c>
      <c r="I1321" s="226"/>
      <c r="J1321" s="222"/>
      <c r="K1321" s="222"/>
      <c r="L1321" s="227"/>
      <c r="M1321" s="228"/>
      <c r="N1321" s="229"/>
      <c r="O1321" s="229"/>
      <c r="P1321" s="229"/>
      <c r="Q1321" s="229"/>
      <c r="R1321" s="229"/>
      <c r="S1321" s="229"/>
      <c r="T1321" s="230"/>
      <c r="AT1321" s="231" t="s">
        <v>177</v>
      </c>
      <c r="AU1321" s="231" t="s">
        <v>83</v>
      </c>
      <c r="AV1321" s="13" t="s">
        <v>83</v>
      </c>
      <c r="AW1321" s="13" t="s">
        <v>29</v>
      </c>
      <c r="AX1321" s="13" t="s">
        <v>73</v>
      </c>
      <c r="AY1321" s="231" t="s">
        <v>143</v>
      </c>
    </row>
    <row r="1322" spans="2:51" s="13" customFormat="1" ht="10.2">
      <c r="B1322" s="221"/>
      <c r="C1322" s="222"/>
      <c r="D1322" s="217" t="s">
        <v>177</v>
      </c>
      <c r="E1322" s="223" t="s">
        <v>1</v>
      </c>
      <c r="F1322" s="224" t="s">
        <v>1316</v>
      </c>
      <c r="G1322" s="222"/>
      <c r="H1322" s="225">
        <v>16.6</v>
      </c>
      <c r="I1322" s="226"/>
      <c r="J1322" s="222"/>
      <c r="K1322" s="222"/>
      <c r="L1322" s="227"/>
      <c r="M1322" s="228"/>
      <c r="N1322" s="229"/>
      <c r="O1322" s="229"/>
      <c r="P1322" s="229"/>
      <c r="Q1322" s="229"/>
      <c r="R1322" s="229"/>
      <c r="S1322" s="229"/>
      <c r="T1322" s="230"/>
      <c r="AT1322" s="231" t="s">
        <v>177</v>
      </c>
      <c r="AU1322" s="231" t="s">
        <v>83</v>
      </c>
      <c r="AV1322" s="13" t="s">
        <v>83</v>
      </c>
      <c r="AW1322" s="13" t="s">
        <v>29</v>
      </c>
      <c r="AX1322" s="13" t="s">
        <v>73</v>
      </c>
      <c r="AY1322" s="231" t="s">
        <v>143</v>
      </c>
    </row>
    <row r="1323" spans="2:51" s="15" customFormat="1" ht="10.2">
      <c r="B1323" s="243"/>
      <c r="C1323" s="244"/>
      <c r="D1323" s="217" t="s">
        <v>177</v>
      </c>
      <c r="E1323" s="245" t="s">
        <v>1</v>
      </c>
      <c r="F1323" s="246" t="s">
        <v>748</v>
      </c>
      <c r="G1323" s="244"/>
      <c r="H1323" s="247">
        <v>63.050000000000004</v>
      </c>
      <c r="I1323" s="248"/>
      <c r="J1323" s="244"/>
      <c r="K1323" s="244"/>
      <c r="L1323" s="249"/>
      <c r="M1323" s="250"/>
      <c r="N1323" s="251"/>
      <c r="O1323" s="251"/>
      <c r="P1323" s="251"/>
      <c r="Q1323" s="251"/>
      <c r="R1323" s="251"/>
      <c r="S1323" s="251"/>
      <c r="T1323" s="252"/>
      <c r="AT1323" s="253" t="s">
        <v>177</v>
      </c>
      <c r="AU1323" s="253" t="s">
        <v>83</v>
      </c>
      <c r="AV1323" s="15" t="s">
        <v>157</v>
      </c>
      <c r="AW1323" s="15" t="s">
        <v>29</v>
      </c>
      <c r="AX1323" s="15" t="s">
        <v>73</v>
      </c>
      <c r="AY1323" s="253" t="s">
        <v>143</v>
      </c>
    </row>
    <row r="1324" spans="2:51" s="13" customFormat="1" ht="10.2">
      <c r="B1324" s="221"/>
      <c r="C1324" s="222"/>
      <c r="D1324" s="217" t="s">
        <v>177</v>
      </c>
      <c r="E1324" s="223" t="s">
        <v>1</v>
      </c>
      <c r="F1324" s="224" t="s">
        <v>1317</v>
      </c>
      <c r="G1324" s="222"/>
      <c r="H1324" s="225">
        <v>29.625</v>
      </c>
      <c r="I1324" s="226"/>
      <c r="J1324" s="222"/>
      <c r="K1324" s="222"/>
      <c r="L1324" s="227"/>
      <c r="M1324" s="228"/>
      <c r="N1324" s="229"/>
      <c r="O1324" s="229"/>
      <c r="P1324" s="229"/>
      <c r="Q1324" s="229"/>
      <c r="R1324" s="229"/>
      <c r="S1324" s="229"/>
      <c r="T1324" s="230"/>
      <c r="AT1324" s="231" t="s">
        <v>177</v>
      </c>
      <c r="AU1324" s="231" t="s">
        <v>83</v>
      </c>
      <c r="AV1324" s="13" t="s">
        <v>83</v>
      </c>
      <c r="AW1324" s="13" t="s">
        <v>29</v>
      </c>
      <c r="AX1324" s="13" t="s">
        <v>73</v>
      </c>
      <c r="AY1324" s="231" t="s">
        <v>143</v>
      </c>
    </row>
    <row r="1325" spans="2:51" s="13" customFormat="1" ht="10.2">
      <c r="B1325" s="221"/>
      <c r="C1325" s="222"/>
      <c r="D1325" s="217" t="s">
        <v>177</v>
      </c>
      <c r="E1325" s="223" t="s">
        <v>1</v>
      </c>
      <c r="F1325" s="224" t="s">
        <v>1318</v>
      </c>
      <c r="G1325" s="222"/>
      <c r="H1325" s="225">
        <v>16.65</v>
      </c>
      <c r="I1325" s="226"/>
      <c r="J1325" s="222"/>
      <c r="K1325" s="222"/>
      <c r="L1325" s="227"/>
      <c r="M1325" s="228"/>
      <c r="N1325" s="229"/>
      <c r="O1325" s="229"/>
      <c r="P1325" s="229"/>
      <c r="Q1325" s="229"/>
      <c r="R1325" s="229"/>
      <c r="S1325" s="229"/>
      <c r="T1325" s="230"/>
      <c r="AT1325" s="231" t="s">
        <v>177</v>
      </c>
      <c r="AU1325" s="231" t="s">
        <v>83</v>
      </c>
      <c r="AV1325" s="13" t="s">
        <v>83</v>
      </c>
      <c r="AW1325" s="13" t="s">
        <v>29</v>
      </c>
      <c r="AX1325" s="13" t="s">
        <v>73</v>
      </c>
      <c r="AY1325" s="231" t="s">
        <v>143</v>
      </c>
    </row>
    <row r="1326" spans="2:51" s="13" customFormat="1" ht="10.2">
      <c r="B1326" s="221"/>
      <c r="C1326" s="222"/>
      <c r="D1326" s="217" t="s">
        <v>177</v>
      </c>
      <c r="E1326" s="223" t="s">
        <v>1</v>
      </c>
      <c r="F1326" s="224" t="s">
        <v>1319</v>
      </c>
      <c r="G1326" s="222"/>
      <c r="H1326" s="225">
        <v>16.7</v>
      </c>
      <c r="I1326" s="226"/>
      <c r="J1326" s="222"/>
      <c r="K1326" s="222"/>
      <c r="L1326" s="227"/>
      <c r="M1326" s="228"/>
      <c r="N1326" s="229"/>
      <c r="O1326" s="229"/>
      <c r="P1326" s="229"/>
      <c r="Q1326" s="229"/>
      <c r="R1326" s="229"/>
      <c r="S1326" s="229"/>
      <c r="T1326" s="230"/>
      <c r="AT1326" s="231" t="s">
        <v>177</v>
      </c>
      <c r="AU1326" s="231" t="s">
        <v>83</v>
      </c>
      <c r="AV1326" s="13" t="s">
        <v>83</v>
      </c>
      <c r="AW1326" s="13" t="s">
        <v>29</v>
      </c>
      <c r="AX1326" s="13" t="s">
        <v>73</v>
      </c>
      <c r="AY1326" s="231" t="s">
        <v>143</v>
      </c>
    </row>
    <row r="1327" spans="2:51" s="15" customFormat="1" ht="10.2">
      <c r="B1327" s="243"/>
      <c r="C1327" s="244"/>
      <c r="D1327" s="217" t="s">
        <v>177</v>
      </c>
      <c r="E1327" s="245" t="s">
        <v>1</v>
      </c>
      <c r="F1327" s="246" t="s">
        <v>752</v>
      </c>
      <c r="G1327" s="244"/>
      <c r="H1327" s="247">
        <v>62.974999999999994</v>
      </c>
      <c r="I1327" s="248"/>
      <c r="J1327" s="244"/>
      <c r="K1327" s="244"/>
      <c r="L1327" s="249"/>
      <c r="M1327" s="250"/>
      <c r="N1327" s="251"/>
      <c r="O1327" s="251"/>
      <c r="P1327" s="251"/>
      <c r="Q1327" s="251"/>
      <c r="R1327" s="251"/>
      <c r="S1327" s="251"/>
      <c r="T1327" s="252"/>
      <c r="AT1327" s="253" t="s">
        <v>177</v>
      </c>
      <c r="AU1327" s="253" t="s">
        <v>83</v>
      </c>
      <c r="AV1327" s="15" t="s">
        <v>157</v>
      </c>
      <c r="AW1327" s="15" t="s">
        <v>29</v>
      </c>
      <c r="AX1327" s="15" t="s">
        <v>73</v>
      </c>
      <c r="AY1327" s="253" t="s">
        <v>143</v>
      </c>
    </row>
    <row r="1328" spans="2:51" s="13" customFormat="1" ht="10.2">
      <c r="B1328" s="221"/>
      <c r="C1328" s="222"/>
      <c r="D1328" s="217" t="s">
        <v>177</v>
      </c>
      <c r="E1328" s="223" t="s">
        <v>1</v>
      </c>
      <c r="F1328" s="224" t="s">
        <v>1320</v>
      </c>
      <c r="G1328" s="222"/>
      <c r="H1328" s="225">
        <v>29.325</v>
      </c>
      <c r="I1328" s="226"/>
      <c r="J1328" s="222"/>
      <c r="K1328" s="222"/>
      <c r="L1328" s="227"/>
      <c r="M1328" s="228"/>
      <c r="N1328" s="229"/>
      <c r="O1328" s="229"/>
      <c r="P1328" s="229"/>
      <c r="Q1328" s="229"/>
      <c r="R1328" s="229"/>
      <c r="S1328" s="229"/>
      <c r="T1328" s="230"/>
      <c r="AT1328" s="231" t="s">
        <v>177</v>
      </c>
      <c r="AU1328" s="231" t="s">
        <v>83</v>
      </c>
      <c r="AV1328" s="13" t="s">
        <v>83</v>
      </c>
      <c r="AW1328" s="13" t="s">
        <v>29</v>
      </c>
      <c r="AX1328" s="13" t="s">
        <v>73</v>
      </c>
      <c r="AY1328" s="231" t="s">
        <v>143</v>
      </c>
    </row>
    <row r="1329" spans="2:51" s="13" customFormat="1" ht="10.2">
      <c r="B1329" s="221"/>
      <c r="C1329" s="222"/>
      <c r="D1329" s="217" t="s">
        <v>177</v>
      </c>
      <c r="E1329" s="223" t="s">
        <v>1</v>
      </c>
      <c r="F1329" s="224" t="s">
        <v>1321</v>
      </c>
      <c r="G1329" s="222"/>
      <c r="H1329" s="225">
        <v>16.65</v>
      </c>
      <c r="I1329" s="226"/>
      <c r="J1329" s="222"/>
      <c r="K1329" s="222"/>
      <c r="L1329" s="227"/>
      <c r="M1329" s="228"/>
      <c r="N1329" s="229"/>
      <c r="O1329" s="229"/>
      <c r="P1329" s="229"/>
      <c r="Q1329" s="229"/>
      <c r="R1329" s="229"/>
      <c r="S1329" s="229"/>
      <c r="T1329" s="230"/>
      <c r="AT1329" s="231" t="s">
        <v>177</v>
      </c>
      <c r="AU1329" s="231" t="s">
        <v>83</v>
      </c>
      <c r="AV1329" s="13" t="s">
        <v>83</v>
      </c>
      <c r="AW1329" s="13" t="s">
        <v>29</v>
      </c>
      <c r="AX1329" s="13" t="s">
        <v>73</v>
      </c>
      <c r="AY1329" s="231" t="s">
        <v>143</v>
      </c>
    </row>
    <row r="1330" spans="2:51" s="13" customFormat="1" ht="10.2">
      <c r="B1330" s="221"/>
      <c r="C1330" s="222"/>
      <c r="D1330" s="217" t="s">
        <v>177</v>
      </c>
      <c r="E1330" s="223" t="s">
        <v>1</v>
      </c>
      <c r="F1330" s="224" t="s">
        <v>1322</v>
      </c>
      <c r="G1330" s="222"/>
      <c r="H1330" s="225">
        <v>8</v>
      </c>
      <c r="I1330" s="226"/>
      <c r="J1330" s="222"/>
      <c r="K1330" s="222"/>
      <c r="L1330" s="227"/>
      <c r="M1330" s="228"/>
      <c r="N1330" s="229"/>
      <c r="O1330" s="229"/>
      <c r="P1330" s="229"/>
      <c r="Q1330" s="229"/>
      <c r="R1330" s="229"/>
      <c r="S1330" s="229"/>
      <c r="T1330" s="230"/>
      <c r="AT1330" s="231" t="s">
        <v>177</v>
      </c>
      <c r="AU1330" s="231" t="s">
        <v>83</v>
      </c>
      <c r="AV1330" s="13" t="s">
        <v>83</v>
      </c>
      <c r="AW1330" s="13" t="s">
        <v>29</v>
      </c>
      <c r="AX1330" s="13" t="s">
        <v>73</v>
      </c>
      <c r="AY1330" s="231" t="s">
        <v>143</v>
      </c>
    </row>
    <row r="1331" spans="2:51" s="13" customFormat="1" ht="10.2">
      <c r="B1331" s="221"/>
      <c r="C1331" s="222"/>
      <c r="D1331" s="217" t="s">
        <v>177</v>
      </c>
      <c r="E1331" s="223" t="s">
        <v>1</v>
      </c>
      <c r="F1331" s="224" t="s">
        <v>1323</v>
      </c>
      <c r="G1331" s="222"/>
      <c r="H1331" s="225">
        <v>8.6</v>
      </c>
      <c r="I1331" s="226"/>
      <c r="J1331" s="222"/>
      <c r="K1331" s="222"/>
      <c r="L1331" s="227"/>
      <c r="M1331" s="228"/>
      <c r="N1331" s="229"/>
      <c r="O1331" s="229"/>
      <c r="P1331" s="229"/>
      <c r="Q1331" s="229"/>
      <c r="R1331" s="229"/>
      <c r="S1331" s="229"/>
      <c r="T1331" s="230"/>
      <c r="AT1331" s="231" t="s">
        <v>177</v>
      </c>
      <c r="AU1331" s="231" t="s">
        <v>83</v>
      </c>
      <c r="AV1331" s="13" t="s">
        <v>83</v>
      </c>
      <c r="AW1331" s="13" t="s">
        <v>29</v>
      </c>
      <c r="AX1331" s="13" t="s">
        <v>73</v>
      </c>
      <c r="AY1331" s="231" t="s">
        <v>143</v>
      </c>
    </row>
    <row r="1332" spans="2:51" s="15" customFormat="1" ht="10.2">
      <c r="B1332" s="243"/>
      <c r="C1332" s="244"/>
      <c r="D1332" s="217" t="s">
        <v>177</v>
      </c>
      <c r="E1332" s="245" t="s">
        <v>1</v>
      </c>
      <c r="F1332" s="246" t="s">
        <v>757</v>
      </c>
      <c r="G1332" s="244"/>
      <c r="H1332" s="247">
        <v>62.574999999999996</v>
      </c>
      <c r="I1332" s="248"/>
      <c r="J1332" s="244"/>
      <c r="K1332" s="244"/>
      <c r="L1332" s="249"/>
      <c r="M1332" s="250"/>
      <c r="N1332" s="251"/>
      <c r="O1332" s="251"/>
      <c r="P1332" s="251"/>
      <c r="Q1332" s="251"/>
      <c r="R1332" s="251"/>
      <c r="S1332" s="251"/>
      <c r="T1332" s="252"/>
      <c r="AT1332" s="253" t="s">
        <v>177</v>
      </c>
      <c r="AU1332" s="253" t="s">
        <v>83</v>
      </c>
      <c r="AV1332" s="15" t="s">
        <v>157</v>
      </c>
      <c r="AW1332" s="15" t="s">
        <v>29</v>
      </c>
      <c r="AX1332" s="15" t="s">
        <v>73</v>
      </c>
      <c r="AY1332" s="253" t="s">
        <v>143</v>
      </c>
    </row>
    <row r="1333" spans="2:51" s="14" customFormat="1" ht="10.2">
      <c r="B1333" s="232"/>
      <c r="C1333" s="233"/>
      <c r="D1333" s="217" t="s">
        <v>177</v>
      </c>
      <c r="E1333" s="234" t="s">
        <v>1</v>
      </c>
      <c r="F1333" s="235" t="s">
        <v>179</v>
      </c>
      <c r="G1333" s="233"/>
      <c r="H1333" s="236">
        <v>250.97499999999997</v>
      </c>
      <c r="I1333" s="237"/>
      <c r="J1333" s="233"/>
      <c r="K1333" s="233"/>
      <c r="L1333" s="238"/>
      <c r="M1333" s="239"/>
      <c r="N1333" s="240"/>
      <c r="O1333" s="240"/>
      <c r="P1333" s="240"/>
      <c r="Q1333" s="240"/>
      <c r="R1333" s="240"/>
      <c r="S1333" s="240"/>
      <c r="T1333" s="241"/>
      <c r="AT1333" s="242" t="s">
        <v>177</v>
      </c>
      <c r="AU1333" s="242" t="s">
        <v>83</v>
      </c>
      <c r="AV1333" s="14" t="s">
        <v>151</v>
      </c>
      <c r="AW1333" s="14" t="s">
        <v>29</v>
      </c>
      <c r="AX1333" s="14" t="s">
        <v>81</v>
      </c>
      <c r="AY1333" s="242" t="s">
        <v>143</v>
      </c>
    </row>
    <row r="1334" spans="1:65" s="2" customFormat="1" ht="43.2" customHeight="1">
      <c r="A1334" s="35"/>
      <c r="B1334" s="36"/>
      <c r="C1334" s="204" t="s">
        <v>1324</v>
      </c>
      <c r="D1334" s="204" t="s">
        <v>146</v>
      </c>
      <c r="E1334" s="205" t="s">
        <v>1325</v>
      </c>
      <c r="F1334" s="206" t="s">
        <v>1326</v>
      </c>
      <c r="G1334" s="207" t="s">
        <v>199</v>
      </c>
      <c r="H1334" s="208">
        <v>163.135</v>
      </c>
      <c r="I1334" s="209"/>
      <c r="J1334" s="210">
        <f>ROUND(I1334*H1334,2)</f>
        <v>0</v>
      </c>
      <c r="K1334" s="206" t="s">
        <v>150</v>
      </c>
      <c r="L1334" s="40"/>
      <c r="M1334" s="211" t="s">
        <v>1</v>
      </c>
      <c r="N1334" s="212" t="s">
        <v>38</v>
      </c>
      <c r="O1334" s="72"/>
      <c r="P1334" s="213">
        <f>O1334*H1334</f>
        <v>0</v>
      </c>
      <c r="Q1334" s="213">
        <v>0</v>
      </c>
      <c r="R1334" s="213">
        <f>Q1334*H1334</f>
        <v>0</v>
      </c>
      <c r="S1334" s="213">
        <v>0</v>
      </c>
      <c r="T1334" s="214">
        <f>S1334*H1334</f>
        <v>0</v>
      </c>
      <c r="U1334" s="35"/>
      <c r="V1334" s="35"/>
      <c r="W1334" s="35"/>
      <c r="X1334" s="35"/>
      <c r="Y1334" s="35"/>
      <c r="Z1334" s="35"/>
      <c r="AA1334" s="35"/>
      <c r="AB1334" s="35"/>
      <c r="AC1334" s="35"/>
      <c r="AD1334" s="35"/>
      <c r="AE1334" s="35"/>
      <c r="AR1334" s="215" t="s">
        <v>187</v>
      </c>
      <c r="AT1334" s="215" t="s">
        <v>146</v>
      </c>
      <c r="AU1334" s="215" t="s">
        <v>83</v>
      </c>
      <c r="AY1334" s="18" t="s">
        <v>143</v>
      </c>
      <c r="BE1334" s="216">
        <f>IF(N1334="základní",J1334,0)</f>
        <v>0</v>
      </c>
      <c r="BF1334" s="216">
        <f>IF(N1334="snížená",J1334,0)</f>
        <v>0</v>
      </c>
      <c r="BG1334" s="216">
        <f>IF(N1334="zákl. přenesená",J1334,0)</f>
        <v>0</v>
      </c>
      <c r="BH1334" s="216">
        <f>IF(N1334="sníž. přenesená",J1334,0)</f>
        <v>0</v>
      </c>
      <c r="BI1334" s="216">
        <f>IF(N1334="nulová",J1334,0)</f>
        <v>0</v>
      </c>
      <c r="BJ1334" s="18" t="s">
        <v>81</v>
      </c>
      <c r="BK1334" s="216">
        <f>ROUND(I1334*H1334,2)</f>
        <v>0</v>
      </c>
      <c r="BL1334" s="18" t="s">
        <v>187</v>
      </c>
      <c r="BM1334" s="215" t="s">
        <v>1327</v>
      </c>
    </row>
    <row r="1335" spans="1:47" s="2" customFormat="1" ht="182.4">
      <c r="A1335" s="35"/>
      <c r="B1335" s="36"/>
      <c r="C1335" s="37"/>
      <c r="D1335" s="217" t="s">
        <v>152</v>
      </c>
      <c r="E1335" s="37"/>
      <c r="F1335" s="218" t="s">
        <v>1281</v>
      </c>
      <c r="G1335" s="37"/>
      <c r="H1335" s="37"/>
      <c r="I1335" s="116"/>
      <c r="J1335" s="37"/>
      <c r="K1335" s="37"/>
      <c r="L1335" s="40"/>
      <c r="M1335" s="219"/>
      <c r="N1335" s="220"/>
      <c r="O1335" s="72"/>
      <c r="P1335" s="72"/>
      <c r="Q1335" s="72"/>
      <c r="R1335" s="72"/>
      <c r="S1335" s="72"/>
      <c r="T1335" s="73"/>
      <c r="U1335" s="35"/>
      <c r="V1335" s="35"/>
      <c r="W1335" s="35"/>
      <c r="X1335" s="35"/>
      <c r="Y1335" s="35"/>
      <c r="Z1335" s="35"/>
      <c r="AA1335" s="35"/>
      <c r="AB1335" s="35"/>
      <c r="AC1335" s="35"/>
      <c r="AD1335" s="35"/>
      <c r="AE1335" s="35"/>
      <c r="AT1335" s="18" t="s">
        <v>152</v>
      </c>
      <c r="AU1335" s="18" t="s">
        <v>83</v>
      </c>
    </row>
    <row r="1336" spans="2:51" s="13" customFormat="1" ht="10.2">
      <c r="B1336" s="221"/>
      <c r="C1336" s="222"/>
      <c r="D1336" s="217" t="s">
        <v>177</v>
      </c>
      <c r="E1336" s="223" t="s">
        <v>1</v>
      </c>
      <c r="F1336" s="224" t="s">
        <v>1328</v>
      </c>
      <c r="G1336" s="222"/>
      <c r="H1336" s="225">
        <v>19.24</v>
      </c>
      <c r="I1336" s="226"/>
      <c r="J1336" s="222"/>
      <c r="K1336" s="222"/>
      <c r="L1336" s="227"/>
      <c r="M1336" s="228"/>
      <c r="N1336" s="229"/>
      <c r="O1336" s="229"/>
      <c r="P1336" s="229"/>
      <c r="Q1336" s="229"/>
      <c r="R1336" s="229"/>
      <c r="S1336" s="229"/>
      <c r="T1336" s="230"/>
      <c r="AT1336" s="231" t="s">
        <v>177</v>
      </c>
      <c r="AU1336" s="231" t="s">
        <v>83</v>
      </c>
      <c r="AV1336" s="13" t="s">
        <v>83</v>
      </c>
      <c r="AW1336" s="13" t="s">
        <v>29</v>
      </c>
      <c r="AX1336" s="13" t="s">
        <v>73</v>
      </c>
      <c r="AY1336" s="231" t="s">
        <v>143</v>
      </c>
    </row>
    <row r="1337" spans="2:51" s="13" customFormat="1" ht="10.2">
      <c r="B1337" s="221"/>
      <c r="C1337" s="222"/>
      <c r="D1337" s="217" t="s">
        <v>177</v>
      </c>
      <c r="E1337" s="223" t="s">
        <v>1</v>
      </c>
      <c r="F1337" s="224" t="s">
        <v>1329</v>
      </c>
      <c r="G1337" s="222"/>
      <c r="H1337" s="225">
        <v>10.449</v>
      </c>
      <c r="I1337" s="226"/>
      <c r="J1337" s="222"/>
      <c r="K1337" s="222"/>
      <c r="L1337" s="227"/>
      <c r="M1337" s="228"/>
      <c r="N1337" s="229"/>
      <c r="O1337" s="229"/>
      <c r="P1337" s="229"/>
      <c r="Q1337" s="229"/>
      <c r="R1337" s="229"/>
      <c r="S1337" s="229"/>
      <c r="T1337" s="230"/>
      <c r="AT1337" s="231" t="s">
        <v>177</v>
      </c>
      <c r="AU1337" s="231" t="s">
        <v>83</v>
      </c>
      <c r="AV1337" s="13" t="s">
        <v>83</v>
      </c>
      <c r="AW1337" s="13" t="s">
        <v>29</v>
      </c>
      <c r="AX1337" s="13" t="s">
        <v>73</v>
      </c>
      <c r="AY1337" s="231" t="s">
        <v>143</v>
      </c>
    </row>
    <row r="1338" spans="2:51" s="13" customFormat="1" ht="10.2">
      <c r="B1338" s="221"/>
      <c r="C1338" s="222"/>
      <c r="D1338" s="217" t="s">
        <v>177</v>
      </c>
      <c r="E1338" s="223" t="s">
        <v>1</v>
      </c>
      <c r="F1338" s="224" t="s">
        <v>1330</v>
      </c>
      <c r="G1338" s="222"/>
      <c r="H1338" s="225">
        <v>8.06</v>
      </c>
      <c r="I1338" s="226"/>
      <c r="J1338" s="222"/>
      <c r="K1338" s="222"/>
      <c r="L1338" s="227"/>
      <c r="M1338" s="228"/>
      <c r="N1338" s="229"/>
      <c r="O1338" s="229"/>
      <c r="P1338" s="229"/>
      <c r="Q1338" s="229"/>
      <c r="R1338" s="229"/>
      <c r="S1338" s="229"/>
      <c r="T1338" s="230"/>
      <c r="AT1338" s="231" t="s">
        <v>177</v>
      </c>
      <c r="AU1338" s="231" t="s">
        <v>83</v>
      </c>
      <c r="AV1338" s="13" t="s">
        <v>83</v>
      </c>
      <c r="AW1338" s="13" t="s">
        <v>29</v>
      </c>
      <c r="AX1338" s="13" t="s">
        <v>73</v>
      </c>
      <c r="AY1338" s="231" t="s">
        <v>143</v>
      </c>
    </row>
    <row r="1339" spans="2:51" s="13" customFormat="1" ht="10.2">
      <c r="B1339" s="221"/>
      <c r="C1339" s="222"/>
      <c r="D1339" s="217" t="s">
        <v>177</v>
      </c>
      <c r="E1339" s="223" t="s">
        <v>1</v>
      </c>
      <c r="F1339" s="224" t="s">
        <v>1331</v>
      </c>
      <c r="G1339" s="222"/>
      <c r="H1339" s="225">
        <v>2.795</v>
      </c>
      <c r="I1339" s="226"/>
      <c r="J1339" s="222"/>
      <c r="K1339" s="222"/>
      <c r="L1339" s="227"/>
      <c r="M1339" s="228"/>
      <c r="N1339" s="229"/>
      <c r="O1339" s="229"/>
      <c r="P1339" s="229"/>
      <c r="Q1339" s="229"/>
      <c r="R1339" s="229"/>
      <c r="S1339" s="229"/>
      <c r="T1339" s="230"/>
      <c r="AT1339" s="231" t="s">
        <v>177</v>
      </c>
      <c r="AU1339" s="231" t="s">
        <v>83</v>
      </c>
      <c r="AV1339" s="13" t="s">
        <v>83</v>
      </c>
      <c r="AW1339" s="13" t="s">
        <v>29</v>
      </c>
      <c r="AX1339" s="13" t="s">
        <v>73</v>
      </c>
      <c r="AY1339" s="231" t="s">
        <v>143</v>
      </c>
    </row>
    <row r="1340" spans="2:51" s="15" customFormat="1" ht="10.2">
      <c r="B1340" s="243"/>
      <c r="C1340" s="244"/>
      <c r="D1340" s="217" t="s">
        <v>177</v>
      </c>
      <c r="E1340" s="245" t="s">
        <v>1</v>
      </c>
      <c r="F1340" s="246" t="s">
        <v>744</v>
      </c>
      <c r="G1340" s="244"/>
      <c r="H1340" s="247">
        <v>40.544000000000004</v>
      </c>
      <c r="I1340" s="248"/>
      <c r="J1340" s="244"/>
      <c r="K1340" s="244"/>
      <c r="L1340" s="249"/>
      <c r="M1340" s="250"/>
      <c r="N1340" s="251"/>
      <c r="O1340" s="251"/>
      <c r="P1340" s="251"/>
      <c r="Q1340" s="251"/>
      <c r="R1340" s="251"/>
      <c r="S1340" s="251"/>
      <c r="T1340" s="252"/>
      <c r="AT1340" s="253" t="s">
        <v>177</v>
      </c>
      <c r="AU1340" s="253" t="s">
        <v>83</v>
      </c>
      <c r="AV1340" s="15" t="s">
        <v>157</v>
      </c>
      <c r="AW1340" s="15" t="s">
        <v>29</v>
      </c>
      <c r="AX1340" s="15" t="s">
        <v>73</v>
      </c>
      <c r="AY1340" s="253" t="s">
        <v>143</v>
      </c>
    </row>
    <row r="1341" spans="2:51" s="13" customFormat="1" ht="10.2">
      <c r="B1341" s="221"/>
      <c r="C1341" s="222"/>
      <c r="D1341" s="217" t="s">
        <v>177</v>
      </c>
      <c r="E1341" s="223" t="s">
        <v>1</v>
      </c>
      <c r="F1341" s="224" t="s">
        <v>1332</v>
      </c>
      <c r="G1341" s="222"/>
      <c r="H1341" s="225">
        <v>19.273</v>
      </c>
      <c r="I1341" s="226"/>
      <c r="J1341" s="222"/>
      <c r="K1341" s="222"/>
      <c r="L1341" s="227"/>
      <c r="M1341" s="228"/>
      <c r="N1341" s="229"/>
      <c r="O1341" s="229"/>
      <c r="P1341" s="229"/>
      <c r="Q1341" s="229"/>
      <c r="R1341" s="229"/>
      <c r="S1341" s="229"/>
      <c r="T1341" s="230"/>
      <c r="AT1341" s="231" t="s">
        <v>177</v>
      </c>
      <c r="AU1341" s="231" t="s">
        <v>83</v>
      </c>
      <c r="AV1341" s="13" t="s">
        <v>83</v>
      </c>
      <c r="AW1341" s="13" t="s">
        <v>29</v>
      </c>
      <c r="AX1341" s="13" t="s">
        <v>73</v>
      </c>
      <c r="AY1341" s="231" t="s">
        <v>143</v>
      </c>
    </row>
    <row r="1342" spans="2:51" s="13" customFormat="1" ht="10.2">
      <c r="B1342" s="221"/>
      <c r="C1342" s="222"/>
      <c r="D1342" s="217" t="s">
        <v>177</v>
      </c>
      <c r="E1342" s="223" t="s">
        <v>1</v>
      </c>
      <c r="F1342" s="224" t="s">
        <v>1333</v>
      </c>
      <c r="G1342" s="222"/>
      <c r="H1342" s="225">
        <v>10.92</v>
      </c>
      <c r="I1342" s="226"/>
      <c r="J1342" s="222"/>
      <c r="K1342" s="222"/>
      <c r="L1342" s="227"/>
      <c r="M1342" s="228"/>
      <c r="N1342" s="229"/>
      <c r="O1342" s="229"/>
      <c r="P1342" s="229"/>
      <c r="Q1342" s="229"/>
      <c r="R1342" s="229"/>
      <c r="S1342" s="229"/>
      <c r="T1342" s="230"/>
      <c r="AT1342" s="231" t="s">
        <v>177</v>
      </c>
      <c r="AU1342" s="231" t="s">
        <v>83</v>
      </c>
      <c r="AV1342" s="13" t="s">
        <v>83</v>
      </c>
      <c r="AW1342" s="13" t="s">
        <v>29</v>
      </c>
      <c r="AX1342" s="13" t="s">
        <v>73</v>
      </c>
      <c r="AY1342" s="231" t="s">
        <v>143</v>
      </c>
    </row>
    <row r="1343" spans="2:51" s="13" customFormat="1" ht="10.2">
      <c r="B1343" s="221"/>
      <c r="C1343" s="222"/>
      <c r="D1343" s="217" t="s">
        <v>177</v>
      </c>
      <c r="E1343" s="223" t="s">
        <v>1</v>
      </c>
      <c r="F1343" s="224" t="s">
        <v>1334</v>
      </c>
      <c r="G1343" s="222"/>
      <c r="H1343" s="225">
        <v>10.79</v>
      </c>
      <c r="I1343" s="226"/>
      <c r="J1343" s="222"/>
      <c r="K1343" s="222"/>
      <c r="L1343" s="227"/>
      <c r="M1343" s="228"/>
      <c r="N1343" s="229"/>
      <c r="O1343" s="229"/>
      <c r="P1343" s="229"/>
      <c r="Q1343" s="229"/>
      <c r="R1343" s="229"/>
      <c r="S1343" s="229"/>
      <c r="T1343" s="230"/>
      <c r="AT1343" s="231" t="s">
        <v>177</v>
      </c>
      <c r="AU1343" s="231" t="s">
        <v>83</v>
      </c>
      <c r="AV1343" s="13" t="s">
        <v>83</v>
      </c>
      <c r="AW1343" s="13" t="s">
        <v>29</v>
      </c>
      <c r="AX1343" s="13" t="s">
        <v>73</v>
      </c>
      <c r="AY1343" s="231" t="s">
        <v>143</v>
      </c>
    </row>
    <row r="1344" spans="2:51" s="15" customFormat="1" ht="10.2">
      <c r="B1344" s="243"/>
      <c r="C1344" s="244"/>
      <c r="D1344" s="217" t="s">
        <v>177</v>
      </c>
      <c r="E1344" s="245" t="s">
        <v>1</v>
      </c>
      <c r="F1344" s="246" t="s">
        <v>748</v>
      </c>
      <c r="G1344" s="244"/>
      <c r="H1344" s="247">
        <v>40.983</v>
      </c>
      <c r="I1344" s="248"/>
      <c r="J1344" s="244"/>
      <c r="K1344" s="244"/>
      <c r="L1344" s="249"/>
      <c r="M1344" s="250"/>
      <c r="N1344" s="251"/>
      <c r="O1344" s="251"/>
      <c r="P1344" s="251"/>
      <c r="Q1344" s="251"/>
      <c r="R1344" s="251"/>
      <c r="S1344" s="251"/>
      <c r="T1344" s="252"/>
      <c r="AT1344" s="253" t="s">
        <v>177</v>
      </c>
      <c r="AU1344" s="253" t="s">
        <v>83</v>
      </c>
      <c r="AV1344" s="15" t="s">
        <v>157</v>
      </c>
      <c r="AW1344" s="15" t="s">
        <v>29</v>
      </c>
      <c r="AX1344" s="15" t="s">
        <v>73</v>
      </c>
      <c r="AY1344" s="253" t="s">
        <v>143</v>
      </c>
    </row>
    <row r="1345" spans="2:51" s="13" customFormat="1" ht="10.2">
      <c r="B1345" s="221"/>
      <c r="C1345" s="222"/>
      <c r="D1345" s="217" t="s">
        <v>177</v>
      </c>
      <c r="E1345" s="223" t="s">
        <v>1</v>
      </c>
      <c r="F1345" s="224" t="s">
        <v>1335</v>
      </c>
      <c r="G1345" s="222"/>
      <c r="H1345" s="225">
        <v>19.256</v>
      </c>
      <c r="I1345" s="226"/>
      <c r="J1345" s="222"/>
      <c r="K1345" s="222"/>
      <c r="L1345" s="227"/>
      <c r="M1345" s="228"/>
      <c r="N1345" s="229"/>
      <c r="O1345" s="229"/>
      <c r="P1345" s="229"/>
      <c r="Q1345" s="229"/>
      <c r="R1345" s="229"/>
      <c r="S1345" s="229"/>
      <c r="T1345" s="230"/>
      <c r="AT1345" s="231" t="s">
        <v>177</v>
      </c>
      <c r="AU1345" s="231" t="s">
        <v>83</v>
      </c>
      <c r="AV1345" s="13" t="s">
        <v>83</v>
      </c>
      <c r="AW1345" s="13" t="s">
        <v>29</v>
      </c>
      <c r="AX1345" s="13" t="s">
        <v>73</v>
      </c>
      <c r="AY1345" s="231" t="s">
        <v>143</v>
      </c>
    </row>
    <row r="1346" spans="2:51" s="13" customFormat="1" ht="10.2">
      <c r="B1346" s="221"/>
      <c r="C1346" s="222"/>
      <c r="D1346" s="217" t="s">
        <v>177</v>
      </c>
      <c r="E1346" s="223" t="s">
        <v>1</v>
      </c>
      <c r="F1346" s="224" t="s">
        <v>1336</v>
      </c>
      <c r="G1346" s="222"/>
      <c r="H1346" s="225">
        <v>10.823</v>
      </c>
      <c r="I1346" s="226"/>
      <c r="J1346" s="222"/>
      <c r="K1346" s="222"/>
      <c r="L1346" s="227"/>
      <c r="M1346" s="228"/>
      <c r="N1346" s="229"/>
      <c r="O1346" s="229"/>
      <c r="P1346" s="229"/>
      <c r="Q1346" s="229"/>
      <c r="R1346" s="229"/>
      <c r="S1346" s="229"/>
      <c r="T1346" s="230"/>
      <c r="AT1346" s="231" t="s">
        <v>177</v>
      </c>
      <c r="AU1346" s="231" t="s">
        <v>83</v>
      </c>
      <c r="AV1346" s="13" t="s">
        <v>83</v>
      </c>
      <c r="AW1346" s="13" t="s">
        <v>29</v>
      </c>
      <c r="AX1346" s="13" t="s">
        <v>73</v>
      </c>
      <c r="AY1346" s="231" t="s">
        <v>143</v>
      </c>
    </row>
    <row r="1347" spans="2:51" s="13" customFormat="1" ht="10.2">
      <c r="B1347" s="221"/>
      <c r="C1347" s="222"/>
      <c r="D1347" s="217" t="s">
        <v>177</v>
      </c>
      <c r="E1347" s="223" t="s">
        <v>1</v>
      </c>
      <c r="F1347" s="224" t="s">
        <v>1337</v>
      </c>
      <c r="G1347" s="222"/>
      <c r="H1347" s="225">
        <v>10.855</v>
      </c>
      <c r="I1347" s="226"/>
      <c r="J1347" s="222"/>
      <c r="K1347" s="222"/>
      <c r="L1347" s="227"/>
      <c r="M1347" s="228"/>
      <c r="N1347" s="229"/>
      <c r="O1347" s="229"/>
      <c r="P1347" s="229"/>
      <c r="Q1347" s="229"/>
      <c r="R1347" s="229"/>
      <c r="S1347" s="229"/>
      <c r="T1347" s="230"/>
      <c r="AT1347" s="231" t="s">
        <v>177</v>
      </c>
      <c r="AU1347" s="231" t="s">
        <v>83</v>
      </c>
      <c r="AV1347" s="13" t="s">
        <v>83</v>
      </c>
      <c r="AW1347" s="13" t="s">
        <v>29</v>
      </c>
      <c r="AX1347" s="13" t="s">
        <v>73</v>
      </c>
      <c r="AY1347" s="231" t="s">
        <v>143</v>
      </c>
    </row>
    <row r="1348" spans="2:51" s="15" customFormat="1" ht="10.2">
      <c r="B1348" s="243"/>
      <c r="C1348" s="244"/>
      <c r="D1348" s="217" t="s">
        <v>177</v>
      </c>
      <c r="E1348" s="245" t="s">
        <v>1</v>
      </c>
      <c r="F1348" s="246" t="s">
        <v>752</v>
      </c>
      <c r="G1348" s="244"/>
      <c r="H1348" s="247">
        <v>40.934</v>
      </c>
      <c r="I1348" s="248"/>
      <c r="J1348" s="244"/>
      <c r="K1348" s="244"/>
      <c r="L1348" s="249"/>
      <c r="M1348" s="250"/>
      <c r="N1348" s="251"/>
      <c r="O1348" s="251"/>
      <c r="P1348" s="251"/>
      <c r="Q1348" s="251"/>
      <c r="R1348" s="251"/>
      <c r="S1348" s="251"/>
      <c r="T1348" s="252"/>
      <c r="AT1348" s="253" t="s">
        <v>177</v>
      </c>
      <c r="AU1348" s="253" t="s">
        <v>83</v>
      </c>
      <c r="AV1348" s="15" t="s">
        <v>157</v>
      </c>
      <c r="AW1348" s="15" t="s">
        <v>29</v>
      </c>
      <c r="AX1348" s="15" t="s">
        <v>73</v>
      </c>
      <c r="AY1348" s="253" t="s">
        <v>143</v>
      </c>
    </row>
    <row r="1349" spans="2:51" s="13" customFormat="1" ht="10.2">
      <c r="B1349" s="221"/>
      <c r="C1349" s="222"/>
      <c r="D1349" s="217" t="s">
        <v>177</v>
      </c>
      <c r="E1349" s="223" t="s">
        <v>1</v>
      </c>
      <c r="F1349" s="224" t="s">
        <v>1338</v>
      </c>
      <c r="G1349" s="222"/>
      <c r="H1349" s="225">
        <v>19.061</v>
      </c>
      <c r="I1349" s="226"/>
      <c r="J1349" s="222"/>
      <c r="K1349" s="222"/>
      <c r="L1349" s="227"/>
      <c r="M1349" s="228"/>
      <c r="N1349" s="229"/>
      <c r="O1349" s="229"/>
      <c r="P1349" s="229"/>
      <c r="Q1349" s="229"/>
      <c r="R1349" s="229"/>
      <c r="S1349" s="229"/>
      <c r="T1349" s="230"/>
      <c r="AT1349" s="231" t="s">
        <v>177</v>
      </c>
      <c r="AU1349" s="231" t="s">
        <v>83</v>
      </c>
      <c r="AV1349" s="13" t="s">
        <v>83</v>
      </c>
      <c r="AW1349" s="13" t="s">
        <v>29</v>
      </c>
      <c r="AX1349" s="13" t="s">
        <v>73</v>
      </c>
      <c r="AY1349" s="231" t="s">
        <v>143</v>
      </c>
    </row>
    <row r="1350" spans="2:51" s="13" customFormat="1" ht="10.2">
      <c r="B1350" s="221"/>
      <c r="C1350" s="222"/>
      <c r="D1350" s="217" t="s">
        <v>177</v>
      </c>
      <c r="E1350" s="223" t="s">
        <v>1</v>
      </c>
      <c r="F1350" s="224" t="s">
        <v>1339</v>
      </c>
      <c r="G1350" s="222"/>
      <c r="H1350" s="225">
        <v>10.823</v>
      </c>
      <c r="I1350" s="226"/>
      <c r="J1350" s="222"/>
      <c r="K1350" s="222"/>
      <c r="L1350" s="227"/>
      <c r="M1350" s="228"/>
      <c r="N1350" s="229"/>
      <c r="O1350" s="229"/>
      <c r="P1350" s="229"/>
      <c r="Q1350" s="229"/>
      <c r="R1350" s="229"/>
      <c r="S1350" s="229"/>
      <c r="T1350" s="230"/>
      <c r="AT1350" s="231" t="s">
        <v>177</v>
      </c>
      <c r="AU1350" s="231" t="s">
        <v>83</v>
      </c>
      <c r="AV1350" s="13" t="s">
        <v>83</v>
      </c>
      <c r="AW1350" s="13" t="s">
        <v>29</v>
      </c>
      <c r="AX1350" s="13" t="s">
        <v>73</v>
      </c>
      <c r="AY1350" s="231" t="s">
        <v>143</v>
      </c>
    </row>
    <row r="1351" spans="2:51" s="13" customFormat="1" ht="10.2">
      <c r="B1351" s="221"/>
      <c r="C1351" s="222"/>
      <c r="D1351" s="217" t="s">
        <v>177</v>
      </c>
      <c r="E1351" s="223" t="s">
        <v>1</v>
      </c>
      <c r="F1351" s="224" t="s">
        <v>1340</v>
      </c>
      <c r="G1351" s="222"/>
      <c r="H1351" s="225">
        <v>5.2</v>
      </c>
      <c r="I1351" s="226"/>
      <c r="J1351" s="222"/>
      <c r="K1351" s="222"/>
      <c r="L1351" s="227"/>
      <c r="M1351" s="228"/>
      <c r="N1351" s="229"/>
      <c r="O1351" s="229"/>
      <c r="P1351" s="229"/>
      <c r="Q1351" s="229"/>
      <c r="R1351" s="229"/>
      <c r="S1351" s="229"/>
      <c r="T1351" s="230"/>
      <c r="AT1351" s="231" t="s">
        <v>177</v>
      </c>
      <c r="AU1351" s="231" t="s">
        <v>83</v>
      </c>
      <c r="AV1351" s="13" t="s">
        <v>83</v>
      </c>
      <c r="AW1351" s="13" t="s">
        <v>29</v>
      </c>
      <c r="AX1351" s="13" t="s">
        <v>73</v>
      </c>
      <c r="AY1351" s="231" t="s">
        <v>143</v>
      </c>
    </row>
    <row r="1352" spans="2:51" s="13" customFormat="1" ht="10.2">
      <c r="B1352" s="221"/>
      <c r="C1352" s="222"/>
      <c r="D1352" s="217" t="s">
        <v>177</v>
      </c>
      <c r="E1352" s="223" t="s">
        <v>1</v>
      </c>
      <c r="F1352" s="224" t="s">
        <v>1341</v>
      </c>
      <c r="G1352" s="222"/>
      <c r="H1352" s="225">
        <v>5.59</v>
      </c>
      <c r="I1352" s="226"/>
      <c r="J1352" s="222"/>
      <c r="K1352" s="222"/>
      <c r="L1352" s="227"/>
      <c r="M1352" s="228"/>
      <c r="N1352" s="229"/>
      <c r="O1352" s="229"/>
      <c r="P1352" s="229"/>
      <c r="Q1352" s="229"/>
      <c r="R1352" s="229"/>
      <c r="S1352" s="229"/>
      <c r="T1352" s="230"/>
      <c r="AT1352" s="231" t="s">
        <v>177</v>
      </c>
      <c r="AU1352" s="231" t="s">
        <v>83</v>
      </c>
      <c r="AV1352" s="13" t="s">
        <v>83</v>
      </c>
      <c r="AW1352" s="13" t="s">
        <v>29</v>
      </c>
      <c r="AX1352" s="13" t="s">
        <v>73</v>
      </c>
      <c r="AY1352" s="231" t="s">
        <v>143</v>
      </c>
    </row>
    <row r="1353" spans="2:51" s="15" customFormat="1" ht="10.2">
      <c r="B1353" s="243"/>
      <c r="C1353" s="244"/>
      <c r="D1353" s="217" t="s">
        <v>177</v>
      </c>
      <c r="E1353" s="245" t="s">
        <v>1</v>
      </c>
      <c r="F1353" s="246" t="s">
        <v>757</v>
      </c>
      <c r="G1353" s="244"/>
      <c r="H1353" s="247">
        <v>40.67400000000001</v>
      </c>
      <c r="I1353" s="248"/>
      <c r="J1353" s="244"/>
      <c r="K1353" s="244"/>
      <c r="L1353" s="249"/>
      <c r="M1353" s="250"/>
      <c r="N1353" s="251"/>
      <c r="O1353" s="251"/>
      <c r="P1353" s="251"/>
      <c r="Q1353" s="251"/>
      <c r="R1353" s="251"/>
      <c r="S1353" s="251"/>
      <c r="T1353" s="252"/>
      <c r="AT1353" s="253" t="s">
        <v>177</v>
      </c>
      <c r="AU1353" s="253" t="s">
        <v>83</v>
      </c>
      <c r="AV1353" s="15" t="s">
        <v>157</v>
      </c>
      <c r="AW1353" s="15" t="s">
        <v>29</v>
      </c>
      <c r="AX1353" s="15" t="s">
        <v>73</v>
      </c>
      <c r="AY1353" s="253" t="s">
        <v>143</v>
      </c>
    </row>
    <row r="1354" spans="2:51" s="14" customFormat="1" ht="10.2">
      <c r="B1354" s="232"/>
      <c r="C1354" s="233"/>
      <c r="D1354" s="217" t="s">
        <v>177</v>
      </c>
      <c r="E1354" s="234" t="s">
        <v>1</v>
      </c>
      <c r="F1354" s="235" t="s">
        <v>179</v>
      </c>
      <c r="G1354" s="233"/>
      <c r="H1354" s="236">
        <v>163.13500000000002</v>
      </c>
      <c r="I1354" s="237"/>
      <c r="J1354" s="233"/>
      <c r="K1354" s="233"/>
      <c r="L1354" s="238"/>
      <c r="M1354" s="239"/>
      <c r="N1354" s="240"/>
      <c r="O1354" s="240"/>
      <c r="P1354" s="240"/>
      <c r="Q1354" s="240"/>
      <c r="R1354" s="240"/>
      <c r="S1354" s="240"/>
      <c r="T1354" s="241"/>
      <c r="AT1354" s="242" t="s">
        <v>177</v>
      </c>
      <c r="AU1354" s="242" t="s">
        <v>83</v>
      </c>
      <c r="AV1354" s="14" t="s">
        <v>151</v>
      </c>
      <c r="AW1354" s="14" t="s">
        <v>29</v>
      </c>
      <c r="AX1354" s="14" t="s">
        <v>81</v>
      </c>
      <c r="AY1354" s="242" t="s">
        <v>143</v>
      </c>
    </row>
    <row r="1355" spans="1:65" s="2" customFormat="1" ht="21.6" customHeight="1">
      <c r="A1355" s="35"/>
      <c r="B1355" s="36"/>
      <c r="C1355" s="254" t="s">
        <v>738</v>
      </c>
      <c r="D1355" s="254" t="s">
        <v>241</v>
      </c>
      <c r="E1355" s="255" t="s">
        <v>1342</v>
      </c>
      <c r="F1355" s="256" t="s">
        <v>1343</v>
      </c>
      <c r="G1355" s="257" t="s">
        <v>199</v>
      </c>
      <c r="H1355" s="258">
        <v>195.762</v>
      </c>
      <c r="I1355" s="259"/>
      <c r="J1355" s="260">
        <f>ROUND(I1355*H1355,2)</f>
        <v>0</v>
      </c>
      <c r="K1355" s="256" t="s">
        <v>150</v>
      </c>
      <c r="L1355" s="261"/>
      <c r="M1355" s="262" t="s">
        <v>1</v>
      </c>
      <c r="N1355" s="263" t="s">
        <v>38</v>
      </c>
      <c r="O1355" s="72"/>
      <c r="P1355" s="213">
        <f>O1355*H1355</f>
        <v>0</v>
      </c>
      <c r="Q1355" s="213">
        <v>0.00019</v>
      </c>
      <c r="R1355" s="213">
        <f>Q1355*H1355</f>
        <v>0.037194780000000004</v>
      </c>
      <c r="S1355" s="213">
        <v>0</v>
      </c>
      <c r="T1355" s="214">
        <f>S1355*H1355</f>
        <v>0</v>
      </c>
      <c r="U1355" s="35"/>
      <c r="V1355" s="35"/>
      <c r="W1355" s="35"/>
      <c r="X1355" s="35"/>
      <c r="Y1355" s="35"/>
      <c r="Z1355" s="35"/>
      <c r="AA1355" s="35"/>
      <c r="AB1355" s="35"/>
      <c r="AC1355" s="35"/>
      <c r="AD1355" s="35"/>
      <c r="AE1355" s="35"/>
      <c r="AR1355" s="215" t="s">
        <v>233</v>
      </c>
      <c r="AT1355" s="215" t="s">
        <v>241</v>
      </c>
      <c r="AU1355" s="215" t="s">
        <v>83</v>
      </c>
      <c r="AY1355" s="18" t="s">
        <v>143</v>
      </c>
      <c r="BE1355" s="216">
        <f>IF(N1355="základní",J1355,0)</f>
        <v>0</v>
      </c>
      <c r="BF1355" s="216">
        <f>IF(N1355="snížená",J1355,0)</f>
        <v>0</v>
      </c>
      <c r="BG1355" s="216">
        <f>IF(N1355="zákl. přenesená",J1355,0)</f>
        <v>0</v>
      </c>
      <c r="BH1355" s="216">
        <f>IF(N1355="sníž. přenesená",J1355,0)</f>
        <v>0</v>
      </c>
      <c r="BI1355" s="216">
        <f>IF(N1355="nulová",J1355,0)</f>
        <v>0</v>
      </c>
      <c r="BJ1355" s="18" t="s">
        <v>81</v>
      </c>
      <c r="BK1355" s="216">
        <f>ROUND(I1355*H1355,2)</f>
        <v>0</v>
      </c>
      <c r="BL1355" s="18" t="s">
        <v>187</v>
      </c>
      <c r="BM1355" s="215" t="s">
        <v>1344</v>
      </c>
    </row>
    <row r="1356" spans="2:51" s="13" customFormat="1" ht="10.2">
      <c r="B1356" s="221"/>
      <c r="C1356" s="222"/>
      <c r="D1356" s="217" t="s">
        <v>177</v>
      </c>
      <c r="E1356" s="223" t="s">
        <v>1</v>
      </c>
      <c r="F1356" s="224" t="s">
        <v>1345</v>
      </c>
      <c r="G1356" s="222"/>
      <c r="H1356" s="225">
        <v>195.762</v>
      </c>
      <c r="I1356" s="226"/>
      <c r="J1356" s="222"/>
      <c r="K1356" s="222"/>
      <c r="L1356" s="227"/>
      <c r="M1356" s="228"/>
      <c r="N1356" s="229"/>
      <c r="O1356" s="229"/>
      <c r="P1356" s="229"/>
      <c r="Q1356" s="229"/>
      <c r="R1356" s="229"/>
      <c r="S1356" s="229"/>
      <c r="T1356" s="230"/>
      <c r="AT1356" s="231" t="s">
        <v>177</v>
      </c>
      <c r="AU1356" s="231" t="s">
        <v>83</v>
      </c>
      <c r="AV1356" s="13" t="s">
        <v>83</v>
      </c>
      <c r="AW1356" s="13" t="s">
        <v>29</v>
      </c>
      <c r="AX1356" s="13" t="s">
        <v>73</v>
      </c>
      <c r="AY1356" s="231" t="s">
        <v>143</v>
      </c>
    </row>
    <row r="1357" spans="2:51" s="14" customFormat="1" ht="10.2">
      <c r="B1357" s="232"/>
      <c r="C1357" s="233"/>
      <c r="D1357" s="217" t="s">
        <v>177</v>
      </c>
      <c r="E1357" s="234" t="s">
        <v>1</v>
      </c>
      <c r="F1357" s="235" t="s">
        <v>179</v>
      </c>
      <c r="G1357" s="233"/>
      <c r="H1357" s="236">
        <v>195.762</v>
      </c>
      <c r="I1357" s="237"/>
      <c r="J1357" s="233"/>
      <c r="K1357" s="233"/>
      <c r="L1357" s="238"/>
      <c r="M1357" s="239"/>
      <c r="N1357" s="240"/>
      <c r="O1357" s="240"/>
      <c r="P1357" s="240"/>
      <c r="Q1357" s="240"/>
      <c r="R1357" s="240"/>
      <c r="S1357" s="240"/>
      <c r="T1357" s="241"/>
      <c r="AT1357" s="242" t="s">
        <v>177</v>
      </c>
      <c r="AU1357" s="242" t="s">
        <v>83</v>
      </c>
      <c r="AV1357" s="14" t="s">
        <v>151</v>
      </c>
      <c r="AW1357" s="14" t="s">
        <v>29</v>
      </c>
      <c r="AX1357" s="14" t="s">
        <v>81</v>
      </c>
      <c r="AY1357" s="242" t="s">
        <v>143</v>
      </c>
    </row>
    <row r="1358" spans="1:65" s="2" customFormat="1" ht="43.2" customHeight="1">
      <c r="A1358" s="35"/>
      <c r="B1358" s="36"/>
      <c r="C1358" s="204" t="s">
        <v>1346</v>
      </c>
      <c r="D1358" s="204" t="s">
        <v>146</v>
      </c>
      <c r="E1358" s="205" t="s">
        <v>1347</v>
      </c>
      <c r="F1358" s="206" t="s">
        <v>1348</v>
      </c>
      <c r="G1358" s="207" t="s">
        <v>1140</v>
      </c>
      <c r="H1358" s="264"/>
      <c r="I1358" s="209"/>
      <c r="J1358" s="210">
        <f>ROUND(I1358*H1358,2)</f>
        <v>0</v>
      </c>
      <c r="K1358" s="206" t="s">
        <v>150</v>
      </c>
      <c r="L1358" s="40"/>
      <c r="M1358" s="211" t="s">
        <v>1</v>
      </c>
      <c r="N1358" s="212" t="s">
        <v>38</v>
      </c>
      <c r="O1358" s="72"/>
      <c r="P1358" s="213">
        <f>O1358*H1358</f>
        <v>0</v>
      </c>
      <c r="Q1358" s="213">
        <v>0</v>
      </c>
      <c r="R1358" s="213">
        <f>Q1358*H1358</f>
        <v>0</v>
      </c>
      <c r="S1358" s="213">
        <v>0</v>
      </c>
      <c r="T1358" s="214">
        <f>S1358*H1358</f>
        <v>0</v>
      </c>
      <c r="U1358" s="35"/>
      <c r="V1358" s="35"/>
      <c r="W1358" s="35"/>
      <c r="X1358" s="35"/>
      <c r="Y1358" s="35"/>
      <c r="Z1358" s="35"/>
      <c r="AA1358" s="35"/>
      <c r="AB1358" s="35"/>
      <c r="AC1358" s="35"/>
      <c r="AD1358" s="35"/>
      <c r="AE1358" s="35"/>
      <c r="AR1358" s="215" t="s">
        <v>187</v>
      </c>
      <c r="AT1358" s="215" t="s">
        <v>146</v>
      </c>
      <c r="AU1358" s="215" t="s">
        <v>83</v>
      </c>
      <c r="AY1358" s="18" t="s">
        <v>143</v>
      </c>
      <c r="BE1358" s="216">
        <f>IF(N1358="základní",J1358,0)</f>
        <v>0</v>
      </c>
      <c r="BF1358" s="216">
        <f>IF(N1358="snížená",J1358,0)</f>
        <v>0</v>
      </c>
      <c r="BG1358" s="216">
        <f>IF(N1358="zákl. přenesená",J1358,0)</f>
        <v>0</v>
      </c>
      <c r="BH1358" s="216">
        <f>IF(N1358="sníž. přenesená",J1358,0)</f>
        <v>0</v>
      </c>
      <c r="BI1358" s="216">
        <f>IF(N1358="nulová",J1358,0)</f>
        <v>0</v>
      </c>
      <c r="BJ1358" s="18" t="s">
        <v>81</v>
      </c>
      <c r="BK1358" s="216">
        <f>ROUND(I1358*H1358,2)</f>
        <v>0</v>
      </c>
      <c r="BL1358" s="18" t="s">
        <v>187</v>
      </c>
      <c r="BM1358" s="215" t="s">
        <v>1349</v>
      </c>
    </row>
    <row r="1359" spans="1:47" s="2" customFormat="1" ht="163.2">
      <c r="A1359" s="35"/>
      <c r="B1359" s="36"/>
      <c r="C1359" s="37"/>
      <c r="D1359" s="217" t="s">
        <v>152</v>
      </c>
      <c r="E1359" s="37"/>
      <c r="F1359" s="218" t="s">
        <v>1350</v>
      </c>
      <c r="G1359" s="37"/>
      <c r="H1359" s="37"/>
      <c r="I1359" s="116"/>
      <c r="J1359" s="37"/>
      <c r="K1359" s="37"/>
      <c r="L1359" s="40"/>
      <c r="M1359" s="219"/>
      <c r="N1359" s="220"/>
      <c r="O1359" s="72"/>
      <c r="P1359" s="72"/>
      <c r="Q1359" s="72"/>
      <c r="R1359" s="72"/>
      <c r="S1359" s="72"/>
      <c r="T1359" s="73"/>
      <c r="U1359" s="35"/>
      <c r="V1359" s="35"/>
      <c r="W1359" s="35"/>
      <c r="X1359" s="35"/>
      <c r="Y1359" s="35"/>
      <c r="Z1359" s="35"/>
      <c r="AA1359" s="35"/>
      <c r="AB1359" s="35"/>
      <c r="AC1359" s="35"/>
      <c r="AD1359" s="35"/>
      <c r="AE1359" s="35"/>
      <c r="AT1359" s="18" t="s">
        <v>152</v>
      </c>
      <c r="AU1359" s="18" t="s">
        <v>83</v>
      </c>
    </row>
    <row r="1360" spans="2:63" s="12" customFormat="1" ht="22.8" customHeight="1">
      <c r="B1360" s="188"/>
      <c r="C1360" s="189"/>
      <c r="D1360" s="190" t="s">
        <v>72</v>
      </c>
      <c r="E1360" s="202" t="s">
        <v>1351</v>
      </c>
      <c r="F1360" s="202" t="s">
        <v>1352</v>
      </c>
      <c r="G1360" s="189"/>
      <c r="H1360" s="189"/>
      <c r="I1360" s="192"/>
      <c r="J1360" s="203">
        <f>BK1360</f>
        <v>0</v>
      </c>
      <c r="K1360" s="189"/>
      <c r="L1360" s="194"/>
      <c r="M1360" s="195"/>
      <c r="N1360" s="196"/>
      <c r="O1360" s="196"/>
      <c r="P1360" s="197">
        <f>SUM(P1361:P1410)</f>
        <v>0</v>
      </c>
      <c r="Q1360" s="196"/>
      <c r="R1360" s="197">
        <f>SUM(R1361:R1410)</f>
        <v>0.59766224048</v>
      </c>
      <c r="S1360" s="196"/>
      <c r="T1360" s="198">
        <f>SUM(T1361:T1410)</f>
        <v>0.05319</v>
      </c>
      <c r="AR1360" s="199" t="s">
        <v>83</v>
      </c>
      <c r="AT1360" s="200" t="s">
        <v>72</v>
      </c>
      <c r="AU1360" s="200" t="s">
        <v>81</v>
      </c>
      <c r="AY1360" s="199" t="s">
        <v>143</v>
      </c>
      <c r="BK1360" s="201">
        <f>SUM(BK1361:BK1410)</f>
        <v>0</v>
      </c>
    </row>
    <row r="1361" spans="1:65" s="2" customFormat="1" ht="32.4" customHeight="1">
      <c r="A1361" s="35"/>
      <c r="B1361" s="36"/>
      <c r="C1361" s="204" t="s">
        <v>762</v>
      </c>
      <c r="D1361" s="204" t="s">
        <v>146</v>
      </c>
      <c r="E1361" s="205" t="s">
        <v>1353</v>
      </c>
      <c r="F1361" s="206" t="s">
        <v>1354</v>
      </c>
      <c r="G1361" s="207" t="s">
        <v>174</v>
      </c>
      <c r="H1361" s="208">
        <v>34</v>
      </c>
      <c r="I1361" s="209"/>
      <c r="J1361" s="210">
        <f>ROUND(I1361*H1361,2)</f>
        <v>0</v>
      </c>
      <c r="K1361" s="206" t="s">
        <v>1</v>
      </c>
      <c r="L1361" s="40"/>
      <c r="M1361" s="211" t="s">
        <v>1</v>
      </c>
      <c r="N1361" s="212" t="s">
        <v>38</v>
      </c>
      <c r="O1361" s="72"/>
      <c r="P1361" s="213">
        <f>O1361*H1361</f>
        <v>0</v>
      </c>
      <c r="Q1361" s="213">
        <v>0</v>
      </c>
      <c r="R1361" s="213">
        <f>Q1361*H1361</f>
        <v>0</v>
      </c>
      <c r="S1361" s="213">
        <v>0</v>
      </c>
      <c r="T1361" s="214">
        <f>S1361*H1361</f>
        <v>0</v>
      </c>
      <c r="U1361" s="35"/>
      <c r="V1361" s="35"/>
      <c r="W1361" s="35"/>
      <c r="X1361" s="35"/>
      <c r="Y1361" s="35"/>
      <c r="Z1361" s="35"/>
      <c r="AA1361" s="35"/>
      <c r="AB1361" s="35"/>
      <c r="AC1361" s="35"/>
      <c r="AD1361" s="35"/>
      <c r="AE1361" s="35"/>
      <c r="AR1361" s="215" t="s">
        <v>187</v>
      </c>
      <c r="AT1361" s="215" t="s">
        <v>146</v>
      </c>
      <c r="AU1361" s="215" t="s">
        <v>83</v>
      </c>
      <c r="AY1361" s="18" t="s">
        <v>143</v>
      </c>
      <c r="BE1361" s="216">
        <f>IF(N1361="základní",J1361,0)</f>
        <v>0</v>
      </c>
      <c r="BF1361" s="216">
        <f>IF(N1361="snížená",J1361,0)</f>
        <v>0</v>
      </c>
      <c r="BG1361" s="216">
        <f>IF(N1361="zákl. přenesená",J1361,0)</f>
        <v>0</v>
      </c>
      <c r="BH1361" s="216">
        <f>IF(N1361="sníž. přenesená",J1361,0)</f>
        <v>0</v>
      </c>
      <c r="BI1361" s="216">
        <f>IF(N1361="nulová",J1361,0)</f>
        <v>0</v>
      </c>
      <c r="BJ1361" s="18" t="s">
        <v>81</v>
      </c>
      <c r="BK1361" s="216">
        <f>ROUND(I1361*H1361,2)</f>
        <v>0</v>
      </c>
      <c r="BL1361" s="18" t="s">
        <v>187</v>
      </c>
      <c r="BM1361" s="215" t="s">
        <v>1355</v>
      </c>
    </row>
    <row r="1362" spans="1:65" s="2" customFormat="1" ht="32.4" customHeight="1">
      <c r="A1362" s="35"/>
      <c r="B1362" s="36"/>
      <c r="C1362" s="204" t="s">
        <v>1356</v>
      </c>
      <c r="D1362" s="204" t="s">
        <v>146</v>
      </c>
      <c r="E1362" s="205" t="s">
        <v>1357</v>
      </c>
      <c r="F1362" s="206" t="s">
        <v>1358</v>
      </c>
      <c r="G1362" s="207" t="s">
        <v>174</v>
      </c>
      <c r="H1362" s="208">
        <v>52</v>
      </c>
      <c r="I1362" s="209"/>
      <c r="J1362" s="210">
        <f>ROUND(I1362*H1362,2)</f>
        <v>0</v>
      </c>
      <c r="K1362" s="206" t="s">
        <v>1</v>
      </c>
      <c r="L1362" s="40"/>
      <c r="M1362" s="211" t="s">
        <v>1</v>
      </c>
      <c r="N1362" s="212" t="s">
        <v>38</v>
      </c>
      <c r="O1362" s="72"/>
      <c r="P1362" s="213">
        <f>O1362*H1362</f>
        <v>0</v>
      </c>
      <c r="Q1362" s="213">
        <v>0</v>
      </c>
      <c r="R1362" s="213">
        <f>Q1362*H1362</f>
        <v>0</v>
      </c>
      <c r="S1362" s="213">
        <v>0</v>
      </c>
      <c r="T1362" s="214">
        <f>S1362*H1362</f>
        <v>0</v>
      </c>
      <c r="U1362" s="35"/>
      <c r="V1362" s="35"/>
      <c r="W1362" s="35"/>
      <c r="X1362" s="35"/>
      <c r="Y1362" s="35"/>
      <c r="Z1362" s="35"/>
      <c r="AA1362" s="35"/>
      <c r="AB1362" s="35"/>
      <c r="AC1362" s="35"/>
      <c r="AD1362" s="35"/>
      <c r="AE1362" s="35"/>
      <c r="AR1362" s="215" t="s">
        <v>187</v>
      </c>
      <c r="AT1362" s="215" t="s">
        <v>146</v>
      </c>
      <c r="AU1362" s="215" t="s">
        <v>83</v>
      </c>
      <c r="AY1362" s="18" t="s">
        <v>143</v>
      </c>
      <c r="BE1362" s="216">
        <f>IF(N1362="základní",J1362,0)</f>
        <v>0</v>
      </c>
      <c r="BF1362" s="216">
        <f>IF(N1362="snížená",J1362,0)</f>
        <v>0</v>
      </c>
      <c r="BG1362" s="216">
        <f>IF(N1362="zákl. přenesená",J1362,0)</f>
        <v>0</v>
      </c>
      <c r="BH1362" s="216">
        <f>IF(N1362="sníž. přenesená",J1362,0)</f>
        <v>0</v>
      </c>
      <c r="BI1362" s="216">
        <f>IF(N1362="nulová",J1362,0)</f>
        <v>0</v>
      </c>
      <c r="BJ1362" s="18" t="s">
        <v>81</v>
      </c>
      <c r="BK1362" s="216">
        <f>ROUND(I1362*H1362,2)</f>
        <v>0</v>
      </c>
      <c r="BL1362" s="18" t="s">
        <v>187</v>
      </c>
      <c r="BM1362" s="215" t="s">
        <v>1359</v>
      </c>
    </row>
    <row r="1363" spans="1:65" s="2" customFormat="1" ht="21.6" customHeight="1">
      <c r="A1363" s="35"/>
      <c r="B1363" s="36"/>
      <c r="C1363" s="204" t="s">
        <v>767</v>
      </c>
      <c r="D1363" s="204" t="s">
        <v>146</v>
      </c>
      <c r="E1363" s="205" t="s">
        <v>1360</v>
      </c>
      <c r="F1363" s="206" t="s">
        <v>1361</v>
      </c>
      <c r="G1363" s="207" t="s">
        <v>174</v>
      </c>
      <c r="H1363" s="208">
        <v>14.5</v>
      </c>
      <c r="I1363" s="209"/>
      <c r="J1363" s="210">
        <f>ROUND(I1363*H1363,2)</f>
        <v>0</v>
      </c>
      <c r="K1363" s="206" t="s">
        <v>1</v>
      </c>
      <c r="L1363" s="40"/>
      <c r="M1363" s="211" t="s">
        <v>1</v>
      </c>
      <c r="N1363" s="212" t="s">
        <v>38</v>
      </c>
      <c r="O1363" s="72"/>
      <c r="P1363" s="213">
        <f>O1363*H1363</f>
        <v>0</v>
      </c>
      <c r="Q1363" s="213">
        <v>0</v>
      </c>
      <c r="R1363" s="213">
        <f>Q1363*H1363</f>
        <v>0</v>
      </c>
      <c r="S1363" s="213">
        <v>0</v>
      </c>
      <c r="T1363" s="214">
        <f>S1363*H1363</f>
        <v>0</v>
      </c>
      <c r="U1363" s="35"/>
      <c r="V1363" s="35"/>
      <c r="W1363" s="35"/>
      <c r="X1363" s="35"/>
      <c r="Y1363" s="35"/>
      <c r="Z1363" s="35"/>
      <c r="AA1363" s="35"/>
      <c r="AB1363" s="35"/>
      <c r="AC1363" s="35"/>
      <c r="AD1363" s="35"/>
      <c r="AE1363" s="35"/>
      <c r="AR1363" s="215" t="s">
        <v>187</v>
      </c>
      <c r="AT1363" s="215" t="s">
        <v>146</v>
      </c>
      <c r="AU1363" s="215" t="s">
        <v>83</v>
      </c>
      <c r="AY1363" s="18" t="s">
        <v>143</v>
      </c>
      <c r="BE1363" s="216">
        <f>IF(N1363="základní",J1363,0)</f>
        <v>0</v>
      </c>
      <c r="BF1363" s="216">
        <f>IF(N1363="snížená",J1363,0)</f>
        <v>0</v>
      </c>
      <c r="BG1363" s="216">
        <f>IF(N1363="zákl. přenesená",J1363,0)</f>
        <v>0</v>
      </c>
      <c r="BH1363" s="216">
        <f>IF(N1363="sníž. přenesená",J1363,0)</f>
        <v>0</v>
      </c>
      <c r="BI1363" s="216">
        <f>IF(N1363="nulová",J1363,0)</f>
        <v>0</v>
      </c>
      <c r="BJ1363" s="18" t="s">
        <v>81</v>
      </c>
      <c r="BK1363" s="216">
        <f>ROUND(I1363*H1363,2)</f>
        <v>0</v>
      </c>
      <c r="BL1363" s="18" t="s">
        <v>187</v>
      </c>
      <c r="BM1363" s="215" t="s">
        <v>1362</v>
      </c>
    </row>
    <row r="1364" spans="1:65" s="2" customFormat="1" ht="21.6" customHeight="1">
      <c r="A1364" s="35"/>
      <c r="B1364" s="36"/>
      <c r="C1364" s="204" t="s">
        <v>1363</v>
      </c>
      <c r="D1364" s="204" t="s">
        <v>146</v>
      </c>
      <c r="E1364" s="205" t="s">
        <v>1364</v>
      </c>
      <c r="F1364" s="206" t="s">
        <v>1365</v>
      </c>
      <c r="G1364" s="207" t="s">
        <v>174</v>
      </c>
      <c r="H1364" s="208">
        <v>14.5</v>
      </c>
      <c r="I1364" s="209"/>
      <c r="J1364" s="210">
        <f>ROUND(I1364*H1364,2)</f>
        <v>0</v>
      </c>
      <c r="K1364" s="206" t="s">
        <v>150</v>
      </c>
      <c r="L1364" s="40"/>
      <c r="M1364" s="211" t="s">
        <v>1</v>
      </c>
      <c r="N1364" s="212" t="s">
        <v>38</v>
      </c>
      <c r="O1364" s="72"/>
      <c r="P1364" s="213">
        <f>O1364*H1364</f>
        <v>0</v>
      </c>
      <c r="Q1364" s="213">
        <v>0.00231</v>
      </c>
      <c r="R1364" s="213">
        <f>Q1364*H1364</f>
        <v>0.033495</v>
      </c>
      <c r="S1364" s="213">
        <v>0</v>
      </c>
      <c r="T1364" s="214">
        <f>S1364*H1364</f>
        <v>0</v>
      </c>
      <c r="U1364" s="35"/>
      <c r="V1364" s="35"/>
      <c r="W1364" s="35"/>
      <c r="X1364" s="35"/>
      <c r="Y1364" s="35"/>
      <c r="Z1364" s="35"/>
      <c r="AA1364" s="35"/>
      <c r="AB1364" s="35"/>
      <c r="AC1364" s="35"/>
      <c r="AD1364" s="35"/>
      <c r="AE1364" s="35"/>
      <c r="AR1364" s="215" t="s">
        <v>187</v>
      </c>
      <c r="AT1364" s="215" t="s">
        <v>146</v>
      </c>
      <c r="AU1364" s="215" t="s">
        <v>83</v>
      </c>
      <c r="AY1364" s="18" t="s">
        <v>143</v>
      </c>
      <c r="BE1364" s="216">
        <f>IF(N1364="základní",J1364,0)</f>
        <v>0</v>
      </c>
      <c r="BF1364" s="216">
        <f>IF(N1364="snížená",J1364,0)</f>
        <v>0</v>
      </c>
      <c r="BG1364" s="216">
        <f>IF(N1364="zákl. přenesená",J1364,0)</f>
        <v>0</v>
      </c>
      <c r="BH1364" s="216">
        <f>IF(N1364="sníž. přenesená",J1364,0)</f>
        <v>0</v>
      </c>
      <c r="BI1364" s="216">
        <f>IF(N1364="nulová",J1364,0)</f>
        <v>0</v>
      </c>
      <c r="BJ1364" s="18" t="s">
        <v>81</v>
      </c>
      <c r="BK1364" s="216">
        <f>ROUND(I1364*H1364,2)</f>
        <v>0</v>
      </c>
      <c r="BL1364" s="18" t="s">
        <v>187</v>
      </c>
      <c r="BM1364" s="215" t="s">
        <v>1366</v>
      </c>
    </row>
    <row r="1365" spans="1:47" s="2" customFormat="1" ht="48">
      <c r="A1365" s="35"/>
      <c r="B1365" s="36"/>
      <c r="C1365" s="37"/>
      <c r="D1365" s="217" t="s">
        <v>152</v>
      </c>
      <c r="E1365" s="37"/>
      <c r="F1365" s="218" t="s">
        <v>1367</v>
      </c>
      <c r="G1365" s="37"/>
      <c r="H1365" s="37"/>
      <c r="I1365" s="116"/>
      <c r="J1365" s="37"/>
      <c r="K1365" s="37"/>
      <c r="L1365" s="40"/>
      <c r="M1365" s="219"/>
      <c r="N1365" s="220"/>
      <c r="O1365" s="72"/>
      <c r="P1365" s="72"/>
      <c r="Q1365" s="72"/>
      <c r="R1365" s="72"/>
      <c r="S1365" s="72"/>
      <c r="T1365" s="73"/>
      <c r="U1365" s="35"/>
      <c r="V1365" s="35"/>
      <c r="W1365" s="35"/>
      <c r="X1365" s="35"/>
      <c r="Y1365" s="35"/>
      <c r="Z1365" s="35"/>
      <c r="AA1365" s="35"/>
      <c r="AB1365" s="35"/>
      <c r="AC1365" s="35"/>
      <c r="AD1365" s="35"/>
      <c r="AE1365" s="35"/>
      <c r="AT1365" s="18" t="s">
        <v>152</v>
      </c>
      <c r="AU1365" s="18" t="s">
        <v>83</v>
      </c>
    </row>
    <row r="1366" spans="1:65" s="2" customFormat="1" ht="32.4" customHeight="1">
      <c r="A1366" s="35"/>
      <c r="B1366" s="36"/>
      <c r="C1366" s="204" t="s">
        <v>773</v>
      </c>
      <c r="D1366" s="204" t="s">
        <v>146</v>
      </c>
      <c r="E1366" s="205" t="s">
        <v>1368</v>
      </c>
      <c r="F1366" s="206" t="s">
        <v>1369</v>
      </c>
      <c r="G1366" s="207" t="s">
        <v>174</v>
      </c>
      <c r="H1366" s="208">
        <v>74</v>
      </c>
      <c r="I1366" s="209"/>
      <c r="J1366" s="210">
        <f>ROUND(I1366*H1366,2)</f>
        <v>0</v>
      </c>
      <c r="K1366" s="206" t="s">
        <v>1</v>
      </c>
      <c r="L1366" s="40"/>
      <c r="M1366" s="211" t="s">
        <v>1</v>
      </c>
      <c r="N1366" s="212" t="s">
        <v>38</v>
      </c>
      <c r="O1366" s="72"/>
      <c r="P1366" s="213">
        <f>O1366*H1366</f>
        <v>0</v>
      </c>
      <c r="Q1366" s="213">
        <v>0</v>
      </c>
      <c r="R1366" s="213">
        <f>Q1366*H1366</f>
        <v>0</v>
      </c>
      <c r="S1366" s="213">
        <v>0</v>
      </c>
      <c r="T1366" s="214">
        <f>S1366*H1366</f>
        <v>0</v>
      </c>
      <c r="U1366" s="35"/>
      <c r="V1366" s="35"/>
      <c r="W1366" s="35"/>
      <c r="X1366" s="35"/>
      <c r="Y1366" s="35"/>
      <c r="Z1366" s="35"/>
      <c r="AA1366" s="35"/>
      <c r="AB1366" s="35"/>
      <c r="AC1366" s="35"/>
      <c r="AD1366" s="35"/>
      <c r="AE1366" s="35"/>
      <c r="AR1366" s="215" t="s">
        <v>187</v>
      </c>
      <c r="AT1366" s="215" t="s">
        <v>146</v>
      </c>
      <c r="AU1366" s="215" t="s">
        <v>83</v>
      </c>
      <c r="AY1366" s="18" t="s">
        <v>143</v>
      </c>
      <c r="BE1366" s="216">
        <f>IF(N1366="základní",J1366,0)</f>
        <v>0</v>
      </c>
      <c r="BF1366" s="216">
        <f>IF(N1366="snížená",J1366,0)</f>
        <v>0</v>
      </c>
      <c r="BG1366" s="216">
        <f>IF(N1366="zákl. přenesená",J1366,0)</f>
        <v>0</v>
      </c>
      <c r="BH1366" s="216">
        <f>IF(N1366="sníž. přenesená",J1366,0)</f>
        <v>0</v>
      </c>
      <c r="BI1366" s="216">
        <f>IF(N1366="nulová",J1366,0)</f>
        <v>0</v>
      </c>
      <c r="BJ1366" s="18" t="s">
        <v>81</v>
      </c>
      <c r="BK1366" s="216">
        <f>ROUND(I1366*H1366,2)</f>
        <v>0</v>
      </c>
      <c r="BL1366" s="18" t="s">
        <v>187</v>
      </c>
      <c r="BM1366" s="215" t="s">
        <v>1370</v>
      </c>
    </row>
    <row r="1367" spans="1:65" s="2" customFormat="1" ht="21.6" customHeight="1">
      <c r="A1367" s="35"/>
      <c r="B1367" s="36"/>
      <c r="C1367" s="204" t="s">
        <v>1371</v>
      </c>
      <c r="D1367" s="204" t="s">
        <v>146</v>
      </c>
      <c r="E1367" s="205" t="s">
        <v>1372</v>
      </c>
      <c r="F1367" s="206" t="s">
        <v>1373</v>
      </c>
      <c r="G1367" s="207" t="s">
        <v>174</v>
      </c>
      <c r="H1367" s="208">
        <v>74</v>
      </c>
      <c r="I1367" s="209"/>
      <c r="J1367" s="210">
        <f>ROUND(I1367*H1367,2)</f>
        <v>0</v>
      </c>
      <c r="K1367" s="206" t="s">
        <v>150</v>
      </c>
      <c r="L1367" s="40"/>
      <c r="M1367" s="211" t="s">
        <v>1</v>
      </c>
      <c r="N1367" s="212" t="s">
        <v>38</v>
      </c>
      <c r="O1367" s="72"/>
      <c r="P1367" s="213">
        <f>O1367*H1367</f>
        <v>0</v>
      </c>
      <c r="Q1367" s="213">
        <v>0.00369</v>
      </c>
      <c r="R1367" s="213">
        <f>Q1367*H1367</f>
        <v>0.27306</v>
      </c>
      <c r="S1367" s="213">
        <v>0</v>
      </c>
      <c r="T1367" s="214">
        <f>S1367*H1367</f>
        <v>0</v>
      </c>
      <c r="U1367" s="35"/>
      <c r="V1367" s="35"/>
      <c r="W1367" s="35"/>
      <c r="X1367" s="35"/>
      <c r="Y1367" s="35"/>
      <c r="Z1367" s="35"/>
      <c r="AA1367" s="35"/>
      <c r="AB1367" s="35"/>
      <c r="AC1367" s="35"/>
      <c r="AD1367" s="35"/>
      <c r="AE1367" s="35"/>
      <c r="AR1367" s="215" t="s">
        <v>187</v>
      </c>
      <c r="AT1367" s="215" t="s">
        <v>146</v>
      </c>
      <c r="AU1367" s="215" t="s">
        <v>83</v>
      </c>
      <c r="AY1367" s="18" t="s">
        <v>143</v>
      </c>
      <c r="BE1367" s="216">
        <f>IF(N1367="základní",J1367,0)</f>
        <v>0</v>
      </c>
      <c r="BF1367" s="216">
        <f>IF(N1367="snížená",J1367,0)</f>
        <v>0</v>
      </c>
      <c r="BG1367" s="216">
        <f>IF(N1367="zákl. přenesená",J1367,0)</f>
        <v>0</v>
      </c>
      <c r="BH1367" s="216">
        <f>IF(N1367="sníž. přenesená",J1367,0)</f>
        <v>0</v>
      </c>
      <c r="BI1367" s="216">
        <f>IF(N1367="nulová",J1367,0)</f>
        <v>0</v>
      </c>
      <c r="BJ1367" s="18" t="s">
        <v>81</v>
      </c>
      <c r="BK1367" s="216">
        <f>ROUND(I1367*H1367,2)</f>
        <v>0</v>
      </c>
      <c r="BL1367" s="18" t="s">
        <v>187</v>
      </c>
      <c r="BM1367" s="215" t="s">
        <v>1374</v>
      </c>
    </row>
    <row r="1368" spans="1:47" s="2" customFormat="1" ht="48">
      <c r="A1368" s="35"/>
      <c r="B1368" s="36"/>
      <c r="C1368" s="37"/>
      <c r="D1368" s="217" t="s">
        <v>152</v>
      </c>
      <c r="E1368" s="37"/>
      <c r="F1368" s="218" t="s">
        <v>1367</v>
      </c>
      <c r="G1368" s="37"/>
      <c r="H1368" s="37"/>
      <c r="I1368" s="116"/>
      <c r="J1368" s="37"/>
      <c r="K1368" s="37"/>
      <c r="L1368" s="40"/>
      <c r="M1368" s="219"/>
      <c r="N1368" s="220"/>
      <c r="O1368" s="72"/>
      <c r="P1368" s="72"/>
      <c r="Q1368" s="72"/>
      <c r="R1368" s="72"/>
      <c r="S1368" s="72"/>
      <c r="T1368" s="73"/>
      <c r="U1368" s="35"/>
      <c r="V1368" s="35"/>
      <c r="W1368" s="35"/>
      <c r="X1368" s="35"/>
      <c r="Y1368" s="35"/>
      <c r="Z1368" s="35"/>
      <c r="AA1368" s="35"/>
      <c r="AB1368" s="35"/>
      <c r="AC1368" s="35"/>
      <c r="AD1368" s="35"/>
      <c r="AE1368" s="35"/>
      <c r="AT1368" s="18" t="s">
        <v>152</v>
      </c>
      <c r="AU1368" s="18" t="s">
        <v>83</v>
      </c>
    </row>
    <row r="1369" spans="1:65" s="2" customFormat="1" ht="54" customHeight="1">
      <c r="A1369" s="35"/>
      <c r="B1369" s="36"/>
      <c r="C1369" s="204" t="s">
        <v>777</v>
      </c>
      <c r="D1369" s="204" t="s">
        <v>146</v>
      </c>
      <c r="E1369" s="205" t="s">
        <v>1375</v>
      </c>
      <c r="F1369" s="206" t="s">
        <v>1376</v>
      </c>
      <c r="G1369" s="207" t="s">
        <v>199</v>
      </c>
      <c r="H1369" s="208">
        <v>3.5</v>
      </c>
      <c r="I1369" s="209"/>
      <c r="J1369" s="210">
        <f>ROUND(I1369*H1369,2)</f>
        <v>0</v>
      </c>
      <c r="K1369" s="206" t="s">
        <v>150</v>
      </c>
      <c r="L1369" s="40"/>
      <c r="M1369" s="211" t="s">
        <v>1</v>
      </c>
      <c r="N1369" s="212" t="s">
        <v>38</v>
      </c>
      <c r="O1369" s="72"/>
      <c r="P1369" s="213">
        <f>O1369*H1369</f>
        <v>0</v>
      </c>
      <c r="Q1369" s="213">
        <v>0.006553</v>
      </c>
      <c r="R1369" s="213">
        <f>Q1369*H1369</f>
        <v>0.022935499999999998</v>
      </c>
      <c r="S1369" s="213">
        <v>0</v>
      </c>
      <c r="T1369" s="214">
        <f>S1369*H1369</f>
        <v>0</v>
      </c>
      <c r="U1369" s="35"/>
      <c r="V1369" s="35"/>
      <c r="W1369" s="35"/>
      <c r="X1369" s="35"/>
      <c r="Y1369" s="35"/>
      <c r="Z1369" s="35"/>
      <c r="AA1369" s="35"/>
      <c r="AB1369" s="35"/>
      <c r="AC1369" s="35"/>
      <c r="AD1369" s="35"/>
      <c r="AE1369" s="35"/>
      <c r="AR1369" s="215" t="s">
        <v>187</v>
      </c>
      <c r="AT1369" s="215" t="s">
        <v>146</v>
      </c>
      <c r="AU1369" s="215" t="s">
        <v>83</v>
      </c>
      <c r="AY1369" s="18" t="s">
        <v>143</v>
      </c>
      <c r="BE1369" s="216">
        <f>IF(N1369="základní",J1369,0)</f>
        <v>0</v>
      </c>
      <c r="BF1369" s="216">
        <f>IF(N1369="snížená",J1369,0)</f>
        <v>0</v>
      </c>
      <c r="BG1369" s="216">
        <f>IF(N1369="zákl. přenesená",J1369,0)</f>
        <v>0</v>
      </c>
      <c r="BH1369" s="216">
        <f>IF(N1369="sníž. přenesená",J1369,0)</f>
        <v>0</v>
      </c>
      <c r="BI1369" s="216">
        <f>IF(N1369="nulová",J1369,0)</f>
        <v>0</v>
      </c>
      <c r="BJ1369" s="18" t="s">
        <v>81</v>
      </c>
      <c r="BK1369" s="216">
        <f>ROUND(I1369*H1369,2)</f>
        <v>0</v>
      </c>
      <c r="BL1369" s="18" t="s">
        <v>187</v>
      </c>
      <c r="BM1369" s="215" t="s">
        <v>1377</v>
      </c>
    </row>
    <row r="1370" spans="2:51" s="13" customFormat="1" ht="10.2">
      <c r="B1370" s="221"/>
      <c r="C1370" s="222"/>
      <c r="D1370" s="217" t="s">
        <v>177</v>
      </c>
      <c r="E1370" s="223" t="s">
        <v>1</v>
      </c>
      <c r="F1370" s="224" t="s">
        <v>1378</v>
      </c>
      <c r="G1370" s="222"/>
      <c r="H1370" s="225">
        <v>3.5</v>
      </c>
      <c r="I1370" s="226"/>
      <c r="J1370" s="222"/>
      <c r="K1370" s="222"/>
      <c r="L1370" s="227"/>
      <c r="M1370" s="228"/>
      <c r="N1370" s="229"/>
      <c r="O1370" s="229"/>
      <c r="P1370" s="229"/>
      <c r="Q1370" s="229"/>
      <c r="R1370" s="229"/>
      <c r="S1370" s="229"/>
      <c r="T1370" s="230"/>
      <c r="AT1370" s="231" t="s">
        <v>177</v>
      </c>
      <c r="AU1370" s="231" t="s">
        <v>83</v>
      </c>
      <c r="AV1370" s="13" t="s">
        <v>83</v>
      </c>
      <c r="AW1370" s="13" t="s">
        <v>29</v>
      </c>
      <c r="AX1370" s="13" t="s">
        <v>73</v>
      </c>
      <c r="AY1370" s="231" t="s">
        <v>143</v>
      </c>
    </row>
    <row r="1371" spans="2:51" s="14" customFormat="1" ht="10.2">
      <c r="B1371" s="232"/>
      <c r="C1371" s="233"/>
      <c r="D1371" s="217" t="s">
        <v>177</v>
      </c>
      <c r="E1371" s="234" t="s">
        <v>1</v>
      </c>
      <c r="F1371" s="235" t="s">
        <v>179</v>
      </c>
      <c r="G1371" s="233"/>
      <c r="H1371" s="236">
        <v>3.5</v>
      </c>
      <c r="I1371" s="237"/>
      <c r="J1371" s="233"/>
      <c r="K1371" s="233"/>
      <c r="L1371" s="238"/>
      <c r="M1371" s="239"/>
      <c r="N1371" s="240"/>
      <c r="O1371" s="240"/>
      <c r="P1371" s="240"/>
      <c r="Q1371" s="240"/>
      <c r="R1371" s="240"/>
      <c r="S1371" s="240"/>
      <c r="T1371" s="241"/>
      <c r="AT1371" s="242" t="s">
        <v>177</v>
      </c>
      <c r="AU1371" s="242" t="s">
        <v>83</v>
      </c>
      <c r="AV1371" s="14" t="s">
        <v>151</v>
      </c>
      <c r="AW1371" s="14" t="s">
        <v>29</v>
      </c>
      <c r="AX1371" s="14" t="s">
        <v>81</v>
      </c>
      <c r="AY1371" s="242" t="s">
        <v>143</v>
      </c>
    </row>
    <row r="1372" spans="1:65" s="2" customFormat="1" ht="21.6" customHeight="1">
      <c r="A1372" s="35"/>
      <c r="B1372" s="36"/>
      <c r="C1372" s="204" t="s">
        <v>1379</v>
      </c>
      <c r="D1372" s="204" t="s">
        <v>146</v>
      </c>
      <c r="E1372" s="205" t="s">
        <v>1380</v>
      </c>
      <c r="F1372" s="206" t="s">
        <v>1381</v>
      </c>
      <c r="G1372" s="207" t="s">
        <v>174</v>
      </c>
      <c r="H1372" s="208">
        <v>4.3</v>
      </c>
      <c r="I1372" s="209"/>
      <c r="J1372" s="210">
        <f>ROUND(I1372*H1372,2)</f>
        <v>0</v>
      </c>
      <c r="K1372" s="206" t="s">
        <v>1</v>
      </c>
      <c r="L1372" s="40"/>
      <c r="M1372" s="211" t="s">
        <v>1</v>
      </c>
      <c r="N1372" s="212" t="s">
        <v>38</v>
      </c>
      <c r="O1372" s="72"/>
      <c r="P1372" s="213">
        <f>O1372*H1372</f>
        <v>0</v>
      </c>
      <c r="Q1372" s="213">
        <v>0</v>
      </c>
      <c r="R1372" s="213">
        <f>Q1372*H1372</f>
        <v>0</v>
      </c>
      <c r="S1372" s="213">
        <v>0</v>
      </c>
      <c r="T1372" s="214">
        <f>S1372*H1372</f>
        <v>0</v>
      </c>
      <c r="U1372" s="35"/>
      <c r="V1372" s="35"/>
      <c r="W1372" s="35"/>
      <c r="X1372" s="35"/>
      <c r="Y1372" s="35"/>
      <c r="Z1372" s="35"/>
      <c r="AA1372" s="35"/>
      <c r="AB1372" s="35"/>
      <c r="AC1372" s="35"/>
      <c r="AD1372" s="35"/>
      <c r="AE1372" s="35"/>
      <c r="AR1372" s="215" t="s">
        <v>187</v>
      </c>
      <c r="AT1372" s="215" t="s">
        <v>146</v>
      </c>
      <c r="AU1372" s="215" t="s">
        <v>83</v>
      </c>
      <c r="AY1372" s="18" t="s">
        <v>143</v>
      </c>
      <c r="BE1372" s="216">
        <f>IF(N1372="základní",J1372,0)</f>
        <v>0</v>
      </c>
      <c r="BF1372" s="216">
        <f>IF(N1372="snížená",J1372,0)</f>
        <v>0</v>
      </c>
      <c r="BG1372" s="216">
        <f>IF(N1372="zákl. přenesená",J1372,0)</f>
        <v>0</v>
      </c>
      <c r="BH1372" s="216">
        <f>IF(N1372="sníž. přenesená",J1372,0)</f>
        <v>0</v>
      </c>
      <c r="BI1372" s="216">
        <f>IF(N1372="nulová",J1372,0)</f>
        <v>0</v>
      </c>
      <c r="BJ1372" s="18" t="s">
        <v>81</v>
      </c>
      <c r="BK1372" s="216">
        <f>ROUND(I1372*H1372,2)</f>
        <v>0</v>
      </c>
      <c r="BL1372" s="18" t="s">
        <v>187</v>
      </c>
      <c r="BM1372" s="215" t="s">
        <v>1382</v>
      </c>
    </row>
    <row r="1373" spans="1:65" s="2" customFormat="1" ht="32.4" customHeight="1">
      <c r="A1373" s="35"/>
      <c r="B1373" s="36"/>
      <c r="C1373" s="204" t="s">
        <v>782</v>
      </c>
      <c r="D1373" s="204" t="s">
        <v>146</v>
      </c>
      <c r="E1373" s="205" t="s">
        <v>1383</v>
      </c>
      <c r="F1373" s="206" t="s">
        <v>1384</v>
      </c>
      <c r="G1373" s="207" t="s">
        <v>174</v>
      </c>
      <c r="H1373" s="208">
        <v>62.1</v>
      </c>
      <c r="I1373" s="209"/>
      <c r="J1373" s="210">
        <f>ROUND(I1373*H1373,2)</f>
        <v>0</v>
      </c>
      <c r="K1373" s="206" t="s">
        <v>1</v>
      </c>
      <c r="L1373" s="40"/>
      <c r="M1373" s="211" t="s">
        <v>1</v>
      </c>
      <c r="N1373" s="212" t="s">
        <v>38</v>
      </c>
      <c r="O1373" s="72"/>
      <c r="P1373" s="213">
        <f>O1373*H1373</f>
        <v>0</v>
      </c>
      <c r="Q1373" s="213">
        <v>0</v>
      </c>
      <c r="R1373" s="213">
        <f>Q1373*H1373</f>
        <v>0</v>
      </c>
      <c r="S1373" s="213">
        <v>0</v>
      </c>
      <c r="T1373" s="214">
        <f>S1373*H1373</f>
        <v>0</v>
      </c>
      <c r="U1373" s="35"/>
      <c r="V1373" s="35"/>
      <c r="W1373" s="35"/>
      <c r="X1373" s="35"/>
      <c r="Y1373" s="35"/>
      <c r="Z1373" s="35"/>
      <c r="AA1373" s="35"/>
      <c r="AB1373" s="35"/>
      <c r="AC1373" s="35"/>
      <c r="AD1373" s="35"/>
      <c r="AE1373" s="35"/>
      <c r="AR1373" s="215" t="s">
        <v>187</v>
      </c>
      <c r="AT1373" s="215" t="s">
        <v>146</v>
      </c>
      <c r="AU1373" s="215" t="s">
        <v>83</v>
      </c>
      <c r="AY1373" s="18" t="s">
        <v>143</v>
      </c>
      <c r="BE1373" s="216">
        <f>IF(N1373="základní",J1373,0)</f>
        <v>0</v>
      </c>
      <c r="BF1373" s="216">
        <f>IF(N1373="snížená",J1373,0)</f>
        <v>0</v>
      </c>
      <c r="BG1373" s="216">
        <f>IF(N1373="zákl. přenesená",J1373,0)</f>
        <v>0</v>
      </c>
      <c r="BH1373" s="216">
        <f>IF(N1373="sníž. přenesená",J1373,0)</f>
        <v>0</v>
      </c>
      <c r="BI1373" s="216">
        <f>IF(N1373="nulová",J1373,0)</f>
        <v>0</v>
      </c>
      <c r="BJ1373" s="18" t="s">
        <v>81</v>
      </c>
      <c r="BK1373" s="216">
        <f>ROUND(I1373*H1373,2)</f>
        <v>0</v>
      </c>
      <c r="BL1373" s="18" t="s">
        <v>187</v>
      </c>
      <c r="BM1373" s="215" t="s">
        <v>1385</v>
      </c>
    </row>
    <row r="1374" spans="1:65" s="2" customFormat="1" ht="21.6" customHeight="1">
      <c r="A1374" s="35"/>
      <c r="B1374" s="36"/>
      <c r="C1374" s="204" t="s">
        <v>1386</v>
      </c>
      <c r="D1374" s="204" t="s">
        <v>146</v>
      </c>
      <c r="E1374" s="205" t="s">
        <v>1387</v>
      </c>
      <c r="F1374" s="206" t="s">
        <v>1388</v>
      </c>
      <c r="G1374" s="207" t="s">
        <v>174</v>
      </c>
      <c r="H1374" s="208">
        <v>62.1</v>
      </c>
      <c r="I1374" s="209"/>
      <c r="J1374" s="210">
        <f>ROUND(I1374*H1374,2)</f>
        <v>0</v>
      </c>
      <c r="K1374" s="206" t="s">
        <v>150</v>
      </c>
      <c r="L1374" s="40"/>
      <c r="M1374" s="211" t="s">
        <v>1</v>
      </c>
      <c r="N1374" s="212" t="s">
        <v>38</v>
      </c>
      <c r="O1374" s="72"/>
      <c r="P1374" s="213">
        <f>O1374*H1374</f>
        <v>0</v>
      </c>
      <c r="Q1374" s="213">
        <v>0.00303</v>
      </c>
      <c r="R1374" s="213">
        <f>Q1374*H1374</f>
        <v>0.18816300000000002</v>
      </c>
      <c r="S1374" s="213">
        <v>0</v>
      </c>
      <c r="T1374" s="214">
        <f>S1374*H1374</f>
        <v>0</v>
      </c>
      <c r="U1374" s="35"/>
      <c r="V1374" s="35"/>
      <c r="W1374" s="35"/>
      <c r="X1374" s="35"/>
      <c r="Y1374" s="35"/>
      <c r="Z1374" s="35"/>
      <c r="AA1374" s="35"/>
      <c r="AB1374" s="35"/>
      <c r="AC1374" s="35"/>
      <c r="AD1374" s="35"/>
      <c r="AE1374" s="35"/>
      <c r="AR1374" s="215" t="s">
        <v>187</v>
      </c>
      <c r="AT1374" s="215" t="s">
        <v>146</v>
      </c>
      <c r="AU1374" s="215" t="s">
        <v>83</v>
      </c>
      <c r="AY1374" s="18" t="s">
        <v>143</v>
      </c>
      <c r="BE1374" s="216">
        <f>IF(N1374="základní",J1374,0)</f>
        <v>0</v>
      </c>
      <c r="BF1374" s="216">
        <f>IF(N1374="snížená",J1374,0)</f>
        <v>0</v>
      </c>
      <c r="BG1374" s="216">
        <f>IF(N1374="zákl. přenesená",J1374,0)</f>
        <v>0</v>
      </c>
      <c r="BH1374" s="216">
        <f>IF(N1374="sníž. přenesená",J1374,0)</f>
        <v>0</v>
      </c>
      <c r="BI1374" s="216">
        <f>IF(N1374="nulová",J1374,0)</f>
        <v>0</v>
      </c>
      <c r="BJ1374" s="18" t="s">
        <v>81</v>
      </c>
      <c r="BK1374" s="216">
        <f>ROUND(I1374*H1374,2)</f>
        <v>0</v>
      </c>
      <c r="BL1374" s="18" t="s">
        <v>187</v>
      </c>
      <c r="BM1374" s="215" t="s">
        <v>1389</v>
      </c>
    </row>
    <row r="1375" spans="1:47" s="2" customFormat="1" ht="48">
      <c r="A1375" s="35"/>
      <c r="B1375" s="36"/>
      <c r="C1375" s="37"/>
      <c r="D1375" s="217" t="s">
        <v>152</v>
      </c>
      <c r="E1375" s="37"/>
      <c r="F1375" s="218" t="s">
        <v>1367</v>
      </c>
      <c r="G1375" s="37"/>
      <c r="H1375" s="37"/>
      <c r="I1375" s="116"/>
      <c r="J1375" s="37"/>
      <c r="K1375" s="37"/>
      <c r="L1375" s="40"/>
      <c r="M1375" s="219"/>
      <c r="N1375" s="220"/>
      <c r="O1375" s="72"/>
      <c r="P1375" s="72"/>
      <c r="Q1375" s="72"/>
      <c r="R1375" s="72"/>
      <c r="S1375" s="72"/>
      <c r="T1375" s="73"/>
      <c r="U1375" s="35"/>
      <c r="V1375" s="35"/>
      <c r="W1375" s="35"/>
      <c r="X1375" s="35"/>
      <c r="Y1375" s="35"/>
      <c r="Z1375" s="35"/>
      <c r="AA1375" s="35"/>
      <c r="AB1375" s="35"/>
      <c r="AC1375" s="35"/>
      <c r="AD1375" s="35"/>
      <c r="AE1375" s="35"/>
      <c r="AT1375" s="18" t="s">
        <v>152</v>
      </c>
      <c r="AU1375" s="18" t="s">
        <v>83</v>
      </c>
    </row>
    <row r="1376" spans="1:65" s="2" customFormat="1" ht="32.4" customHeight="1">
      <c r="A1376" s="35"/>
      <c r="B1376" s="36"/>
      <c r="C1376" s="204" t="s">
        <v>785</v>
      </c>
      <c r="D1376" s="204" t="s">
        <v>146</v>
      </c>
      <c r="E1376" s="205" t="s">
        <v>1390</v>
      </c>
      <c r="F1376" s="206" t="s">
        <v>1391</v>
      </c>
      <c r="G1376" s="207" t="s">
        <v>174</v>
      </c>
      <c r="H1376" s="208">
        <v>29</v>
      </c>
      <c r="I1376" s="209"/>
      <c r="J1376" s="210">
        <f>ROUND(I1376*H1376,2)</f>
        <v>0</v>
      </c>
      <c r="K1376" s="206" t="s">
        <v>1</v>
      </c>
      <c r="L1376" s="40"/>
      <c r="M1376" s="211" t="s">
        <v>1</v>
      </c>
      <c r="N1376" s="212" t="s">
        <v>38</v>
      </c>
      <c r="O1376" s="72"/>
      <c r="P1376" s="213">
        <f>O1376*H1376</f>
        <v>0</v>
      </c>
      <c r="Q1376" s="213">
        <v>0</v>
      </c>
      <c r="R1376" s="213">
        <f>Q1376*H1376</f>
        <v>0</v>
      </c>
      <c r="S1376" s="213">
        <v>0</v>
      </c>
      <c r="T1376" s="214">
        <f>S1376*H1376</f>
        <v>0</v>
      </c>
      <c r="U1376" s="35"/>
      <c r="V1376" s="35"/>
      <c r="W1376" s="35"/>
      <c r="X1376" s="35"/>
      <c r="Y1376" s="35"/>
      <c r="Z1376" s="35"/>
      <c r="AA1376" s="35"/>
      <c r="AB1376" s="35"/>
      <c r="AC1376" s="35"/>
      <c r="AD1376" s="35"/>
      <c r="AE1376" s="35"/>
      <c r="AR1376" s="215" t="s">
        <v>187</v>
      </c>
      <c r="AT1376" s="215" t="s">
        <v>146</v>
      </c>
      <c r="AU1376" s="215" t="s">
        <v>83</v>
      </c>
      <c r="AY1376" s="18" t="s">
        <v>143</v>
      </c>
      <c r="BE1376" s="216">
        <f>IF(N1376="základní",J1376,0)</f>
        <v>0</v>
      </c>
      <c r="BF1376" s="216">
        <f>IF(N1376="snížená",J1376,0)</f>
        <v>0</v>
      </c>
      <c r="BG1376" s="216">
        <f>IF(N1376="zákl. přenesená",J1376,0)</f>
        <v>0</v>
      </c>
      <c r="BH1376" s="216">
        <f>IF(N1376="sníž. přenesená",J1376,0)</f>
        <v>0</v>
      </c>
      <c r="BI1376" s="216">
        <f>IF(N1376="nulová",J1376,0)</f>
        <v>0</v>
      </c>
      <c r="BJ1376" s="18" t="s">
        <v>81</v>
      </c>
      <c r="BK1376" s="216">
        <f>ROUND(I1376*H1376,2)</f>
        <v>0</v>
      </c>
      <c r="BL1376" s="18" t="s">
        <v>187</v>
      </c>
      <c r="BM1376" s="215" t="s">
        <v>1392</v>
      </c>
    </row>
    <row r="1377" spans="1:65" s="2" customFormat="1" ht="32.4" customHeight="1">
      <c r="A1377" s="35"/>
      <c r="B1377" s="36"/>
      <c r="C1377" s="204" t="s">
        <v>1393</v>
      </c>
      <c r="D1377" s="204" t="s">
        <v>146</v>
      </c>
      <c r="E1377" s="205" t="s">
        <v>1394</v>
      </c>
      <c r="F1377" s="206" t="s">
        <v>1395</v>
      </c>
      <c r="G1377" s="207" t="s">
        <v>174</v>
      </c>
      <c r="H1377" s="208">
        <v>29</v>
      </c>
      <c r="I1377" s="209"/>
      <c r="J1377" s="210">
        <f>ROUND(I1377*H1377,2)</f>
        <v>0</v>
      </c>
      <c r="K1377" s="206" t="s">
        <v>1</v>
      </c>
      <c r="L1377" s="40"/>
      <c r="M1377" s="211" t="s">
        <v>1</v>
      </c>
      <c r="N1377" s="212" t="s">
        <v>38</v>
      </c>
      <c r="O1377" s="72"/>
      <c r="P1377" s="213">
        <f>O1377*H1377</f>
        <v>0</v>
      </c>
      <c r="Q1377" s="213">
        <v>0</v>
      </c>
      <c r="R1377" s="213">
        <f>Q1377*H1377</f>
        <v>0</v>
      </c>
      <c r="S1377" s="213">
        <v>0</v>
      </c>
      <c r="T1377" s="214">
        <f>S1377*H1377</f>
        <v>0</v>
      </c>
      <c r="U1377" s="35"/>
      <c r="V1377" s="35"/>
      <c r="W1377" s="35"/>
      <c r="X1377" s="35"/>
      <c r="Y1377" s="35"/>
      <c r="Z1377" s="35"/>
      <c r="AA1377" s="35"/>
      <c r="AB1377" s="35"/>
      <c r="AC1377" s="35"/>
      <c r="AD1377" s="35"/>
      <c r="AE1377" s="35"/>
      <c r="AR1377" s="215" t="s">
        <v>187</v>
      </c>
      <c r="AT1377" s="215" t="s">
        <v>146</v>
      </c>
      <c r="AU1377" s="215" t="s">
        <v>83</v>
      </c>
      <c r="AY1377" s="18" t="s">
        <v>143</v>
      </c>
      <c r="BE1377" s="216">
        <f>IF(N1377="základní",J1377,0)</f>
        <v>0</v>
      </c>
      <c r="BF1377" s="216">
        <f>IF(N1377="snížená",J1377,0)</f>
        <v>0</v>
      </c>
      <c r="BG1377" s="216">
        <f>IF(N1377="zákl. přenesená",J1377,0)</f>
        <v>0</v>
      </c>
      <c r="BH1377" s="216">
        <f>IF(N1377="sníž. přenesená",J1377,0)</f>
        <v>0</v>
      </c>
      <c r="BI1377" s="216">
        <f>IF(N1377="nulová",J1377,0)</f>
        <v>0</v>
      </c>
      <c r="BJ1377" s="18" t="s">
        <v>81</v>
      </c>
      <c r="BK1377" s="216">
        <f>ROUND(I1377*H1377,2)</f>
        <v>0</v>
      </c>
      <c r="BL1377" s="18" t="s">
        <v>187</v>
      </c>
      <c r="BM1377" s="215" t="s">
        <v>1396</v>
      </c>
    </row>
    <row r="1378" spans="1:65" s="2" customFormat="1" ht="32.4" customHeight="1">
      <c r="A1378" s="35"/>
      <c r="B1378" s="36"/>
      <c r="C1378" s="204" t="s">
        <v>790</v>
      </c>
      <c r="D1378" s="204" t="s">
        <v>146</v>
      </c>
      <c r="E1378" s="205" t="s">
        <v>1397</v>
      </c>
      <c r="F1378" s="206" t="s">
        <v>1398</v>
      </c>
      <c r="G1378" s="207" t="s">
        <v>174</v>
      </c>
      <c r="H1378" s="208">
        <v>3</v>
      </c>
      <c r="I1378" s="209"/>
      <c r="J1378" s="210">
        <f>ROUND(I1378*H1378,2)</f>
        <v>0</v>
      </c>
      <c r="K1378" s="206" t="s">
        <v>1</v>
      </c>
      <c r="L1378" s="40"/>
      <c r="M1378" s="211" t="s">
        <v>1</v>
      </c>
      <c r="N1378" s="212" t="s">
        <v>38</v>
      </c>
      <c r="O1378" s="72"/>
      <c r="P1378" s="213">
        <f>O1378*H1378</f>
        <v>0</v>
      </c>
      <c r="Q1378" s="213">
        <v>0</v>
      </c>
      <c r="R1378" s="213">
        <f>Q1378*H1378</f>
        <v>0</v>
      </c>
      <c r="S1378" s="213">
        <v>0</v>
      </c>
      <c r="T1378" s="214">
        <f>S1378*H1378</f>
        <v>0</v>
      </c>
      <c r="U1378" s="35"/>
      <c r="V1378" s="35"/>
      <c r="W1378" s="35"/>
      <c r="X1378" s="35"/>
      <c r="Y1378" s="35"/>
      <c r="Z1378" s="35"/>
      <c r="AA1378" s="35"/>
      <c r="AB1378" s="35"/>
      <c r="AC1378" s="35"/>
      <c r="AD1378" s="35"/>
      <c r="AE1378" s="35"/>
      <c r="AR1378" s="215" t="s">
        <v>187</v>
      </c>
      <c r="AT1378" s="215" t="s">
        <v>146</v>
      </c>
      <c r="AU1378" s="215" t="s">
        <v>83</v>
      </c>
      <c r="AY1378" s="18" t="s">
        <v>143</v>
      </c>
      <c r="BE1378" s="216">
        <f>IF(N1378="základní",J1378,0)</f>
        <v>0</v>
      </c>
      <c r="BF1378" s="216">
        <f>IF(N1378="snížená",J1378,0)</f>
        <v>0</v>
      </c>
      <c r="BG1378" s="216">
        <f>IF(N1378="zákl. přenesená",J1378,0)</f>
        <v>0</v>
      </c>
      <c r="BH1378" s="216">
        <f>IF(N1378="sníž. přenesená",J1378,0)</f>
        <v>0</v>
      </c>
      <c r="BI1378" s="216">
        <f>IF(N1378="nulová",J1378,0)</f>
        <v>0</v>
      </c>
      <c r="BJ1378" s="18" t="s">
        <v>81</v>
      </c>
      <c r="BK1378" s="216">
        <f>ROUND(I1378*H1378,2)</f>
        <v>0</v>
      </c>
      <c r="BL1378" s="18" t="s">
        <v>187</v>
      </c>
      <c r="BM1378" s="215" t="s">
        <v>1399</v>
      </c>
    </row>
    <row r="1379" spans="1:65" s="2" customFormat="1" ht="21.6" customHeight="1">
      <c r="A1379" s="35"/>
      <c r="B1379" s="36"/>
      <c r="C1379" s="204" t="s">
        <v>1400</v>
      </c>
      <c r="D1379" s="204" t="s">
        <v>146</v>
      </c>
      <c r="E1379" s="205" t="s">
        <v>1401</v>
      </c>
      <c r="F1379" s="206" t="s">
        <v>1402</v>
      </c>
      <c r="G1379" s="207" t="s">
        <v>174</v>
      </c>
      <c r="H1379" s="208">
        <v>3</v>
      </c>
      <c r="I1379" s="209"/>
      <c r="J1379" s="210">
        <f>ROUND(I1379*H1379,2)</f>
        <v>0</v>
      </c>
      <c r="K1379" s="206" t="s">
        <v>150</v>
      </c>
      <c r="L1379" s="40"/>
      <c r="M1379" s="211" t="s">
        <v>1</v>
      </c>
      <c r="N1379" s="212" t="s">
        <v>38</v>
      </c>
      <c r="O1379" s="72"/>
      <c r="P1379" s="213">
        <f>O1379*H1379</f>
        <v>0</v>
      </c>
      <c r="Q1379" s="213">
        <v>0.00186</v>
      </c>
      <c r="R1379" s="213">
        <f>Q1379*H1379</f>
        <v>0.00558</v>
      </c>
      <c r="S1379" s="213">
        <v>0</v>
      </c>
      <c r="T1379" s="214">
        <f>S1379*H1379</f>
        <v>0</v>
      </c>
      <c r="U1379" s="35"/>
      <c r="V1379" s="35"/>
      <c r="W1379" s="35"/>
      <c r="X1379" s="35"/>
      <c r="Y1379" s="35"/>
      <c r="Z1379" s="35"/>
      <c r="AA1379" s="35"/>
      <c r="AB1379" s="35"/>
      <c r="AC1379" s="35"/>
      <c r="AD1379" s="35"/>
      <c r="AE1379" s="35"/>
      <c r="AR1379" s="215" t="s">
        <v>187</v>
      </c>
      <c r="AT1379" s="215" t="s">
        <v>146</v>
      </c>
      <c r="AU1379" s="215" t="s">
        <v>83</v>
      </c>
      <c r="AY1379" s="18" t="s">
        <v>143</v>
      </c>
      <c r="BE1379" s="216">
        <f>IF(N1379="základní",J1379,0)</f>
        <v>0</v>
      </c>
      <c r="BF1379" s="216">
        <f>IF(N1379="snížená",J1379,0)</f>
        <v>0</v>
      </c>
      <c r="BG1379" s="216">
        <f>IF(N1379="zákl. přenesená",J1379,0)</f>
        <v>0</v>
      </c>
      <c r="BH1379" s="216">
        <f>IF(N1379="sníž. přenesená",J1379,0)</f>
        <v>0</v>
      </c>
      <c r="BI1379" s="216">
        <f>IF(N1379="nulová",J1379,0)</f>
        <v>0</v>
      </c>
      <c r="BJ1379" s="18" t="s">
        <v>81</v>
      </c>
      <c r="BK1379" s="216">
        <f>ROUND(I1379*H1379,2)</f>
        <v>0</v>
      </c>
      <c r="BL1379" s="18" t="s">
        <v>187</v>
      </c>
      <c r="BM1379" s="215" t="s">
        <v>211</v>
      </c>
    </row>
    <row r="1380" spans="1:47" s="2" customFormat="1" ht="48">
      <c r="A1380" s="35"/>
      <c r="B1380" s="36"/>
      <c r="C1380" s="37"/>
      <c r="D1380" s="217" t="s">
        <v>152</v>
      </c>
      <c r="E1380" s="37"/>
      <c r="F1380" s="218" t="s">
        <v>1367</v>
      </c>
      <c r="G1380" s="37"/>
      <c r="H1380" s="37"/>
      <c r="I1380" s="116"/>
      <c r="J1380" s="37"/>
      <c r="K1380" s="37"/>
      <c r="L1380" s="40"/>
      <c r="M1380" s="219"/>
      <c r="N1380" s="220"/>
      <c r="O1380" s="72"/>
      <c r="P1380" s="72"/>
      <c r="Q1380" s="72"/>
      <c r="R1380" s="72"/>
      <c r="S1380" s="72"/>
      <c r="T1380" s="73"/>
      <c r="U1380" s="35"/>
      <c r="V1380" s="35"/>
      <c r="W1380" s="35"/>
      <c r="X1380" s="35"/>
      <c r="Y1380" s="35"/>
      <c r="Z1380" s="35"/>
      <c r="AA1380" s="35"/>
      <c r="AB1380" s="35"/>
      <c r="AC1380" s="35"/>
      <c r="AD1380" s="35"/>
      <c r="AE1380" s="35"/>
      <c r="AT1380" s="18" t="s">
        <v>152</v>
      </c>
      <c r="AU1380" s="18" t="s">
        <v>83</v>
      </c>
    </row>
    <row r="1381" spans="1:65" s="2" customFormat="1" ht="32.4" customHeight="1">
      <c r="A1381" s="35"/>
      <c r="B1381" s="36"/>
      <c r="C1381" s="204" t="s">
        <v>793</v>
      </c>
      <c r="D1381" s="204" t="s">
        <v>146</v>
      </c>
      <c r="E1381" s="205" t="s">
        <v>1403</v>
      </c>
      <c r="F1381" s="206" t="s">
        <v>1404</v>
      </c>
      <c r="G1381" s="207" t="s">
        <v>174</v>
      </c>
      <c r="H1381" s="208">
        <v>9</v>
      </c>
      <c r="I1381" s="209"/>
      <c r="J1381" s="210">
        <f>ROUND(I1381*H1381,2)</f>
        <v>0</v>
      </c>
      <c r="K1381" s="206" t="s">
        <v>1</v>
      </c>
      <c r="L1381" s="40"/>
      <c r="M1381" s="211" t="s">
        <v>1</v>
      </c>
      <c r="N1381" s="212" t="s">
        <v>38</v>
      </c>
      <c r="O1381" s="72"/>
      <c r="P1381" s="213">
        <f>O1381*H1381</f>
        <v>0</v>
      </c>
      <c r="Q1381" s="213">
        <v>0</v>
      </c>
      <c r="R1381" s="213">
        <f>Q1381*H1381</f>
        <v>0</v>
      </c>
      <c r="S1381" s="213">
        <v>0</v>
      </c>
      <c r="T1381" s="214">
        <f>S1381*H1381</f>
        <v>0</v>
      </c>
      <c r="U1381" s="35"/>
      <c r="V1381" s="35"/>
      <c r="W1381" s="35"/>
      <c r="X1381" s="35"/>
      <c r="Y1381" s="35"/>
      <c r="Z1381" s="35"/>
      <c r="AA1381" s="35"/>
      <c r="AB1381" s="35"/>
      <c r="AC1381" s="35"/>
      <c r="AD1381" s="35"/>
      <c r="AE1381" s="35"/>
      <c r="AR1381" s="215" t="s">
        <v>187</v>
      </c>
      <c r="AT1381" s="215" t="s">
        <v>146</v>
      </c>
      <c r="AU1381" s="215" t="s">
        <v>83</v>
      </c>
      <c r="AY1381" s="18" t="s">
        <v>143</v>
      </c>
      <c r="BE1381" s="216">
        <f>IF(N1381="základní",J1381,0)</f>
        <v>0</v>
      </c>
      <c r="BF1381" s="216">
        <f>IF(N1381="snížená",J1381,0)</f>
        <v>0</v>
      </c>
      <c r="BG1381" s="216">
        <f>IF(N1381="zákl. přenesená",J1381,0)</f>
        <v>0</v>
      </c>
      <c r="BH1381" s="216">
        <f>IF(N1381="sníž. přenesená",J1381,0)</f>
        <v>0</v>
      </c>
      <c r="BI1381" s="216">
        <f>IF(N1381="nulová",J1381,0)</f>
        <v>0</v>
      </c>
      <c r="BJ1381" s="18" t="s">
        <v>81</v>
      </c>
      <c r="BK1381" s="216">
        <f>ROUND(I1381*H1381,2)</f>
        <v>0</v>
      </c>
      <c r="BL1381" s="18" t="s">
        <v>187</v>
      </c>
      <c r="BM1381" s="215" t="s">
        <v>1405</v>
      </c>
    </row>
    <row r="1382" spans="1:65" s="2" customFormat="1" ht="32.4" customHeight="1">
      <c r="A1382" s="35"/>
      <c r="B1382" s="36"/>
      <c r="C1382" s="204" t="s">
        <v>1406</v>
      </c>
      <c r="D1382" s="204" t="s">
        <v>146</v>
      </c>
      <c r="E1382" s="205" t="s">
        <v>1407</v>
      </c>
      <c r="F1382" s="206" t="s">
        <v>1408</v>
      </c>
      <c r="G1382" s="207" t="s">
        <v>174</v>
      </c>
      <c r="H1382" s="208">
        <v>9</v>
      </c>
      <c r="I1382" s="209"/>
      <c r="J1382" s="210">
        <f>ROUND(I1382*H1382,2)</f>
        <v>0</v>
      </c>
      <c r="K1382" s="206" t="s">
        <v>1</v>
      </c>
      <c r="L1382" s="40"/>
      <c r="M1382" s="211" t="s">
        <v>1</v>
      </c>
      <c r="N1382" s="212" t="s">
        <v>38</v>
      </c>
      <c r="O1382" s="72"/>
      <c r="P1382" s="213">
        <f>O1382*H1382</f>
        <v>0</v>
      </c>
      <c r="Q1382" s="213">
        <v>0</v>
      </c>
      <c r="R1382" s="213">
        <f>Q1382*H1382</f>
        <v>0</v>
      </c>
      <c r="S1382" s="213">
        <v>0</v>
      </c>
      <c r="T1382" s="214">
        <f>S1382*H1382</f>
        <v>0</v>
      </c>
      <c r="U1382" s="35"/>
      <c r="V1382" s="35"/>
      <c r="W1382" s="35"/>
      <c r="X1382" s="35"/>
      <c r="Y1382" s="35"/>
      <c r="Z1382" s="35"/>
      <c r="AA1382" s="35"/>
      <c r="AB1382" s="35"/>
      <c r="AC1382" s="35"/>
      <c r="AD1382" s="35"/>
      <c r="AE1382" s="35"/>
      <c r="AR1382" s="215" t="s">
        <v>187</v>
      </c>
      <c r="AT1382" s="215" t="s">
        <v>146</v>
      </c>
      <c r="AU1382" s="215" t="s">
        <v>83</v>
      </c>
      <c r="AY1382" s="18" t="s">
        <v>143</v>
      </c>
      <c r="BE1382" s="216">
        <f>IF(N1382="základní",J1382,0)</f>
        <v>0</v>
      </c>
      <c r="BF1382" s="216">
        <f>IF(N1382="snížená",J1382,0)</f>
        <v>0</v>
      </c>
      <c r="BG1382" s="216">
        <f>IF(N1382="zákl. přenesená",J1382,0)</f>
        <v>0</v>
      </c>
      <c r="BH1382" s="216">
        <f>IF(N1382="sníž. přenesená",J1382,0)</f>
        <v>0</v>
      </c>
      <c r="BI1382" s="216">
        <f>IF(N1382="nulová",J1382,0)</f>
        <v>0</v>
      </c>
      <c r="BJ1382" s="18" t="s">
        <v>81</v>
      </c>
      <c r="BK1382" s="216">
        <f>ROUND(I1382*H1382,2)</f>
        <v>0</v>
      </c>
      <c r="BL1382" s="18" t="s">
        <v>187</v>
      </c>
      <c r="BM1382" s="215" t="s">
        <v>1409</v>
      </c>
    </row>
    <row r="1383" spans="1:65" s="2" customFormat="1" ht="43.2" customHeight="1">
      <c r="A1383" s="35"/>
      <c r="B1383" s="36"/>
      <c r="C1383" s="204" t="s">
        <v>799</v>
      </c>
      <c r="D1383" s="204" t="s">
        <v>146</v>
      </c>
      <c r="E1383" s="205" t="s">
        <v>1410</v>
      </c>
      <c r="F1383" s="206" t="s">
        <v>1411</v>
      </c>
      <c r="G1383" s="207" t="s">
        <v>199</v>
      </c>
      <c r="H1383" s="208">
        <v>5.28</v>
      </c>
      <c r="I1383" s="209"/>
      <c r="J1383" s="210">
        <f>ROUND(I1383*H1383,2)</f>
        <v>0</v>
      </c>
      <c r="K1383" s="206" t="s">
        <v>150</v>
      </c>
      <c r="L1383" s="40"/>
      <c r="M1383" s="211" t="s">
        <v>1</v>
      </c>
      <c r="N1383" s="212" t="s">
        <v>38</v>
      </c>
      <c r="O1383" s="72"/>
      <c r="P1383" s="213">
        <f>O1383*H1383</f>
        <v>0</v>
      </c>
      <c r="Q1383" s="213">
        <v>0.007595216</v>
      </c>
      <c r="R1383" s="213">
        <f>Q1383*H1383</f>
        <v>0.04010274048</v>
      </c>
      <c r="S1383" s="213">
        <v>0</v>
      </c>
      <c r="T1383" s="214">
        <f>S1383*H1383</f>
        <v>0</v>
      </c>
      <c r="U1383" s="35"/>
      <c r="V1383" s="35"/>
      <c r="W1383" s="35"/>
      <c r="X1383" s="35"/>
      <c r="Y1383" s="35"/>
      <c r="Z1383" s="35"/>
      <c r="AA1383" s="35"/>
      <c r="AB1383" s="35"/>
      <c r="AC1383" s="35"/>
      <c r="AD1383" s="35"/>
      <c r="AE1383" s="35"/>
      <c r="AR1383" s="215" t="s">
        <v>187</v>
      </c>
      <c r="AT1383" s="215" t="s">
        <v>146</v>
      </c>
      <c r="AU1383" s="215" t="s">
        <v>83</v>
      </c>
      <c r="AY1383" s="18" t="s">
        <v>143</v>
      </c>
      <c r="BE1383" s="216">
        <f>IF(N1383="základní",J1383,0)</f>
        <v>0</v>
      </c>
      <c r="BF1383" s="216">
        <f>IF(N1383="snížená",J1383,0)</f>
        <v>0</v>
      </c>
      <c r="BG1383" s="216">
        <f>IF(N1383="zákl. přenesená",J1383,0)</f>
        <v>0</v>
      </c>
      <c r="BH1383" s="216">
        <f>IF(N1383="sníž. přenesená",J1383,0)</f>
        <v>0</v>
      </c>
      <c r="BI1383" s="216">
        <f>IF(N1383="nulová",J1383,0)</f>
        <v>0</v>
      </c>
      <c r="BJ1383" s="18" t="s">
        <v>81</v>
      </c>
      <c r="BK1383" s="216">
        <f>ROUND(I1383*H1383,2)</f>
        <v>0</v>
      </c>
      <c r="BL1383" s="18" t="s">
        <v>187</v>
      </c>
      <c r="BM1383" s="215" t="s">
        <v>1412</v>
      </c>
    </row>
    <row r="1384" spans="1:47" s="2" customFormat="1" ht="28.8">
      <c r="A1384" s="35"/>
      <c r="B1384" s="36"/>
      <c r="C1384" s="37"/>
      <c r="D1384" s="217" t="s">
        <v>152</v>
      </c>
      <c r="E1384" s="37"/>
      <c r="F1384" s="218" t="s">
        <v>1413</v>
      </c>
      <c r="G1384" s="37"/>
      <c r="H1384" s="37"/>
      <c r="I1384" s="116"/>
      <c r="J1384" s="37"/>
      <c r="K1384" s="37"/>
      <c r="L1384" s="40"/>
      <c r="M1384" s="219"/>
      <c r="N1384" s="220"/>
      <c r="O1384" s="72"/>
      <c r="P1384" s="72"/>
      <c r="Q1384" s="72"/>
      <c r="R1384" s="72"/>
      <c r="S1384" s="72"/>
      <c r="T1384" s="73"/>
      <c r="U1384" s="35"/>
      <c r="V1384" s="35"/>
      <c r="W1384" s="35"/>
      <c r="X1384" s="35"/>
      <c r="Y1384" s="35"/>
      <c r="Z1384" s="35"/>
      <c r="AA1384" s="35"/>
      <c r="AB1384" s="35"/>
      <c r="AC1384" s="35"/>
      <c r="AD1384" s="35"/>
      <c r="AE1384" s="35"/>
      <c r="AT1384" s="18" t="s">
        <v>152</v>
      </c>
      <c r="AU1384" s="18" t="s">
        <v>83</v>
      </c>
    </row>
    <row r="1385" spans="2:51" s="13" customFormat="1" ht="10.2">
      <c r="B1385" s="221"/>
      <c r="C1385" s="222"/>
      <c r="D1385" s="217" t="s">
        <v>177</v>
      </c>
      <c r="E1385" s="223" t="s">
        <v>1</v>
      </c>
      <c r="F1385" s="224" t="s">
        <v>1414</v>
      </c>
      <c r="G1385" s="222"/>
      <c r="H1385" s="225">
        <v>2.142</v>
      </c>
      <c r="I1385" s="226"/>
      <c r="J1385" s="222"/>
      <c r="K1385" s="222"/>
      <c r="L1385" s="227"/>
      <c r="M1385" s="228"/>
      <c r="N1385" s="229"/>
      <c r="O1385" s="229"/>
      <c r="P1385" s="229"/>
      <c r="Q1385" s="229"/>
      <c r="R1385" s="229"/>
      <c r="S1385" s="229"/>
      <c r="T1385" s="230"/>
      <c r="AT1385" s="231" t="s">
        <v>177</v>
      </c>
      <c r="AU1385" s="231" t="s">
        <v>83</v>
      </c>
      <c r="AV1385" s="13" t="s">
        <v>83</v>
      </c>
      <c r="AW1385" s="13" t="s">
        <v>29</v>
      </c>
      <c r="AX1385" s="13" t="s">
        <v>73</v>
      </c>
      <c r="AY1385" s="231" t="s">
        <v>143</v>
      </c>
    </row>
    <row r="1386" spans="2:51" s="13" customFormat="1" ht="10.2">
      <c r="B1386" s="221"/>
      <c r="C1386" s="222"/>
      <c r="D1386" s="217" t="s">
        <v>177</v>
      </c>
      <c r="E1386" s="223" t="s">
        <v>1</v>
      </c>
      <c r="F1386" s="224" t="s">
        <v>1415</v>
      </c>
      <c r="G1386" s="222"/>
      <c r="H1386" s="225">
        <v>3.138</v>
      </c>
      <c r="I1386" s="226"/>
      <c r="J1386" s="222"/>
      <c r="K1386" s="222"/>
      <c r="L1386" s="227"/>
      <c r="M1386" s="228"/>
      <c r="N1386" s="229"/>
      <c r="O1386" s="229"/>
      <c r="P1386" s="229"/>
      <c r="Q1386" s="229"/>
      <c r="R1386" s="229"/>
      <c r="S1386" s="229"/>
      <c r="T1386" s="230"/>
      <c r="AT1386" s="231" t="s">
        <v>177</v>
      </c>
      <c r="AU1386" s="231" t="s">
        <v>83</v>
      </c>
      <c r="AV1386" s="13" t="s">
        <v>83</v>
      </c>
      <c r="AW1386" s="13" t="s">
        <v>29</v>
      </c>
      <c r="AX1386" s="13" t="s">
        <v>73</v>
      </c>
      <c r="AY1386" s="231" t="s">
        <v>143</v>
      </c>
    </row>
    <row r="1387" spans="2:51" s="14" customFormat="1" ht="10.2">
      <c r="B1387" s="232"/>
      <c r="C1387" s="233"/>
      <c r="D1387" s="217" t="s">
        <v>177</v>
      </c>
      <c r="E1387" s="234" t="s">
        <v>1</v>
      </c>
      <c r="F1387" s="235" t="s">
        <v>179</v>
      </c>
      <c r="G1387" s="233"/>
      <c r="H1387" s="236">
        <v>5.279999999999999</v>
      </c>
      <c r="I1387" s="237"/>
      <c r="J1387" s="233"/>
      <c r="K1387" s="233"/>
      <c r="L1387" s="238"/>
      <c r="M1387" s="239"/>
      <c r="N1387" s="240"/>
      <c r="O1387" s="240"/>
      <c r="P1387" s="240"/>
      <c r="Q1387" s="240"/>
      <c r="R1387" s="240"/>
      <c r="S1387" s="240"/>
      <c r="T1387" s="241"/>
      <c r="AT1387" s="242" t="s">
        <v>177</v>
      </c>
      <c r="AU1387" s="242" t="s">
        <v>83</v>
      </c>
      <c r="AV1387" s="14" t="s">
        <v>151</v>
      </c>
      <c r="AW1387" s="14" t="s">
        <v>29</v>
      </c>
      <c r="AX1387" s="14" t="s">
        <v>81</v>
      </c>
      <c r="AY1387" s="242" t="s">
        <v>143</v>
      </c>
    </row>
    <row r="1388" spans="1:65" s="2" customFormat="1" ht="21.6" customHeight="1">
      <c r="A1388" s="35"/>
      <c r="B1388" s="36"/>
      <c r="C1388" s="204" t="s">
        <v>1416</v>
      </c>
      <c r="D1388" s="204" t="s">
        <v>146</v>
      </c>
      <c r="E1388" s="205" t="s">
        <v>1417</v>
      </c>
      <c r="F1388" s="206" t="s">
        <v>1418</v>
      </c>
      <c r="G1388" s="207" t="s">
        <v>174</v>
      </c>
      <c r="H1388" s="208">
        <v>3.1</v>
      </c>
      <c r="I1388" s="209"/>
      <c r="J1388" s="210">
        <f>ROUND(I1388*H1388,2)</f>
        <v>0</v>
      </c>
      <c r="K1388" s="206" t="s">
        <v>150</v>
      </c>
      <c r="L1388" s="40"/>
      <c r="M1388" s="211" t="s">
        <v>1</v>
      </c>
      <c r="N1388" s="212" t="s">
        <v>38</v>
      </c>
      <c r="O1388" s="72"/>
      <c r="P1388" s="213">
        <f>O1388*H1388</f>
        <v>0</v>
      </c>
      <c r="Q1388" s="213">
        <v>0.00459</v>
      </c>
      <c r="R1388" s="213">
        <f>Q1388*H1388</f>
        <v>0.014229000000000002</v>
      </c>
      <c r="S1388" s="213">
        <v>0</v>
      </c>
      <c r="T1388" s="214">
        <f>S1388*H1388</f>
        <v>0</v>
      </c>
      <c r="U1388" s="35"/>
      <c r="V1388" s="35"/>
      <c r="W1388" s="35"/>
      <c r="X1388" s="35"/>
      <c r="Y1388" s="35"/>
      <c r="Z1388" s="35"/>
      <c r="AA1388" s="35"/>
      <c r="AB1388" s="35"/>
      <c r="AC1388" s="35"/>
      <c r="AD1388" s="35"/>
      <c r="AE1388" s="35"/>
      <c r="AR1388" s="215" t="s">
        <v>187</v>
      </c>
      <c r="AT1388" s="215" t="s">
        <v>146</v>
      </c>
      <c r="AU1388" s="215" t="s">
        <v>83</v>
      </c>
      <c r="AY1388" s="18" t="s">
        <v>143</v>
      </c>
      <c r="BE1388" s="216">
        <f>IF(N1388="základní",J1388,0)</f>
        <v>0</v>
      </c>
      <c r="BF1388" s="216">
        <f>IF(N1388="snížená",J1388,0)</f>
        <v>0</v>
      </c>
      <c r="BG1388" s="216">
        <f>IF(N1388="zákl. přenesená",J1388,0)</f>
        <v>0</v>
      </c>
      <c r="BH1388" s="216">
        <f>IF(N1388="sníž. přenesená",J1388,0)</f>
        <v>0</v>
      </c>
      <c r="BI1388" s="216">
        <f>IF(N1388="nulová",J1388,0)</f>
        <v>0</v>
      </c>
      <c r="BJ1388" s="18" t="s">
        <v>81</v>
      </c>
      <c r="BK1388" s="216">
        <f>ROUND(I1388*H1388,2)</f>
        <v>0</v>
      </c>
      <c r="BL1388" s="18" t="s">
        <v>187</v>
      </c>
      <c r="BM1388" s="215" t="s">
        <v>1419</v>
      </c>
    </row>
    <row r="1389" spans="1:47" s="2" customFormat="1" ht="48">
      <c r="A1389" s="35"/>
      <c r="B1389" s="36"/>
      <c r="C1389" s="37"/>
      <c r="D1389" s="217" t="s">
        <v>152</v>
      </c>
      <c r="E1389" s="37"/>
      <c r="F1389" s="218" t="s">
        <v>1367</v>
      </c>
      <c r="G1389" s="37"/>
      <c r="H1389" s="37"/>
      <c r="I1389" s="116"/>
      <c r="J1389" s="37"/>
      <c r="K1389" s="37"/>
      <c r="L1389" s="40"/>
      <c r="M1389" s="219"/>
      <c r="N1389" s="220"/>
      <c r="O1389" s="72"/>
      <c r="P1389" s="72"/>
      <c r="Q1389" s="72"/>
      <c r="R1389" s="72"/>
      <c r="S1389" s="72"/>
      <c r="T1389" s="73"/>
      <c r="U1389" s="35"/>
      <c r="V1389" s="35"/>
      <c r="W1389" s="35"/>
      <c r="X1389" s="35"/>
      <c r="Y1389" s="35"/>
      <c r="Z1389" s="35"/>
      <c r="AA1389" s="35"/>
      <c r="AB1389" s="35"/>
      <c r="AC1389" s="35"/>
      <c r="AD1389" s="35"/>
      <c r="AE1389" s="35"/>
      <c r="AT1389" s="18" t="s">
        <v>152</v>
      </c>
      <c r="AU1389" s="18" t="s">
        <v>83</v>
      </c>
    </row>
    <row r="1390" spans="1:65" s="2" customFormat="1" ht="21.6" customHeight="1">
      <c r="A1390" s="35"/>
      <c r="B1390" s="36"/>
      <c r="C1390" s="204" t="s">
        <v>804</v>
      </c>
      <c r="D1390" s="204" t="s">
        <v>146</v>
      </c>
      <c r="E1390" s="205" t="s">
        <v>1420</v>
      </c>
      <c r="F1390" s="206" t="s">
        <v>1421</v>
      </c>
      <c r="G1390" s="207" t="s">
        <v>174</v>
      </c>
      <c r="H1390" s="208">
        <v>3.3</v>
      </c>
      <c r="I1390" s="209"/>
      <c r="J1390" s="210">
        <f>ROUND(I1390*H1390,2)</f>
        <v>0</v>
      </c>
      <c r="K1390" s="206" t="s">
        <v>150</v>
      </c>
      <c r="L1390" s="40"/>
      <c r="M1390" s="211" t="s">
        <v>1</v>
      </c>
      <c r="N1390" s="212" t="s">
        <v>38</v>
      </c>
      <c r="O1390" s="72"/>
      <c r="P1390" s="213">
        <f>O1390*H1390</f>
        <v>0</v>
      </c>
      <c r="Q1390" s="213">
        <v>0.00609</v>
      </c>
      <c r="R1390" s="213">
        <f>Q1390*H1390</f>
        <v>0.020097</v>
      </c>
      <c r="S1390" s="213">
        <v>0</v>
      </c>
      <c r="T1390" s="214">
        <f>S1390*H1390</f>
        <v>0</v>
      </c>
      <c r="U1390" s="35"/>
      <c r="V1390" s="35"/>
      <c r="W1390" s="35"/>
      <c r="X1390" s="35"/>
      <c r="Y1390" s="35"/>
      <c r="Z1390" s="35"/>
      <c r="AA1390" s="35"/>
      <c r="AB1390" s="35"/>
      <c r="AC1390" s="35"/>
      <c r="AD1390" s="35"/>
      <c r="AE1390" s="35"/>
      <c r="AR1390" s="215" t="s">
        <v>187</v>
      </c>
      <c r="AT1390" s="215" t="s">
        <v>146</v>
      </c>
      <c r="AU1390" s="215" t="s">
        <v>83</v>
      </c>
      <c r="AY1390" s="18" t="s">
        <v>143</v>
      </c>
      <c r="BE1390" s="216">
        <f>IF(N1390="základní",J1390,0)</f>
        <v>0</v>
      </c>
      <c r="BF1390" s="216">
        <f>IF(N1390="snížená",J1390,0)</f>
        <v>0</v>
      </c>
      <c r="BG1390" s="216">
        <f>IF(N1390="zákl. přenesená",J1390,0)</f>
        <v>0</v>
      </c>
      <c r="BH1390" s="216">
        <f>IF(N1390="sníž. přenesená",J1390,0)</f>
        <v>0</v>
      </c>
      <c r="BI1390" s="216">
        <f>IF(N1390="nulová",J1390,0)</f>
        <v>0</v>
      </c>
      <c r="BJ1390" s="18" t="s">
        <v>81</v>
      </c>
      <c r="BK1390" s="216">
        <f>ROUND(I1390*H1390,2)</f>
        <v>0</v>
      </c>
      <c r="BL1390" s="18" t="s">
        <v>187</v>
      </c>
      <c r="BM1390" s="215" t="s">
        <v>1422</v>
      </c>
    </row>
    <row r="1391" spans="1:47" s="2" customFormat="1" ht="48">
      <c r="A1391" s="35"/>
      <c r="B1391" s="36"/>
      <c r="C1391" s="37"/>
      <c r="D1391" s="217" t="s">
        <v>152</v>
      </c>
      <c r="E1391" s="37"/>
      <c r="F1391" s="218" t="s">
        <v>1367</v>
      </c>
      <c r="G1391" s="37"/>
      <c r="H1391" s="37"/>
      <c r="I1391" s="116"/>
      <c r="J1391" s="37"/>
      <c r="K1391" s="37"/>
      <c r="L1391" s="40"/>
      <c r="M1391" s="219"/>
      <c r="N1391" s="220"/>
      <c r="O1391" s="72"/>
      <c r="P1391" s="72"/>
      <c r="Q1391" s="72"/>
      <c r="R1391" s="72"/>
      <c r="S1391" s="72"/>
      <c r="T1391" s="73"/>
      <c r="U1391" s="35"/>
      <c r="V1391" s="35"/>
      <c r="W1391" s="35"/>
      <c r="X1391" s="35"/>
      <c r="Y1391" s="35"/>
      <c r="Z1391" s="35"/>
      <c r="AA1391" s="35"/>
      <c r="AB1391" s="35"/>
      <c r="AC1391" s="35"/>
      <c r="AD1391" s="35"/>
      <c r="AE1391" s="35"/>
      <c r="AT1391" s="18" t="s">
        <v>152</v>
      </c>
      <c r="AU1391" s="18" t="s">
        <v>83</v>
      </c>
    </row>
    <row r="1392" spans="1:65" s="2" customFormat="1" ht="32.4" customHeight="1">
      <c r="A1392" s="35"/>
      <c r="B1392" s="36"/>
      <c r="C1392" s="204" t="s">
        <v>1423</v>
      </c>
      <c r="D1392" s="204" t="s">
        <v>146</v>
      </c>
      <c r="E1392" s="205" t="s">
        <v>1424</v>
      </c>
      <c r="F1392" s="206" t="s">
        <v>1425</v>
      </c>
      <c r="G1392" s="207" t="s">
        <v>174</v>
      </c>
      <c r="H1392" s="208">
        <v>26.5</v>
      </c>
      <c r="I1392" s="209"/>
      <c r="J1392" s="210">
        <f>ROUND(I1392*H1392,2)</f>
        <v>0</v>
      </c>
      <c r="K1392" s="206" t="s">
        <v>1</v>
      </c>
      <c r="L1392" s="40"/>
      <c r="M1392" s="211" t="s">
        <v>1</v>
      </c>
      <c r="N1392" s="212" t="s">
        <v>38</v>
      </c>
      <c r="O1392" s="72"/>
      <c r="P1392" s="213">
        <f>O1392*H1392</f>
        <v>0</v>
      </c>
      <c r="Q1392" s="213">
        <v>0</v>
      </c>
      <c r="R1392" s="213">
        <f>Q1392*H1392</f>
        <v>0</v>
      </c>
      <c r="S1392" s="213">
        <v>0</v>
      </c>
      <c r="T1392" s="214">
        <f>S1392*H1392</f>
        <v>0</v>
      </c>
      <c r="U1392" s="35"/>
      <c r="V1392" s="35"/>
      <c r="W1392" s="35"/>
      <c r="X1392" s="35"/>
      <c r="Y1392" s="35"/>
      <c r="Z1392" s="35"/>
      <c r="AA1392" s="35"/>
      <c r="AB1392" s="35"/>
      <c r="AC1392" s="35"/>
      <c r="AD1392" s="35"/>
      <c r="AE1392" s="35"/>
      <c r="AR1392" s="215" t="s">
        <v>187</v>
      </c>
      <c r="AT1392" s="215" t="s">
        <v>146</v>
      </c>
      <c r="AU1392" s="215" t="s">
        <v>83</v>
      </c>
      <c r="AY1392" s="18" t="s">
        <v>143</v>
      </c>
      <c r="BE1392" s="216">
        <f>IF(N1392="základní",J1392,0)</f>
        <v>0</v>
      </c>
      <c r="BF1392" s="216">
        <f>IF(N1392="snížená",J1392,0)</f>
        <v>0</v>
      </c>
      <c r="BG1392" s="216">
        <f>IF(N1392="zákl. přenesená",J1392,0)</f>
        <v>0</v>
      </c>
      <c r="BH1392" s="216">
        <f>IF(N1392="sníž. přenesená",J1392,0)</f>
        <v>0</v>
      </c>
      <c r="BI1392" s="216">
        <f>IF(N1392="nulová",J1392,0)</f>
        <v>0</v>
      </c>
      <c r="BJ1392" s="18" t="s">
        <v>81</v>
      </c>
      <c r="BK1392" s="216">
        <f>ROUND(I1392*H1392,2)</f>
        <v>0</v>
      </c>
      <c r="BL1392" s="18" t="s">
        <v>187</v>
      </c>
      <c r="BM1392" s="215" t="s">
        <v>1426</v>
      </c>
    </row>
    <row r="1393" spans="1:65" s="2" customFormat="1" ht="32.4" customHeight="1">
      <c r="A1393" s="35"/>
      <c r="B1393" s="36"/>
      <c r="C1393" s="204" t="s">
        <v>810</v>
      </c>
      <c r="D1393" s="204" t="s">
        <v>146</v>
      </c>
      <c r="E1393" s="205" t="s">
        <v>1427</v>
      </c>
      <c r="F1393" s="206" t="s">
        <v>1428</v>
      </c>
      <c r="G1393" s="207" t="s">
        <v>174</v>
      </c>
      <c r="H1393" s="208">
        <v>13</v>
      </c>
      <c r="I1393" s="209"/>
      <c r="J1393" s="210">
        <f>ROUND(I1393*H1393,2)</f>
        <v>0</v>
      </c>
      <c r="K1393" s="206" t="s">
        <v>1</v>
      </c>
      <c r="L1393" s="40"/>
      <c r="M1393" s="211" t="s">
        <v>1</v>
      </c>
      <c r="N1393" s="212" t="s">
        <v>38</v>
      </c>
      <c r="O1393" s="72"/>
      <c r="P1393" s="213">
        <f>O1393*H1393</f>
        <v>0</v>
      </c>
      <c r="Q1393" s="213">
        <v>0</v>
      </c>
      <c r="R1393" s="213">
        <f>Q1393*H1393</f>
        <v>0</v>
      </c>
      <c r="S1393" s="213">
        <v>0</v>
      </c>
      <c r="T1393" s="214">
        <f>S1393*H1393</f>
        <v>0</v>
      </c>
      <c r="U1393" s="35"/>
      <c r="V1393" s="35"/>
      <c r="W1393" s="35"/>
      <c r="X1393" s="35"/>
      <c r="Y1393" s="35"/>
      <c r="Z1393" s="35"/>
      <c r="AA1393" s="35"/>
      <c r="AB1393" s="35"/>
      <c r="AC1393" s="35"/>
      <c r="AD1393" s="35"/>
      <c r="AE1393" s="35"/>
      <c r="AR1393" s="215" t="s">
        <v>187</v>
      </c>
      <c r="AT1393" s="215" t="s">
        <v>146</v>
      </c>
      <c r="AU1393" s="215" t="s">
        <v>83</v>
      </c>
      <c r="AY1393" s="18" t="s">
        <v>143</v>
      </c>
      <c r="BE1393" s="216">
        <f>IF(N1393="základní",J1393,0)</f>
        <v>0</v>
      </c>
      <c r="BF1393" s="216">
        <f>IF(N1393="snížená",J1393,0)</f>
        <v>0</v>
      </c>
      <c r="BG1393" s="216">
        <f>IF(N1393="zákl. přenesená",J1393,0)</f>
        <v>0</v>
      </c>
      <c r="BH1393" s="216">
        <f>IF(N1393="sníž. přenesená",J1393,0)</f>
        <v>0</v>
      </c>
      <c r="BI1393" s="216">
        <f>IF(N1393="nulová",J1393,0)</f>
        <v>0</v>
      </c>
      <c r="BJ1393" s="18" t="s">
        <v>81</v>
      </c>
      <c r="BK1393" s="216">
        <f>ROUND(I1393*H1393,2)</f>
        <v>0</v>
      </c>
      <c r="BL1393" s="18" t="s">
        <v>187</v>
      </c>
      <c r="BM1393" s="215" t="s">
        <v>1429</v>
      </c>
    </row>
    <row r="1394" spans="1:65" s="2" customFormat="1" ht="43.2" customHeight="1">
      <c r="A1394" s="35"/>
      <c r="B1394" s="36"/>
      <c r="C1394" s="204" t="s">
        <v>1430</v>
      </c>
      <c r="D1394" s="204" t="s">
        <v>146</v>
      </c>
      <c r="E1394" s="205" t="s">
        <v>1431</v>
      </c>
      <c r="F1394" s="206" t="s">
        <v>1432</v>
      </c>
      <c r="G1394" s="207" t="s">
        <v>149</v>
      </c>
      <c r="H1394" s="208">
        <v>3</v>
      </c>
      <c r="I1394" s="209"/>
      <c r="J1394" s="210">
        <f>ROUND(I1394*H1394,2)</f>
        <v>0</v>
      </c>
      <c r="K1394" s="206" t="s">
        <v>150</v>
      </c>
      <c r="L1394" s="40"/>
      <c r="M1394" s="211" t="s">
        <v>1</v>
      </c>
      <c r="N1394" s="212" t="s">
        <v>38</v>
      </c>
      <c r="O1394" s="72"/>
      <c r="P1394" s="213">
        <f>O1394*H1394</f>
        <v>0</v>
      </c>
      <c r="Q1394" s="213">
        <v>0</v>
      </c>
      <c r="R1394" s="213">
        <f>Q1394*H1394</f>
        <v>0</v>
      </c>
      <c r="S1394" s="213">
        <v>0</v>
      </c>
      <c r="T1394" s="214">
        <f>S1394*H1394</f>
        <v>0</v>
      </c>
      <c r="U1394" s="35"/>
      <c r="V1394" s="35"/>
      <c r="W1394" s="35"/>
      <c r="X1394" s="35"/>
      <c r="Y1394" s="35"/>
      <c r="Z1394" s="35"/>
      <c r="AA1394" s="35"/>
      <c r="AB1394" s="35"/>
      <c r="AC1394" s="35"/>
      <c r="AD1394" s="35"/>
      <c r="AE1394" s="35"/>
      <c r="AR1394" s="215" t="s">
        <v>187</v>
      </c>
      <c r="AT1394" s="215" t="s">
        <v>146</v>
      </c>
      <c r="AU1394" s="215" t="s">
        <v>83</v>
      </c>
      <c r="AY1394" s="18" t="s">
        <v>143</v>
      </c>
      <c r="BE1394" s="216">
        <f>IF(N1394="základní",J1394,0)</f>
        <v>0</v>
      </c>
      <c r="BF1394" s="216">
        <f>IF(N1394="snížená",J1394,0)</f>
        <v>0</v>
      </c>
      <c r="BG1394" s="216">
        <f>IF(N1394="zákl. přenesená",J1394,0)</f>
        <v>0</v>
      </c>
      <c r="BH1394" s="216">
        <f>IF(N1394="sníž. přenesená",J1394,0)</f>
        <v>0</v>
      </c>
      <c r="BI1394" s="216">
        <f>IF(N1394="nulová",J1394,0)</f>
        <v>0</v>
      </c>
      <c r="BJ1394" s="18" t="s">
        <v>81</v>
      </c>
      <c r="BK1394" s="216">
        <f>ROUND(I1394*H1394,2)</f>
        <v>0</v>
      </c>
      <c r="BL1394" s="18" t="s">
        <v>187</v>
      </c>
      <c r="BM1394" s="215" t="s">
        <v>1433</v>
      </c>
    </row>
    <row r="1395" spans="2:51" s="13" customFormat="1" ht="10.2">
      <c r="B1395" s="221"/>
      <c r="C1395" s="222"/>
      <c r="D1395" s="217" t="s">
        <v>177</v>
      </c>
      <c r="E1395" s="223" t="s">
        <v>1</v>
      </c>
      <c r="F1395" s="224" t="s">
        <v>1434</v>
      </c>
      <c r="G1395" s="222"/>
      <c r="H1395" s="225">
        <v>2</v>
      </c>
      <c r="I1395" s="226"/>
      <c r="J1395" s="222"/>
      <c r="K1395" s="222"/>
      <c r="L1395" s="227"/>
      <c r="M1395" s="228"/>
      <c r="N1395" s="229"/>
      <c r="O1395" s="229"/>
      <c r="P1395" s="229"/>
      <c r="Q1395" s="229"/>
      <c r="R1395" s="229"/>
      <c r="S1395" s="229"/>
      <c r="T1395" s="230"/>
      <c r="AT1395" s="231" t="s">
        <v>177</v>
      </c>
      <c r="AU1395" s="231" t="s">
        <v>83</v>
      </c>
      <c r="AV1395" s="13" t="s">
        <v>83</v>
      </c>
      <c r="AW1395" s="13" t="s">
        <v>29</v>
      </c>
      <c r="AX1395" s="13" t="s">
        <v>73</v>
      </c>
      <c r="AY1395" s="231" t="s">
        <v>143</v>
      </c>
    </row>
    <row r="1396" spans="2:51" s="13" customFormat="1" ht="10.2">
      <c r="B1396" s="221"/>
      <c r="C1396" s="222"/>
      <c r="D1396" s="217" t="s">
        <v>177</v>
      </c>
      <c r="E1396" s="223" t="s">
        <v>1</v>
      </c>
      <c r="F1396" s="224" t="s">
        <v>1435</v>
      </c>
      <c r="G1396" s="222"/>
      <c r="H1396" s="225">
        <v>1</v>
      </c>
      <c r="I1396" s="226"/>
      <c r="J1396" s="222"/>
      <c r="K1396" s="222"/>
      <c r="L1396" s="227"/>
      <c r="M1396" s="228"/>
      <c r="N1396" s="229"/>
      <c r="O1396" s="229"/>
      <c r="P1396" s="229"/>
      <c r="Q1396" s="229"/>
      <c r="R1396" s="229"/>
      <c r="S1396" s="229"/>
      <c r="T1396" s="230"/>
      <c r="AT1396" s="231" t="s">
        <v>177</v>
      </c>
      <c r="AU1396" s="231" t="s">
        <v>83</v>
      </c>
      <c r="AV1396" s="13" t="s">
        <v>83</v>
      </c>
      <c r="AW1396" s="13" t="s">
        <v>29</v>
      </c>
      <c r="AX1396" s="13" t="s">
        <v>73</v>
      </c>
      <c r="AY1396" s="231" t="s">
        <v>143</v>
      </c>
    </row>
    <row r="1397" spans="2:51" s="14" customFormat="1" ht="10.2">
      <c r="B1397" s="232"/>
      <c r="C1397" s="233"/>
      <c r="D1397" s="217" t="s">
        <v>177</v>
      </c>
      <c r="E1397" s="234" t="s">
        <v>1</v>
      </c>
      <c r="F1397" s="235" t="s">
        <v>179</v>
      </c>
      <c r="G1397" s="233"/>
      <c r="H1397" s="236">
        <v>3</v>
      </c>
      <c r="I1397" s="237"/>
      <c r="J1397" s="233"/>
      <c r="K1397" s="233"/>
      <c r="L1397" s="238"/>
      <c r="M1397" s="239"/>
      <c r="N1397" s="240"/>
      <c r="O1397" s="240"/>
      <c r="P1397" s="240"/>
      <c r="Q1397" s="240"/>
      <c r="R1397" s="240"/>
      <c r="S1397" s="240"/>
      <c r="T1397" s="241"/>
      <c r="AT1397" s="242" t="s">
        <v>177</v>
      </c>
      <c r="AU1397" s="242" t="s">
        <v>83</v>
      </c>
      <c r="AV1397" s="14" t="s">
        <v>151</v>
      </c>
      <c r="AW1397" s="14" t="s">
        <v>29</v>
      </c>
      <c r="AX1397" s="14" t="s">
        <v>81</v>
      </c>
      <c r="AY1397" s="242" t="s">
        <v>143</v>
      </c>
    </row>
    <row r="1398" spans="1:65" s="2" customFormat="1" ht="43.2" customHeight="1">
      <c r="A1398" s="35"/>
      <c r="B1398" s="36"/>
      <c r="C1398" s="204" t="s">
        <v>815</v>
      </c>
      <c r="D1398" s="204" t="s">
        <v>146</v>
      </c>
      <c r="E1398" s="205" t="s">
        <v>1436</v>
      </c>
      <c r="F1398" s="206" t="s">
        <v>1437</v>
      </c>
      <c r="G1398" s="207" t="s">
        <v>149</v>
      </c>
      <c r="H1398" s="208">
        <v>14</v>
      </c>
      <c r="I1398" s="209"/>
      <c r="J1398" s="210">
        <f>ROUND(I1398*H1398,2)</f>
        <v>0</v>
      </c>
      <c r="K1398" s="206" t="s">
        <v>150</v>
      </c>
      <c r="L1398" s="40"/>
      <c r="M1398" s="211" t="s">
        <v>1</v>
      </c>
      <c r="N1398" s="212" t="s">
        <v>38</v>
      </c>
      <c r="O1398" s="72"/>
      <c r="P1398" s="213">
        <f>O1398*H1398</f>
        <v>0</v>
      </c>
      <c r="Q1398" s="213">
        <v>0</v>
      </c>
      <c r="R1398" s="213">
        <f>Q1398*H1398</f>
        <v>0</v>
      </c>
      <c r="S1398" s="213">
        <v>0</v>
      </c>
      <c r="T1398" s="214">
        <f>S1398*H1398</f>
        <v>0</v>
      </c>
      <c r="U1398" s="35"/>
      <c r="V1398" s="35"/>
      <c r="W1398" s="35"/>
      <c r="X1398" s="35"/>
      <c r="Y1398" s="35"/>
      <c r="Z1398" s="35"/>
      <c r="AA1398" s="35"/>
      <c r="AB1398" s="35"/>
      <c r="AC1398" s="35"/>
      <c r="AD1398" s="35"/>
      <c r="AE1398" s="35"/>
      <c r="AR1398" s="215" t="s">
        <v>187</v>
      </c>
      <c r="AT1398" s="215" t="s">
        <v>146</v>
      </c>
      <c r="AU1398" s="215" t="s">
        <v>83</v>
      </c>
      <c r="AY1398" s="18" t="s">
        <v>143</v>
      </c>
      <c r="BE1398" s="216">
        <f>IF(N1398="základní",J1398,0)</f>
        <v>0</v>
      </c>
      <c r="BF1398" s="216">
        <f>IF(N1398="snížená",J1398,0)</f>
        <v>0</v>
      </c>
      <c r="BG1398" s="216">
        <f>IF(N1398="zákl. přenesená",J1398,0)</f>
        <v>0</v>
      </c>
      <c r="BH1398" s="216">
        <f>IF(N1398="sníž. přenesená",J1398,0)</f>
        <v>0</v>
      </c>
      <c r="BI1398" s="216">
        <f>IF(N1398="nulová",J1398,0)</f>
        <v>0</v>
      </c>
      <c r="BJ1398" s="18" t="s">
        <v>81</v>
      </c>
      <c r="BK1398" s="216">
        <f>ROUND(I1398*H1398,2)</f>
        <v>0</v>
      </c>
      <c r="BL1398" s="18" t="s">
        <v>187</v>
      </c>
      <c r="BM1398" s="215" t="s">
        <v>1438</v>
      </c>
    </row>
    <row r="1399" spans="2:51" s="13" customFormat="1" ht="10.2">
      <c r="B1399" s="221"/>
      <c r="C1399" s="222"/>
      <c r="D1399" s="217" t="s">
        <v>177</v>
      </c>
      <c r="E1399" s="223" t="s">
        <v>1</v>
      </c>
      <c r="F1399" s="224" t="s">
        <v>1439</v>
      </c>
      <c r="G1399" s="222"/>
      <c r="H1399" s="225">
        <v>6</v>
      </c>
      <c r="I1399" s="226"/>
      <c r="J1399" s="222"/>
      <c r="K1399" s="222"/>
      <c r="L1399" s="227"/>
      <c r="M1399" s="228"/>
      <c r="N1399" s="229"/>
      <c r="O1399" s="229"/>
      <c r="P1399" s="229"/>
      <c r="Q1399" s="229"/>
      <c r="R1399" s="229"/>
      <c r="S1399" s="229"/>
      <c r="T1399" s="230"/>
      <c r="AT1399" s="231" t="s">
        <v>177</v>
      </c>
      <c r="AU1399" s="231" t="s">
        <v>83</v>
      </c>
      <c r="AV1399" s="13" t="s">
        <v>83</v>
      </c>
      <c r="AW1399" s="13" t="s">
        <v>29</v>
      </c>
      <c r="AX1399" s="13" t="s">
        <v>73</v>
      </c>
      <c r="AY1399" s="231" t="s">
        <v>143</v>
      </c>
    </row>
    <row r="1400" spans="2:51" s="13" customFormat="1" ht="10.2">
      <c r="B1400" s="221"/>
      <c r="C1400" s="222"/>
      <c r="D1400" s="217" t="s">
        <v>177</v>
      </c>
      <c r="E1400" s="223" t="s">
        <v>1</v>
      </c>
      <c r="F1400" s="224" t="s">
        <v>1440</v>
      </c>
      <c r="G1400" s="222"/>
      <c r="H1400" s="225">
        <v>8</v>
      </c>
      <c r="I1400" s="226"/>
      <c r="J1400" s="222"/>
      <c r="K1400" s="222"/>
      <c r="L1400" s="227"/>
      <c r="M1400" s="228"/>
      <c r="N1400" s="229"/>
      <c r="O1400" s="229"/>
      <c r="P1400" s="229"/>
      <c r="Q1400" s="229"/>
      <c r="R1400" s="229"/>
      <c r="S1400" s="229"/>
      <c r="T1400" s="230"/>
      <c r="AT1400" s="231" t="s">
        <v>177</v>
      </c>
      <c r="AU1400" s="231" t="s">
        <v>83</v>
      </c>
      <c r="AV1400" s="13" t="s">
        <v>83</v>
      </c>
      <c r="AW1400" s="13" t="s">
        <v>29</v>
      </c>
      <c r="AX1400" s="13" t="s">
        <v>73</v>
      </c>
      <c r="AY1400" s="231" t="s">
        <v>143</v>
      </c>
    </row>
    <row r="1401" spans="2:51" s="14" customFormat="1" ht="10.2">
      <c r="B1401" s="232"/>
      <c r="C1401" s="233"/>
      <c r="D1401" s="217" t="s">
        <v>177</v>
      </c>
      <c r="E1401" s="234" t="s">
        <v>1</v>
      </c>
      <c r="F1401" s="235" t="s">
        <v>179</v>
      </c>
      <c r="G1401" s="233"/>
      <c r="H1401" s="236">
        <v>14</v>
      </c>
      <c r="I1401" s="237"/>
      <c r="J1401" s="233"/>
      <c r="K1401" s="233"/>
      <c r="L1401" s="238"/>
      <c r="M1401" s="239"/>
      <c r="N1401" s="240"/>
      <c r="O1401" s="240"/>
      <c r="P1401" s="240"/>
      <c r="Q1401" s="240"/>
      <c r="R1401" s="240"/>
      <c r="S1401" s="240"/>
      <c r="T1401" s="241"/>
      <c r="AT1401" s="242" t="s">
        <v>177</v>
      </c>
      <c r="AU1401" s="242" t="s">
        <v>83</v>
      </c>
      <c r="AV1401" s="14" t="s">
        <v>151</v>
      </c>
      <c r="AW1401" s="14" t="s">
        <v>29</v>
      </c>
      <c r="AX1401" s="14" t="s">
        <v>81</v>
      </c>
      <c r="AY1401" s="242" t="s">
        <v>143</v>
      </c>
    </row>
    <row r="1402" spans="1:65" s="2" customFormat="1" ht="21.6" customHeight="1">
      <c r="A1402" s="35"/>
      <c r="B1402" s="36"/>
      <c r="C1402" s="204" t="s">
        <v>1441</v>
      </c>
      <c r="D1402" s="204" t="s">
        <v>146</v>
      </c>
      <c r="E1402" s="205" t="s">
        <v>1442</v>
      </c>
      <c r="F1402" s="206" t="s">
        <v>1443</v>
      </c>
      <c r="G1402" s="207" t="s">
        <v>174</v>
      </c>
      <c r="H1402" s="208">
        <v>13.5</v>
      </c>
      <c r="I1402" s="209"/>
      <c r="J1402" s="210">
        <f>ROUND(I1402*H1402,2)</f>
        <v>0</v>
      </c>
      <c r="K1402" s="206" t="s">
        <v>150</v>
      </c>
      <c r="L1402" s="40"/>
      <c r="M1402" s="211" t="s">
        <v>1</v>
      </c>
      <c r="N1402" s="212" t="s">
        <v>38</v>
      </c>
      <c r="O1402" s="72"/>
      <c r="P1402" s="213">
        <f>O1402*H1402</f>
        <v>0</v>
      </c>
      <c r="Q1402" s="213">
        <v>0</v>
      </c>
      <c r="R1402" s="213">
        <f>Q1402*H1402</f>
        <v>0</v>
      </c>
      <c r="S1402" s="213">
        <v>0.00394</v>
      </c>
      <c r="T1402" s="214">
        <f>S1402*H1402</f>
        <v>0.05319</v>
      </c>
      <c r="U1402" s="35"/>
      <c r="V1402" s="35"/>
      <c r="W1402" s="35"/>
      <c r="X1402" s="35"/>
      <c r="Y1402" s="35"/>
      <c r="Z1402" s="35"/>
      <c r="AA1402" s="35"/>
      <c r="AB1402" s="35"/>
      <c r="AC1402" s="35"/>
      <c r="AD1402" s="35"/>
      <c r="AE1402" s="35"/>
      <c r="AR1402" s="215" t="s">
        <v>187</v>
      </c>
      <c r="AT1402" s="215" t="s">
        <v>146</v>
      </c>
      <c r="AU1402" s="215" t="s">
        <v>83</v>
      </c>
      <c r="AY1402" s="18" t="s">
        <v>143</v>
      </c>
      <c r="BE1402" s="216">
        <f>IF(N1402="základní",J1402,0)</f>
        <v>0</v>
      </c>
      <c r="BF1402" s="216">
        <f>IF(N1402="snížená",J1402,0)</f>
        <v>0</v>
      </c>
      <c r="BG1402" s="216">
        <f>IF(N1402="zákl. přenesená",J1402,0)</f>
        <v>0</v>
      </c>
      <c r="BH1402" s="216">
        <f>IF(N1402="sníž. přenesená",J1402,0)</f>
        <v>0</v>
      </c>
      <c r="BI1402" s="216">
        <f>IF(N1402="nulová",J1402,0)</f>
        <v>0</v>
      </c>
      <c r="BJ1402" s="18" t="s">
        <v>81</v>
      </c>
      <c r="BK1402" s="216">
        <f>ROUND(I1402*H1402,2)</f>
        <v>0</v>
      </c>
      <c r="BL1402" s="18" t="s">
        <v>187</v>
      </c>
      <c r="BM1402" s="215" t="s">
        <v>1444</v>
      </c>
    </row>
    <row r="1403" spans="2:51" s="13" customFormat="1" ht="10.2">
      <c r="B1403" s="221"/>
      <c r="C1403" s="222"/>
      <c r="D1403" s="217" t="s">
        <v>177</v>
      </c>
      <c r="E1403" s="223" t="s">
        <v>1</v>
      </c>
      <c r="F1403" s="224" t="s">
        <v>1445</v>
      </c>
      <c r="G1403" s="222"/>
      <c r="H1403" s="225">
        <v>13.5</v>
      </c>
      <c r="I1403" s="226"/>
      <c r="J1403" s="222"/>
      <c r="K1403" s="222"/>
      <c r="L1403" s="227"/>
      <c r="M1403" s="228"/>
      <c r="N1403" s="229"/>
      <c r="O1403" s="229"/>
      <c r="P1403" s="229"/>
      <c r="Q1403" s="229"/>
      <c r="R1403" s="229"/>
      <c r="S1403" s="229"/>
      <c r="T1403" s="230"/>
      <c r="AT1403" s="231" t="s">
        <v>177</v>
      </c>
      <c r="AU1403" s="231" t="s">
        <v>83</v>
      </c>
      <c r="AV1403" s="13" t="s">
        <v>83</v>
      </c>
      <c r="AW1403" s="13" t="s">
        <v>29</v>
      </c>
      <c r="AX1403" s="13" t="s">
        <v>73</v>
      </c>
      <c r="AY1403" s="231" t="s">
        <v>143</v>
      </c>
    </row>
    <row r="1404" spans="2:51" s="14" customFormat="1" ht="10.2">
      <c r="B1404" s="232"/>
      <c r="C1404" s="233"/>
      <c r="D1404" s="217" t="s">
        <v>177</v>
      </c>
      <c r="E1404" s="234" t="s">
        <v>1</v>
      </c>
      <c r="F1404" s="235" t="s">
        <v>179</v>
      </c>
      <c r="G1404" s="233"/>
      <c r="H1404" s="236">
        <v>13.5</v>
      </c>
      <c r="I1404" s="237"/>
      <c r="J1404" s="233"/>
      <c r="K1404" s="233"/>
      <c r="L1404" s="238"/>
      <c r="M1404" s="239"/>
      <c r="N1404" s="240"/>
      <c r="O1404" s="240"/>
      <c r="P1404" s="240"/>
      <c r="Q1404" s="240"/>
      <c r="R1404" s="240"/>
      <c r="S1404" s="240"/>
      <c r="T1404" s="241"/>
      <c r="AT1404" s="242" t="s">
        <v>177</v>
      </c>
      <c r="AU1404" s="242" t="s">
        <v>83</v>
      </c>
      <c r="AV1404" s="14" t="s">
        <v>151</v>
      </c>
      <c r="AW1404" s="14" t="s">
        <v>29</v>
      </c>
      <c r="AX1404" s="14" t="s">
        <v>81</v>
      </c>
      <c r="AY1404" s="242" t="s">
        <v>143</v>
      </c>
    </row>
    <row r="1405" spans="1:65" s="2" customFormat="1" ht="14.4" customHeight="1">
      <c r="A1405" s="35"/>
      <c r="B1405" s="36"/>
      <c r="C1405" s="204" t="s">
        <v>821</v>
      </c>
      <c r="D1405" s="204" t="s">
        <v>146</v>
      </c>
      <c r="E1405" s="205" t="s">
        <v>1446</v>
      </c>
      <c r="F1405" s="206" t="s">
        <v>1447</v>
      </c>
      <c r="G1405" s="207" t="s">
        <v>174</v>
      </c>
      <c r="H1405" s="208">
        <v>13.5</v>
      </c>
      <c r="I1405" s="209"/>
      <c r="J1405" s="210">
        <f>ROUND(I1405*H1405,2)</f>
        <v>0</v>
      </c>
      <c r="K1405" s="206" t="s">
        <v>150</v>
      </c>
      <c r="L1405" s="40"/>
      <c r="M1405" s="211" t="s">
        <v>1</v>
      </c>
      <c r="N1405" s="212" t="s">
        <v>38</v>
      </c>
      <c r="O1405" s="72"/>
      <c r="P1405" s="213">
        <f>O1405*H1405</f>
        <v>0</v>
      </c>
      <c r="Q1405" s="213">
        <v>0</v>
      </c>
      <c r="R1405" s="213">
        <f>Q1405*H1405</f>
        <v>0</v>
      </c>
      <c r="S1405" s="213">
        <v>0</v>
      </c>
      <c r="T1405" s="214">
        <f>S1405*H1405</f>
        <v>0</v>
      </c>
      <c r="U1405" s="35"/>
      <c r="V1405" s="35"/>
      <c r="W1405" s="35"/>
      <c r="X1405" s="35"/>
      <c r="Y1405" s="35"/>
      <c r="Z1405" s="35"/>
      <c r="AA1405" s="35"/>
      <c r="AB1405" s="35"/>
      <c r="AC1405" s="35"/>
      <c r="AD1405" s="35"/>
      <c r="AE1405" s="35"/>
      <c r="AR1405" s="215" t="s">
        <v>187</v>
      </c>
      <c r="AT1405" s="215" t="s">
        <v>146</v>
      </c>
      <c r="AU1405" s="215" t="s">
        <v>83</v>
      </c>
      <c r="AY1405" s="18" t="s">
        <v>143</v>
      </c>
      <c r="BE1405" s="216">
        <f>IF(N1405="základní",J1405,0)</f>
        <v>0</v>
      </c>
      <c r="BF1405" s="216">
        <f>IF(N1405="snížená",J1405,0)</f>
        <v>0</v>
      </c>
      <c r="BG1405" s="216">
        <f>IF(N1405="zákl. přenesená",J1405,0)</f>
        <v>0</v>
      </c>
      <c r="BH1405" s="216">
        <f>IF(N1405="sníž. přenesená",J1405,0)</f>
        <v>0</v>
      </c>
      <c r="BI1405" s="216">
        <f>IF(N1405="nulová",J1405,0)</f>
        <v>0</v>
      </c>
      <c r="BJ1405" s="18" t="s">
        <v>81</v>
      </c>
      <c r="BK1405" s="216">
        <f>ROUND(I1405*H1405,2)</f>
        <v>0</v>
      </c>
      <c r="BL1405" s="18" t="s">
        <v>187</v>
      </c>
      <c r="BM1405" s="215" t="s">
        <v>1448</v>
      </c>
    </row>
    <row r="1406" spans="1:65" s="2" customFormat="1" ht="14.4" customHeight="1">
      <c r="A1406" s="35"/>
      <c r="B1406" s="36"/>
      <c r="C1406" s="204" t="s">
        <v>1449</v>
      </c>
      <c r="D1406" s="204" t="s">
        <v>146</v>
      </c>
      <c r="E1406" s="205" t="s">
        <v>1450</v>
      </c>
      <c r="F1406" s="206" t="s">
        <v>1451</v>
      </c>
      <c r="G1406" s="207" t="s">
        <v>149</v>
      </c>
      <c r="H1406" s="208">
        <v>12</v>
      </c>
      <c r="I1406" s="209"/>
      <c r="J1406" s="210">
        <f>ROUND(I1406*H1406,2)</f>
        <v>0</v>
      </c>
      <c r="K1406" s="206" t="s">
        <v>150</v>
      </c>
      <c r="L1406" s="40"/>
      <c r="M1406" s="211" t="s">
        <v>1</v>
      </c>
      <c r="N1406" s="212" t="s">
        <v>38</v>
      </c>
      <c r="O1406" s="72"/>
      <c r="P1406" s="213">
        <f>O1406*H1406</f>
        <v>0</v>
      </c>
      <c r="Q1406" s="213">
        <v>0</v>
      </c>
      <c r="R1406" s="213">
        <f>Q1406*H1406</f>
        <v>0</v>
      </c>
      <c r="S1406" s="213">
        <v>0</v>
      </c>
      <c r="T1406" s="214">
        <f>S1406*H1406</f>
        <v>0</v>
      </c>
      <c r="U1406" s="35"/>
      <c r="V1406" s="35"/>
      <c r="W1406" s="35"/>
      <c r="X1406" s="35"/>
      <c r="Y1406" s="35"/>
      <c r="Z1406" s="35"/>
      <c r="AA1406" s="35"/>
      <c r="AB1406" s="35"/>
      <c r="AC1406" s="35"/>
      <c r="AD1406" s="35"/>
      <c r="AE1406" s="35"/>
      <c r="AR1406" s="215" t="s">
        <v>187</v>
      </c>
      <c r="AT1406" s="215" t="s">
        <v>146</v>
      </c>
      <c r="AU1406" s="215" t="s">
        <v>83</v>
      </c>
      <c r="AY1406" s="18" t="s">
        <v>143</v>
      </c>
      <c r="BE1406" s="216">
        <f>IF(N1406="základní",J1406,0)</f>
        <v>0</v>
      </c>
      <c r="BF1406" s="216">
        <f>IF(N1406="snížená",J1406,0)</f>
        <v>0</v>
      </c>
      <c r="BG1406" s="216">
        <f>IF(N1406="zákl. přenesená",J1406,0)</f>
        <v>0</v>
      </c>
      <c r="BH1406" s="216">
        <f>IF(N1406="sníž. přenesená",J1406,0)</f>
        <v>0</v>
      </c>
      <c r="BI1406" s="216">
        <f>IF(N1406="nulová",J1406,0)</f>
        <v>0</v>
      </c>
      <c r="BJ1406" s="18" t="s">
        <v>81</v>
      </c>
      <c r="BK1406" s="216">
        <f>ROUND(I1406*H1406,2)</f>
        <v>0</v>
      </c>
      <c r="BL1406" s="18" t="s">
        <v>187</v>
      </c>
      <c r="BM1406" s="215" t="s">
        <v>1452</v>
      </c>
    </row>
    <row r="1407" spans="2:51" s="13" customFormat="1" ht="10.2">
      <c r="B1407" s="221"/>
      <c r="C1407" s="222"/>
      <c r="D1407" s="217" t="s">
        <v>177</v>
      </c>
      <c r="E1407" s="223" t="s">
        <v>1</v>
      </c>
      <c r="F1407" s="224" t="s">
        <v>1453</v>
      </c>
      <c r="G1407" s="222"/>
      <c r="H1407" s="225">
        <v>12</v>
      </c>
      <c r="I1407" s="226"/>
      <c r="J1407" s="222"/>
      <c r="K1407" s="222"/>
      <c r="L1407" s="227"/>
      <c r="M1407" s="228"/>
      <c r="N1407" s="229"/>
      <c r="O1407" s="229"/>
      <c r="P1407" s="229"/>
      <c r="Q1407" s="229"/>
      <c r="R1407" s="229"/>
      <c r="S1407" s="229"/>
      <c r="T1407" s="230"/>
      <c r="AT1407" s="231" t="s">
        <v>177</v>
      </c>
      <c r="AU1407" s="231" t="s">
        <v>83</v>
      </c>
      <c r="AV1407" s="13" t="s">
        <v>83</v>
      </c>
      <c r="AW1407" s="13" t="s">
        <v>29</v>
      </c>
      <c r="AX1407" s="13" t="s">
        <v>73</v>
      </c>
      <c r="AY1407" s="231" t="s">
        <v>143</v>
      </c>
    </row>
    <row r="1408" spans="2:51" s="14" customFormat="1" ht="10.2">
      <c r="B1408" s="232"/>
      <c r="C1408" s="233"/>
      <c r="D1408" s="217" t="s">
        <v>177</v>
      </c>
      <c r="E1408" s="234" t="s">
        <v>1</v>
      </c>
      <c r="F1408" s="235" t="s">
        <v>179</v>
      </c>
      <c r="G1408" s="233"/>
      <c r="H1408" s="236">
        <v>12</v>
      </c>
      <c r="I1408" s="237"/>
      <c r="J1408" s="233"/>
      <c r="K1408" s="233"/>
      <c r="L1408" s="238"/>
      <c r="M1408" s="239"/>
      <c r="N1408" s="240"/>
      <c r="O1408" s="240"/>
      <c r="P1408" s="240"/>
      <c r="Q1408" s="240"/>
      <c r="R1408" s="240"/>
      <c r="S1408" s="240"/>
      <c r="T1408" s="241"/>
      <c r="AT1408" s="242" t="s">
        <v>177</v>
      </c>
      <c r="AU1408" s="242" t="s">
        <v>83</v>
      </c>
      <c r="AV1408" s="14" t="s">
        <v>151</v>
      </c>
      <c r="AW1408" s="14" t="s">
        <v>29</v>
      </c>
      <c r="AX1408" s="14" t="s">
        <v>81</v>
      </c>
      <c r="AY1408" s="242" t="s">
        <v>143</v>
      </c>
    </row>
    <row r="1409" spans="1:65" s="2" customFormat="1" ht="43.2" customHeight="1">
      <c r="A1409" s="35"/>
      <c r="B1409" s="36"/>
      <c r="C1409" s="204" t="s">
        <v>824</v>
      </c>
      <c r="D1409" s="204" t="s">
        <v>146</v>
      </c>
      <c r="E1409" s="205" t="s">
        <v>1454</v>
      </c>
      <c r="F1409" s="206" t="s">
        <v>1455</v>
      </c>
      <c r="G1409" s="207" t="s">
        <v>1140</v>
      </c>
      <c r="H1409" s="264"/>
      <c r="I1409" s="209"/>
      <c r="J1409" s="210">
        <f>ROUND(I1409*H1409,2)</f>
        <v>0</v>
      </c>
      <c r="K1409" s="206" t="s">
        <v>150</v>
      </c>
      <c r="L1409" s="40"/>
      <c r="M1409" s="211" t="s">
        <v>1</v>
      </c>
      <c r="N1409" s="212" t="s">
        <v>38</v>
      </c>
      <c r="O1409" s="72"/>
      <c r="P1409" s="213">
        <f>O1409*H1409</f>
        <v>0</v>
      </c>
      <c r="Q1409" s="213">
        <v>0</v>
      </c>
      <c r="R1409" s="213">
        <f>Q1409*H1409</f>
        <v>0</v>
      </c>
      <c r="S1409" s="213">
        <v>0</v>
      </c>
      <c r="T1409" s="214">
        <f>S1409*H1409</f>
        <v>0</v>
      </c>
      <c r="U1409" s="35"/>
      <c r="V1409" s="35"/>
      <c r="W1409" s="35"/>
      <c r="X1409" s="35"/>
      <c r="Y1409" s="35"/>
      <c r="Z1409" s="35"/>
      <c r="AA1409" s="35"/>
      <c r="AB1409" s="35"/>
      <c r="AC1409" s="35"/>
      <c r="AD1409" s="35"/>
      <c r="AE1409" s="35"/>
      <c r="AR1409" s="215" t="s">
        <v>187</v>
      </c>
      <c r="AT1409" s="215" t="s">
        <v>146</v>
      </c>
      <c r="AU1409" s="215" t="s">
        <v>83</v>
      </c>
      <c r="AY1409" s="18" t="s">
        <v>143</v>
      </c>
      <c r="BE1409" s="216">
        <f>IF(N1409="základní",J1409,0)</f>
        <v>0</v>
      </c>
      <c r="BF1409" s="216">
        <f>IF(N1409="snížená",J1409,0)</f>
        <v>0</v>
      </c>
      <c r="BG1409" s="216">
        <f>IF(N1409="zákl. přenesená",J1409,0)</f>
        <v>0</v>
      </c>
      <c r="BH1409" s="216">
        <f>IF(N1409="sníž. přenesená",J1409,0)</f>
        <v>0</v>
      </c>
      <c r="BI1409" s="216">
        <f>IF(N1409="nulová",J1409,0)</f>
        <v>0</v>
      </c>
      <c r="BJ1409" s="18" t="s">
        <v>81</v>
      </c>
      <c r="BK1409" s="216">
        <f>ROUND(I1409*H1409,2)</f>
        <v>0</v>
      </c>
      <c r="BL1409" s="18" t="s">
        <v>187</v>
      </c>
      <c r="BM1409" s="215" t="s">
        <v>1456</v>
      </c>
    </row>
    <row r="1410" spans="1:47" s="2" customFormat="1" ht="144">
      <c r="A1410" s="35"/>
      <c r="B1410" s="36"/>
      <c r="C1410" s="37"/>
      <c r="D1410" s="217" t="s">
        <v>152</v>
      </c>
      <c r="E1410" s="37"/>
      <c r="F1410" s="218" t="s">
        <v>1457</v>
      </c>
      <c r="G1410" s="37"/>
      <c r="H1410" s="37"/>
      <c r="I1410" s="116"/>
      <c r="J1410" s="37"/>
      <c r="K1410" s="37"/>
      <c r="L1410" s="40"/>
      <c r="M1410" s="219"/>
      <c r="N1410" s="220"/>
      <c r="O1410" s="72"/>
      <c r="P1410" s="72"/>
      <c r="Q1410" s="72"/>
      <c r="R1410" s="72"/>
      <c r="S1410" s="72"/>
      <c r="T1410" s="73"/>
      <c r="U1410" s="35"/>
      <c r="V1410" s="35"/>
      <c r="W1410" s="35"/>
      <c r="X1410" s="35"/>
      <c r="Y1410" s="35"/>
      <c r="Z1410" s="35"/>
      <c r="AA1410" s="35"/>
      <c r="AB1410" s="35"/>
      <c r="AC1410" s="35"/>
      <c r="AD1410" s="35"/>
      <c r="AE1410" s="35"/>
      <c r="AT1410" s="18" t="s">
        <v>152</v>
      </c>
      <c r="AU1410" s="18" t="s">
        <v>83</v>
      </c>
    </row>
    <row r="1411" spans="2:63" s="12" customFormat="1" ht="22.8" customHeight="1">
      <c r="B1411" s="188"/>
      <c r="C1411" s="189"/>
      <c r="D1411" s="190" t="s">
        <v>72</v>
      </c>
      <c r="E1411" s="202" t="s">
        <v>1458</v>
      </c>
      <c r="F1411" s="202" t="s">
        <v>1459</v>
      </c>
      <c r="G1411" s="189"/>
      <c r="H1411" s="189"/>
      <c r="I1411" s="192"/>
      <c r="J1411" s="203">
        <f>BK1411</f>
        <v>0</v>
      </c>
      <c r="K1411" s="189"/>
      <c r="L1411" s="194"/>
      <c r="M1411" s="195"/>
      <c r="N1411" s="196"/>
      <c r="O1411" s="196"/>
      <c r="P1411" s="197">
        <f>SUM(P1412:P1442)</f>
        <v>0</v>
      </c>
      <c r="Q1411" s="196"/>
      <c r="R1411" s="197">
        <f>SUM(R1412:R1442)</f>
        <v>0.006429260000000001</v>
      </c>
      <c r="S1411" s="196"/>
      <c r="T1411" s="198">
        <f>SUM(T1412:T1442)</f>
        <v>0.050320000000000004</v>
      </c>
      <c r="AR1411" s="199" t="s">
        <v>83</v>
      </c>
      <c r="AT1411" s="200" t="s">
        <v>72</v>
      </c>
      <c r="AU1411" s="200" t="s">
        <v>81</v>
      </c>
      <c r="AY1411" s="199" t="s">
        <v>143</v>
      </c>
      <c r="BK1411" s="201">
        <f>SUM(BK1412:BK1442)</f>
        <v>0</v>
      </c>
    </row>
    <row r="1412" spans="1:65" s="2" customFormat="1" ht="21.6" customHeight="1">
      <c r="A1412" s="35"/>
      <c r="B1412" s="36"/>
      <c r="C1412" s="204" t="s">
        <v>1460</v>
      </c>
      <c r="D1412" s="204" t="s">
        <v>146</v>
      </c>
      <c r="E1412" s="205" t="s">
        <v>1461</v>
      </c>
      <c r="F1412" s="206" t="s">
        <v>1462</v>
      </c>
      <c r="G1412" s="207" t="s">
        <v>149</v>
      </c>
      <c r="H1412" s="208">
        <v>1</v>
      </c>
      <c r="I1412" s="209"/>
      <c r="J1412" s="210">
        <f aca="true" t="shared" si="0" ref="J1412:J1419">ROUND(I1412*H1412,2)</f>
        <v>0</v>
      </c>
      <c r="K1412" s="206" t="s">
        <v>1</v>
      </c>
      <c r="L1412" s="40"/>
      <c r="M1412" s="211" t="s">
        <v>1</v>
      </c>
      <c r="N1412" s="212" t="s">
        <v>38</v>
      </c>
      <c r="O1412" s="72"/>
      <c r="P1412" s="213">
        <f aca="true" t="shared" si="1" ref="P1412:P1419">O1412*H1412</f>
        <v>0</v>
      </c>
      <c r="Q1412" s="213">
        <v>0</v>
      </c>
      <c r="R1412" s="213">
        <f aca="true" t="shared" si="2" ref="R1412:R1419">Q1412*H1412</f>
        <v>0</v>
      </c>
      <c r="S1412" s="213">
        <v>0</v>
      </c>
      <c r="T1412" s="214">
        <f aca="true" t="shared" si="3" ref="T1412:T1419">S1412*H1412</f>
        <v>0</v>
      </c>
      <c r="U1412" s="35"/>
      <c r="V1412" s="35"/>
      <c r="W1412" s="35"/>
      <c r="X1412" s="35"/>
      <c r="Y1412" s="35"/>
      <c r="Z1412" s="35"/>
      <c r="AA1412" s="35"/>
      <c r="AB1412" s="35"/>
      <c r="AC1412" s="35"/>
      <c r="AD1412" s="35"/>
      <c r="AE1412" s="35"/>
      <c r="AR1412" s="215" t="s">
        <v>187</v>
      </c>
      <c r="AT1412" s="215" t="s">
        <v>146</v>
      </c>
      <c r="AU1412" s="215" t="s">
        <v>83</v>
      </c>
      <c r="AY1412" s="18" t="s">
        <v>143</v>
      </c>
      <c r="BE1412" s="216">
        <f aca="true" t="shared" si="4" ref="BE1412:BE1419">IF(N1412="základní",J1412,0)</f>
        <v>0</v>
      </c>
      <c r="BF1412" s="216">
        <f aca="true" t="shared" si="5" ref="BF1412:BF1419">IF(N1412="snížená",J1412,0)</f>
        <v>0</v>
      </c>
      <c r="BG1412" s="216">
        <f aca="true" t="shared" si="6" ref="BG1412:BG1419">IF(N1412="zákl. přenesená",J1412,0)</f>
        <v>0</v>
      </c>
      <c r="BH1412" s="216">
        <f aca="true" t="shared" si="7" ref="BH1412:BH1419">IF(N1412="sníž. přenesená",J1412,0)</f>
        <v>0</v>
      </c>
      <c r="BI1412" s="216">
        <f aca="true" t="shared" si="8" ref="BI1412:BI1419">IF(N1412="nulová",J1412,0)</f>
        <v>0</v>
      </c>
      <c r="BJ1412" s="18" t="s">
        <v>81</v>
      </c>
      <c r="BK1412" s="216">
        <f aca="true" t="shared" si="9" ref="BK1412:BK1419">ROUND(I1412*H1412,2)</f>
        <v>0</v>
      </c>
      <c r="BL1412" s="18" t="s">
        <v>187</v>
      </c>
      <c r="BM1412" s="215" t="s">
        <v>1463</v>
      </c>
    </row>
    <row r="1413" spans="1:65" s="2" customFormat="1" ht="21.6" customHeight="1">
      <c r="A1413" s="35"/>
      <c r="B1413" s="36"/>
      <c r="C1413" s="204" t="s">
        <v>829</v>
      </c>
      <c r="D1413" s="204" t="s">
        <v>146</v>
      </c>
      <c r="E1413" s="205" t="s">
        <v>1464</v>
      </c>
      <c r="F1413" s="206" t="s">
        <v>1465</v>
      </c>
      <c r="G1413" s="207" t="s">
        <v>149</v>
      </c>
      <c r="H1413" s="208">
        <v>6</v>
      </c>
      <c r="I1413" s="209"/>
      <c r="J1413" s="210">
        <f t="shared" si="0"/>
        <v>0</v>
      </c>
      <c r="K1413" s="206" t="s">
        <v>150</v>
      </c>
      <c r="L1413" s="40"/>
      <c r="M1413" s="211" t="s">
        <v>1</v>
      </c>
      <c r="N1413" s="212" t="s">
        <v>38</v>
      </c>
      <c r="O1413" s="72"/>
      <c r="P1413" s="213">
        <f t="shared" si="1"/>
        <v>0</v>
      </c>
      <c r="Q1413" s="213">
        <v>0</v>
      </c>
      <c r="R1413" s="213">
        <f t="shared" si="2"/>
        <v>0</v>
      </c>
      <c r="S1413" s="213">
        <v>0</v>
      </c>
      <c r="T1413" s="214">
        <f t="shared" si="3"/>
        <v>0</v>
      </c>
      <c r="U1413" s="35"/>
      <c r="V1413" s="35"/>
      <c r="W1413" s="35"/>
      <c r="X1413" s="35"/>
      <c r="Y1413" s="35"/>
      <c r="Z1413" s="35"/>
      <c r="AA1413" s="35"/>
      <c r="AB1413" s="35"/>
      <c r="AC1413" s="35"/>
      <c r="AD1413" s="35"/>
      <c r="AE1413" s="35"/>
      <c r="AR1413" s="215" t="s">
        <v>187</v>
      </c>
      <c r="AT1413" s="215" t="s">
        <v>146</v>
      </c>
      <c r="AU1413" s="215" t="s">
        <v>83</v>
      </c>
      <c r="AY1413" s="18" t="s">
        <v>143</v>
      </c>
      <c r="BE1413" s="216">
        <f t="shared" si="4"/>
        <v>0</v>
      </c>
      <c r="BF1413" s="216">
        <f t="shared" si="5"/>
        <v>0</v>
      </c>
      <c r="BG1413" s="216">
        <f t="shared" si="6"/>
        <v>0</v>
      </c>
      <c r="BH1413" s="216">
        <f t="shared" si="7"/>
        <v>0</v>
      </c>
      <c r="BI1413" s="216">
        <f t="shared" si="8"/>
        <v>0</v>
      </c>
      <c r="BJ1413" s="18" t="s">
        <v>81</v>
      </c>
      <c r="BK1413" s="216">
        <f t="shared" si="9"/>
        <v>0</v>
      </c>
      <c r="BL1413" s="18" t="s">
        <v>187</v>
      </c>
      <c r="BM1413" s="215" t="s">
        <v>1466</v>
      </c>
    </row>
    <row r="1414" spans="1:65" s="2" customFormat="1" ht="21.6" customHeight="1">
      <c r="A1414" s="35"/>
      <c r="B1414" s="36"/>
      <c r="C1414" s="254" t="s">
        <v>1467</v>
      </c>
      <c r="D1414" s="254" t="s">
        <v>241</v>
      </c>
      <c r="E1414" s="255" t="s">
        <v>1468</v>
      </c>
      <c r="F1414" s="256" t="s">
        <v>1469</v>
      </c>
      <c r="G1414" s="257" t="s">
        <v>149</v>
      </c>
      <c r="H1414" s="258">
        <v>6</v>
      </c>
      <c r="I1414" s="259"/>
      <c r="J1414" s="260">
        <f t="shared" si="0"/>
        <v>0</v>
      </c>
      <c r="K1414" s="256" t="s">
        <v>150</v>
      </c>
      <c r="L1414" s="261"/>
      <c r="M1414" s="262" t="s">
        <v>1</v>
      </c>
      <c r="N1414" s="263" t="s">
        <v>38</v>
      </c>
      <c r="O1414" s="72"/>
      <c r="P1414" s="213">
        <f t="shared" si="1"/>
        <v>0</v>
      </c>
      <c r="Q1414" s="213">
        <v>0.0003</v>
      </c>
      <c r="R1414" s="213">
        <f t="shared" si="2"/>
        <v>0.0018</v>
      </c>
      <c r="S1414" s="213">
        <v>0</v>
      </c>
      <c r="T1414" s="214">
        <f t="shared" si="3"/>
        <v>0</v>
      </c>
      <c r="U1414" s="35"/>
      <c r="V1414" s="35"/>
      <c r="W1414" s="35"/>
      <c r="X1414" s="35"/>
      <c r="Y1414" s="35"/>
      <c r="Z1414" s="35"/>
      <c r="AA1414" s="35"/>
      <c r="AB1414" s="35"/>
      <c r="AC1414" s="35"/>
      <c r="AD1414" s="35"/>
      <c r="AE1414" s="35"/>
      <c r="AR1414" s="215" t="s">
        <v>233</v>
      </c>
      <c r="AT1414" s="215" t="s">
        <v>241</v>
      </c>
      <c r="AU1414" s="215" t="s">
        <v>83</v>
      </c>
      <c r="AY1414" s="18" t="s">
        <v>143</v>
      </c>
      <c r="BE1414" s="216">
        <f t="shared" si="4"/>
        <v>0</v>
      </c>
      <c r="BF1414" s="216">
        <f t="shared" si="5"/>
        <v>0</v>
      </c>
      <c r="BG1414" s="216">
        <f t="shared" si="6"/>
        <v>0</v>
      </c>
      <c r="BH1414" s="216">
        <f t="shared" si="7"/>
        <v>0</v>
      </c>
      <c r="BI1414" s="216">
        <f t="shared" si="8"/>
        <v>0</v>
      </c>
      <c r="BJ1414" s="18" t="s">
        <v>81</v>
      </c>
      <c r="BK1414" s="216">
        <f t="shared" si="9"/>
        <v>0</v>
      </c>
      <c r="BL1414" s="18" t="s">
        <v>187</v>
      </c>
      <c r="BM1414" s="215" t="s">
        <v>1470</v>
      </c>
    </row>
    <row r="1415" spans="1:65" s="2" customFormat="1" ht="21.6" customHeight="1">
      <c r="A1415" s="35"/>
      <c r="B1415" s="36"/>
      <c r="C1415" s="204" t="s">
        <v>832</v>
      </c>
      <c r="D1415" s="204" t="s">
        <v>146</v>
      </c>
      <c r="E1415" s="205" t="s">
        <v>1471</v>
      </c>
      <c r="F1415" s="206" t="s">
        <v>1472</v>
      </c>
      <c r="G1415" s="207" t="s">
        <v>149</v>
      </c>
      <c r="H1415" s="208">
        <v>5</v>
      </c>
      <c r="I1415" s="209"/>
      <c r="J1415" s="210">
        <f t="shared" si="0"/>
        <v>0</v>
      </c>
      <c r="K1415" s="206" t="s">
        <v>150</v>
      </c>
      <c r="L1415" s="40"/>
      <c r="M1415" s="211" t="s">
        <v>1</v>
      </c>
      <c r="N1415" s="212" t="s">
        <v>38</v>
      </c>
      <c r="O1415" s="72"/>
      <c r="P1415" s="213">
        <f t="shared" si="1"/>
        <v>0</v>
      </c>
      <c r="Q1415" s="213">
        <v>0</v>
      </c>
      <c r="R1415" s="213">
        <f t="shared" si="2"/>
        <v>0</v>
      </c>
      <c r="S1415" s="213">
        <v>0</v>
      </c>
      <c r="T1415" s="214">
        <f t="shared" si="3"/>
        <v>0</v>
      </c>
      <c r="U1415" s="35"/>
      <c r="V1415" s="35"/>
      <c r="W1415" s="35"/>
      <c r="X1415" s="35"/>
      <c r="Y1415" s="35"/>
      <c r="Z1415" s="35"/>
      <c r="AA1415" s="35"/>
      <c r="AB1415" s="35"/>
      <c r="AC1415" s="35"/>
      <c r="AD1415" s="35"/>
      <c r="AE1415" s="35"/>
      <c r="AR1415" s="215" t="s">
        <v>187</v>
      </c>
      <c r="AT1415" s="215" t="s">
        <v>146</v>
      </c>
      <c r="AU1415" s="215" t="s">
        <v>83</v>
      </c>
      <c r="AY1415" s="18" t="s">
        <v>143</v>
      </c>
      <c r="BE1415" s="216">
        <f t="shared" si="4"/>
        <v>0</v>
      </c>
      <c r="BF1415" s="216">
        <f t="shared" si="5"/>
        <v>0</v>
      </c>
      <c r="BG1415" s="216">
        <f t="shared" si="6"/>
        <v>0</v>
      </c>
      <c r="BH1415" s="216">
        <f t="shared" si="7"/>
        <v>0</v>
      </c>
      <c r="BI1415" s="216">
        <f t="shared" si="8"/>
        <v>0</v>
      </c>
      <c r="BJ1415" s="18" t="s">
        <v>81</v>
      </c>
      <c r="BK1415" s="216">
        <f t="shared" si="9"/>
        <v>0</v>
      </c>
      <c r="BL1415" s="18" t="s">
        <v>187</v>
      </c>
      <c r="BM1415" s="215" t="s">
        <v>1473</v>
      </c>
    </row>
    <row r="1416" spans="1:65" s="2" customFormat="1" ht="21.6" customHeight="1">
      <c r="A1416" s="35"/>
      <c r="B1416" s="36"/>
      <c r="C1416" s="254" t="s">
        <v>1474</v>
      </c>
      <c r="D1416" s="254" t="s">
        <v>241</v>
      </c>
      <c r="E1416" s="255" t="s">
        <v>1475</v>
      </c>
      <c r="F1416" s="256" t="s">
        <v>1476</v>
      </c>
      <c r="G1416" s="257" t="s">
        <v>149</v>
      </c>
      <c r="H1416" s="258">
        <v>5</v>
      </c>
      <c r="I1416" s="259"/>
      <c r="J1416" s="260">
        <f t="shared" si="0"/>
        <v>0</v>
      </c>
      <c r="K1416" s="256" t="s">
        <v>1</v>
      </c>
      <c r="L1416" s="261"/>
      <c r="M1416" s="262" t="s">
        <v>1</v>
      </c>
      <c r="N1416" s="263" t="s">
        <v>38</v>
      </c>
      <c r="O1416" s="72"/>
      <c r="P1416" s="213">
        <f t="shared" si="1"/>
        <v>0</v>
      </c>
      <c r="Q1416" s="213">
        <v>0</v>
      </c>
      <c r="R1416" s="213">
        <f t="shared" si="2"/>
        <v>0</v>
      </c>
      <c r="S1416" s="213">
        <v>0</v>
      </c>
      <c r="T1416" s="214">
        <f t="shared" si="3"/>
        <v>0</v>
      </c>
      <c r="U1416" s="35"/>
      <c r="V1416" s="35"/>
      <c r="W1416" s="35"/>
      <c r="X1416" s="35"/>
      <c r="Y1416" s="35"/>
      <c r="Z1416" s="35"/>
      <c r="AA1416" s="35"/>
      <c r="AB1416" s="35"/>
      <c r="AC1416" s="35"/>
      <c r="AD1416" s="35"/>
      <c r="AE1416" s="35"/>
      <c r="AR1416" s="215" t="s">
        <v>233</v>
      </c>
      <c r="AT1416" s="215" t="s">
        <v>241</v>
      </c>
      <c r="AU1416" s="215" t="s">
        <v>83</v>
      </c>
      <c r="AY1416" s="18" t="s">
        <v>143</v>
      </c>
      <c r="BE1416" s="216">
        <f t="shared" si="4"/>
        <v>0</v>
      </c>
      <c r="BF1416" s="216">
        <f t="shared" si="5"/>
        <v>0</v>
      </c>
      <c r="BG1416" s="216">
        <f t="shared" si="6"/>
        <v>0</v>
      </c>
      <c r="BH1416" s="216">
        <f t="shared" si="7"/>
        <v>0</v>
      </c>
      <c r="BI1416" s="216">
        <f t="shared" si="8"/>
        <v>0</v>
      </c>
      <c r="BJ1416" s="18" t="s">
        <v>81</v>
      </c>
      <c r="BK1416" s="216">
        <f t="shared" si="9"/>
        <v>0</v>
      </c>
      <c r="BL1416" s="18" t="s">
        <v>187</v>
      </c>
      <c r="BM1416" s="215" t="s">
        <v>1477</v>
      </c>
    </row>
    <row r="1417" spans="1:65" s="2" customFormat="1" ht="21.6" customHeight="1">
      <c r="A1417" s="35"/>
      <c r="B1417" s="36"/>
      <c r="C1417" s="204" t="s">
        <v>836</v>
      </c>
      <c r="D1417" s="204" t="s">
        <v>146</v>
      </c>
      <c r="E1417" s="205" t="s">
        <v>1478</v>
      </c>
      <c r="F1417" s="206" t="s">
        <v>1479</v>
      </c>
      <c r="G1417" s="207" t="s">
        <v>149</v>
      </c>
      <c r="H1417" s="208">
        <v>1</v>
      </c>
      <c r="I1417" s="209"/>
      <c r="J1417" s="210">
        <f t="shared" si="0"/>
        <v>0</v>
      </c>
      <c r="K1417" s="206" t="s">
        <v>150</v>
      </c>
      <c r="L1417" s="40"/>
      <c r="M1417" s="211" t="s">
        <v>1</v>
      </c>
      <c r="N1417" s="212" t="s">
        <v>38</v>
      </c>
      <c r="O1417" s="72"/>
      <c r="P1417" s="213">
        <f t="shared" si="1"/>
        <v>0</v>
      </c>
      <c r="Q1417" s="213">
        <v>0</v>
      </c>
      <c r="R1417" s="213">
        <f t="shared" si="2"/>
        <v>0</v>
      </c>
      <c r="S1417" s="213">
        <v>0</v>
      </c>
      <c r="T1417" s="214">
        <f t="shared" si="3"/>
        <v>0</v>
      </c>
      <c r="U1417" s="35"/>
      <c r="V1417" s="35"/>
      <c r="W1417" s="35"/>
      <c r="X1417" s="35"/>
      <c r="Y1417" s="35"/>
      <c r="Z1417" s="35"/>
      <c r="AA1417" s="35"/>
      <c r="AB1417" s="35"/>
      <c r="AC1417" s="35"/>
      <c r="AD1417" s="35"/>
      <c r="AE1417" s="35"/>
      <c r="AR1417" s="215" t="s">
        <v>187</v>
      </c>
      <c r="AT1417" s="215" t="s">
        <v>146</v>
      </c>
      <c r="AU1417" s="215" t="s">
        <v>83</v>
      </c>
      <c r="AY1417" s="18" t="s">
        <v>143</v>
      </c>
      <c r="BE1417" s="216">
        <f t="shared" si="4"/>
        <v>0</v>
      </c>
      <c r="BF1417" s="216">
        <f t="shared" si="5"/>
        <v>0</v>
      </c>
      <c r="BG1417" s="216">
        <f t="shared" si="6"/>
        <v>0</v>
      </c>
      <c r="BH1417" s="216">
        <f t="shared" si="7"/>
        <v>0</v>
      </c>
      <c r="BI1417" s="216">
        <f t="shared" si="8"/>
        <v>0</v>
      </c>
      <c r="BJ1417" s="18" t="s">
        <v>81</v>
      </c>
      <c r="BK1417" s="216">
        <f t="shared" si="9"/>
        <v>0</v>
      </c>
      <c r="BL1417" s="18" t="s">
        <v>187</v>
      </c>
      <c r="BM1417" s="215" t="s">
        <v>1480</v>
      </c>
    </row>
    <row r="1418" spans="1:65" s="2" customFormat="1" ht="21.6" customHeight="1">
      <c r="A1418" s="35"/>
      <c r="B1418" s="36"/>
      <c r="C1418" s="254" t="s">
        <v>1481</v>
      </c>
      <c r="D1418" s="254" t="s">
        <v>241</v>
      </c>
      <c r="E1418" s="255" t="s">
        <v>1482</v>
      </c>
      <c r="F1418" s="256" t="s">
        <v>1483</v>
      </c>
      <c r="G1418" s="257" t="s">
        <v>149</v>
      </c>
      <c r="H1418" s="258">
        <v>1</v>
      </c>
      <c r="I1418" s="259"/>
      <c r="J1418" s="260">
        <f t="shared" si="0"/>
        <v>0</v>
      </c>
      <c r="K1418" s="256" t="s">
        <v>1</v>
      </c>
      <c r="L1418" s="261"/>
      <c r="M1418" s="262" t="s">
        <v>1</v>
      </c>
      <c r="N1418" s="263" t="s">
        <v>38</v>
      </c>
      <c r="O1418" s="72"/>
      <c r="P1418" s="213">
        <f t="shared" si="1"/>
        <v>0</v>
      </c>
      <c r="Q1418" s="213">
        <v>0</v>
      </c>
      <c r="R1418" s="213">
        <f t="shared" si="2"/>
        <v>0</v>
      </c>
      <c r="S1418" s="213">
        <v>0</v>
      </c>
      <c r="T1418" s="214">
        <f t="shared" si="3"/>
        <v>0</v>
      </c>
      <c r="U1418" s="35"/>
      <c r="V1418" s="35"/>
      <c r="W1418" s="35"/>
      <c r="X1418" s="35"/>
      <c r="Y1418" s="35"/>
      <c r="Z1418" s="35"/>
      <c r="AA1418" s="35"/>
      <c r="AB1418" s="35"/>
      <c r="AC1418" s="35"/>
      <c r="AD1418" s="35"/>
      <c r="AE1418" s="35"/>
      <c r="AR1418" s="215" t="s">
        <v>233</v>
      </c>
      <c r="AT1418" s="215" t="s">
        <v>241</v>
      </c>
      <c r="AU1418" s="215" t="s">
        <v>83</v>
      </c>
      <c r="AY1418" s="18" t="s">
        <v>143</v>
      </c>
      <c r="BE1418" s="216">
        <f t="shared" si="4"/>
        <v>0</v>
      </c>
      <c r="BF1418" s="216">
        <f t="shared" si="5"/>
        <v>0</v>
      </c>
      <c r="BG1418" s="216">
        <f t="shared" si="6"/>
        <v>0</v>
      </c>
      <c r="BH1418" s="216">
        <f t="shared" si="7"/>
        <v>0</v>
      </c>
      <c r="BI1418" s="216">
        <f t="shared" si="8"/>
        <v>0</v>
      </c>
      <c r="BJ1418" s="18" t="s">
        <v>81</v>
      </c>
      <c r="BK1418" s="216">
        <f t="shared" si="9"/>
        <v>0</v>
      </c>
      <c r="BL1418" s="18" t="s">
        <v>187</v>
      </c>
      <c r="BM1418" s="215" t="s">
        <v>1484</v>
      </c>
    </row>
    <row r="1419" spans="1:65" s="2" customFormat="1" ht="32.4" customHeight="1">
      <c r="A1419" s="35"/>
      <c r="B1419" s="36"/>
      <c r="C1419" s="204" t="s">
        <v>840</v>
      </c>
      <c r="D1419" s="204" t="s">
        <v>146</v>
      </c>
      <c r="E1419" s="205" t="s">
        <v>1485</v>
      </c>
      <c r="F1419" s="206" t="s">
        <v>1486</v>
      </c>
      <c r="G1419" s="207" t="s">
        <v>174</v>
      </c>
      <c r="H1419" s="208">
        <v>5.35</v>
      </c>
      <c r="I1419" s="209"/>
      <c r="J1419" s="210">
        <f t="shared" si="0"/>
        <v>0</v>
      </c>
      <c r="K1419" s="206" t="s">
        <v>150</v>
      </c>
      <c r="L1419" s="40"/>
      <c r="M1419" s="211" t="s">
        <v>1</v>
      </c>
      <c r="N1419" s="212" t="s">
        <v>38</v>
      </c>
      <c r="O1419" s="72"/>
      <c r="P1419" s="213">
        <f t="shared" si="1"/>
        <v>0</v>
      </c>
      <c r="Q1419" s="213">
        <v>5.64E-05</v>
      </c>
      <c r="R1419" s="213">
        <f t="shared" si="2"/>
        <v>0.00030174</v>
      </c>
      <c r="S1419" s="213">
        <v>0</v>
      </c>
      <c r="T1419" s="214">
        <f t="shared" si="3"/>
        <v>0</v>
      </c>
      <c r="U1419" s="35"/>
      <c r="V1419" s="35"/>
      <c r="W1419" s="35"/>
      <c r="X1419" s="35"/>
      <c r="Y1419" s="35"/>
      <c r="Z1419" s="35"/>
      <c r="AA1419" s="35"/>
      <c r="AB1419" s="35"/>
      <c r="AC1419" s="35"/>
      <c r="AD1419" s="35"/>
      <c r="AE1419" s="35"/>
      <c r="AR1419" s="215" t="s">
        <v>187</v>
      </c>
      <c r="AT1419" s="215" t="s">
        <v>146</v>
      </c>
      <c r="AU1419" s="215" t="s">
        <v>83</v>
      </c>
      <c r="AY1419" s="18" t="s">
        <v>143</v>
      </c>
      <c r="BE1419" s="216">
        <f t="shared" si="4"/>
        <v>0</v>
      </c>
      <c r="BF1419" s="216">
        <f t="shared" si="5"/>
        <v>0</v>
      </c>
      <c r="BG1419" s="216">
        <f t="shared" si="6"/>
        <v>0</v>
      </c>
      <c r="BH1419" s="216">
        <f t="shared" si="7"/>
        <v>0</v>
      </c>
      <c r="BI1419" s="216">
        <f t="shared" si="8"/>
        <v>0</v>
      </c>
      <c r="BJ1419" s="18" t="s">
        <v>81</v>
      </c>
      <c r="BK1419" s="216">
        <f t="shared" si="9"/>
        <v>0</v>
      </c>
      <c r="BL1419" s="18" t="s">
        <v>187</v>
      </c>
      <c r="BM1419" s="215" t="s">
        <v>1487</v>
      </c>
    </row>
    <row r="1420" spans="1:47" s="2" customFormat="1" ht="153.6">
      <c r="A1420" s="35"/>
      <c r="B1420" s="36"/>
      <c r="C1420" s="37"/>
      <c r="D1420" s="217" t="s">
        <v>152</v>
      </c>
      <c r="E1420" s="37"/>
      <c r="F1420" s="218" t="s">
        <v>1488</v>
      </c>
      <c r="G1420" s="37"/>
      <c r="H1420" s="37"/>
      <c r="I1420" s="116"/>
      <c r="J1420" s="37"/>
      <c r="K1420" s="37"/>
      <c r="L1420" s="40"/>
      <c r="M1420" s="219"/>
      <c r="N1420" s="220"/>
      <c r="O1420" s="72"/>
      <c r="P1420" s="72"/>
      <c r="Q1420" s="72"/>
      <c r="R1420" s="72"/>
      <c r="S1420" s="72"/>
      <c r="T1420" s="73"/>
      <c r="U1420" s="35"/>
      <c r="V1420" s="35"/>
      <c r="W1420" s="35"/>
      <c r="X1420" s="35"/>
      <c r="Y1420" s="35"/>
      <c r="Z1420" s="35"/>
      <c r="AA1420" s="35"/>
      <c r="AB1420" s="35"/>
      <c r="AC1420" s="35"/>
      <c r="AD1420" s="35"/>
      <c r="AE1420" s="35"/>
      <c r="AT1420" s="18" t="s">
        <v>152</v>
      </c>
      <c r="AU1420" s="18" t="s">
        <v>83</v>
      </c>
    </row>
    <row r="1421" spans="2:51" s="13" customFormat="1" ht="10.2">
      <c r="B1421" s="221"/>
      <c r="C1421" s="222"/>
      <c r="D1421" s="217" t="s">
        <v>177</v>
      </c>
      <c r="E1421" s="223" t="s">
        <v>1</v>
      </c>
      <c r="F1421" s="224" t="s">
        <v>1489</v>
      </c>
      <c r="G1421" s="222"/>
      <c r="H1421" s="225">
        <v>1.94</v>
      </c>
      <c r="I1421" s="226"/>
      <c r="J1421" s="222"/>
      <c r="K1421" s="222"/>
      <c r="L1421" s="227"/>
      <c r="M1421" s="228"/>
      <c r="N1421" s="229"/>
      <c r="O1421" s="229"/>
      <c r="P1421" s="229"/>
      <c r="Q1421" s="229"/>
      <c r="R1421" s="229"/>
      <c r="S1421" s="229"/>
      <c r="T1421" s="230"/>
      <c r="AT1421" s="231" t="s">
        <v>177</v>
      </c>
      <c r="AU1421" s="231" t="s">
        <v>83</v>
      </c>
      <c r="AV1421" s="13" t="s">
        <v>83</v>
      </c>
      <c r="AW1421" s="13" t="s">
        <v>29</v>
      </c>
      <c r="AX1421" s="13" t="s">
        <v>73</v>
      </c>
      <c r="AY1421" s="231" t="s">
        <v>143</v>
      </c>
    </row>
    <row r="1422" spans="2:51" s="13" customFormat="1" ht="10.2">
      <c r="B1422" s="221"/>
      <c r="C1422" s="222"/>
      <c r="D1422" s="217" t="s">
        <v>177</v>
      </c>
      <c r="E1422" s="223" t="s">
        <v>1</v>
      </c>
      <c r="F1422" s="224" t="s">
        <v>1490</v>
      </c>
      <c r="G1422" s="222"/>
      <c r="H1422" s="225">
        <v>3.41</v>
      </c>
      <c r="I1422" s="226"/>
      <c r="J1422" s="222"/>
      <c r="K1422" s="222"/>
      <c r="L1422" s="227"/>
      <c r="M1422" s="228"/>
      <c r="N1422" s="229"/>
      <c r="O1422" s="229"/>
      <c r="P1422" s="229"/>
      <c r="Q1422" s="229"/>
      <c r="R1422" s="229"/>
      <c r="S1422" s="229"/>
      <c r="T1422" s="230"/>
      <c r="AT1422" s="231" t="s">
        <v>177</v>
      </c>
      <c r="AU1422" s="231" t="s">
        <v>83</v>
      </c>
      <c r="AV1422" s="13" t="s">
        <v>83</v>
      </c>
      <c r="AW1422" s="13" t="s">
        <v>29</v>
      </c>
      <c r="AX1422" s="13" t="s">
        <v>73</v>
      </c>
      <c r="AY1422" s="231" t="s">
        <v>143</v>
      </c>
    </row>
    <row r="1423" spans="2:51" s="14" customFormat="1" ht="10.2">
      <c r="B1423" s="232"/>
      <c r="C1423" s="233"/>
      <c r="D1423" s="217" t="s">
        <v>177</v>
      </c>
      <c r="E1423" s="234" t="s">
        <v>1</v>
      </c>
      <c r="F1423" s="235" t="s">
        <v>179</v>
      </c>
      <c r="G1423" s="233"/>
      <c r="H1423" s="236">
        <v>5.35</v>
      </c>
      <c r="I1423" s="237"/>
      <c r="J1423" s="233"/>
      <c r="K1423" s="233"/>
      <c r="L1423" s="238"/>
      <c r="M1423" s="239"/>
      <c r="N1423" s="240"/>
      <c r="O1423" s="240"/>
      <c r="P1423" s="240"/>
      <c r="Q1423" s="240"/>
      <c r="R1423" s="240"/>
      <c r="S1423" s="240"/>
      <c r="T1423" s="241"/>
      <c r="AT1423" s="242" t="s">
        <v>177</v>
      </c>
      <c r="AU1423" s="242" t="s">
        <v>83</v>
      </c>
      <c r="AV1423" s="14" t="s">
        <v>151</v>
      </c>
      <c r="AW1423" s="14" t="s">
        <v>29</v>
      </c>
      <c r="AX1423" s="14" t="s">
        <v>81</v>
      </c>
      <c r="AY1423" s="242" t="s">
        <v>143</v>
      </c>
    </row>
    <row r="1424" spans="1:65" s="2" customFormat="1" ht="32.4" customHeight="1">
      <c r="A1424" s="35"/>
      <c r="B1424" s="36"/>
      <c r="C1424" s="254" t="s">
        <v>1491</v>
      </c>
      <c r="D1424" s="254" t="s">
        <v>241</v>
      </c>
      <c r="E1424" s="255" t="s">
        <v>1492</v>
      </c>
      <c r="F1424" s="256" t="s">
        <v>1493</v>
      </c>
      <c r="G1424" s="257" t="s">
        <v>149</v>
      </c>
      <c r="H1424" s="258">
        <v>1</v>
      </c>
      <c r="I1424" s="259"/>
      <c r="J1424" s="260">
        <f>ROUND(I1424*H1424,2)</f>
        <v>0</v>
      </c>
      <c r="K1424" s="256" t="s">
        <v>1</v>
      </c>
      <c r="L1424" s="261"/>
      <c r="M1424" s="262" t="s">
        <v>1</v>
      </c>
      <c r="N1424" s="263" t="s">
        <v>38</v>
      </c>
      <c r="O1424" s="72"/>
      <c r="P1424" s="213">
        <f>O1424*H1424</f>
        <v>0</v>
      </c>
      <c r="Q1424" s="213">
        <v>0</v>
      </c>
      <c r="R1424" s="213">
        <f>Q1424*H1424</f>
        <v>0</v>
      </c>
      <c r="S1424" s="213">
        <v>0</v>
      </c>
      <c r="T1424" s="214">
        <f>S1424*H1424</f>
        <v>0</v>
      </c>
      <c r="U1424" s="35"/>
      <c r="V1424" s="35"/>
      <c r="W1424" s="35"/>
      <c r="X1424" s="35"/>
      <c r="Y1424" s="35"/>
      <c r="Z1424" s="35"/>
      <c r="AA1424" s="35"/>
      <c r="AB1424" s="35"/>
      <c r="AC1424" s="35"/>
      <c r="AD1424" s="35"/>
      <c r="AE1424" s="35"/>
      <c r="AR1424" s="215" t="s">
        <v>233</v>
      </c>
      <c r="AT1424" s="215" t="s">
        <v>241</v>
      </c>
      <c r="AU1424" s="215" t="s">
        <v>83</v>
      </c>
      <c r="AY1424" s="18" t="s">
        <v>143</v>
      </c>
      <c r="BE1424" s="216">
        <f>IF(N1424="základní",J1424,0)</f>
        <v>0</v>
      </c>
      <c r="BF1424" s="216">
        <f>IF(N1424="snížená",J1424,0)</f>
        <v>0</v>
      </c>
      <c r="BG1424" s="216">
        <f>IF(N1424="zákl. přenesená",J1424,0)</f>
        <v>0</v>
      </c>
      <c r="BH1424" s="216">
        <f>IF(N1424="sníž. přenesená",J1424,0)</f>
        <v>0</v>
      </c>
      <c r="BI1424" s="216">
        <f>IF(N1424="nulová",J1424,0)</f>
        <v>0</v>
      </c>
      <c r="BJ1424" s="18" t="s">
        <v>81</v>
      </c>
      <c r="BK1424" s="216">
        <f>ROUND(I1424*H1424,2)</f>
        <v>0</v>
      </c>
      <c r="BL1424" s="18" t="s">
        <v>187</v>
      </c>
      <c r="BM1424" s="215" t="s">
        <v>1494</v>
      </c>
    </row>
    <row r="1425" spans="1:65" s="2" customFormat="1" ht="32.4" customHeight="1">
      <c r="A1425" s="35"/>
      <c r="B1425" s="36"/>
      <c r="C1425" s="254" t="s">
        <v>844</v>
      </c>
      <c r="D1425" s="254" t="s">
        <v>241</v>
      </c>
      <c r="E1425" s="255" t="s">
        <v>1495</v>
      </c>
      <c r="F1425" s="256" t="s">
        <v>1496</v>
      </c>
      <c r="G1425" s="257" t="s">
        <v>149</v>
      </c>
      <c r="H1425" s="258">
        <v>1</v>
      </c>
      <c r="I1425" s="259"/>
      <c r="J1425" s="260">
        <f>ROUND(I1425*H1425,2)</f>
        <v>0</v>
      </c>
      <c r="K1425" s="256" t="s">
        <v>1</v>
      </c>
      <c r="L1425" s="261"/>
      <c r="M1425" s="262" t="s">
        <v>1</v>
      </c>
      <c r="N1425" s="263" t="s">
        <v>38</v>
      </c>
      <c r="O1425" s="72"/>
      <c r="P1425" s="213">
        <f>O1425*H1425</f>
        <v>0</v>
      </c>
      <c r="Q1425" s="213">
        <v>0</v>
      </c>
      <c r="R1425" s="213">
        <f>Q1425*H1425</f>
        <v>0</v>
      </c>
      <c r="S1425" s="213">
        <v>0</v>
      </c>
      <c r="T1425" s="214">
        <f>S1425*H1425</f>
        <v>0</v>
      </c>
      <c r="U1425" s="35"/>
      <c r="V1425" s="35"/>
      <c r="W1425" s="35"/>
      <c r="X1425" s="35"/>
      <c r="Y1425" s="35"/>
      <c r="Z1425" s="35"/>
      <c r="AA1425" s="35"/>
      <c r="AB1425" s="35"/>
      <c r="AC1425" s="35"/>
      <c r="AD1425" s="35"/>
      <c r="AE1425" s="35"/>
      <c r="AR1425" s="215" t="s">
        <v>233</v>
      </c>
      <c r="AT1425" s="215" t="s">
        <v>241</v>
      </c>
      <c r="AU1425" s="215" t="s">
        <v>83</v>
      </c>
      <c r="AY1425" s="18" t="s">
        <v>143</v>
      </c>
      <c r="BE1425" s="216">
        <f>IF(N1425="základní",J1425,0)</f>
        <v>0</v>
      </c>
      <c r="BF1425" s="216">
        <f>IF(N1425="snížená",J1425,0)</f>
        <v>0</v>
      </c>
      <c r="BG1425" s="216">
        <f>IF(N1425="zákl. přenesená",J1425,0)</f>
        <v>0</v>
      </c>
      <c r="BH1425" s="216">
        <f>IF(N1425="sníž. přenesená",J1425,0)</f>
        <v>0</v>
      </c>
      <c r="BI1425" s="216">
        <f>IF(N1425="nulová",J1425,0)</f>
        <v>0</v>
      </c>
      <c r="BJ1425" s="18" t="s">
        <v>81</v>
      </c>
      <c r="BK1425" s="216">
        <f>ROUND(I1425*H1425,2)</f>
        <v>0</v>
      </c>
      <c r="BL1425" s="18" t="s">
        <v>187</v>
      </c>
      <c r="BM1425" s="215" t="s">
        <v>1497</v>
      </c>
    </row>
    <row r="1426" spans="1:65" s="2" customFormat="1" ht="21.6" customHeight="1">
      <c r="A1426" s="35"/>
      <c r="B1426" s="36"/>
      <c r="C1426" s="204" t="s">
        <v>1498</v>
      </c>
      <c r="D1426" s="204" t="s">
        <v>146</v>
      </c>
      <c r="E1426" s="205" t="s">
        <v>1499</v>
      </c>
      <c r="F1426" s="206" t="s">
        <v>1500</v>
      </c>
      <c r="G1426" s="207" t="s">
        <v>174</v>
      </c>
      <c r="H1426" s="208">
        <v>3.429</v>
      </c>
      <c r="I1426" s="209"/>
      <c r="J1426" s="210">
        <f>ROUND(I1426*H1426,2)</f>
        <v>0</v>
      </c>
      <c r="K1426" s="206" t="s">
        <v>150</v>
      </c>
      <c r="L1426" s="40"/>
      <c r="M1426" s="211" t="s">
        <v>1</v>
      </c>
      <c r="N1426" s="212" t="s">
        <v>38</v>
      </c>
      <c r="O1426" s="72"/>
      <c r="P1426" s="213">
        <f>O1426*H1426</f>
        <v>0</v>
      </c>
      <c r="Q1426" s="213">
        <v>0</v>
      </c>
      <c r="R1426" s="213">
        <f>Q1426*H1426</f>
        <v>0</v>
      </c>
      <c r="S1426" s="213">
        <v>0</v>
      </c>
      <c r="T1426" s="214">
        <f>S1426*H1426</f>
        <v>0</v>
      </c>
      <c r="U1426" s="35"/>
      <c r="V1426" s="35"/>
      <c r="W1426" s="35"/>
      <c r="X1426" s="35"/>
      <c r="Y1426" s="35"/>
      <c r="Z1426" s="35"/>
      <c r="AA1426" s="35"/>
      <c r="AB1426" s="35"/>
      <c r="AC1426" s="35"/>
      <c r="AD1426" s="35"/>
      <c r="AE1426" s="35"/>
      <c r="AR1426" s="215" t="s">
        <v>187</v>
      </c>
      <c r="AT1426" s="215" t="s">
        <v>146</v>
      </c>
      <c r="AU1426" s="215" t="s">
        <v>83</v>
      </c>
      <c r="AY1426" s="18" t="s">
        <v>143</v>
      </c>
      <c r="BE1426" s="216">
        <f>IF(N1426="základní",J1426,0)</f>
        <v>0</v>
      </c>
      <c r="BF1426" s="216">
        <f>IF(N1426="snížená",J1426,0)</f>
        <v>0</v>
      </c>
      <c r="BG1426" s="216">
        <f>IF(N1426="zákl. přenesená",J1426,0)</f>
        <v>0</v>
      </c>
      <c r="BH1426" s="216">
        <f>IF(N1426="sníž. přenesená",J1426,0)</f>
        <v>0</v>
      </c>
      <c r="BI1426" s="216">
        <f>IF(N1426="nulová",J1426,0)</f>
        <v>0</v>
      </c>
      <c r="BJ1426" s="18" t="s">
        <v>81</v>
      </c>
      <c r="BK1426" s="216">
        <f>ROUND(I1426*H1426,2)</f>
        <v>0</v>
      </c>
      <c r="BL1426" s="18" t="s">
        <v>187</v>
      </c>
      <c r="BM1426" s="215" t="s">
        <v>1501</v>
      </c>
    </row>
    <row r="1427" spans="1:47" s="2" customFormat="1" ht="153.6">
      <c r="A1427" s="35"/>
      <c r="B1427" s="36"/>
      <c r="C1427" s="37"/>
      <c r="D1427" s="217" t="s">
        <v>152</v>
      </c>
      <c r="E1427" s="37"/>
      <c r="F1427" s="218" t="s">
        <v>1488</v>
      </c>
      <c r="G1427" s="37"/>
      <c r="H1427" s="37"/>
      <c r="I1427" s="116"/>
      <c r="J1427" s="37"/>
      <c r="K1427" s="37"/>
      <c r="L1427" s="40"/>
      <c r="M1427" s="219"/>
      <c r="N1427" s="220"/>
      <c r="O1427" s="72"/>
      <c r="P1427" s="72"/>
      <c r="Q1427" s="72"/>
      <c r="R1427" s="72"/>
      <c r="S1427" s="72"/>
      <c r="T1427" s="73"/>
      <c r="U1427" s="35"/>
      <c r="V1427" s="35"/>
      <c r="W1427" s="35"/>
      <c r="X1427" s="35"/>
      <c r="Y1427" s="35"/>
      <c r="Z1427" s="35"/>
      <c r="AA1427" s="35"/>
      <c r="AB1427" s="35"/>
      <c r="AC1427" s="35"/>
      <c r="AD1427" s="35"/>
      <c r="AE1427" s="35"/>
      <c r="AT1427" s="18" t="s">
        <v>152</v>
      </c>
      <c r="AU1427" s="18" t="s">
        <v>83</v>
      </c>
    </row>
    <row r="1428" spans="1:65" s="2" customFormat="1" ht="21.6" customHeight="1">
      <c r="A1428" s="35"/>
      <c r="B1428" s="36"/>
      <c r="C1428" s="254" t="s">
        <v>847</v>
      </c>
      <c r="D1428" s="254" t="s">
        <v>241</v>
      </c>
      <c r="E1428" s="255" t="s">
        <v>1502</v>
      </c>
      <c r="F1428" s="256" t="s">
        <v>1503</v>
      </c>
      <c r="G1428" s="257" t="s">
        <v>149</v>
      </c>
      <c r="H1428" s="258">
        <v>1</v>
      </c>
      <c r="I1428" s="259"/>
      <c r="J1428" s="260">
        <f>ROUND(I1428*H1428,2)</f>
        <v>0</v>
      </c>
      <c r="K1428" s="256" t="s">
        <v>1</v>
      </c>
      <c r="L1428" s="261"/>
      <c r="M1428" s="262" t="s">
        <v>1</v>
      </c>
      <c r="N1428" s="263" t="s">
        <v>38</v>
      </c>
      <c r="O1428" s="72"/>
      <c r="P1428" s="213">
        <f>O1428*H1428</f>
        <v>0</v>
      </c>
      <c r="Q1428" s="213">
        <v>0</v>
      </c>
      <c r="R1428" s="213">
        <f>Q1428*H1428</f>
        <v>0</v>
      </c>
      <c r="S1428" s="213">
        <v>0</v>
      </c>
      <c r="T1428" s="214">
        <f>S1428*H1428</f>
        <v>0</v>
      </c>
      <c r="U1428" s="35"/>
      <c r="V1428" s="35"/>
      <c r="W1428" s="35"/>
      <c r="X1428" s="35"/>
      <c r="Y1428" s="35"/>
      <c r="Z1428" s="35"/>
      <c r="AA1428" s="35"/>
      <c r="AB1428" s="35"/>
      <c r="AC1428" s="35"/>
      <c r="AD1428" s="35"/>
      <c r="AE1428" s="35"/>
      <c r="AR1428" s="215" t="s">
        <v>233</v>
      </c>
      <c r="AT1428" s="215" t="s">
        <v>241</v>
      </c>
      <c r="AU1428" s="215" t="s">
        <v>83</v>
      </c>
      <c r="AY1428" s="18" t="s">
        <v>143</v>
      </c>
      <c r="BE1428" s="216">
        <f>IF(N1428="základní",J1428,0)</f>
        <v>0</v>
      </c>
      <c r="BF1428" s="216">
        <f>IF(N1428="snížená",J1428,0)</f>
        <v>0</v>
      </c>
      <c r="BG1428" s="216">
        <f>IF(N1428="zákl. přenesená",J1428,0)</f>
        <v>0</v>
      </c>
      <c r="BH1428" s="216">
        <f>IF(N1428="sníž. přenesená",J1428,0)</f>
        <v>0</v>
      </c>
      <c r="BI1428" s="216">
        <f>IF(N1428="nulová",J1428,0)</f>
        <v>0</v>
      </c>
      <c r="BJ1428" s="18" t="s">
        <v>81</v>
      </c>
      <c r="BK1428" s="216">
        <f>ROUND(I1428*H1428,2)</f>
        <v>0</v>
      </c>
      <c r="BL1428" s="18" t="s">
        <v>187</v>
      </c>
      <c r="BM1428" s="215" t="s">
        <v>1504</v>
      </c>
    </row>
    <row r="1429" spans="1:65" s="2" customFormat="1" ht="32.4" customHeight="1">
      <c r="A1429" s="35"/>
      <c r="B1429" s="36"/>
      <c r="C1429" s="204" t="s">
        <v>1505</v>
      </c>
      <c r="D1429" s="204" t="s">
        <v>146</v>
      </c>
      <c r="E1429" s="205" t="s">
        <v>1506</v>
      </c>
      <c r="F1429" s="206" t="s">
        <v>1507</v>
      </c>
      <c r="G1429" s="207" t="s">
        <v>174</v>
      </c>
      <c r="H1429" s="208">
        <v>12.652</v>
      </c>
      <c r="I1429" s="209"/>
      <c r="J1429" s="210">
        <f>ROUND(I1429*H1429,2)</f>
        <v>0</v>
      </c>
      <c r="K1429" s="206" t="s">
        <v>150</v>
      </c>
      <c r="L1429" s="40"/>
      <c r="M1429" s="211" t="s">
        <v>1</v>
      </c>
      <c r="N1429" s="212" t="s">
        <v>38</v>
      </c>
      <c r="O1429" s="72"/>
      <c r="P1429" s="213">
        <f>O1429*H1429</f>
        <v>0</v>
      </c>
      <c r="Q1429" s="213">
        <v>0</v>
      </c>
      <c r="R1429" s="213">
        <f>Q1429*H1429</f>
        <v>0</v>
      </c>
      <c r="S1429" s="213">
        <v>0</v>
      </c>
      <c r="T1429" s="214">
        <f>S1429*H1429</f>
        <v>0</v>
      </c>
      <c r="U1429" s="35"/>
      <c r="V1429" s="35"/>
      <c r="W1429" s="35"/>
      <c r="X1429" s="35"/>
      <c r="Y1429" s="35"/>
      <c r="Z1429" s="35"/>
      <c r="AA1429" s="35"/>
      <c r="AB1429" s="35"/>
      <c r="AC1429" s="35"/>
      <c r="AD1429" s="35"/>
      <c r="AE1429" s="35"/>
      <c r="AR1429" s="215" t="s">
        <v>187</v>
      </c>
      <c r="AT1429" s="215" t="s">
        <v>146</v>
      </c>
      <c r="AU1429" s="215" t="s">
        <v>83</v>
      </c>
      <c r="AY1429" s="18" t="s">
        <v>143</v>
      </c>
      <c r="BE1429" s="216">
        <f>IF(N1429="základní",J1429,0)</f>
        <v>0</v>
      </c>
      <c r="BF1429" s="216">
        <f>IF(N1429="snížená",J1429,0)</f>
        <v>0</v>
      </c>
      <c r="BG1429" s="216">
        <f>IF(N1429="zákl. přenesená",J1429,0)</f>
        <v>0</v>
      </c>
      <c r="BH1429" s="216">
        <f>IF(N1429="sníž. přenesená",J1429,0)</f>
        <v>0</v>
      </c>
      <c r="BI1429" s="216">
        <f>IF(N1429="nulová",J1429,0)</f>
        <v>0</v>
      </c>
      <c r="BJ1429" s="18" t="s">
        <v>81</v>
      </c>
      <c r="BK1429" s="216">
        <f>ROUND(I1429*H1429,2)</f>
        <v>0</v>
      </c>
      <c r="BL1429" s="18" t="s">
        <v>187</v>
      </c>
      <c r="BM1429" s="215" t="s">
        <v>1508</v>
      </c>
    </row>
    <row r="1430" spans="1:47" s="2" customFormat="1" ht="144">
      <c r="A1430" s="35"/>
      <c r="B1430" s="36"/>
      <c r="C1430" s="37"/>
      <c r="D1430" s="217" t="s">
        <v>152</v>
      </c>
      <c r="E1430" s="37"/>
      <c r="F1430" s="218" t="s">
        <v>1509</v>
      </c>
      <c r="G1430" s="37"/>
      <c r="H1430" s="37"/>
      <c r="I1430" s="116"/>
      <c r="J1430" s="37"/>
      <c r="K1430" s="37"/>
      <c r="L1430" s="40"/>
      <c r="M1430" s="219"/>
      <c r="N1430" s="220"/>
      <c r="O1430" s="72"/>
      <c r="P1430" s="72"/>
      <c r="Q1430" s="72"/>
      <c r="R1430" s="72"/>
      <c r="S1430" s="72"/>
      <c r="T1430" s="73"/>
      <c r="U1430" s="35"/>
      <c r="V1430" s="35"/>
      <c r="W1430" s="35"/>
      <c r="X1430" s="35"/>
      <c r="Y1430" s="35"/>
      <c r="Z1430" s="35"/>
      <c r="AA1430" s="35"/>
      <c r="AB1430" s="35"/>
      <c r="AC1430" s="35"/>
      <c r="AD1430" s="35"/>
      <c r="AE1430" s="35"/>
      <c r="AT1430" s="18" t="s">
        <v>152</v>
      </c>
      <c r="AU1430" s="18" t="s">
        <v>83</v>
      </c>
    </row>
    <row r="1431" spans="2:51" s="13" customFormat="1" ht="10.2">
      <c r="B1431" s="221"/>
      <c r="C1431" s="222"/>
      <c r="D1431" s="217" t="s">
        <v>177</v>
      </c>
      <c r="E1431" s="223" t="s">
        <v>1</v>
      </c>
      <c r="F1431" s="224" t="s">
        <v>1510</v>
      </c>
      <c r="G1431" s="222"/>
      <c r="H1431" s="225">
        <v>12.652</v>
      </c>
      <c r="I1431" s="226"/>
      <c r="J1431" s="222"/>
      <c r="K1431" s="222"/>
      <c r="L1431" s="227"/>
      <c r="M1431" s="228"/>
      <c r="N1431" s="229"/>
      <c r="O1431" s="229"/>
      <c r="P1431" s="229"/>
      <c r="Q1431" s="229"/>
      <c r="R1431" s="229"/>
      <c r="S1431" s="229"/>
      <c r="T1431" s="230"/>
      <c r="AT1431" s="231" t="s">
        <v>177</v>
      </c>
      <c r="AU1431" s="231" t="s">
        <v>83</v>
      </c>
      <c r="AV1431" s="13" t="s">
        <v>83</v>
      </c>
      <c r="AW1431" s="13" t="s">
        <v>29</v>
      </c>
      <c r="AX1431" s="13" t="s">
        <v>73</v>
      </c>
      <c r="AY1431" s="231" t="s">
        <v>143</v>
      </c>
    </row>
    <row r="1432" spans="2:51" s="14" customFormat="1" ht="10.2">
      <c r="B1432" s="232"/>
      <c r="C1432" s="233"/>
      <c r="D1432" s="217" t="s">
        <v>177</v>
      </c>
      <c r="E1432" s="234" t="s">
        <v>1</v>
      </c>
      <c r="F1432" s="235" t="s">
        <v>179</v>
      </c>
      <c r="G1432" s="233"/>
      <c r="H1432" s="236">
        <v>12.652</v>
      </c>
      <c r="I1432" s="237"/>
      <c r="J1432" s="233"/>
      <c r="K1432" s="233"/>
      <c r="L1432" s="238"/>
      <c r="M1432" s="239"/>
      <c r="N1432" s="240"/>
      <c r="O1432" s="240"/>
      <c r="P1432" s="240"/>
      <c r="Q1432" s="240"/>
      <c r="R1432" s="240"/>
      <c r="S1432" s="240"/>
      <c r="T1432" s="241"/>
      <c r="AT1432" s="242" t="s">
        <v>177</v>
      </c>
      <c r="AU1432" s="242" t="s">
        <v>83</v>
      </c>
      <c r="AV1432" s="14" t="s">
        <v>151</v>
      </c>
      <c r="AW1432" s="14" t="s">
        <v>29</v>
      </c>
      <c r="AX1432" s="14" t="s">
        <v>81</v>
      </c>
      <c r="AY1432" s="242" t="s">
        <v>143</v>
      </c>
    </row>
    <row r="1433" spans="1:65" s="2" customFormat="1" ht="32.4" customHeight="1">
      <c r="A1433" s="35"/>
      <c r="B1433" s="36"/>
      <c r="C1433" s="254" t="s">
        <v>868</v>
      </c>
      <c r="D1433" s="254" t="s">
        <v>241</v>
      </c>
      <c r="E1433" s="255" t="s">
        <v>1511</v>
      </c>
      <c r="F1433" s="256" t="s">
        <v>1512</v>
      </c>
      <c r="G1433" s="257" t="s">
        <v>174</v>
      </c>
      <c r="H1433" s="258">
        <v>12.652</v>
      </c>
      <c r="I1433" s="259"/>
      <c r="J1433" s="260">
        <f>ROUND(I1433*H1433,2)</f>
        <v>0</v>
      </c>
      <c r="K1433" s="256" t="s">
        <v>1</v>
      </c>
      <c r="L1433" s="261"/>
      <c r="M1433" s="262" t="s">
        <v>1</v>
      </c>
      <c r="N1433" s="263" t="s">
        <v>38</v>
      </c>
      <c r="O1433" s="72"/>
      <c r="P1433" s="213">
        <f>O1433*H1433</f>
        <v>0</v>
      </c>
      <c r="Q1433" s="213">
        <v>0</v>
      </c>
      <c r="R1433" s="213">
        <f>Q1433*H1433</f>
        <v>0</v>
      </c>
      <c r="S1433" s="213">
        <v>0</v>
      </c>
      <c r="T1433" s="214">
        <f>S1433*H1433</f>
        <v>0</v>
      </c>
      <c r="U1433" s="35"/>
      <c r="V1433" s="35"/>
      <c r="W1433" s="35"/>
      <c r="X1433" s="35"/>
      <c r="Y1433" s="35"/>
      <c r="Z1433" s="35"/>
      <c r="AA1433" s="35"/>
      <c r="AB1433" s="35"/>
      <c r="AC1433" s="35"/>
      <c r="AD1433" s="35"/>
      <c r="AE1433" s="35"/>
      <c r="AR1433" s="215" t="s">
        <v>233</v>
      </c>
      <c r="AT1433" s="215" t="s">
        <v>241</v>
      </c>
      <c r="AU1433" s="215" t="s">
        <v>83</v>
      </c>
      <c r="AY1433" s="18" t="s">
        <v>143</v>
      </c>
      <c r="BE1433" s="216">
        <f>IF(N1433="základní",J1433,0)</f>
        <v>0</v>
      </c>
      <c r="BF1433" s="216">
        <f>IF(N1433="snížená",J1433,0)</f>
        <v>0</v>
      </c>
      <c r="BG1433" s="216">
        <f>IF(N1433="zákl. přenesená",J1433,0)</f>
        <v>0</v>
      </c>
      <c r="BH1433" s="216">
        <f>IF(N1433="sníž. přenesená",J1433,0)</f>
        <v>0</v>
      </c>
      <c r="BI1433" s="216">
        <f>IF(N1433="nulová",J1433,0)</f>
        <v>0</v>
      </c>
      <c r="BJ1433" s="18" t="s">
        <v>81</v>
      </c>
      <c r="BK1433" s="216">
        <f>ROUND(I1433*H1433,2)</f>
        <v>0</v>
      </c>
      <c r="BL1433" s="18" t="s">
        <v>187</v>
      </c>
      <c r="BM1433" s="215" t="s">
        <v>1513</v>
      </c>
    </row>
    <row r="1434" spans="1:65" s="2" customFormat="1" ht="43.2" customHeight="1">
      <c r="A1434" s="35"/>
      <c r="B1434" s="36"/>
      <c r="C1434" s="204" t="s">
        <v>1514</v>
      </c>
      <c r="D1434" s="204" t="s">
        <v>146</v>
      </c>
      <c r="E1434" s="205" t="s">
        <v>1515</v>
      </c>
      <c r="F1434" s="206" t="s">
        <v>1516</v>
      </c>
      <c r="G1434" s="207" t="s">
        <v>174</v>
      </c>
      <c r="H1434" s="208">
        <v>12.58</v>
      </c>
      <c r="I1434" s="209"/>
      <c r="J1434" s="210">
        <f>ROUND(I1434*H1434,2)</f>
        <v>0</v>
      </c>
      <c r="K1434" s="206" t="s">
        <v>150</v>
      </c>
      <c r="L1434" s="40"/>
      <c r="M1434" s="211" t="s">
        <v>1</v>
      </c>
      <c r="N1434" s="212" t="s">
        <v>38</v>
      </c>
      <c r="O1434" s="72"/>
      <c r="P1434" s="213">
        <f>O1434*H1434</f>
        <v>0</v>
      </c>
      <c r="Q1434" s="213">
        <v>0.000344</v>
      </c>
      <c r="R1434" s="213">
        <f>Q1434*H1434</f>
        <v>0.0043275200000000005</v>
      </c>
      <c r="S1434" s="213">
        <v>0.004</v>
      </c>
      <c r="T1434" s="214">
        <f>S1434*H1434</f>
        <v>0.050320000000000004</v>
      </c>
      <c r="U1434" s="35"/>
      <c r="V1434" s="35"/>
      <c r="W1434" s="35"/>
      <c r="X1434" s="35"/>
      <c r="Y1434" s="35"/>
      <c r="Z1434" s="35"/>
      <c r="AA1434" s="35"/>
      <c r="AB1434" s="35"/>
      <c r="AC1434" s="35"/>
      <c r="AD1434" s="35"/>
      <c r="AE1434" s="35"/>
      <c r="AR1434" s="215" t="s">
        <v>187</v>
      </c>
      <c r="AT1434" s="215" t="s">
        <v>146</v>
      </c>
      <c r="AU1434" s="215" t="s">
        <v>83</v>
      </c>
      <c r="AY1434" s="18" t="s">
        <v>143</v>
      </c>
      <c r="BE1434" s="216">
        <f>IF(N1434="základní",J1434,0)</f>
        <v>0</v>
      </c>
      <c r="BF1434" s="216">
        <f>IF(N1434="snížená",J1434,0)</f>
        <v>0</v>
      </c>
      <c r="BG1434" s="216">
        <f>IF(N1434="zákl. přenesená",J1434,0)</f>
        <v>0</v>
      </c>
      <c r="BH1434" s="216">
        <f>IF(N1434="sníž. přenesená",J1434,0)</f>
        <v>0</v>
      </c>
      <c r="BI1434" s="216">
        <f>IF(N1434="nulová",J1434,0)</f>
        <v>0</v>
      </c>
      <c r="BJ1434" s="18" t="s">
        <v>81</v>
      </c>
      <c r="BK1434" s="216">
        <f>ROUND(I1434*H1434,2)</f>
        <v>0</v>
      </c>
      <c r="BL1434" s="18" t="s">
        <v>187</v>
      </c>
      <c r="BM1434" s="215" t="s">
        <v>1517</v>
      </c>
    </row>
    <row r="1435" spans="1:47" s="2" customFormat="1" ht="67.2">
      <c r="A1435" s="35"/>
      <c r="B1435" s="36"/>
      <c r="C1435" s="37"/>
      <c r="D1435" s="217" t="s">
        <v>152</v>
      </c>
      <c r="E1435" s="37"/>
      <c r="F1435" s="218" t="s">
        <v>1518</v>
      </c>
      <c r="G1435" s="37"/>
      <c r="H1435" s="37"/>
      <c r="I1435" s="116"/>
      <c r="J1435" s="37"/>
      <c r="K1435" s="37"/>
      <c r="L1435" s="40"/>
      <c r="M1435" s="219"/>
      <c r="N1435" s="220"/>
      <c r="O1435" s="72"/>
      <c r="P1435" s="72"/>
      <c r="Q1435" s="72"/>
      <c r="R1435" s="72"/>
      <c r="S1435" s="72"/>
      <c r="T1435" s="73"/>
      <c r="U1435" s="35"/>
      <c r="V1435" s="35"/>
      <c r="W1435" s="35"/>
      <c r="X1435" s="35"/>
      <c r="Y1435" s="35"/>
      <c r="Z1435" s="35"/>
      <c r="AA1435" s="35"/>
      <c r="AB1435" s="35"/>
      <c r="AC1435" s="35"/>
      <c r="AD1435" s="35"/>
      <c r="AE1435" s="35"/>
      <c r="AT1435" s="18" t="s">
        <v>152</v>
      </c>
      <c r="AU1435" s="18" t="s">
        <v>83</v>
      </c>
    </row>
    <row r="1436" spans="2:51" s="13" customFormat="1" ht="10.2">
      <c r="B1436" s="221"/>
      <c r="C1436" s="222"/>
      <c r="D1436" s="217" t="s">
        <v>177</v>
      </c>
      <c r="E1436" s="223" t="s">
        <v>1</v>
      </c>
      <c r="F1436" s="224" t="s">
        <v>1519</v>
      </c>
      <c r="G1436" s="222"/>
      <c r="H1436" s="225">
        <v>1.2</v>
      </c>
      <c r="I1436" s="226"/>
      <c r="J1436" s="222"/>
      <c r="K1436" s="222"/>
      <c r="L1436" s="227"/>
      <c r="M1436" s="228"/>
      <c r="N1436" s="229"/>
      <c r="O1436" s="229"/>
      <c r="P1436" s="229"/>
      <c r="Q1436" s="229"/>
      <c r="R1436" s="229"/>
      <c r="S1436" s="229"/>
      <c r="T1436" s="230"/>
      <c r="AT1436" s="231" t="s">
        <v>177</v>
      </c>
      <c r="AU1436" s="231" t="s">
        <v>83</v>
      </c>
      <c r="AV1436" s="13" t="s">
        <v>83</v>
      </c>
      <c r="AW1436" s="13" t="s">
        <v>29</v>
      </c>
      <c r="AX1436" s="13" t="s">
        <v>73</v>
      </c>
      <c r="AY1436" s="231" t="s">
        <v>143</v>
      </c>
    </row>
    <row r="1437" spans="2:51" s="13" customFormat="1" ht="10.2">
      <c r="B1437" s="221"/>
      <c r="C1437" s="222"/>
      <c r="D1437" s="217" t="s">
        <v>177</v>
      </c>
      <c r="E1437" s="223" t="s">
        <v>1</v>
      </c>
      <c r="F1437" s="224" t="s">
        <v>1520</v>
      </c>
      <c r="G1437" s="222"/>
      <c r="H1437" s="225">
        <v>2.4</v>
      </c>
      <c r="I1437" s="226"/>
      <c r="J1437" s="222"/>
      <c r="K1437" s="222"/>
      <c r="L1437" s="227"/>
      <c r="M1437" s="228"/>
      <c r="N1437" s="229"/>
      <c r="O1437" s="229"/>
      <c r="P1437" s="229"/>
      <c r="Q1437" s="229"/>
      <c r="R1437" s="229"/>
      <c r="S1437" s="229"/>
      <c r="T1437" s="230"/>
      <c r="AT1437" s="231" t="s">
        <v>177</v>
      </c>
      <c r="AU1437" s="231" t="s">
        <v>83</v>
      </c>
      <c r="AV1437" s="13" t="s">
        <v>83</v>
      </c>
      <c r="AW1437" s="13" t="s">
        <v>29</v>
      </c>
      <c r="AX1437" s="13" t="s">
        <v>73</v>
      </c>
      <c r="AY1437" s="231" t="s">
        <v>143</v>
      </c>
    </row>
    <row r="1438" spans="2:51" s="13" customFormat="1" ht="10.2">
      <c r="B1438" s="221"/>
      <c r="C1438" s="222"/>
      <c r="D1438" s="217" t="s">
        <v>177</v>
      </c>
      <c r="E1438" s="223" t="s">
        <v>1</v>
      </c>
      <c r="F1438" s="224" t="s">
        <v>1521</v>
      </c>
      <c r="G1438" s="222"/>
      <c r="H1438" s="225">
        <v>8.8</v>
      </c>
      <c r="I1438" s="226"/>
      <c r="J1438" s="222"/>
      <c r="K1438" s="222"/>
      <c r="L1438" s="227"/>
      <c r="M1438" s="228"/>
      <c r="N1438" s="229"/>
      <c r="O1438" s="229"/>
      <c r="P1438" s="229"/>
      <c r="Q1438" s="229"/>
      <c r="R1438" s="229"/>
      <c r="S1438" s="229"/>
      <c r="T1438" s="230"/>
      <c r="AT1438" s="231" t="s">
        <v>177</v>
      </c>
      <c r="AU1438" s="231" t="s">
        <v>83</v>
      </c>
      <c r="AV1438" s="13" t="s">
        <v>83</v>
      </c>
      <c r="AW1438" s="13" t="s">
        <v>29</v>
      </c>
      <c r="AX1438" s="13" t="s">
        <v>73</v>
      </c>
      <c r="AY1438" s="231" t="s">
        <v>143</v>
      </c>
    </row>
    <row r="1439" spans="2:51" s="13" customFormat="1" ht="10.2">
      <c r="B1439" s="221"/>
      <c r="C1439" s="222"/>
      <c r="D1439" s="217" t="s">
        <v>177</v>
      </c>
      <c r="E1439" s="223" t="s">
        <v>1</v>
      </c>
      <c r="F1439" s="224" t="s">
        <v>1522</v>
      </c>
      <c r="G1439" s="222"/>
      <c r="H1439" s="225">
        <v>0.18</v>
      </c>
      <c r="I1439" s="226"/>
      <c r="J1439" s="222"/>
      <c r="K1439" s="222"/>
      <c r="L1439" s="227"/>
      <c r="M1439" s="228"/>
      <c r="N1439" s="229"/>
      <c r="O1439" s="229"/>
      <c r="P1439" s="229"/>
      <c r="Q1439" s="229"/>
      <c r="R1439" s="229"/>
      <c r="S1439" s="229"/>
      <c r="T1439" s="230"/>
      <c r="AT1439" s="231" t="s">
        <v>177</v>
      </c>
      <c r="AU1439" s="231" t="s">
        <v>83</v>
      </c>
      <c r="AV1439" s="13" t="s">
        <v>83</v>
      </c>
      <c r="AW1439" s="13" t="s">
        <v>29</v>
      </c>
      <c r="AX1439" s="13" t="s">
        <v>73</v>
      </c>
      <c r="AY1439" s="231" t="s">
        <v>143</v>
      </c>
    </row>
    <row r="1440" spans="2:51" s="14" customFormat="1" ht="10.2">
      <c r="B1440" s="232"/>
      <c r="C1440" s="233"/>
      <c r="D1440" s="217" t="s">
        <v>177</v>
      </c>
      <c r="E1440" s="234" t="s">
        <v>1</v>
      </c>
      <c r="F1440" s="235" t="s">
        <v>179</v>
      </c>
      <c r="G1440" s="233"/>
      <c r="H1440" s="236">
        <v>12.58</v>
      </c>
      <c r="I1440" s="237"/>
      <c r="J1440" s="233"/>
      <c r="K1440" s="233"/>
      <c r="L1440" s="238"/>
      <c r="M1440" s="239"/>
      <c r="N1440" s="240"/>
      <c r="O1440" s="240"/>
      <c r="P1440" s="240"/>
      <c r="Q1440" s="240"/>
      <c r="R1440" s="240"/>
      <c r="S1440" s="240"/>
      <c r="T1440" s="241"/>
      <c r="AT1440" s="242" t="s">
        <v>177</v>
      </c>
      <c r="AU1440" s="242" t="s">
        <v>83</v>
      </c>
      <c r="AV1440" s="14" t="s">
        <v>151</v>
      </c>
      <c r="AW1440" s="14" t="s">
        <v>29</v>
      </c>
      <c r="AX1440" s="14" t="s">
        <v>81</v>
      </c>
      <c r="AY1440" s="242" t="s">
        <v>143</v>
      </c>
    </row>
    <row r="1441" spans="1:65" s="2" customFormat="1" ht="43.2" customHeight="1">
      <c r="A1441" s="35"/>
      <c r="B1441" s="36"/>
      <c r="C1441" s="204" t="s">
        <v>875</v>
      </c>
      <c r="D1441" s="204" t="s">
        <v>146</v>
      </c>
      <c r="E1441" s="205" t="s">
        <v>1523</v>
      </c>
      <c r="F1441" s="206" t="s">
        <v>1524</v>
      </c>
      <c r="G1441" s="207" t="s">
        <v>1140</v>
      </c>
      <c r="H1441" s="264"/>
      <c r="I1441" s="209"/>
      <c r="J1441" s="210">
        <f>ROUND(I1441*H1441,2)</f>
        <v>0</v>
      </c>
      <c r="K1441" s="206" t="s">
        <v>150</v>
      </c>
      <c r="L1441" s="40"/>
      <c r="M1441" s="211" t="s">
        <v>1</v>
      </c>
      <c r="N1441" s="212" t="s">
        <v>38</v>
      </c>
      <c r="O1441" s="72"/>
      <c r="P1441" s="213">
        <f>O1441*H1441</f>
        <v>0</v>
      </c>
      <c r="Q1441" s="213">
        <v>0</v>
      </c>
      <c r="R1441" s="213">
        <f>Q1441*H1441</f>
        <v>0</v>
      </c>
      <c r="S1441" s="213">
        <v>0</v>
      </c>
      <c r="T1441" s="214">
        <f>S1441*H1441</f>
        <v>0</v>
      </c>
      <c r="U1441" s="35"/>
      <c r="V1441" s="35"/>
      <c r="W1441" s="35"/>
      <c r="X1441" s="35"/>
      <c r="Y1441" s="35"/>
      <c r="Z1441" s="35"/>
      <c r="AA1441" s="35"/>
      <c r="AB1441" s="35"/>
      <c r="AC1441" s="35"/>
      <c r="AD1441" s="35"/>
      <c r="AE1441" s="35"/>
      <c r="AR1441" s="215" t="s">
        <v>187</v>
      </c>
      <c r="AT1441" s="215" t="s">
        <v>146</v>
      </c>
      <c r="AU1441" s="215" t="s">
        <v>83</v>
      </c>
      <c r="AY1441" s="18" t="s">
        <v>143</v>
      </c>
      <c r="BE1441" s="216">
        <f>IF(N1441="základní",J1441,0)</f>
        <v>0</v>
      </c>
      <c r="BF1441" s="216">
        <f>IF(N1441="snížená",J1441,0)</f>
        <v>0</v>
      </c>
      <c r="BG1441" s="216">
        <f>IF(N1441="zákl. přenesená",J1441,0)</f>
        <v>0</v>
      </c>
      <c r="BH1441" s="216">
        <f>IF(N1441="sníž. přenesená",J1441,0)</f>
        <v>0</v>
      </c>
      <c r="BI1441" s="216">
        <f>IF(N1441="nulová",J1441,0)</f>
        <v>0</v>
      </c>
      <c r="BJ1441" s="18" t="s">
        <v>81</v>
      </c>
      <c r="BK1441" s="216">
        <f>ROUND(I1441*H1441,2)</f>
        <v>0</v>
      </c>
      <c r="BL1441" s="18" t="s">
        <v>187</v>
      </c>
      <c r="BM1441" s="215" t="s">
        <v>1525</v>
      </c>
    </row>
    <row r="1442" spans="1:47" s="2" customFormat="1" ht="144">
      <c r="A1442" s="35"/>
      <c r="B1442" s="36"/>
      <c r="C1442" s="37"/>
      <c r="D1442" s="217" t="s">
        <v>152</v>
      </c>
      <c r="E1442" s="37"/>
      <c r="F1442" s="218" t="s">
        <v>1526</v>
      </c>
      <c r="G1442" s="37"/>
      <c r="H1442" s="37"/>
      <c r="I1442" s="116"/>
      <c r="J1442" s="37"/>
      <c r="K1442" s="37"/>
      <c r="L1442" s="40"/>
      <c r="M1442" s="219"/>
      <c r="N1442" s="220"/>
      <c r="O1442" s="72"/>
      <c r="P1442" s="72"/>
      <c r="Q1442" s="72"/>
      <c r="R1442" s="72"/>
      <c r="S1442" s="72"/>
      <c r="T1442" s="73"/>
      <c r="U1442" s="35"/>
      <c r="V1442" s="35"/>
      <c r="W1442" s="35"/>
      <c r="X1442" s="35"/>
      <c r="Y1442" s="35"/>
      <c r="Z1442" s="35"/>
      <c r="AA1442" s="35"/>
      <c r="AB1442" s="35"/>
      <c r="AC1442" s="35"/>
      <c r="AD1442" s="35"/>
      <c r="AE1442" s="35"/>
      <c r="AT1442" s="18" t="s">
        <v>152</v>
      </c>
      <c r="AU1442" s="18" t="s">
        <v>83</v>
      </c>
    </row>
    <row r="1443" spans="2:63" s="12" customFormat="1" ht="22.8" customHeight="1">
      <c r="B1443" s="188"/>
      <c r="C1443" s="189"/>
      <c r="D1443" s="190" t="s">
        <v>72</v>
      </c>
      <c r="E1443" s="202" t="s">
        <v>1527</v>
      </c>
      <c r="F1443" s="202" t="s">
        <v>1528</v>
      </c>
      <c r="G1443" s="189"/>
      <c r="H1443" s="189"/>
      <c r="I1443" s="192"/>
      <c r="J1443" s="203">
        <f>BK1443</f>
        <v>0</v>
      </c>
      <c r="K1443" s="189"/>
      <c r="L1443" s="194"/>
      <c r="M1443" s="195"/>
      <c r="N1443" s="196"/>
      <c r="O1443" s="196"/>
      <c r="P1443" s="197">
        <f>SUM(P1444:P1466)</f>
        <v>0</v>
      </c>
      <c r="Q1443" s="196"/>
      <c r="R1443" s="197">
        <f>SUM(R1444:R1466)</f>
        <v>0.19117196</v>
      </c>
      <c r="S1443" s="196"/>
      <c r="T1443" s="198">
        <f>SUM(T1444:T1466)</f>
        <v>0.524</v>
      </c>
      <c r="AR1443" s="199" t="s">
        <v>83</v>
      </c>
      <c r="AT1443" s="200" t="s">
        <v>72</v>
      </c>
      <c r="AU1443" s="200" t="s">
        <v>81</v>
      </c>
      <c r="AY1443" s="199" t="s">
        <v>143</v>
      </c>
      <c r="BK1443" s="201">
        <f>SUM(BK1444:BK1466)</f>
        <v>0</v>
      </c>
    </row>
    <row r="1444" spans="1:65" s="2" customFormat="1" ht="32.4" customHeight="1">
      <c r="A1444" s="35"/>
      <c r="B1444" s="36"/>
      <c r="C1444" s="204" t="s">
        <v>1529</v>
      </c>
      <c r="D1444" s="204" t="s">
        <v>146</v>
      </c>
      <c r="E1444" s="205" t="s">
        <v>1530</v>
      </c>
      <c r="F1444" s="206" t="s">
        <v>1531</v>
      </c>
      <c r="G1444" s="207" t="s">
        <v>174</v>
      </c>
      <c r="H1444" s="208">
        <v>44.815</v>
      </c>
      <c r="I1444" s="209"/>
      <c r="J1444" s="210">
        <f>ROUND(I1444*H1444,2)</f>
        <v>0</v>
      </c>
      <c r="K1444" s="206" t="s">
        <v>150</v>
      </c>
      <c r="L1444" s="40"/>
      <c r="M1444" s="211" t="s">
        <v>1</v>
      </c>
      <c r="N1444" s="212" t="s">
        <v>38</v>
      </c>
      <c r="O1444" s="72"/>
      <c r="P1444" s="213">
        <f>O1444*H1444</f>
        <v>0</v>
      </c>
      <c r="Q1444" s="213">
        <v>0.000584</v>
      </c>
      <c r="R1444" s="213">
        <f>Q1444*H1444</f>
        <v>0.026171959999999998</v>
      </c>
      <c r="S1444" s="213">
        <v>0</v>
      </c>
      <c r="T1444" s="214">
        <f>S1444*H1444</f>
        <v>0</v>
      </c>
      <c r="U1444" s="35"/>
      <c r="V1444" s="35"/>
      <c r="W1444" s="35"/>
      <c r="X1444" s="35"/>
      <c r="Y1444" s="35"/>
      <c r="Z1444" s="35"/>
      <c r="AA1444" s="35"/>
      <c r="AB1444" s="35"/>
      <c r="AC1444" s="35"/>
      <c r="AD1444" s="35"/>
      <c r="AE1444" s="35"/>
      <c r="AR1444" s="215" t="s">
        <v>187</v>
      </c>
      <c r="AT1444" s="215" t="s">
        <v>146</v>
      </c>
      <c r="AU1444" s="215" t="s">
        <v>83</v>
      </c>
      <c r="AY1444" s="18" t="s">
        <v>143</v>
      </c>
      <c r="BE1444" s="216">
        <f>IF(N1444="základní",J1444,0)</f>
        <v>0</v>
      </c>
      <c r="BF1444" s="216">
        <f>IF(N1444="snížená",J1444,0)</f>
        <v>0</v>
      </c>
      <c r="BG1444" s="216">
        <f>IF(N1444="zákl. přenesená",J1444,0)</f>
        <v>0</v>
      </c>
      <c r="BH1444" s="216">
        <f>IF(N1444="sníž. přenesená",J1444,0)</f>
        <v>0</v>
      </c>
      <c r="BI1444" s="216">
        <f>IF(N1444="nulová",J1444,0)</f>
        <v>0</v>
      </c>
      <c r="BJ1444" s="18" t="s">
        <v>81</v>
      </c>
      <c r="BK1444" s="216">
        <f>ROUND(I1444*H1444,2)</f>
        <v>0</v>
      </c>
      <c r="BL1444" s="18" t="s">
        <v>187</v>
      </c>
      <c r="BM1444" s="215" t="s">
        <v>1532</v>
      </c>
    </row>
    <row r="1445" spans="2:51" s="13" customFormat="1" ht="10.2">
      <c r="B1445" s="221"/>
      <c r="C1445" s="222"/>
      <c r="D1445" s="217" t="s">
        <v>177</v>
      </c>
      <c r="E1445" s="223" t="s">
        <v>1</v>
      </c>
      <c r="F1445" s="224" t="s">
        <v>987</v>
      </c>
      <c r="G1445" s="222"/>
      <c r="H1445" s="225">
        <v>26.665</v>
      </c>
      <c r="I1445" s="226"/>
      <c r="J1445" s="222"/>
      <c r="K1445" s="222"/>
      <c r="L1445" s="227"/>
      <c r="M1445" s="228"/>
      <c r="N1445" s="229"/>
      <c r="O1445" s="229"/>
      <c r="P1445" s="229"/>
      <c r="Q1445" s="229"/>
      <c r="R1445" s="229"/>
      <c r="S1445" s="229"/>
      <c r="T1445" s="230"/>
      <c r="AT1445" s="231" t="s">
        <v>177</v>
      </c>
      <c r="AU1445" s="231" t="s">
        <v>83</v>
      </c>
      <c r="AV1445" s="13" t="s">
        <v>83</v>
      </c>
      <c r="AW1445" s="13" t="s">
        <v>29</v>
      </c>
      <c r="AX1445" s="13" t="s">
        <v>73</v>
      </c>
      <c r="AY1445" s="231" t="s">
        <v>143</v>
      </c>
    </row>
    <row r="1446" spans="2:51" s="15" customFormat="1" ht="10.2">
      <c r="B1446" s="243"/>
      <c r="C1446" s="244"/>
      <c r="D1446" s="217" t="s">
        <v>177</v>
      </c>
      <c r="E1446" s="245" t="s">
        <v>1</v>
      </c>
      <c r="F1446" s="246" t="s">
        <v>757</v>
      </c>
      <c r="G1446" s="244"/>
      <c r="H1446" s="247">
        <v>26.665</v>
      </c>
      <c r="I1446" s="248"/>
      <c r="J1446" s="244"/>
      <c r="K1446" s="244"/>
      <c r="L1446" s="249"/>
      <c r="M1446" s="250"/>
      <c r="N1446" s="251"/>
      <c r="O1446" s="251"/>
      <c r="P1446" s="251"/>
      <c r="Q1446" s="251"/>
      <c r="R1446" s="251"/>
      <c r="S1446" s="251"/>
      <c r="T1446" s="252"/>
      <c r="AT1446" s="253" t="s">
        <v>177</v>
      </c>
      <c r="AU1446" s="253" t="s">
        <v>83</v>
      </c>
      <c r="AV1446" s="15" t="s">
        <v>157</v>
      </c>
      <c r="AW1446" s="15" t="s">
        <v>29</v>
      </c>
      <c r="AX1446" s="15" t="s">
        <v>73</v>
      </c>
      <c r="AY1446" s="253" t="s">
        <v>143</v>
      </c>
    </row>
    <row r="1447" spans="2:51" s="13" customFormat="1" ht="10.2">
      <c r="B1447" s="221"/>
      <c r="C1447" s="222"/>
      <c r="D1447" s="217" t="s">
        <v>177</v>
      </c>
      <c r="E1447" s="223" t="s">
        <v>1</v>
      </c>
      <c r="F1447" s="224" t="s">
        <v>988</v>
      </c>
      <c r="G1447" s="222"/>
      <c r="H1447" s="225">
        <v>18.15</v>
      </c>
      <c r="I1447" s="226"/>
      <c r="J1447" s="222"/>
      <c r="K1447" s="222"/>
      <c r="L1447" s="227"/>
      <c r="M1447" s="228"/>
      <c r="N1447" s="229"/>
      <c r="O1447" s="229"/>
      <c r="P1447" s="229"/>
      <c r="Q1447" s="229"/>
      <c r="R1447" s="229"/>
      <c r="S1447" s="229"/>
      <c r="T1447" s="230"/>
      <c r="AT1447" s="231" t="s">
        <v>177</v>
      </c>
      <c r="AU1447" s="231" t="s">
        <v>83</v>
      </c>
      <c r="AV1447" s="13" t="s">
        <v>83</v>
      </c>
      <c r="AW1447" s="13" t="s">
        <v>29</v>
      </c>
      <c r="AX1447" s="13" t="s">
        <v>73</v>
      </c>
      <c r="AY1447" s="231" t="s">
        <v>143</v>
      </c>
    </row>
    <row r="1448" spans="2:51" s="15" customFormat="1" ht="10.2">
      <c r="B1448" s="243"/>
      <c r="C1448" s="244"/>
      <c r="D1448" s="217" t="s">
        <v>177</v>
      </c>
      <c r="E1448" s="245" t="s">
        <v>1</v>
      </c>
      <c r="F1448" s="246" t="s">
        <v>744</v>
      </c>
      <c r="G1448" s="244"/>
      <c r="H1448" s="247">
        <v>18.15</v>
      </c>
      <c r="I1448" s="248"/>
      <c r="J1448" s="244"/>
      <c r="K1448" s="244"/>
      <c r="L1448" s="249"/>
      <c r="M1448" s="250"/>
      <c r="N1448" s="251"/>
      <c r="O1448" s="251"/>
      <c r="P1448" s="251"/>
      <c r="Q1448" s="251"/>
      <c r="R1448" s="251"/>
      <c r="S1448" s="251"/>
      <c r="T1448" s="252"/>
      <c r="AT1448" s="253" t="s">
        <v>177</v>
      </c>
      <c r="AU1448" s="253" t="s">
        <v>83</v>
      </c>
      <c r="AV1448" s="15" t="s">
        <v>157</v>
      </c>
      <c r="AW1448" s="15" t="s">
        <v>29</v>
      </c>
      <c r="AX1448" s="15" t="s">
        <v>73</v>
      </c>
      <c r="AY1448" s="253" t="s">
        <v>143</v>
      </c>
    </row>
    <row r="1449" spans="2:51" s="14" customFormat="1" ht="10.2">
      <c r="B1449" s="232"/>
      <c r="C1449" s="233"/>
      <c r="D1449" s="217" t="s">
        <v>177</v>
      </c>
      <c r="E1449" s="234" t="s">
        <v>1</v>
      </c>
      <c r="F1449" s="235" t="s">
        <v>179</v>
      </c>
      <c r="G1449" s="233"/>
      <c r="H1449" s="236">
        <v>44.815</v>
      </c>
      <c r="I1449" s="237"/>
      <c r="J1449" s="233"/>
      <c r="K1449" s="233"/>
      <c r="L1449" s="238"/>
      <c r="M1449" s="239"/>
      <c r="N1449" s="240"/>
      <c r="O1449" s="240"/>
      <c r="P1449" s="240"/>
      <c r="Q1449" s="240"/>
      <c r="R1449" s="240"/>
      <c r="S1449" s="240"/>
      <c r="T1449" s="241"/>
      <c r="AT1449" s="242" t="s">
        <v>177</v>
      </c>
      <c r="AU1449" s="242" t="s">
        <v>83</v>
      </c>
      <c r="AV1449" s="14" t="s">
        <v>151</v>
      </c>
      <c r="AW1449" s="14" t="s">
        <v>29</v>
      </c>
      <c r="AX1449" s="14" t="s">
        <v>81</v>
      </c>
      <c r="AY1449" s="242" t="s">
        <v>143</v>
      </c>
    </row>
    <row r="1450" spans="1:65" s="2" customFormat="1" ht="32.4" customHeight="1">
      <c r="A1450" s="35"/>
      <c r="B1450" s="36"/>
      <c r="C1450" s="204" t="s">
        <v>894</v>
      </c>
      <c r="D1450" s="204" t="s">
        <v>146</v>
      </c>
      <c r="E1450" s="205" t="s">
        <v>1533</v>
      </c>
      <c r="F1450" s="206" t="s">
        <v>1534</v>
      </c>
      <c r="G1450" s="207" t="s">
        <v>199</v>
      </c>
      <c r="H1450" s="208">
        <v>4.482</v>
      </c>
      <c r="I1450" s="209"/>
      <c r="J1450" s="210">
        <f>ROUND(I1450*H1450,2)</f>
        <v>0</v>
      </c>
      <c r="K1450" s="206" t="s">
        <v>150</v>
      </c>
      <c r="L1450" s="40"/>
      <c r="M1450" s="211" t="s">
        <v>1</v>
      </c>
      <c r="N1450" s="212" t="s">
        <v>38</v>
      </c>
      <c r="O1450" s="72"/>
      <c r="P1450" s="213">
        <f>O1450*H1450</f>
        <v>0</v>
      </c>
      <c r="Q1450" s="213">
        <v>0</v>
      </c>
      <c r="R1450" s="213">
        <f>Q1450*H1450</f>
        <v>0</v>
      </c>
      <c r="S1450" s="213">
        <v>0</v>
      </c>
      <c r="T1450" s="214">
        <f>S1450*H1450</f>
        <v>0</v>
      </c>
      <c r="U1450" s="35"/>
      <c r="V1450" s="35"/>
      <c r="W1450" s="35"/>
      <c r="X1450" s="35"/>
      <c r="Y1450" s="35"/>
      <c r="Z1450" s="35"/>
      <c r="AA1450" s="35"/>
      <c r="AB1450" s="35"/>
      <c r="AC1450" s="35"/>
      <c r="AD1450" s="35"/>
      <c r="AE1450" s="35"/>
      <c r="AR1450" s="215" t="s">
        <v>187</v>
      </c>
      <c r="AT1450" s="215" t="s">
        <v>146</v>
      </c>
      <c r="AU1450" s="215" t="s">
        <v>83</v>
      </c>
      <c r="AY1450" s="18" t="s">
        <v>143</v>
      </c>
      <c r="BE1450" s="216">
        <f>IF(N1450="základní",J1450,0)</f>
        <v>0</v>
      </c>
      <c r="BF1450" s="216">
        <f>IF(N1450="snížená",J1450,0)</f>
        <v>0</v>
      </c>
      <c r="BG1450" s="216">
        <f>IF(N1450="zákl. přenesená",J1450,0)</f>
        <v>0</v>
      </c>
      <c r="BH1450" s="216">
        <f>IF(N1450="sníž. přenesená",J1450,0)</f>
        <v>0</v>
      </c>
      <c r="BI1450" s="216">
        <f>IF(N1450="nulová",J1450,0)</f>
        <v>0</v>
      </c>
      <c r="BJ1450" s="18" t="s">
        <v>81</v>
      </c>
      <c r="BK1450" s="216">
        <f>ROUND(I1450*H1450,2)</f>
        <v>0</v>
      </c>
      <c r="BL1450" s="18" t="s">
        <v>187</v>
      </c>
      <c r="BM1450" s="215" t="s">
        <v>1535</v>
      </c>
    </row>
    <row r="1451" spans="1:47" s="2" customFormat="1" ht="28.8">
      <c r="A1451" s="35"/>
      <c r="B1451" s="36"/>
      <c r="C1451" s="37"/>
      <c r="D1451" s="217" t="s">
        <v>152</v>
      </c>
      <c r="E1451" s="37"/>
      <c r="F1451" s="218" t="s">
        <v>1536</v>
      </c>
      <c r="G1451" s="37"/>
      <c r="H1451" s="37"/>
      <c r="I1451" s="116"/>
      <c r="J1451" s="37"/>
      <c r="K1451" s="37"/>
      <c r="L1451" s="40"/>
      <c r="M1451" s="219"/>
      <c r="N1451" s="220"/>
      <c r="O1451" s="72"/>
      <c r="P1451" s="72"/>
      <c r="Q1451" s="72"/>
      <c r="R1451" s="72"/>
      <c r="S1451" s="72"/>
      <c r="T1451" s="73"/>
      <c r="U1451" s="35"/>
      <c r="V1451" s="35"/>
      <c r="W1451" s="35"/>
      <c r="X1451" s="35"/>
      <c r="Y1451" s="35"/>
      <c r="Z1451" s="35"/>
      <c r="AA1451" s="35"/>
      <c r="AB1451" s="35"/>
      <c r="AC1451" s="35"/>
      <c r="AD1451" s="35"/>
      <c r="AE1451" s="35"/>
      <c r="AT1451" s="18" t="s">
        <v>152</v>
      </c>
      <c r="AU1451" s="18" t="s">
        <v>83</v>
      </c>
    </row>
    <row r="1452" spans="2:51" s="13" customFormat="1" ht="10.2">
      <c r="B1452" s="221"/>
      <c r="C1452" s="222"/>
      <c r="D1452" s="217" t="s">
        <v>177</v>
      </c>
      <c r="E1452" s="223" t="s">
        <v>1</v>
      </c>
      <c r="F1452" s="224" t="s">
        <v>1537</v>
      </c>
      <c r="G1452" s="222"/>
      <c r="H1452" s="225">
        <v>4.482</v>
      </c>
      <c r="I1452" s="226"/>
      <c r="J1452" s="222"/>
      <c r="K1452" s="222"/>
      <c r="L1452" s="227"/>
      <c r="M1452" s="228"/>
      <c r="N1452" s="229"/>
      <c r="O1452" s="229"/>
      <c r="P1452" s="229"/>
      <c r="Q1452" s="229"/>
      <c r="R1452" s="229"/>
      <c r="S1452" s="229"/>
      <c r="T1452" s="230"/>
      <c r="AT1452" s="231" t="s">
        <v>177</v>
      </c>
      <c r="AU1452" s="231" t="s">
        <v>83</v>
      </c>
      <c r="AV1452" s="13" t="s">
        <v>83</v>
      </c>
      <c r="AW1452" s="13" t="s">
        <v>29</v>
      </c>
      <c r="AX1452" s="13" t="s">
        <v>73</v>
      </c>
      <c r="AY1452" s="231" t="s">
        <v>143</v>
      </c>
    </row>
    <row r="1453" spans="2:51" s="14" customFormat="1" ht="10.2">
      <c r="B1453" s="232"/>
      <c r="C1453" s="233"/>
      <c r="D1453" s="217" t="s">
        <v>177</v>
      </c>
      <c r="E1453" s="234" t="s">
        <v>1</v>
      </c>
      <c r="F1453" s="235" t="s">
        <v>179</v>
      </c>
      <c r="G1453" s="233"/>
      <c r="H1453" s="236">
        <v>4.482</v>
      </c>
      <c r="I1453" s="237"/>
      <c r="J1453" s="233"/>
      <c r="K1453" s="233"/>
      <c r="L1453" s="238"/>
      <c r="M1453" s="239"/>
      <c r="N1453" s="240"/>
      <c r="O1453" s="240"/>
      <c r="P1453" s="240"/>
      <c r="Q1453" s="240"/>
      <c r="R1453" s="240"/>
      <c r="S1453" s="240"/>
      <c r="T1453" s="241"/>
      <c r="AT1453" s="242" t="s">
        <v>177</v>
      </c>
      <c r="AU1453" s="242" t="s">
        <v>83</v>
      </c>
      <c r="AV1453" s="14" t="s">
        <v>151</v>
      </c>
      <c r="AW1453" s="14" t="s">
        <v>29</v>
      </c>
      <c r="AX1453" s="14" t="s">
        <v>81</v>
      </c>
      <c r="AY1453" s="242" t="s">
        <v>143</v>
      </c>
    </row>
    <row r="1454" spans="1:65" s="2" customFormat="1" ht="32.4" customHeight="1">
      <c r="A1454" s="35"/>
      <c r="B1454" s="36"/>
      <c r="C1454" s="204" t="s">
        <v>1538</v>
      </c>
      <c r="D1454" s="204" t="s">
        <v>146</v>
      </c>
      <c r="E1454" s="205" t="s">
        <v>1539</v>
      </c>
      <c r="F1454" s="206" t="s">
        <v>1540</v>
      </c>
      <c r="G1454" s="207" t="s">
        <v>199</v>
      </c>
      <c r="H1454" s="208">
        <v>4.482</v>
      </c>
      <c r="I1454" s="209"/>
      <c r="J1454" s="210">
        <f>ROUND(I1454*H1454,2)</f>
        <v>0</v>
      </c>
      <c r="K1454" s="206" t="s">
        <v>150</v>
      </c>
      <c r="L1454" s="40"/>
      <c r="M1454" s="211" t="s">
        <v>1</v>
      </c>
      <c r="N1454" s="212" t="s">
        <v>38</v>
      </c>
      <c r="O1454" s="72"/>
      <c r="P1454" s="213">
        <f>O1454*H1454</f>
        <v>0</v>
      </c>
      <c r="Q1454" s="213">
        <v>0</v>
      </c>
      <c r="R1454" s="213">
        <f>Q1454*H1454</f>
        <v>0</v>
      </c>
      <c r="S1454" s="213">
        <v>0</v>
      </c>
      <c r="T1454" s="214">
        <f>S1454*H1454</f>
        <v>0</v>
      </c>
      <c r="U1454" s="35"/>
      <c r="V1454" s="35"/>
      <c r="W1454" s="35"/>
      <c r="X1454" s="35"/>
      <c r="Y1454" s="35"/>
      <c r="Z1454" s="35"/>
      <c r="AA1454" s="35"/>
      <c r="AB1454" s="35"/>
      <c r="AC1454" s="35"/>
      <c r="AD1454" s="35"/>
      <c r="AE1454" s="35"/>
      <c r="AR1454" s="215" t="s">
        <v>187</v>
      </c>
      <c r="AT1454" s="215" t="s">
        <v>146</v>
      </c>
      <c r="AU1454" s="215" t="s">
        <v>83</v>
      </c>
      <c r="AY1454" s="18" t="s">
        <v>143</v>
      </c>
      <c r="BE1454" s="216">
        <f>IF(N1454="základní",J1454,0)</f>
        <v>0</v>
      </c>
      <c r="BF1454" s="216">
        <f>IF(N1454="snížená",J1454,0)</f>
        <v>0</v>
      </c>
      <c r="BG1454" s="216">
        <f>IF(N1454="zákl. přenesená",J1454,0)</f>
        <v>0</v>
      </c>
      <c r="BH1454" s="216">
        <f>IF(N1454="sníž. přenesená",J1454,0)</f>
        <v>0</v>
      </c>
      <c r="BI1454" s="216">
        <f>IF(N1454="nulová",J1454,0)</f>
        <v>0</v>
      </c>
      <c r="BJ1454" s="18" t="s">
        <v>81</v>
      </c>
      <c r="BK1454" s="216">
        <f>ROUND(I1454*H1454,2)</f>
        <v>0</v>
      </c>
      <c r="BL1454" s="18" t="s">
        <v>187</v>
      </c>
      <c r="BM1454" s="215" t="s">
        <v>1541</v>
      </c>
    </row>
    <row r="1455" spans="1:47" s="2" customFormat="1" ht="28.8">
      <c r="A1455" s="35"/>
      <c r="B1455" s="36"/>
      <c r="C1455" s="37"/>
      <c r="D1455" s="217" t="s">
        <v>152</v>
      </c>
      <c r="E1455" s="37"/>
      <c r="F1455" s="218" t="s">
        <v>1536</v>
      </c>
      <c r="G1455" s="37"/>
      <c r="H1455" s="37"/>
      <c r="I1455" s="116"/>
      <c r="J1455" s="37"/>
      <c r="K1455" s="37"/>
      <c r="L1455" s="40"/>
      <c r="M1455" s="219"/>
      <c r="N1455" s="220"/>
      <c r="O1455" s="72"/>
      <c r="P1455" s="72"/>
      <c r="Q1455" s="72"/>
      <c r="R1455" s="72"/>
      <c r="S1455" s="72"/>
      <c r="T1455" s="73"/>
      <c r="U1455" s="35"/>
      <c r="V1455" s="35"/>
      <c r="W1455" s="35"/>
      <c r="X1455" s="35"/>
      <c r="Y1455" s="35"/>
      <c r="Z1455" s="35"/>
      <c r="AA1455" s="35"/>
      <c r="AB1455" s="35"/>
      <c r="AC1455" s="35"/>
      <c r="AD1455" s="35"/>
      <c r="AE1455" s="35"/>
      <c r="AT1455" s="18" t="s">
        <v>152</v>
      </c>
      <c r="AU1455" s="18" t="s">
        <v>83</v>
      </c>
    </row>
    <row r="1456" spans="1:65" s="2" customFormat="1" ht="14.4" customHeight="1">
      <c r="A1456" s="35"/>
      <c r="B1456" s="36"/>
      <c r="C1456" s="254" t="s">
        <v>910</v>
      </c>
      <c r="D1456" s="254" t="s">
        <v>241</v>
      </c>
      <c r="E1456" s="255" t="s">
        <v>1542</v>
      </c>
      <c r="F1456" s="256" t="s">
        <v>1543</v>
      </c>
      <c r="G1456" s="257" t="s">
        <v>174</v>
      </c>
      <c r="H1456" s="258">
        <v>49.297</v>
      </c>
      <c r="I1456" s="259"/>
      <c r="J1456" s="260">
        <f>ROUND(I1456*H1456,2)</f>
        <v>0</v>
      </c>
      <c r="K1456" s="256" t="s">
        <v>1</v>
      </c>
      <c r="L1456" s="261"/>
      <c r="M1456" s="262" t="s">
        <v>1</v>
      </c>
      <c r="N1456" s="263" t="s">
        <v>38</v>
      </c>
      <c r="O1456" s="72"/>
      <c r="P1456" s="213">
        <f>O1456*H1456</f>
        <v>0</v>
      </c>
      <c r="Q1456" s="213">
        <v>0</v>
      </c>
      <c r="R1456" s="213">
        <f>Q1456*H1456</f>
        <v>0</v>
      </c>
      <c r="S1456" s="213">
        <v>0</v>
      </c>
      <c r="T1456" s="214">
        <f>S1456*H1456</f>
        <v>0</v>
      </c>
      <c r="U1456" s="35"/>
      <c r="V1456" s="35"/>
      <c r="W1456" s="35"/>
      <c r="X1456" s="35"/>
      <c r="Y1456" s="35"/>
      <c r="Z1456" s="35"/>
      <c r="AA1456" s="35"/>
      <c r="AB1456" s="35"/>
      <c r="AC1456" s="35"/>
      <c r="AD1456" s="35"/>
      <c r="AE1456" s="35"/>
      <c r="AR1456" s="215" t="s">
        <v>233</v>
      </c>
      <c r="AT1456" s="215" t="s">
        <v>241</v>
      </c>
      <c r="AU1456" s="215" t="s">
        <v>83</v>
      </c>
      <c r="AY1456" s="18" t="s">
        <v>143</v>
      </c>
      <c r="BE1456" s="216">
        <f>IF(N1456="základní",J1456,0)</f>
        <v>0</v>
      </c>
      <c r="BF1456" s="216">
        <f>IF(N1456="snížená",J1456,0)</f>
        <v>0</v>
      </c>
      <c r="BG1456" s="216">
        <f>IF(N1456="zákl. přenesená",J1456,0)</f>
        <v>0</v>
      </c>
      <c r="BH1456" s="216">
        <f>IF(N1456="sníž. přenesená",J1456,0)</f>
        <v>0</v>
      </c>
      <c r="BI1456" s="216">
        <f>IF(N1456="nulová",J1456,0)</f>
        <v>0</v>
      </c>
      <c r="BJ1456" s="18" t="s">
        <v>81</v>
      </c>
      <c r="BK1456" s="216">
        <f>ROUND(I1456*H1456,2)</f>
        <v>0</v>
      </c>
      <c r="BL1456" s="18" t="s">
        <v>187</v>
      </c>
      <c r="BM1456" s="215" t="s">
        <v>1544</v>
      </c>
    </row>
    <row r="1457" spans="2:51" s="13" customFormat="1" ht="10.2">
      <c r="B1457" s="221"/>
      <c r="C1457" s="222"/>
      <c r="D1457" s="217" t="s">
        <v>177</v>
      </c>
      <c r="E1457" s="223" t="s">
        <v>1</v>
      </c>
      <c r="F1457" s="224" t="s">
        <v>1545</v>
      </c>
      <c r="G1457" s="222"/>
      <c r="H1457" s="225">
        <v>49.297</v>
      </c>
      <c r="I1457" s="226"/>
      <c r="J1457" s="222"/>
      <c r="K1457" s="222"/>
      <c r="L1457" s="227"/>
      <c r="M1457" s="228"/>
      <c r="N1457" s="229"/>
      <c r="O1457" s="229"/>
      <c r="P1457" s="229"/>
      <c r="Q1457" s="229"/>
      <c r="R1457" s="229"/>
      <c r="S1457" s="229"/>
      <c r="T1457" s="230"/>
      <c r="AT1457" s="231" t="s">
        <v>177</v>
      </c>
      <c r="AU1457" s="231" t="s">
        <v>83</v>
      </c>
      <c r="AV1457" s="13" t="s">
        <v>83</v>
      </c>
      <c r="AW1457" s="13" t="s">
        <v>29</v>
      </c>
      <c r="AX1457" s="13" t="s">
        <v>73</v>
      </c>
      <c r="AY1457" s="231" t="s">
        <v>143</v>
      </c>
    </row>
    <row r="1458" spans="2:51" s="14" customFormat="1" ht="10.2">
      <c r="B1458" s="232"/>
      <c r="C1458" s="233"/>
      <c r="D1458" s="217" t="s">
        <v>177</v>
      </c>
      <c r="E1458" s="234" t="s">
        <v>1</v>
      </c>
      <c r="F1458" s="235" t="s">
        <v>179</v>
      </c>
      <c r="G1458" s="233"/>
      <c r="H1458" s="236">
        <v>49.297</v>
      </c>
      <c r="I1458" s="237"/>
      <c r="J1458" s="233"/>
      <c r="K1458" s="233"/>
      <c r="L1458" s="238"/>
      <c r="M1458" s="239"/>
      <c r="N1458" s="240"/>
      <c r="O1458" s="240"/>
      <c r="P1458" s="240"/>
      <c r="Q1458" s="240"/>
      <c r="R1458" s="240"/>
      <c r="S1458" s="240"/>
      <c r="T1458" s="241"/>
      <c r="AT1458" s="242" t="s">
        <v>177</v>
      </c>
      <c r="AU1458" s="242" t="s">
        <v>83</v>
      </c>
      <c r="AV1458" s="14" t="s">
        <v>151</v>
      </c>
      <c r="AW1458" s="14" t="s">
        <v>29</v>
      </c>
      <c r="AX1458" s="14" t="s">
        <v>81</v>
      </c>
      <c r="AY1458" s="242" t="s">
        <v>143</v>
      </c>
    </row>
    <row r="1459" spans="1:65" s="2" customFormat="1" ht="32.4" customHeight="1">
      <c r="A1459" s="35"/>
      <c r="B1459" s="36"/>
      <c r="C1459" s="204" t="s">
        <v>1546</v>
      </c>
      <c r="D1459" s="204" t="s">
        <v>146</v>
      </c>
      <c r="E1459" s="205" t="s">
        <v>1547</v>
      </c>
      <c r="F1459" s="206" t="s">
        <v>1548</v>
      </c>
      <c r="G1459" s="207" t="s">
        <v>149</v>
      </c>
      <c r="H1459" s="208">
        <v>200</v>
      </c>
      <c r="I1459" s="209"/>
      <c r="J1459" s="210">
        <f>ROUND(I1459*H1459,2)</f>
        <v>0</v>
      </c>
      <c r="K1459" s="206" t="s">
        <v>150</v>
      </c>
      <c r="L1459" s="40"/>
      <c r="M1459" s="211" t="s">
        <v>1</v>
      </c>
      <c r="N1459" s="212" t="s">
        <v>38</v>
      </c>
      <c r="O1459" s="72"/>
      <c r="P1459" s="213">
        <f>O1459*H1459</f>
        <v>0</v>
      </c>
      <c r="Q1459" s="213">
        <v>0.000825</v>
      </c>
      <c r="R1459" s="213">
        <f>Q1459*H1459</f>
        <v>0.165</v>
      </c>
      <c r="S1459" s="213">
        <v>0.00262</v>
      </c>
      <c r="T1459" s="214">
        <f>S1459*H1459</f>
        <v>0.524</v>
      </c>
      <c r="U1459" s="35"/>
      <c r="V1459" s="35"/>
      <c r="W1459" s="35"/>
      <c r="X1459" s="35"/>
      <c r="Y1459" s="35"/>
      <c r="Z1459" s="35"/>
      <c r="AA1459" s="35"/>
      <c r="AB1459" s="35"/>
      <c r="AC1459" s="35"/>
      <c r="AD1459" s="35"/>
      <c r="AE1459" s="35"/>
      <c r="AR1459" s="215" t="s">
        <v>187</v>
      </c>
      <c r="AT1459" s="215" t="s">
        <v>146</v>
      </c>
      <c r="AU1459" s="215" t="s">
        <v>83</v>
      </c>
      <c r="AY1459" s="18" t="s">
        <v>143</v>
      </c>
      <c r="BE1459" s="216">
        <f>IF(N1459="základní",J1459,0)</f>
        <v>0</v>
      </c>
      <c r="BF1459" s="216">
        <f>IF(N1459="snížená",J1459,0)</f>
        <v>0</v>
      </c>
      <c r="BG1459" s="216">
        <f>IF(N1459="zákl. přenesená",J1459,0)</f>
        <v>0</v>
      </c>
      <c r="BH1459" s="216">
        <f>IF(N1459="sníž. přenesená",J1459,0)</f>
        <v>0</v>
      </c>
      <c r="BI1459" s="216">
        <f>IF(N1459="nulová",J1459,0)</f>
        <v>0</v>
      </c>
      <c r="BJ1459" s="18" t="s">
        <v>81</v>
      </c>
      <c r="BK1459" s="216">
        <f>ROUND(I1459*H1459,2)</f>
        <v>0</v>
      </c>
      <c r="BL1459" s="18" t="s">
        <v>187</v>
      </c>
      <c r="BM1459" s="215" t="s">
        <v>1549</v>
      </c>
    </row>
    <row r="1460" spans="2:51" s="13" customFormat="1" ht="10.2">
      <c r="B1460" s="221"/>
      <c r="C1460" s="222"/>
      <c r="D1460" s="217" t="s">
        <v>177</v>
      </c>
      <c r="E1460" s="223" t="s">
        <v>1</v>
      </c>
      <c r="F1460" s="224" t="s">
        <v>1550</v>
      </c>
      <c r="G1460" s="222"/>
      <c r="H1460" s="225">
        <v>200</v>
      </c>
      <c r="I1460" s="226"/>
      <c r="J1460" s="222"/>
      <c r="K1460" s="222"/>
      <c r="L1460" s="227"/>
      <c r="M1460" s="228"/>
      <c r="N1460" s="229"/>
      <c r="O1460" s="229"/>
      <c r="P1460" s="229"/>
      <c r="Q1460" s="229"/>
      <c r="R1460" s="229"/>
      <c r="S1460" s="229"/>
      <c r="T1460" s="230"/>
      <c r="AT1460" s="231" t="s">
        <v>177</v>
      </c>
      <c r="AU1460" s="231" t="s">
        <v>83</v>
      </c>
      <c r="AV1460" s="13" t="s">
        <v>83</v>
      </c>
      <c r="AW1460" s="13" t="s">
        <v>29</v>
      </c>
      <c r="AX1460" s="13" t="s">
        <v>73</v>
      </c>
      <c r="AY1460" s="231" t="s">
        <v>143</v>
      </c>
    </row>
    <row r="1461" spans="2:51" s="14" customFormat="1" ht="10.2">
      <c r="B1461" s="232"/>
      <c r="C1461" s="233"/>
      <c r="D1461" s="217" t="s">
        <v>177</v>
      </c>
      <c r="E1461" s="234" t="s">
        <v>1</v>
      </c>
      <c r="F1461" s="235" t="s">
        <v>179</v>
      </c>
      <c r="G1461" s="233"/>
      <c r="H1461" s="236">
        <v>200</v>
      </c>
      <c r="I1461" s="237"/>
      <c r="J1461" s="233"/>
      <c r="K1461" s="233"/>
      <c r="L1461" s="238"/>
      <c r="M1461" s="239"/>
      <c r="N1461" s="240"/>
      <c r="O1461" s="240"/>
      <c r="P1461" s="240"/>
      <c r="Q1461" s="240"/>
      <c r="R1461" s="240"/>
      <c r="S1461" s="240"/>
      <c r="T1461" s="241"/>
      <c r="AT1461" s="242" t="s">
        <v>177</v>
      </c>
      <c r="AU1461" s="242" t="s">
        <v>83</v>
      </c>
      <c r="AV1461" s="14" t="s">
        <v>151</v>
      </c>
      <c r="AW1461" s="14" t="s">
        <v>29</v>
      </c>
      <c r="AX1461" s="14" t="s">
        <v>81</v>
      </c>
      <c r="AY1461" s="242" t="s">
        <v>143</v>
      </c>
    </row>
    <row r="1462" spans="1:65" s="2" customFormat="1" ht="14.4" customHeight="1">
      <c r="A1462" s="35"/>
      <c r="B1462" s="36"/>
      <c r="C1462" s="254" t="s">
        <v>915</v>
      </c>
      <c r="D1462" s="254" t="s">
        <v>241</v>
      </c>
      <c r="E1462" s="255" t="s">
        <v>1551</v>
      </c>
      <c r="F1462" s="256" t="s">
        <v>1552</v>
      </c>
      <c r="G1462" s="257" t="s">
        <v>199</v>
      </c>
      <c r="H1462" s="258">
        <v>8.8</v>
      </c>
      <c r="I1462" s="259"/>
      <c r="J1462" s="260">
        <f>ROUND(I1462*H1462,2)</f>
        <v>0</v>
      </c>
      <c r="K1462" s="256" t="s">
        <v>1</v>
      </c>
      <c r="L1462" s="261"/>
      <c r="M1462" s="262" t="s">
        <v>1</v>
      </c>
      <c r="N1462" s="263" t="s">
        <v>38</v>
      </c>
      <c r="O1462" s="72"/>
      <c r="P1462" s="213">
        <f>O1462*H1462</f>
        <v>0</v>
      </c>
      <c r="Q1462" s="213">
        <v>0</v>
      </c>
      <c r="R1462" s="213">
        <f>Q1462*H1462</f>
        <v>0</v>
      </c>
      <c r="S1462" s="213">
        <v>0</v>
      </c>
      <c r="T1462" s="214">
        <f>S1462*H1462</f>
        <v>0</v>
      </c>
      <c r="U1462" s="35"/>
      <c r="V1462" s="35"/>
      <c r="W1462" s="35"/>
      <c r="X1462" s="35"/>
      <c r="Y1462" s="35"/>
      <c r="Z1462" s="35"/>
      <c r="AA1462" s="35"/>
      <c r="AB1462" s="35"/>
      <c r="AC1462" s="35"/>
      <c r="AD1462" s="35"/>
      <c r="AE1462" s="35"/>
      <c r="AR1462" s="215" t="s">
        <v>233</v>
      </c>
      <c r="AT1462" s="215" t="s">
        <v>241</v>
      </c>
      <c r="AU1462" s="215" t="s">
        <v>83</v>
      </c>
      <c r="AY1462" s="18" t="s">
        <v>143</v>
      </c>
      <c r="BE1462" s="216">
        <f>IF(N1462="základní",J1462,0)</f>
        <v>0</v>
      </c>
      <c r="BF1462" s="216">
        <f>IF(N1462="snížená",J1462,0)</f>
        <v>0</v>
      </c>
      <c r="BG1462" s="216">
        <f>IF(N1462="zákl. přenesená",J1462,0)</f>
        <v>0</v>
      </c>
      <c r="BH1462" s="216">
        <f>IF(N1462="sníž. přenesená",J1462,0)</f>
        <v>0</v>
      </c>
      <c r="BI1462" s="216">
        <f>IF(N1462="nulová",J1462,0)</f>
        <v>0</v>
      </c>
      <c r="BJ1462" s="18" t="s">
        <v>81</v>
      </c>
      <c r="BK1462" s="216">
        <f>ROUND(I1462*H1462,2)</f>
        <v>0</v>
      </c>
      <c r="BL1462" s="18" t="s">
        <v>187</v>
      </c>
      <c r="BM1462" s="215" t="s">
        <v>1553</v>
      </c>
    </row>
    <row r="1463" spans="2:51" s="13" customFormat="1" ht="10.2">
      <c r="B1463" s="221"/>
      <c r="C1463" s="222"/>
      <c r="D1463" s="217" t="s">
        <v>177</v>
      </c>
      <c r="E1463" s="223" t="s">
        <v>1</v>
      </c>
      <c r="F1463" s="224" t="s">
        <v>1554</v>
      </c>
      <c r="G1463" s="222"/>
      <c r="H1463" s="225">
        <v>8.8</v>
      </c>
      <c r="I1463" s="226"/>
      <c r="J1463" s="222"/>
      <c r="K1463" s="222"/>
      <c r="L1463" s="227"/>
      <c r="M1463" s="228"/>
      <c r="N1463" s="229"/>
      <c r="O1463" s="229"/>
      <c r="P1463" s="229"/>
      <c r="Q1463" s="229"/>
      <c r="R1463" s="229"/>
      <c r="S1463" s="229"/>
      <c r="T1463" s="230"/>
      <c r="AT1463" s="231" t="s">
        <v>177</v>
      </c>
      <c r="AU1463" s="231" t="s">
        <v>83</v>
      </c>
      <c r="AV1463" s="13" t="s">
        <v>83</v>
      </c>
      <c r="AW1463" s="13" t="s">
        <v>29</v>
      </c>
      <c r="AX1463" s="13" t="s">
        <v>73</v>
      </c>
      <c r="AY1463" s="231" t="s">
        <v>143</v>
      </c>
    </row>
    <row r="1464" spans="2:51" s="14" customFormat="1" ht="10.2">
      <c r="B1464" s="232"/>
      <c r="C1464" s="233"/>
      <c r="D1464" s="217" t="s">
        <v>177</v>
      </c>
      <c r="E1464" s="234" t="s">
        <v>1</v>
      </c>
      <c r="F1464" s="235" t="s">
        <v>179</v>
      </c>
      <c r="G1464" s="233"/>
      <c r="H1464" s="236">
        <v>8.8</v>
      </c>
      <c r="I1464" s="237"/>
      <c r="J1464" s="233"/>
      <c r="K1464" s="233"/>
      <c r="L1464" s="238"/>
      <c r="M1464" s="239"/>
      <c r="N1464" s="240"/>
      <c r="O1464" s="240"/>
      <c r="P1464" s="240"/>
      <c r="Q1464" s="240"/>
      <c r="R1464" s="240"/>
      <c r="S1464" s="240"/>
      <c r="T1464" s="241"/>
      <c r="AT1464" s="242" t="s">
        <v>177</v>
      </c>
      <c r="AU1464" s="242" t="s">
        <v>83</v>
      </c>
      <c r="AV1464" s="14" t="s">
        <v>151</v>
      </c>
      <c r="AW1464" s="14" t="s">
        <v>29</v>
      </c>
      <c r="AX1464" s="14" t="s">
        <v>81</v>
      </c>
      <c r="AY1464" s="242" t="s">
        <v>143</v>
      </c>
    </row>
    <row r="1465" spans="1:65" s="2" customFormat="1" ht="43.2" customHeight="1">
      <c r="A1465" s="35"/>
      <c r="B1465" s="36"/>
      <c r="C1465" s="204" t="s">
        <v>1555</v>
      </c>
      <c r="D1465" s="204" t="s">
        <v>146</v>
      </c>
      <c r="E1465" s="205" t="s">
        <v>1556</v>
      </c>
      <c r="F1465" s="206" t="s">
        <v>1557</v>
      </c>
      <c r="G1465" s="207" t="s">
        <v>1140</v>
      </c>
      <c r="H1465" s="264"/>
      <c r="I1465" s="209"/>
      <c r="J1465" s="210">
        <f>ROUND(I1465*H1465,2)</f>
        <v>0</v>
      </c>
      <c r="K1465" s="206" t="s">
        <v>150</v>
      </c>
      <c r="L1465" s="40"/>
      <c r="M1465" s="211" t="s">
        <v>1</v>
      </c>
      <c r="N1465" s="212" t="s">
        <v>38</v>
      </c>
      <c r="O1465" s="72"/>
      <c r="P1465" s="213">
        <f>O1465*H1465</f>
        <v>0</v>
      </c>
      <c r="Q1465" s="213">
        <v>0</v>
      </c>
      <c r="R1465" s="213">
        <f>Q1465*H1465</f>
        <v>0</v>
      </c>
      <c r="S1465" s="213">
        <v>0</v>
      </c>
      <c r="T1465" s="214">
        <f>S1465*H1465</f>
        <v>0</v>
      </c>
      <c r="U1465" s="35"/>
      <c r="V1465" s="35"/>
      <c r="W1465" s="35"/>
      <c r="X1465" s="35"/>
      <c r="Y1465" s="35"/>
      <c r="Z1465" s="35"/>
      <c r="AA1465" s="35"/>
      <c r="AB1465" s="35"/>
      <c r="AC1465" s="35"/>
      <c r="AD1465" s="35"/>
      <c r="AE1465" s="35"/>
      <c r="AR1465" s="215" t="s">
        <v>187</v>
      </c>
      <c r="AT1465" s="215" t="s">
        <v>146</v>
      </c>
      <c r="AU1465" s="215" t="s">
        <v>83</v>
      </c>
      <c r="AY1465" s="18" t="s">
        <v>143</v>
      </c>
      <c r="BE1465" s="216">
        <f>IF(N1465="základní",J1465,0)</f>
        <v>0</v>
      </c>
      <c r="BF1465" s="216">
        <f>IF(N1465="snížená",J1465,0)</f>
        <v>0</v>
      </c>
      <c r="BG1465" s="216">
        <f>IF(N1465="zákl. přenesená",J1465,0)</f>
        <v>0</v>
      </c>
      <c r="BH1465" s="216">
        <f>IF(N1465="sníž. přenesená",J1465,0)</f>
        <v>0</v>
      </c>
      <c r="BI1465" s="216">
        <f>IF(N1465="nulová",J1465,0)</f>
        <v>0</v>
      </c>
      <c r="BJ1465" s="18" t="s">
        <v>81</v>
      </c>
      <c r="BK1465" s="216">
        <f>ROUND(I1465*H1465,2)</f>
        <v>0</v>
      </c>
      <c r="BL1465" s="18" t="s">
        <v>187</v>
      </c>
      <c r="BM1465" s="215" t="s">
        <v>1558</v>
      </c>
    </row>
    <row r="1466" spans="1:47" s="2" customFormat="1" ht="144">
      <c r="A1466" s="35"/>
      <c r="B1466" s="36"/>
      <c r="C1466" s="37"/>
      <c r="D1466" s="217" t="s">
        <v>152</v>
      </c>
      <c r="E1466" s="37"/>
      <c r="F1466" s="218" t="s">
        <v>1142</v>
      </c>
      <c r="G1466" s="37"/>
      <c r="H1466" s="37"/>
      <c r="I1466" s="116"/>
      <c r="J1466" s="37"/>
      <c r="K1466" s="37"/>
      <c r="L1466" s="40"/>
      <c r="M1466" s="219"/>
      <c r="N1466" s="220"/>
      <c r="O1466" s="72"/>
      <c r="P1466" s="72"/>
      <c r="Q1466" s="72"/>
      <c r="R1466" s="72"/>
      <c r="S1466" s="72"/>
      <c r="T1466" s="73"/>
      <c r="U1466" s="35"/>
      <c r="V1466" s="35"/>
      <c r="W1466" s="35"/>
      <c r="X1466" s="35"/>
      <c r="Y1466" s="35"/>
      <c r="Z1466" s="35"/>
      <c r="AA1466" s="35"/>
      <c r="AB1466" s="35"/>
      <c r="AC1466" s="35"/>
      <c r="AD1466" s="35"/>
      <c r="AE1466" s="35"/>
      <c r="AT1466" s="18" t="s">
        <v>152</v>
      </c>
      <c r="AU1466" s="18" t="s">
        <v>83</v>
      </c>
    </row>
    <row r="1467" spans="2:63" s="12" customFormat="1" ht="22.8" customHeight="1">
      <c r="B1467" s="188"/>
      <c r="C1467" s="189"/>
      <c r="D1467" s="190" t="s">
        <v>72</v>
      </c>
      <c r="E1467" s="202" t="s">
        <v>1559</v>
      </c>
      <c r="F1467" s="202" t="s">
        <v>1560</v>
      </c>
      <c r="G1467" s="189"/>
      <c r="H1467" s="189"/>
      <c r="I1467" s="192"/>
      <c r="J1467" s="203">
        <f>BK1467</f>
        <v>0</v>
      </c>
      <c r="K1467" s="189"/>
      <c r="L1467" s="194"/>
      <c r="M1467" s="195"/>
      <c r="N1467" s="196"/>
      <c r="O1467" s="196"/>
      <c r="P1467" s="197">
        <f>SUM(P1468:P1473)</f>
        <v>0</v>
      </c>
      <c r="Q1467" s="196"/>
      <c r="R1467" s="197">
        <f>SUM(R1468:R1473)</f>
        <v>0</v>
      </c>
      <c r="S1467" s="196"/>
      <c r="T1467" s="198">
        <f>SUM(T1468:T1473)</f>
        <v>0</v>
      </c>
      <c r="AR1467" s="199" t="s">
        <v>83</v>
      </c>
      <c r="AT1467" s="200" t="s">
        <v>72</v>
      </c>
      <c r="AU1467" s="200" t="s">
        <v>81</v>
      </c>
      <c r="AY1467" s="199" t="s">
        <v>143</v>
      </c>
      <c r="BK1467" s="201">
        <f>SUM(BK1468:BK1473)</f>
        <v>0</v>
      </c>
    </row>
    <row r="1468" spans="1:65" s="2" customFormat="1" ht="21.6" customHeight="1">
      <c r="A1468" s="35"/>
      <c r="B1468" s="36"/>
      <c r="C1468" s="204" t="s">
        <v>919</v>
      </c>
      <c r="D1468" s="204" t="s">
        <v>146</v>
      </c>
      <c r="E1468" s="205" t="s">
        <v>1561</v>
      </c>
      <c r="F1468" s="206" t="s">
        <v>1562</v>
      </c>
      <c r="G1468" s="207" t="s">
        <v>174</v>
      </c>
      <c r="H1468" s="208">
        <v>0</v>
      </c>
      <c r="I1468" s="209"/>
      <c r="J1468" s="210">
        <f>ROUND(I1468*H1468,2)</f>
        <v>0</v>
      </c>
      <c r="K1468" s="206" t="s">
        <v>1</v>
      </c>
      <c r="L1468" s="40"/>
      <c r="M1468" s="211" t="s">
        <v>1</v>
      </c>
      <c r="N1468" s="212" t="s">
        <v>38</v>
      </c>
      <c r="O1468" s="72"/>
      <c r="P1468" s="213">
        <f>O1468*H1468</f>
        <v>0</v>
      </c>
      <c r="Q1468" s="213">
        <v>0</v>
      </c>
      <c r="R1468" s="213">
        <f>Q1468*H1468</f>
        <v>0</v>
      </c>
      <c r="S1468" s="213">
        <v>0</v>
      </c>
      <c r="T1468" s="214">
        <f>S1468*H1468</f>
        <v>0</v>
      </c>
      <c r="U1468" s="35"/>
      <c r="V1468" s="35"/>
      <c r="W1468" s="35"/>
      <c r="X1468" s="35"/>
      <c r="Y1468" s="35"/>
      <c r="Z1468" s="35"/>
      <c r="AA1468" s="35"/>
      <c r="AB1468" s="35"/>
      <c r="AC1468" s="35"/>
      <c r="AD1468" s="35"/>
      <c r="AE1468" s="35"/>
      <c r="AR1468" s="215" t="s">
        <v>187</v>
      </c>
      <c r="AT1468" s="215" t="s">
        <v>146</v>
      </c>
      <c r="AU1468" s="215" t="s">
        <v>83</v>
      </c>
      <c r="AY1468" s="18" t="s">
        <v>143</v>
      </c>
      <c r="BE1468" s="216">
        <f>IF(N1468="základní",J1468,0)</f>
        <v>0</v>
      </c>
      <c r="BF1468" s="216">
        <f>IF(N1468="snížená",J1468,0)</f>
        <v>0</v>
      </c>
      <c r="BG1468" s="216">
        <f>IF(N1468="zákl. přenesená",J1468,0)</f>
        <v>0</v>
      </c>
      <c r="BH1468" s="216">
        <f>IF(N1468="sníž. přenesená",J1468,0)</f>
        <v>0</v>
      </c>
      <c r="BI1468" s="216">
        <f>IF(N1468="nulová",J1468,0)</f>
        <v>0</v>
      </c>
      <c r="BJ1468" s="18" t="s">
        <v>81</v>
      </c>
      <c r="BK1468" s="216">
        <f>ROUND(I1468*H1468,2)</f>
        <v>0</v>
      </c>
      <c r="BL1468" s="18" t="s">
        <v>187</v>
      </c>
      <c r="BM1468" s="215" t="s">
        <v>1563</v>
      </c>
    </row>
    <row r="1469" spans="1:65" s="2" customFormat="1" ht="14.4" customHeight="1">
      <c r="A1469" s="35"/>
      <c r="B1469" s="36"/>
      <c r="C1469" s="254" t="s">
        <v>1564</v>
      </c>
      <c r="D1469" s="254" t="s">
        <v>241</v>
      </c>
      <c r="E1469" s="255" t="s">
        <v>1565</v>
      </c>
      <c r="F1469" s="256" t="s">
        <v>1566</v>
      </c>
      <c r="G1469" s="257" t="s">
        <v>174</v>
      </c>
      <c r="H1469" s="258">
        <v>0</v>
      </c>
      <c r="I1469" s="259"/>
      <c r="J1469" s="260">
        <f>ROUND(I1469*H1469,2)</f>
        <v>0</v>
      </c>
      <c r="K1469" s="256" t="s">
        <v>150</v>
      </c>
      <c r="L1469" s="261"/>
      <c r="M1469" s="262" t="s">
        <v>1</v>
      </c>
      <c r="N1469" s="263" t="s">
        <v>38</v>
      </c>
      <c r="O1469" s="72"/>
      <c r="P1469" s="213">
        <f>O1469*H1469</f>
        <v>0</v>
      </c>
      <c r="Q1469" s="213">
        <v>0.00028</v>
      </c>
      <c r="R1469" s="213">
        <f>Q1469*H1469</f>
        <v>0</v>
      </c>
      <c r="S1469" s="213">
        <v>0</v>
      </c>
      <c r="T1469" s="214">
        <f>S1469*H1469</f>
        <v>0</v>
      </c>
      <c r="U1469" s="35"/>
      <c r="V1469" s="35"/>
      <c r="W1469" s="35"/>
      <c r="X1469" s="35"/>
      <c r="Y1469" s="35"/>
      <c r="Z1469" s="35"/>
      <c r="AA1469" s="35"/>
      <c r="AB1469" s="35"/>
      <c r="AC1469" s="35"/>
      <c r="AD1469" s="35"/>
      <c r="AE1469" s="35"/>
      <c r="AR1469" s="215" t="s">
        <v>233</v>
      </c>
      <c r="AT1469" s="215" t="s">
        <v>241</v>
      </c>
      <c r="AU1469" s="215" t="s">
        <v>83</v>
      </c>
      <c r="AY1469" s="18" t="s">
        <v>143</v>
      </c>
      <c r="BE1469" s="216">
        <f>IF(N1469="základní",J1469,0)</f>
        <v>0</v>
      </c>
      <c r="BF1469" s="216">
        <f>IF(N1469="snížená",J1469,0)</f>
        <v>0</v>
      </c>
      <c r="BG1469" s="216">
        <f>IF(N1469="zákl. přenesená",J1469,0)</f>
        <v>0</v>
      </c>
      <c r="BH1469" s="216">
        <f>IF(N1469="sníž. přenesená",J1469,0)</f>
        <v>0</v>
      </c>
      <c r="BI1469" s="216">
        <f>IF(N1469="nulová",J1469,0)</f>
        <v>0</v>
      </c>
      <c r="BJ1469" s="18" t="s">
        <v>81</v>
      </c>
      <c r="BK1469" s="216">
        <f>ROUND(I1469*H1469,2)</f>
        <v>0</v>
      </c>
      <c r="BL1469" s="18" t="s">
        <v>187</v>
      </c>
      <c r="BM1469" s="215" t="s">
        <v>1567</v>
      </c>
    </row>
    <row r="1470" spans="1:65" s="2" customFormat="1" ht="21.6" customHeight="1">
      <c r="A1470" s="35"/>
      <c r="B1470" s="36"/>
      <c r="C1470" s="204" t="s">
        <v>924</v>
      </c>
      <c r="D1470" s="204" t="s">
        <v>146</v>
      </c>
      <c r="E1470" s="205" t="s">
        <v>1568</v>
      </c>
      <c r="F1470" s="206" t="s">
        <v>1569</v>
      </c>
      <c r="G1470" s="207" t="s">
        <v>149</v>
      </c>
      <c r="H1470" s="208">
        <v>0</v>
      </c>
      <c r="I1470" s="209"/>
      <c r="J1470" s="210">
        <f>ROUND(I1470*H1470,2)</f>
        <v>0</v>
      </c>
      <c r="K1470" s="206" t="s">
        <v>1</v>
      </c>
      <c r="L1470" s="40"/>
      <c r="M1470" s="211" t="s">
        <v>1</v>
      </c>
      <c r="N1470" s="212" t="s">
        <v>38</v>
      </c>
      <c r="O1470" s="72"/>
      <c r="P1470" s="213">
        <f>O1470*H1470</f>
        <v>0</v>
      </c>
      <c r="Q1470" s="213">
        <v>0</v>
      </c>
      <c r="R1470" s="213">
        <f>Q1470*H1470</f>
        <v>0</v>
      </c>
      <c r="S1470" s="213">
        <v>0</v>
      </c>
      <c r="T1470" s="214">
        <f>S1470*H1470</f>
        <v>0</v>
      </c>
      <c r="U1470" s="35"/>
      <c r="V1470" s="35"/>
      <c r="W1470" s="35"/>
      <c r="X1470" s="35"/>
      <c r="Y1470" s="35"/>
      <c r="Z1470" s="35"/>
      <c r="AA1470" s="35"/>
      <c r="AB1470" s="35"/>
      <c r="AC1470" s="35"/>
      <c r="AD1470" s="35"/>
      <c r="AE1470" s="35"/>
      <c r="AR1470" s="215" t="s">
        <v>187</v>
      </c>
      <c r="AT1470" s="215" t="s">
        <v>146</v>
      </c>
      <c r="AU1470" s="215" t="s">
        <v>83</v>
      </c>
      <c r="AY1470" s="18" t="s">
        <v>143</v>
      </c>
      <c r="BE1470" s="216">
        <f>IF(N1470="základní",J1470,0)</f>
        <v>0</v>
      </c>
      <c r="BF1470" s="216">
        <f>IF(N1470="snížená",J1470,0)</f>
        <v>0</v>
      </c>
      <c r="BG1470" s="216">
        <f>IF(N1470="zákl. přenesená",J1470,0)</f>
        <v>0</v>
      </c>
      <c r="BH1470" s="216">
        <f>IF(N1470="sníž. přenesená",J1470,0)</f>
        <v>0</v>
      </c>
      <c r="BI1470" s="216">
        <f>IF(N1470="nulová",J1470,0)</f>
        <v>0</v>
      </c>
      <c r="BJ1470" s="18" t="s">
        <v>81</v>
      </c>
      <c r="BK1470" s="216">
        <f>ROUND(I1470*H1470,2)</f>
        <v>0</v>
      </c>
      <c r="BL1470" s="18" t="s">
        <v>187</v>
      </c>
      <c r="BM1470" s="215" t="s">
        <v>1570</v>
      </c>
    </row>
    <row r="1471" spans="1:65" s="2" customFormat="1" ht="14.4" customHeight="1">
      <c r="A1471" s="35"/>
      <c r="B1471" s="36"/>
      <c r="C1471" s="254" t="s">
        <v>1571</v>
      </c>
      <c r="D1471" s="254" t="s">
        <v>241</v>
      </c>
      <c r="E1471" s="255" t="s">
        <v>1572</v>
      </c>
      <c r="F1471" s="256" t="s">
        <v>1573</v>
      </c>
      <c r="G1471" s="257" t="s">
        <v>199</v>
      </c>
      <c r="H1471" s="258">
        <v>0</v>
      </c>
      <c r="I1471" s="259"/>
      <c r="J1471" s="260">
        <f>ROUND(I1471*H1471,2)</f>
        <v>0</v>
      </c>
      <c r="K1471" s="256" t="s">
        <v>1</v>
      </c>
      <c r="L1471" s="261"/>
      <c r="M1471" s="262" t="s">
        <v>1</v>
      </c>
      <c r="N1471" s="263" t="s">
        <v>38</v>
      </c>
      <c r="O1471" s="72"/>
      <c r="P1471" s="213">
        <f>O1471*H1471</f>
        <v>0</v>
      </c>
      <c r="Q1471" s="213">
        <v>0</v>
      </c>
      <c r="R1471" s="213">
        <f>Q1471*H1471</f>
        <v>0</v>
      </c>
      <c r="S1471" s="213">
        <v>0</v>
      </c>
      <c r="T1471" s="214">
        <f>S1471*H1471</f>
        <v>0</v>
      </c>
      <c r="U1471" s="35"/>
      <c r="V1471" s="35"/>
      <c r="W1471" s="35"/>
      <c r="X1471" s="35"/>
      <c r="Y1471" s="35"/>
      <c r="Z1471" s="35"/>
      <c r="AA1471" s="35"/>
      <c r="AB1471" s="35"/>
      <c r="AC1471" s="35"/>
      <c r="AD1471" s="35"/>
      <c r="AE1471" s="35"/>
      <c r="AR1471" s="215" t="s">
        <v>233</v>
      </c>
      <c r="AT1471" s="215" t="s">
        <v>241</v>
      </c>
      <c r="AU1471" s="215" t="s">
        <v>83</v>
      </c>
      <c r="AY1471" s="18" t="s">
        <v>143</v>
      </c>
      <c r="BE1471" s="216">
        <f>IF(N1471="základní",J1471,0)</f>
        <v>0</v>
      </c>
      <c r="BF1471" s="216">
        <f>IF(N1471="snížená",J1471,0)</f>
        <v>0</v>
      </c>
      <c r="BG1471" s="216">
        <f>IF(N1471="zákl. přenesená",J1471,0)</f>
        <v>0</v>
      </c>
      <c r="BH1471" s="216">
        <f>IF(N1471="sníž. přenesená",J1471,0)</f>
        <v>0</v>
      </c>
      <c r="BI1471" s="216">
        <f>IF(N1471="nulová",J1471,0)</f>
        <v>0</v>
      </c>
      <c r="BJ1471" s="18" t="s">
        <v>81</v>
      </c>
      <c r="BK1471" s="216">
        <f>ROUND(I1471*H1471,2)</f>
        <v>0</v>
      </c>
      <c r="BL1471" s="18" t="s">
        <v>187</v>
      </c>
      <c r="BM1471" s="215" t="s">
        <v>1574</v>
      </c>
    </row>
    <row r="1472" spans="1:65" s="2" customFormat="1" ht="43.2" customHeight="1">
      <c r="A1472" s="35"/>
      <c r="B1472" s="36"/>
      <c r="C1472" s="204" t="s">
        <v>927</v>
      </c>
      <c r="D1472" s="204" t="s">
        <v>146</v>
      </c>
      <c r="E1472" s="205" t="s">
        <v>1575</v>
      </c>
      <c r="F1472" s="206" t="s">
        <v>1576</v>
      </c>
      <c r="G1472" s="207" t="s">
        <v>1140</v>
      </c>
      <c r="H1472" s="264"/>
      <c r="I1472" s="209"/>
      <c r="J1472" s="210">
        <f>ROUND(I1472*H1472,2)</f>
        <v>0</v>
      </c>
      <c r="K1472" s="206" t="s">
        <v>150</v>
      </c>
      <c r="L1472" s="40"/>
      <c r="M1472" s="211" t="s">
        <v>1</v>
      </c>
      <c r="N1472" s="212" t="s">
        <v>38</v>
      </c>
      <c r="O1472" s="72"/>
      <c r="P1472" s="213">
        <f>O1472*H1472</f>
        <v>0</v>
      </c>
      <c r="Q1472" s="213">
        <v>0</v>
      </c>
      <c r="R1472" s="213">
        <f>Q1472*H1472</f>
        <v>0</v>
      </c>
      <c r="S1472" s="213">
        <v>0</v>
      </c>
      <c r="T1472" s="214">
        <f>S1472*H1472</f>
        <v>0</v>
      </c>
      <c r="U1472" s="35"/>
      <c r="V1472" s="35"/>
      <c r="W1472" s="35"/>
      <c r="X1472" s="35"/>
      <c r="Y1472" s="35"/>
      <c r="Z1472" s="35"/>
      <c r="AA1472" s="35"/>
      <c r="AB1472" s="35"/>
      <c r="AC1472" s="35"/>
      <c r="AD1472" s="35"/>
      <c r="AE1472" s="35"/>
      <c r="AR1472" s="215" t="s">
        <v>187</v>
      </c>
      <c r="AT1472" s="215" t="s">
        <v>146</v>
      </c>
      <c r="AU1472" s="215" t="s">
        <v>83</v>
      </c>
      <c r="AY1472" s="18" t="s">
        <v>143</v>
      </c>
      <c r="BE1472" s="216">
        <f>IF(N1472="základní",J1472,0)</f>
        <v>0</v>
      </c>
      <c r="BF1472" s="216">
        <f>IF(N1472="snížená",J1472,0)</f>
        <v>0</v>
      </c>
      <c r="BG1472" s="216">
        <f>IF(N1472="zákl. přenesená",J1472,0)</f>
        <v>0</v>
      </c>
      <c r="BH1472" s="216">
        <f>IF(N1472="sníž. přenesená",J1472,0)</f>
        <v>0</v>
      </c>
      <c r="BI1472" s="216">
        <f>IF(N1472="nulová",J1472,0)</f>
        <v>0</v>
      </c>
      <c r="BJ1472" s="18" t="s">
        <v>81</v>
      </c>
      <c r="BK1472" s="216">
        <f>ROUND(I1472*H1472,2)</f>
        <v>0</v>
      </c>
      <c r="BL1472" s="18" t="s">
        <v>187</v>
      </c>
      <c r="BM1472" s="215" t="s">
        <v>1577</v>
      </c>
    </row>
    <row r="1473" spans="1:47" s="2" customFormat="1" ht="144">
      <c r="A1473" s="35"/>
      <c r="B1473" s="36"/>
      <c r="C1473" s="37"/>
      <c r="D1473" s="217" t="s">
        <v>152</v>
      </c>
      <c r="E1473" s="37"/>
      <c r="F1473" s="218" t="s">
        <v>1578</v>
      </c>
      <c r="G1473" s="37"/>
      <c r="H1473" s="37"/>
      <c r="I1473" s="116"/>
      <c r="J1473" s="37"/>
      <c r="K1473" s="37"/>
      <c r="L1473" s="40"/>
      <c r="M1473" s="219"/>
      <c r="N1473" s="220"/>
      <c r="O1473" s="72"/>
      <c r="P1473" s="72"/>
      <c r="Q1473" s="72"/>
      <c r="R1473" s="72"/>
      <c r="S1473" s="72"/>
      <c r="T1473" s="73"/>
      <c r="U1473" s="35"/>
      <c r="V1473" s="35"/>
      <c r="W1473" s="35"/>
      <c r="X1473" s="35"/>
      <c r="Y1473" s="35"/>
      <c r="Z1473" s="35"/>
      <c r="AA1473" s="35"/>
      <c r="AB1473" s="35"/>
      <c r="AC1473" s="35"/>
      <c r="AD1473" s="35"/>
      <c r="AE1473" s="35"/>
      <c r="AT1473" s="18" t="s">
        <v>152</v>
      </c>
      <c r="AU1473" s="18" t="s">
        <v>83</v>
      </c>
    </row>
    <row r="1474" spans="2:63" s="12" customFormat="1" ht="22.8" customHeight="1">
      <c r="B1474" s="188"/>
      <c r="C1474" s="189"/>
      <c r="D1474" s="190" t="s">
        <v>72</v>
      </c>
      <c r="E1474" s="202" t="s">
        <v>1579</v>
      </c>
      <c r="F1474" s="202" t="s">
        <v>1580</v>
      </c>
      <c r="G1474" s="189"/>
      <c r="H1474" s="189"/>
      <c r="I1474" s="192"/>
      <c r="J1474" s="203">
        <f>BK1474</f>
        <v>0</v>
      </c>
      <c r="K1474" s="189"/>
      <c r="L1474" s="194"/>
      <c r="M1474" s="195"/>
      <c r="N1474" s="196"/>
      <c r="O1474" s="196"/>
      <c r="P1474" s="197">
        <f>SUM(P1475:P1486)</f>
        <v>0</v>
      </c>
      <c r="Q1474" s="196"/>
      <c r="R1474" s="197">
        <f>SUM(R1475:R1486)</f>
        <v>0</v>
      </c>
      <c r="S1474" s="196"/>
      <c r="T1474" s="198">
        <f>SUM(T1475:T1486)</f>
        <v>0</v>
      </c>
      <c r="AR1474" s="199" t="s">
        <v>83</v>
      </c>
      <c r="AT1474" s="200" t="s">
        <v>72</v>
      </c>
      <c r="AU1474" s="200" t="s">
        <v>81</v>
      </c>
      <c r="AY1474" s="199" t="s">
        <v>143</v>
      </c>
      <c r="BK1474" s="201">
        <f>SUM(BK1475:BK1486)</f>
        <v>0</v>
      </c>
    </row>
    <row r="1475" spans="1:65" s="2" customFormat="1" ht="43.2" customHeight="1">
      <c r="A1475" s="35"/>
      <c r="B1475" s="36"/>
      <c r="C1475" s="204" t="s">
        <v>1581</v>
      </c>
      <c r="D1475" s="204" t="s">
        <v>146</v>
      </c>
      <c r="E1475" s="205" t="s">
        <v>1582</v>
      </c>
      <c r="F1475" s="206" t="s">
        <v>1583</v>
      </c>
      <c r="G1475" s="207" t="s">
        <v>199</v>
      </c>
      <c r="H1475" s="208">
        <v>0</v>
      </c>
      <c r="I1475" s="209"/>
      <c r="J1475" s="210">
        <f>ROUND(I1475*H1475,2)</f>
        <v>0</v>
      </c>
      <c r="K1475" s="206" t="s">
        <v>150</v>
      </c>
      <c r="L1475" s="40"/>
      <c r="M1475" s="211" t="s">
        <v>1</v>
      </c>
      <c r="N1475" s="212" t="s">
        <v>38</v>
      </c>
      <c r="O1475" s="72"/>
      <c r="P1475" s="213">
        <f>O1475*H1475</f>
        <v>0</v>
      </c>
      <c r="Q1475" s="213">
        <v>0.0052</v>
      </c>
      <c r="R1475" s="213">
        <f>Q1475*H1475</f>
        <v>0</v>
      </c>
      <c r="S1475" s="213">
        <v>0</v>
      </c>
      <c r="T1475" s="214">
        <f>S1475*H1475</f>
        <v>0</v>
      </c>
      <c r="U1475" s="35"/>
      <c r="V1475" s="35"/>
      <c r="W1475" s="35"/>
      <c r="X1475" s="35"/>
      <c r="Y1475" s="35"/>
      <c r="Z1475" s="35"/>
      <c r="AA1475" s="35"/>
      <c r="AB1475" s="35"/>
      <c r="AC1475" s="35"/>
      <c r="AD1475" s="35"/>
      <c r="AE1475" s="35"/>
      <c r="AR1475" s="215" t="s">
        <v>187</v>
      </c>
      <c r="AT1475" s="215" t="s">
        <v>146</v>
      </c>
      <c r="AU1475" s="215" t="s">
        <v>83</v>
      </c>
      <c r="AY1475" s="18" t="s">
        <v>143</v>
      </c>
      <c r="BE1475" s="216">
        <f>IF(N1475="základní",J1475,0)</f>
        <v>0</v>
      </c>
      <c r="BF1475" s="216">
        <f>IF(N1475="snížená",J1475,0)</f>
        <v>0</v>
      </c>
      <c r="BG1475" s="216">
        <f>IF(N1475="zákl. přenesená",J1475,0)</f>
        <v>0</v>
      </c>
      <c r="BH1475" s="216">
        <f>IF(N1475="sníž. přenesená",J1475,0)</f>
        <v>0</v>
      </c>
      <c r="BI1475" s="216">
        <f>IF(N1475="nulová",J1475,0)</f>
        <v>0</v>
      </c>
      <c r="BJ1475" s="18" t="s">
        <v>81</v>
      </c>
      <c r="BK1475" s="216">
        <f>ROUND(I1475*H1475,2)</f>
        <v>0</v>
      </c>
      <c r="BL1475" s="18" t="s">
        <v>187</v>
      </c>
      <c r="BM1475" s="215" t="s">
        <v>1584</v>
      </c>
    </row>
    <row r="1476" spans="1:47" s="2" customFormat="1" ht="28.8">
      <c r="A1476" s="35"/>
      <c r="B1476" s="36"/>
      <c r="C1476" s="37"/>
      <c r="D1476" s="217" t="s">
        <v>152</v>
      </c>
      <c r="E1476" s="37"/>
      <c r="F1476" s="218" t="s">
        <v>1585</v>
      </c>
      <c r="G1476" s="37"/>
      <c r="H1476" s="37"/>
      <c r="I1476" s="116"/>
      <c r="J1476" s="37"/>
      <c r="K1476" s="37"/>
      <c r="L1476" s="40"/>
      <c r="M1476" s="219"/>
      <c r="N1476" s="220"/>
      <c r="O1476" s="72"/>
      <c r="P1476" s="72"/>
      <c r="Q1476" s="72"/>
      <c r="R1476" s="72"/>
      <c r="S1476" s="72"/>
      <c r="T1476" s="73"/>
      <c r="U1476" s="35"/>
      <c r="V1476" s="35"/>
      <c r="W1476" s="35"/>
      <c r="X1476" s="35"/>
      <c r="Y1476" s="35"/>
      <c r="Z1476" s="35"/>
      <c r="AA1476" s="35"/>
      <c r="AB1476" s="35"/>
      <c r="AC1476" s="35"/>
      <c r="AD1476" s="35"/>
      <c r="AE1476" s="35"/>
      <c r="AT1476" s="18" t="s">
        <v>152</v>
      </c>
      <c r="AU1476" s="18" t="s">
        <v>83</v>
      </c>
    </row>
    <row r="1477" spans="1:65" s="2" customFormat="1" ht="32.4" customHeight="1">
      <c r="A1477" s="35"/>
      <c r="B1477" s="36"/>
      <c r="C1477" s="204" t="s">
        <v>933</v>
      </c>
      <c r="D1477" s="204" t="s">
        <v>146</v>
      </c>
      <c r="E1477" s="205" t="s">
        <v>1586</v>
      </c>
      <c r="F1477" s="206" t="s">
        <v>1587</v>
      </c>
      <c r="G1477" s="207" t="s">
        <v>199</v>
      </c>
      <c r="H1477" s="208">
        <v>0</v>
      </c>
      <c r="I1477" s="209"/>
      <c r="J1477" s="210">
        <f>ROUND(I1477*H1477,2)</f>
        <v>0</v>
      </c>
      <c r="K1477" s="206" t="s">
        <v>150</v>
      </c>
      <c r="L1477" s="40"/>
      <c r="M1477" s="211" t="s">
        <v>1</v>
      </c>
      <c r="N1477" s="212" t="s">
        <v>38</v>
      </c>
      <c r="O1477" s="72"/>
      <c r="P1477" s="213">
        <f>O1477*H1477</f>
        <v>0</v>
      </c>
      <c r="Q1477" s="213">
        <v>0</v>
      </c>
      <c r="R1477" s="213">
        <f>Q1477*H1477</f>
        <v>0</v>
      </c>
      <c r="S1477" s="213">
        <v>0</v>
      </c>
      <c r="T1477" s="214">
        <f>S1477*H1477</f>
        <v>0</v>
      </c>
      <c r="U1477" s="35"/>
      <c r="V1477" s="35"/>
      <c r="W1477" s="35"/>
      <c r="X1477" s="35"/>
      <c r="Y1477" s="35"/>
      <c r="Z1477" s="35"/>
      <c r="AA1477" s="35"/>
      <c r="AB1477" s="35"/>
      <c r="AC1477" s="35"/>
      <c r="AD1477" s="35"/>
      <c r="AE1477" s="35"/>
      <c r="AR1477" s="215" t="s">
        <v>187</v>
      </c>
      <c r="AT1477" s="215" t="s">
        <v>146</v>
      </c>
      <c r="AU1477" s="215" t="s">
        <v>83</v>
      </c>
      <c r="AY1477" s="18" t="s">
        <v>143</v>
      </c>
      <c r="BE1477" s="216">
        <f>IF(N1477="základní",J1477,0)</f>
        <v>0</v>
      </c>
      <c r="BF1477" s="216">
        <f>IF(N1477="snížená",J1477,0)</f>
        <v>0</v>
      </c>
      <c r="BG1477" s="216">
        <f>IF(N1477="zákl. přenesená",J1477,0)</f>
        <v>0</v>
      </c>
      <c r="BH1477" s="216">
        <f>IF(N1477="sníž. přenesená",J1477,0)</f>
        <v>0</v>
      </c>
      <c r="BI1477" s="216">
        <f>IF(N1477="nulová",J1477,0)</f>
        <v>0</v>
      </c>
      <c r="BJ1477" s="18" t="s">
        <v>81</v>
      </c>
      <c r="BK1477" s="216">
        <f>ROUND(I1477*H1477,2)</f>
        <v>0</v>
      </c>
      <c r="BL1477" s="18" t="s">
        <v>187</v>
      </c>
      <c r="BM1477" s="215" t="s">
        <v>1588</v>
      </c>
    </row>
    <row r="1478" spans="1:47" s="2" customFormat="1" ht="28.8">
      <c r="A1478" s="35"/>
      <c r="B1478" s="36"/>
      <c r="C1478" s="37"/>
      <c r="D1478" s="217" t="s">
        <v>152</v>
      </c>
      <c r="E1478" s="37"/>
      <c r="F1478" s="218" t="s">
        <v>1585</v>
      </c>
      <c r="G1478" s="37"/>
      <c r="H1478" s="37"/>
      <c r="I1478" s="116"/>
      <c r="J1478" s="37"/>
      <c r="K1478" s="37"/>
      <c r="L1478" s="40"/>
      <c r="M1478" s="219"/>
      <c r="N1478" s="220"/>
      <c r="O1478" s="72"/>
      <c r="P1478" s="72"/>
      <c r="Q1478" s="72"/>
      <c r="R1478" s="72"/>
      <c r="S1478" s="72"/>
      <c r="T1478" s="73"/>
      <c r="U1478" s="35"/>
      <c r="V1478" s="35"/>
      <c r="W1478" s="35"/>
      <c r="X1478" s="35"/>
      <c r="Y1478" s="35"/>
      <c r="Z1478" s="35"/>
      <c r="AA1478" s="35"/>
      <c r="AB1478" s="35"/>
      <c r="AC1478" s="35"/>
      <c r="AD1478" s="35"/>
      <c r="AE1478" s="35"/>
      <c r="AT1478" s="18" t="s">
        <v>152</v>
      </c>
      <c r="AU1478" s="18" t="s">
        <v>83</v>
      </c>
    </row>
    <row r="1479" spans="1:65" s="2" customFormat="1" ht="21.6" customHeight="1">
      <c r="A1479" s="35"/>
      <c r="B1479" s="36"/>
      <c r="C1479" s="204" t="s">
        <v>1589</v>
      </c>
      <c r="D1479" s="204" t="s">
        <v>146</v>
      </c>
      <c r="E1479" s="205" t="s">
        <v>1590</v>
      </c>
      <c r="F1479" s="206" t="s">
        <v>1591</v>
      </c>
      <c r="G1479" s="207" t="s">
        <v>199</v>
      </c>
      <c r="H1479" s="208">
        <v>0</v>
      </c>
      <c r="I1479" s="209"/>
      <c r="J1479" s="210">
        <f>ROUND(I1479*H1479,2)</f>
        <v>0</v>
      </c>
      <c r="K1479" s="206" t="s">
        <v>1</v>
      </c>
      <c r="L1479" s="40"/>
      <c r="M1479" s="211" t="s">
        <v>1</v>
      </c>
      <c r="N1479" s="212" t="s">
        <v>38</v>
      </c>
      <c r="O1479" s="72"/>
      <c r="P1479" s="213">
        <f>O1479*H1479</f>
        <v>0</v>
      </c>
      <c r="Q1479" s="213">
        <v>0</v>
      </c>
      <c r="R1479" s="213">
        <f>Q1479*H1479</f>
        <v>0</v>
      </c>
      <c r="S1479" s="213">
        <v>0</v>
      </c>
      <c r="T1479" s="214">
        <f>S1479*H1479</f>
        <v>0</v>
      </c>
      <c r="U1479" s="35"/>
      <c r="V1479" s="35"/>
      <c r="W1479" s="35"/>
      <c r="X1479" s="35"/>
      <c r="Y1479" s="35"/>
      <c r="Z1479" s="35"/>
      <c r="AA1479" s="35"/>
      <c r="AB1479" s="35"/>
      <c r="AC1479" s="35"/>
      <c r="AD1479" s="35"/>
      <c r="AE1479" s="35"/>
      <c r="AR1479" s="215" t="s">
        <v>187</v>
      </c>
      <c r="AT1479" s="215" t="s">
        <v>146</v>
      </c>
      <c r="AU1479" s="215" t="s">
        <v>83</v>
      </c>
      <c r="AY1479" s="18" t="s">
        <v>143</v>
      </c>
      <c r="BE1479" s="216">
        <f>IF(N1479="základní",J1479,0)</f>
        <v>0</v>
      </c>
      <c r="BF1479" s="216">
        <f>IF(N1479="snížená",J1479,0)</f>
        <v>0</v>
      </c>
      <c r="BG1479" s="216">
        <f>IF(N1479="zákl. přenesená",J1479,0)</f>
        <v>0</v>
      </c>
      <c r="BH1479" s="216">
        <f>IF(N1479="sníž. přenesená",J1479,0)</f>
        <v>0</v>
      </c>
      <c r="BI1479" s="216">
        <f>IF(N1479="nulová",J1479,0)</f>
        <v>0</v>
      </c>
      <c r="BJ1479" s="18" t="s">
        <v>81</v>
      </c>
      <c r="BK1479" s="216">
        <f>ROUND(I1479*H1479,2)</f>
        <v>0</v>
      </c>
      <c r="BL1479" s="18" t="s">
        <v>187</v>
      </c>
      <c r="BM1479" s="215" t="s">
        <v>1592</v>
      </c>
    </row>
    <row r="1480" spans="1:65" s="2" customFormat="1" ht="32.4" customHeight="1">
      <c r="A1480" s="35"/>
      <c r="B1480" s="36"/>
      <c r="C1480" s="204" t="s">
        <v>936</v>
      </c>
      <c r="D1480" s="204" t="s">
        <v>146</v>
      </c>
      <c r="E1480" s="205" t="s">
        <v>1593</v>
      </c>
      <c r="F1480" s="206" t="s">
        <v>1594</v>
      </c>
      <c r="G1480" s="207" t="s">
        <v>199</v>
      </c>
      <c r="H1480" s="208">
        <v>0</v>
      </c>
      <c r="I1480" s="209"/>
      <c r="J1480" s="210">
        <f>ROUND(I1480*H1480,2)</f>
        <v>0</v>
      </c>
      <c r="K1480" s="206" t="s">
        <v>150</v>
      </c>
      <c r="L1480" s="40"/>
      <c r="M1480" s="211" t="s">
        <v>1</v>
      </c>
      <c r="N1480" s="212" t="s">
        <v>38</v>
      </c>
      <c r="O1480" s="72"/>
      <c r="P1480" s="213">
        <f>O1480*H1480</f>
        <v>0</v>
      </c>
      <c r="Q1480" s="213">
        <v>0</v>
      </c>
      <c r="R1480" s="213">
        <f>Q1480*H1480</f>
        <v>0</v>
      </c>
      <c r="S1480" s="213">
        <v>0</v>
      </c>
      <c r="T1480" s="214">
        <f>S1480*H1480</f>
        <v>0</v>
      </c>
      <c r="U1480" s="35"/>
      <c r="V1480" s="35"/>
      <c r="W1480" s="35"/>
      <c r="X1480" s="35"/>
      <c r="Y1480" s="35"/>
      <c r="Z1480" s="35"/>
      <c r="AA1480" s="35"/>
      <c r="AB1480" s="35"/>
      <c r="AC1480" s="35"/>
      <c r="AD1480" s="35"/>
      <c r="AE1480" s="35"/>
      <c r="AR1480" s="215" t="s">
        <v>187</v>
      </c>
      <c r="AT1480" s="215" t="s">
        <v>146</v>
      </c>
      <c r="AU1480" s="215" t="s">
        <v>83</v>
      </c>
      <c r="AY1480" s="18" t="s">
        <v>143</v>
      </c>
      <c r="BE1480" s="216">
        <f>IF(N1480="základní",J1480,0)</f>
        <v>0</v>
      </c>
      <c r="BF1480" s="216">
        <f>IF(N1480="snížená",J1480,0)</f>
        <v>0</v>
      </c>
      <c r="BG1480" s="216">
        <f>IF(N1480="zákl. přenesená",J1480,0)</f>
        <v>0</v>
      </c>
      <c r="BH1480" s="216">
        <f>IF(N1480="sníž. přenesená",J1480,0)</f>
        <v>0</v>
      </c>
      <c r="BI1480" s="216">
        <f>IF(N1480="nulová",J1480,0)</f>
        <v>0</v>
      </c>
      <c r="BJ1480" s="18" t="s">
        <v>81</v>
      </c>
      <c r="BK1480" s="216">
        <f>ROUND(I1480*H1480,2)</f>
        <v>0</v>
      </c>
      <c r="BL1480" s="18" t="s">
        <v>187</v>
      </c>
      <c r="BM1480" s="215" t="s">
        <v>1595</v>
      </c>
    </row>
    <row r="1481" spans="1:47" s="2" customFormat="1" ht="28.8">
      <c r="A1481" s="35"/>
      <c r="B1481" s="36"/>
      <c r="C1481" s="37"/>
      <c r="D1481" s="217" t="s">
        <v>152</v>
      </c>
      <c r="E1481" s="37"/>
      <c r="F1481" s="218" t="s">
        <v>1585</v>
      </c>
      <c r="G1481" s="37"/>
      <c r="H1481" s="37"/>
      <c r="I1481" s="116"/>
      <c r="J1481" s="37"/>
      <c r="K1481" s="37"/>
      <c r="L1481" s="40"/>
      <c r="M1481" s="219"/>
      <c r="N1481" s="220"/>
      <c r="O1481" s="72"/>
      <c r="P1481" s="72"/>
      <c r="Q1481" s="72"/>
      <c r="R1481" s="72"/>
      <c r="S1481" s="72"/>
      <c r="T1481" s="73"/>
      <c r="U1481" s="35"/>
      <c r="V1481" s="35"/>
      <c r="W1481" s="35"/>
      <c r="X1481" s="35"/>
      <c r="Y1481" s="35"/>
      <c r="Z1481" s="35"/>
      <c r="AA1481" s="35"/>
      <c r="AB1481" s="35"/>
      <c r="AC1481" s="35"/>
      <c r="AD1481" s="35"/>
      <c r="AE1481" s="35"/>
      <c r="AT1481" s="18" t="s">
        <v>152</v>
      </c>
      <c r="AU1481" s="18" t="s">
        <v>83</v>
      </c>
    </row>
    <row r="1482" spans="1:65" s="2" customFormat="1" ht="32.4" customHeight="1">
      <c r="A1482" s="35"/>
      <c r="B1482" s="36"/>
      <c r="C1482" s="204" t="s">
        <v>1596</v>
      </c>
      <c r="D1482" s="204" t="s">
        <v>146</v>
      </c>
      <c r="E1482" s="205" t="s">
        <v>1597</v>
      </c>
      <c r="F1482" s="206" t="s">
        <v>1598</v>
      </c>
      <c r="G1482" s="207" t="s">
        <v>199</v>
      </c>
      <c r="H1482" s="208">
        <v>0</v>
      </c>
      <c r="I1482" s="209"/>
      <c r="J1482" s="210">
        <f>ROUND(I1482*H1482,2)</f>
        <v>0</v>
      </c>
      <c r="K1482" s="206" t="s">
        <v>150</v>
      </c>
      <c r="L1482" s="40"/>
      <c r="M1482" s="211" t="s">
        <v>1</v>
      </c>
      <c r="N1482" s="212" t="s">
        <v>38</v>
      </c>
      <c r="O1482" s="72"/>
      <c r="P1482" s="213">
        <f>O1482*H1482</f>
        <v>0</v>
      </c>
      <c r="Q1482" s="213">
        <v>0</v>
      </c>
      <c r="R1482" s="213">
        <f>Q1482*H1482</f>
        <v>0</v>
      </c>
      <c r="S1482" s="213">
        <v>0</v>
      </c>
      <c r="T1482" s="214">
        <f>S1482*H1482</f>
        <v>0</v>
      </c>
      <c r="U1482" s="35"/>
      <c r="V1482" s="35"/>
      <c r="W1482" s="35"/>
      <c r="X1482" s="35"/>
      <c r="Y1482" s="35"/>
      <c r="Z1482" s="35"/>
      <c r="AA1482" s="35"/>
      <c r="AB1482" s="35"/>
      <c r="AC1482" s="35"/>
      <c r="AD1482" s="35"/>
      <c r="AE1482" s="35"/>
      <c r="AR1482" s="215" t="s">
        <v>187</v>
      </c>
      <c r="AT1482" s="215" t="s">
        <v>146</v>
      </c>
      <c r="AU1482" s="215" t="s">
        <v>83</v>
      </c>
      <c r="AY1482" s="18" t="s">
        <v>143</v>
      </c>
      <c r="BE1482" s="216">
        <f>IF(N1482="základní",J1482,0)</f>
        <v>0</v>
      </c>
      <c r="BF1482" s="216">
        <f>IF(N1482="snížená",J1482,0)</f>
        <v>0</v>
      </c>
      <c r="BG1482" s="216">
        <f>IF(N1482="zákl. přenesená",J1482,0)</f>
        <v>0</v>
      </c>
      <c r="BH1482" s="216">
        <f>IF(N1482="sníž. přenesená",J1482,0)</f>
        <v>0</v>
      </c>
      <c r="BI1482" s="216">
        <f>IF(N1482="nulová",J1482,0)</f>
        <v>0</v>
      </c>
      <c r="BJ1482" s="18" t="s">
        <v>81</v>
      </c>
      <c r="BK1482" s="216">
        <f>ROUND(I1482*H1482,2)</f>
        <v>0</v>
      </c>
      <c r="BL1482" s="18" t="s">
        <v>187</v>
      </c>
      <c r="BM1482" s="215" t="s">
        <v>1599</v>
      </c>
    </row>
    <row r="1483" spans="1:47" s="2" customFormat="1" ht="28.8">
      <c r="A1483" s="35"/>
      <c r="B1483" s="36"/>
      <c r="C1483" s="37"/>
      <c r="D1483" s="217" t="s">
        <v>152</v>
      </c>
      <c r="E1483" s="37"/>
      <c r="F1483" s="218" t="s">
        <v>1585</v>
      </c>
      <c r="G1483" s="37"/>
      <c r="H1483" s="37"/>
      <c r="I1483" s="116"/>
      <c r="J1483" s="37"/>
      <c r="K1483" s="37"/>
      <c r="L1483" s="40"/>
      <c r="M1483" s="219"/>
      <c r="N1483" s="220"/>
      <c r="O1483" s="72"/>
      <c r="P1483" s="72"/>
      <c r="Q1483" s="72"/>
      <c r="R1483" s="72"/>
      <c r="S1483" s="72"/>
      <c r="T1483" s="73"/>
      <c r="U1483" s="35"/>
      <c r="V1483" s="35"/>
      <c r="W1483" s="35"/>
      <c r="X1483" s="35"/>
      <c r="Y1483" s="35"/>
      <c r="Z1483" s="35"/>
      <c r="AA1483" s="35"/>
      <c r="AB1483" s="35"/>
      <c r="AC1483" s="35"/>
      <c r="AD1483" s="35"/>
      <c r="AE1483" s="35"/>
      <c r="AT1483" s="18" t="s">
        <v>152</v>
      </c>
      <c r="AU1483" s="18" t="s">
        <v>83</v>
      </c>
    </row>
    <row r="1484" spans="1:65" s="2" customFormat="1" ht="21.6" customHeight="1">
      <c r="A1484" s="35"/>
      <c r="B1484" s="36"/>
      <c r="C1484" s="254" t="s">
        <v>940</v>
      </c>
      <c r="D1484" s="254" t="s">
        <v>241</v>
      </c>
      <c r="E1484" s="255" t="s">
        <v>1600</v>
      </c>
      <c r="F1484" s="256" t="s">
        <v>1601</v>
      </c>
      <c r="G1484" s="257" t="s">
        <v>199</v>
      </c>
      <c r="H1484" s="258">
        <v>0</v>
      </c>
      <c r="I1484" s="259"/>
      <c r="J1484" s="260">
        <f>ROUND(I1484*H1484,2)</f>
        <v>0</v>
      </c>
      <c r="K1484" s="256" t="s">
        <v>1</v>
      </c>
      <c r="L1484" s="261"/>
      <c r="M1484" s="262" t="s">
        <v>1</v>
      </c>
      <c r="N1484" s="263" t="s">
        <v>38</v>
      </c>
      <c r="O1484" s="72"/>
      <c r="P1484" s="213">
        <f>O1484*H1484</f>
        <v>0</v>
      </c>
      <c r="Q1484" s="213">
        <v>0</v>
      </c>
      <c r="R1484" s="213">
        <f>Q1484*H1484</f>
        <v>0</v>
      </c>
      <c r="S1484" s="213">
        <v>0</v>
      </c>
      <c r="T1484" s="214">
        <f>S1484*H1484</f>
        <v>0</v>
      </c>
      <c r="U1484" s="35"/>
      <c r="V1484" s="35"/>
      <c r="W1484" s="35"/>
      <c r="X1484" s="35"/>
      <c r="Y1484" s="35"/>
      <c r="Z1484" s="35"/>
      <c r="AA1484" s="35"/>
      <c r="AB1484" s="35"/>
      <c r="AC1484" s="35"/>
      <c r="AD1484" s="35"/>
      <c r="AE1484" s="35"/>
      <c r="AR1484" s="215" t="s">
        <v>233</v>
      </c>
      <c r="AT1484" s="215" t="s">
        <v>241</v>
      </c>
      <c r="AU1484" s="215" t="s">
        <v>83</v>
      </c>
      <c r="AY1484" s="18" t="s">
        <v>143</v>
      </c>
      <c r="BE1484" s="216">
        <f>IF(N1484="základní",J1484,0)</f>
        <v>0</v>
      </c>
      <c r="BF1484" s="216">
        <f>IF(N1484="snížená",J1484,0)</f>
        <v>0</v>
      </c>
      <c r="BG1484" s="216">
        <f>IF(N1484="zákl. přenesená",J1484,0)</f>
        <v>0</v>
      </c>
      <c r="BH1484" s="216">
        <f>IF(N1484="sníž. přenesená",J1484,0)</f>
        <v>0</v>
      </c>
      <c r="BI1484" s="216">
        <f>IF(N1484="nulová",J1484,0)</f>
        <v>0</v>
      </c>
      <c r="BJ1484" s="18" t="s">
        <v>81</v>
      </c>
      <c r="BK1484" s="216">
        <f>ROUND(I1484*H1484,2)</f>
        <v>0</v>
      </c>
      <c r="BL1484" s="18" t="s">
        <v>187</v>
      </c>
      <c r="BM1484" s="215" t="s">
        <v>1602</v>
      </c>
    </row>
    <row r="1485" spans="1:65" s="2" customFormat="1" ht="43.2" customHeight="1">
      <c r="A1485" s="35"/>
      <c r="B1485" s="36"/>
      <c r="C1485" s="204" t="s">
        <v>1603</v>
      </c>
      <c r="D1485" s="204" t="s">
        <v>146</v>
      </c>
      <c r="E1485" s="205" t="s">
        <v>1604</v>
      </c>
      <c r="F1485" s="206" t="s">
        <v>1605</v>
      </c>
      <c r="G1485" s="207" t="s">
        <v>1140</v>
      </c>
      <c r="H1485" s="264"/>
      <c r="I1485" s="209"/>
      <c r="J1485" s="210">
        <f>ROUND(I1485*H1485,2)</f>
        <v>0</v>
      </c>
      <c r="K1485" s="206" t="s">
        <v>150</v>
      </c>
      <c r="L1485" s="40"/>
      <c r="M1485" s="211" t="s">
        <v>1</v>
      </c>
      <c r="N1485" s="212" t="s">
        <v>38</v>
      </c>
      <c r="O1485" s="72"/>
      <c r="P1485" s="213">
        <f>O1485*H1485</f>
        <v>0</v>
      </c>
      <c r="Q1485" s="213">
        <v>0</v>
      </c>
      <c r="R1485" s="213">
        <f>Q1485*H1485</f>
        <v>0</v>
      </c>
      <c r="S1485" s="213">
        <v>0</v>
      </c>
      <c r="T1485" s="214">
        <f>S1485*H1485</f>
        <v>0</v>
      </c>
      <c r="U1485" s="35"/>
      <c r="V1485" s="35"/>
      <c r="W1485" s="35"/>
      <c r="X1485" s="35"/>
      <c r="Y1485" s="35"/>
      <c r="Z1485" s="35"/>
      <c r="AA1485" s="35"/>
      <c r="AB1485" s="35"/>
      <c r="AC1485" s="35"/>
      <c r="AD1485" s="35"/>
      <c r="AE1485" s="35"/>
      <c r="AR1485" s="215" t="s">
        <v>187</v>
      </c>
      <c r="AT1485" s="215" t="s">
        <v>146</v>
      </c>
      <c r="AU1485" s="215" t="s">
        <v>83</v>
      </c>
      <c r="AY1485" s="18" t="s">
        <v>143</v>
      </c>
      <c r="BE1485" s="216">
        <f>IF(N1485="základní",J1485,0)</f>
        <v>0</v>
      </c>
      <c r="BF1485" s="216">
        <f>IF(N1485="snížená",J1485,0)</f>
        <v>0</v>
      </c>
      <c r="BG1485" s="216">
        <f>IF(N1485="zákl. přenesená",J1485,0)</f>
        <v>0</v>
      </c>
      <c r="BH1485" s="216">
        <f>IF(N1485="sníž. přenesená",J1485,0)</f>
        <v>0</v>
      </c>
      <c r="BI1485" s="216">
        <f>IF(N1485="nulová",J1485,0)</f>
        <v>0</v>
      </c>
      <c r="BJ1485" s="18" t="s">
        <v>81</v>
      </c>
      <c r="BK1485" s="216">
        <f>ROUND(I1485*H1485,2)</f>
        <v>0</v>
      </c>
      <c r="BL1485" s="18" t="s">
        <v>187</v>
      </c>
      <c r="BM1485" s="215" t="s">
        <v>1606</v>
      </c>
    </row>
    <row r="1486" spans="1:47" s="2" customFormat="1" ht="144">
      <c r="A1486" s="35"/>
      <c r="B1486" s="36"/>
      <c r="C1486" s="37"/>
      <c r="D1486" s="217" t="s">
        <v>152</v>
      </c>
      <c r="E1486" s="37"/>
      <c r="F1486" s="218" t="s">
        <v>1142</v>
      </c>
      <c r="G1486" s="37"/>
      <c r="H1486" s="37"/>
      <c r="I1486" s="116"/>
      <c r="J1486" s="37"/>
      <c r="K1486" s="37"/>
      <c r="L1486" s="40"/>
      <c r="M1486" s="219"/>
      <c r="N1486" s="220"/>
      <c r="O1486" s="72"/>
      <c r="P1486" s="72"/>
      <c r="Q1486" s="72"/>
      <c r="R1486" s="72"/>
      <c r="S1486" s="72"/>
      <c r="T1486" s="73"/>
      <c r="U1486" s="35"/>
      <c r="V1486" s="35"/>
      <c r="W1486" s="35"/>
      <c r="X1486" s="35"/>
      <c r="Y1486" s="35"/>
      <c r="Z1486" s="35"/>
      <c r="AA1486" s="35"/>
      <c r="AB1486" s="35"/>
      <c r="AC1486" s="35"/>
      <c r="AD1486" s="35"/>
      <c r="AE1486" s="35"/>
      <c r="AT1486" s="18" t="s">
        <v>152</v>
      </c>
      <c r="AU1486" s="18" t="s">
        <v>83</v>
      </c>
    </row>
    <row r="1487" spans="2:63" s="12" customFormat="1" ht="22.8" customHeight="1">
      <c r="B1487" s="188"/>
      <c r="C1487" s="189"/>
      <c r="D1487" s="190" t="s">
        <v>72</v>
      </c>
      <c r="E1487" s="202" t="s">
        <v>1607</v>
      </c>
      <c r="F1487" s="202" t="s">
        <v>1608</v>
      </c>
      <c r="G1487" s="189"/>
      <c r="H1487" s="189"/>
      <c r="I1487" s="192"/>
      <c r="J1487" s="203">
        <f>BK1487</f>
        <v>0</v>
      </c>
      <c r="K1487" s="189"/>
      <c r="L1487" s="194"/>
      <c r="M1487" s="195"/>
      <c r="N1487" s="196"/>
      <c r="O1487" s="196"/>
      <c r="P1487" s="197">
        <f>SUM(P1488:P1526)</f>
        <v>0</v>
      </c>
      <c r="Q1487" s="196"/>
      <c r="R1487" s="197">
        <f>SUM(R1488:R1526)</f>
        <v>0.005133258416</v>
      </c>
      <c r="S1487" s="196"/>
      <c r="T1487" s="198">
        <f>SUM(T1488:T1526)</f>
        <v>0</v>
      </c>
      <c r="AR1487" s="199" t="s">
        <v>83</v>
      </c>
      <c r="AT1487" s="200" t="s">
        <v>72</v>
      </c>
      <c r="AU1487" s="200" t="s">
        <v>81</v>
      </c>
      <c r="AY1487" s="199" t="s">
        <v>143</v>
      </c>
      <c r="BK1487" s="201">
        <f>SUM(BK1488:BK1526)</f>
        <v>0</v>
      </c>
    </row>
    <row r="1488" spans="1:65" s="2" customFormat="1" ht="21.6" customHeight="1">
      <c r="A1488" s="35"/>
      <c r="B1488" s="36"/>
      <c r="C1488" s="204" t="s">
        <v>946</v>
      </c>
      <c r="D1488" s="204" t="s">
        <v>146</v>
      </c>
      <c r="E1488" s="205" t="s">
        <v>1609</v>
      </c>
      <c r="F1488" s="206" t="s">
        <v>1610</v>
      </c>
      <c r="G1488" s="207" t="s">
        <v>199</v>
      </c>
      <c r="H1488" s="208">
        <v>211.838</v>
      </c>
      <c r="I1488" s="209"/>
      <c r="J1488" s="210">
        <f>ROUND(I1488*H1488,2)</f>
        <v>0</v>
      </c>
      <c r="K1488" s="206" t="s">
        <v>1</v>
      </c>
      <c r="L1488" s="40"/>
      <c r="M1488" s="211" t="s">
        <v>1</v>
      </c>
      <c r="N1488" s="212" t="s">
        <v>38</v>
      </c>
      <c r="O1488" s="72"/>
      <c r="P1488" s="213">
        <f>O1488*H1488</f>
        <v>0</v>
      </c>
      <c r="Q1488" s="213">
        <v>2.4232E-05</v>
      </c>
      <c r="R1488" s="213">
        <f>Q1488*H1488</f>
        <v>0.005133258416</v>
      </c>
      <c r="S1488" s="213">
        <v>0</v>
      </c>
      <c r="T1488" s="214">
        <f>S1488*H1488</f>
        <v>0</v>
      </c>
      <c r="U1488" s="35"/>
      <c r="V1488" s="35"/>
      <c r="W1488" s="35"/>
      <c r="X1488" s="35"/>
      <c r="Y1488" s="35"/>
      <c r="Z1488" s="35"/>
      <c r="AA1488" s="35"/>
      <c r="AB1488" s="35"/>
      <c r="AC1488" s="35"/>
      <c r="AD1488" s="35"/>
      <c r="AE1488" s="35"/>
      <c r="AR1488" s="215" t="s">
        <v>187</v>
      </c>
      <c r="AT1488" s="215" t="s">
        <v>146</v>
      </c>
      <c r="AU1488" s="215" t="s">
        <v>83</v>
      </c>
      <c r="AY1488" s="18" t="s">
        <v>143</v>
      </c>
      <c r="BE1488" s="216">
        <f>IF(N1488="základní",J1488,0)</f>
        <v>0</v>
      </c>
      <c r="BF1488" s="216">
        <f>IF(N1488="snížená",J1488,0)</f>
        <v>0</v>
      </c>
      <c r="BG1488" s="216">
        <f>IF(N1488="zákl. přenesená",J1488,0)</f>
        <v>0</v>
      </c>
      <c r="BH1488" s="216">
        <f>IF(N1488="sníž. přenesená",J1488,0)</f>
        <v>0</v>
      </c>
      <c r="BI1488" s="216">
        <f>IF(N1488="nulová",J1488,0)</f>
        <v>0</v>
      </c>
      <c r="BJ1488" s="18" t="s">
        <v>81</v>
      </c>
      <c r="BK1488" s="216">
        <f>ROUND(I1488*H1488,2)</f>
        <v>0</v>
      </c>
      <c r="BL1488" s="18" t="s">
        <v>187</v>
      </c>
      <c r="BM1488" s="215" t="s">
        <v>1611</v>
      </c>
    </row>
    <row r="1489" spans="2:51" s="13" customFormat="1" ht="10.2">
      <c r="B1489" s="221"/>
      <c r="C1489" s="222"/>
      <c r="D1489" s="217" t="s">
        <v>177</v>
      </c>
      <c r="E1489" s="223" t="s">
        <v>1</v>
      </c>
      <c r="F1489" s="224" t="s">
        <v>1612</v>
      </c>
      <c r="G1489" s="222"/>
      <c r="H1489" s="225">
        <v>2.2</v>
      </c>
      <c r="I1489" s="226"/>
      <c r="J1489" s="222"/>
      <c r="K1489" s="222"/>
      <c r="L1489" s="227"/>
      <c r="M1489" s="228"/>
      <c r="N1489" s="229"/>
      <c r="O1489" s="229"/>
      <c r="P1489" s="229"/>
      <c r="Q1489" s="229"/>
      <c r="R1489" s="229"/>
      <c r="S1489" s="229"/>
      <c r="T1489" s="230"/>
      <c r="AT1489" s="231" t="s">
        <v>177</v>
      </c>
      <c r="AU1489" s="231" t="s">
        <v>83</v>
      </c>
      <c r="AV1489" s="13" t="s">
        <v>83</v>
      </c>
      <c r="AW1489" s="13" t="s">
        <v>29</v>
      </c>
      <c r="AX1489" s="13" t="s">
        <v>73</v>
      </c>
      <c r="AY1489" s="231" t="s">
        <v>143</v>
      </c>
    </row>
    <row r="1490" spans="2:51" s="15" customFormat="1" ht="10.2">
      <c r="B1490" s="243"/>
      <c r="C1490" s="244"/>
      <c r="D1490" s="217" t="s">
        <v>177</v>
      </c>
      <c r="E1490" s="245" t="s">
        <v>1</v>
      </c>
      <c r="F1490" s="246" t="s">
        <v>1613</v>
      </c>
      <c r="G1490" s="244"/>
      <c r="H1490" s="247">
        <v>2.2</v>
      </c>
      <c r="I1490" s="248"/>
      <c r="J1490" s="244"/>
      <c r="K1490" s="244"/>
      <c r="L1490" s="249"/>
      <c r="M1490" s="250"/>
      <c r="N1490" s="251"/>
      <c r="O1490" s="251"/>
      <c r="P1490" s="251"/>
      <c r="Q1490" s="251"/>
      <c r="R1490" s="251"/>
      <c r="S1490" s="251"/>
      <c r="T1490" s="252"/>
      <c r="AT1490" s="253" t="s">
        <v>177</v>
      </c>
      <c r="AU1490" s="253" t="s">
        <v>83</v>
      </c>
      <c r="AV1490" s="15" t="s">
        <v>157</v>
      </c>
      <c r="AW1490" s="15" t="s">
        <v>29</v>
      </c>
      <c r="AX1490" s="15" t="s">
        <v>73</v>
      </c>
      <c r="AY1490" s="253" t="s">
        <v>143</v>
      </c>
    </row>
    <row r="1491" spans="2:51" s="13" customFormat="1" ht="10.2">
      <c r="B1491" s="221"/>
      <c r="C1491" s="222"/>
      <c r="D1491" s="217" t="s">
        <v>177</v>
      </c>
      <c r="E1491" s="223" t="s">
        <v>1</v>
      </c>
      <c r="F1491" s="224" t="s">
        <v>1614</v>
      </c>
      <c r="G1491" s="222"/>
      <c r="H1491" s="225">
        <v>80.64</v>
      </c>
      <c r="I1491" s="226"/>
      <c r="J1491" s="222"/>
      <c r="K1491" s="222"/>
      <c r="L1491" s="227"/>
      <c r="M1491" s="228"/>
      <c r="N1491" s="229"/>
      <c r="O1491" s="229"/>
      <c r="P1491" s="229"/>
      <c r="Q1491" s="229"/>
      <c r="R1491" s="229"/>
      <c r="S1491" s="229"/>
      <c r="T1491" s="230"/>
      <c r="AT1491" s="231" t="s">
        <v>177</v>
      </c>
      <c r="AU1491" s="231" t="s">
        <v>83</v>
      </c>
      <c r="AV1491" s="13" t="s">
        <v>83</v>
      </c>
      <c r="AW1491" s="13" t="s">
        <v>29</v>
      </c>
      <c r="AX1491" s="13" t="s">
        <v>73</v>
      </c>
      <c r="AY1491" s="231" t="s">
        <v>143</v>
      </c>
    </row>
    <row r="1492" spans="2:51" s="13" customFormat="1" ht="10.2">
      <c r="B1492" s="221"/>
      <c r="C1492" s="222"/>
      <c r="D1492" s="217" t="s">
        <v>177</v>
      </c>
      <c r="E1492" s="223" t="s">
        <v>1</v>
      </c>
      <c r="F1492" s="224" t="s">
        <v>1615</v>
      </c>
      <c r="G1492" s="222"/>
      <c r="H1492" s="225">
        <v>34.56</v>
      </c>
      <c r="I1492" s="226"/>
      <c r="J1492" s="222"/>
      <c r="K1492" s="222"/>
      <c r="L1492" s="227"/>
      <c r="M1492" s="228"/>
      <c r="N1492" s="229"/>
      <c r="O1492" s="229"/>
      <c r="P1492" s="229"/>
      <c r="Q1492" s="229"/>
      <c r="R1492" s="229"/>
      <c r="S1492" s="229"/>
      <c r="T1492" s="230"/>
      <c r="AT1492" s="231" t="s">
        <v>177</v>
      </c>
      <c r="AU1492" s="231" t="s">
        <v>83</v>
      </c>
      <c r="AV1492" s="13" t="s">
        <v>83</v>
      </c>
      <c r="AW1492" s="13" t="s">
        <v>29</v>
      </c>
      <c r="AX1492" s="13" t="s">
        <v>73</v>
      </c>
      <c r="AY1492" s="231" t="s">
        <v>143</v>
      </c>
    </row>
    <row r="1493" spans="2:51" s="15" customFormat="1" ht="10.2">
      <c r="B1493" s="243"/>
      <c r="C1493" s="244"/>
      <c r="D1493" s="217" t="s">
        <v>177</v>
      </c>
      <c r="E1493" s="245" t="s">
        <v>1</v>
      </c>
      <c r="F1493" s="246" t="s">
        <v>1616</v>
      </c>
      <c r="G1493" s="244"/>
      <c r="H1493" s="247">
        <v>115.2</v>
      </c>
      <c r="I1493" s="248"/>
      <c r="J1493" s="244"/>
      <c r="K1493" s="244"/>
      <c r="L1493" s="249"/>
      <c r="M1493" s="250"/>
      <c r="N1493" s="251"/>
      <c r="O1493" s="251"/>
      <c r="P1493" s="251"/>
      <c r="Q1493" s="251"/>
      <c r="R1493" s="251"/>
      <c r="S1493" s="251"/>
      <c r="T1493" s="252"/>
      <c r="AT1493" s="253" t="s">
        <v>177</v>
      </c>
      <c r="AU1493" s="253" t="s">
        <v>83</v>
      </c>
      <c r="AV1493" s="15" t="s">
        <v>157</v>
      </c>
      <c r="AW1493" s="15" t="s">
        <v>29</v>
      </c>
      <c r="AX1493" s="15" t="s">
        <v>73</v>
      </c>
      <c r="AY1493" s="253" t="s">
        <v>143</v>
      </c>
    </row>
    <row r="1494" spans="2:51" s="13" customFormat="1" ht="10.2">
      <c r="B1494" s="221"/>
      <c r="C1494" s="222"/>
      <c r="D1494" s="217" t="s">
        <v>177</v>
      </c>
      <c r="E1494" s="223" t="s">
        <v>1</v>
      </c>
      <c r="F1494" s="224" t="s">
        <v>1617</v>
      </c>
      <c r="G1494" s="222"/>
      <c r="H1494" s="225">
        <v>4.04</v>
      </c>
      <c r="I1494" s="226"/>
      <c r="J1494" s="222"/>
      <c r="K1494" s="222"/>
      <c r="L1494" s="227"/>
      <c r="M1494" s="228"/>
      <c r="N1494" s="229"/>
      <c r="O1494" s="229"/>
      <c r="P1494" s="229"/>
      <c r="Q1494" s="229"/>
      <c r="R1494" s="229"/>
      <c r="S1494" s="229"/>
      <c r="T1494" s="230"/>
      <c r="AT1494" s="231" t="s">
        <v>177</v>
      </c>
      <c r="AU1494" s="231" t="s">
        <v>83</v>
      </c>
      <c r="AV1494" s="13" t="s">
        <v>83</v>
      </c>
      <c r="AW1494" s="13" t="s">
        <v>29</v>
      </c>
      <c r="AX1494" s="13" t="s">
        <v>73</v>
      </c>
      <c r="AY1494" s="231" t="s">
        <v>143</v>
      </c>
    </row>
    <row r="1495" spans="2:51" s="13" customFormat="1" ht="10.2">
      <c r="B1495" s="221"/>
      <c r="C1495" s="222"/>
      <c r="D1495" s="217" t="s">
        <v>177</v>
      </c>
      <c r="E1495" s="223" t="s">
        <v>1</v>
      </c>
      <c r="F1495" s="224" t="s">
        <v>1618</v>
      </c>
      <c r="G1495" s="222"/>
      <c r="H1495" s="225">
        <v>8.888</v>
      </c>
      <c r="I1495" s="226"/>
      <c r="J1495" s="222"/>
      <c r="K1495" s="222"/>
      <c r="L1495" s="227"/>
      <c r="M1495" s="228"/>
      <c r="N1495" s="229"/>
      <c r="O1495" s="229"/>
      <c r="P1495" s="229"/>
      <c r="Q1495" s="229"/>
      <c r="R1495" s="229"/>
      <c r="S1495" s="229"/>
      <c r="T1495" s="230"/>
      <c r="AT1495" s="231" t="s">
        <v>177</v>
      </c>
      <c r="AU1495" s="231" t="s">
        <v>83</v>
      </c>
      <c r="AV1495" s="13" t="s">
        <v>83</v>
      </c>
      <c r="AW1495" s="13" t="s">
        <v>29</v>
      </c>
      <c r="AX1495" s="13" t="s">
        <v>73</v>
      </c>
      <c r="AY1495" s="231" t="s">
        <v>143</v>
      </c>
    </row>
    <row r="1496" spans="2:51" s="13" customFormat="1" ht="10.2">
      <c r="B1496" s="221"/>
      <c r="C1496" s="222"/>
      <c r="D1496" s="217" t="s">
        <v>177</v>
      </c>
      <c r="E1496" s="223" t="s">
        <v>1</v>
      </c>
      <c r="F1496" s="224" t="s">
        <v>1619</v>
      </c>
      <c r="G1496" s="222"/>
      <c r="H1496" s="225">
        <v>6.06</v>
      </c>
      <c r="I1496" s="226"/>
      <c r="J1496" s="222"/>
      <c r="K1496" s="222"/>
      <c r="L1496" s="227"/>
      <c r="M1496" s="228"/>
      <c r="N1496" s="229"/>
      <c r="O1496" s="229"/>
      <c r="P1496" s="229"/>
      <c r="Q1496" s="229"/>
      <c r="R1496" s="229"/>
      <c r="S1496" s="229"/>
      <c r="T1496" s="230"/>
      <c r="AT1496" s="231" t="s">
        <v>177</v>
      </c>
      <c r="AU1496" s="231" t="s">
        <v>83</v>
      </c>
      <c r="AV1496" s="13" t="s">
        <v>83</v>
      </c>
      <c r="AW1496" s="13" t="s">
        <v>29</v>
      </c>
      <c r="AX1496" s="13" t="s">
        <v>73</v>
      </c>
      <c r="AY1496" s="231" t="s">
        <v>143</v>
      </c>
    </row>
    <row r="1497" spans="2:51" s="13" customFormat="1" ht="10.2">
      <c r="B1497" s="221"/>
      <c r="C1497" s="222"/>
      <c r="D1497" s="217" t="s">
        <v>177</v>
      </c>
      <c r="E1497" s="223" t="s">
        <v>1</v>
      </c>
      <c r="F1497" s="224" t="s">
        <v>1620</v>
      </c>
      <c r="G1497" s="222"/>
      <c r="H1497" s="225">
        <v>29.16</v>
      </c>
      <c r="I1497" s="226"/>
      <c r="J1497" s="222"/>
      <c r="K1497" s="222"/>
      <c r="L1497" s="227"/>
      <c r="M1497" s="228"/>
      <c r="N1497" s="229"/>
      <c r="O1497" s="229"/>
      <c r="P1497" s="229"/>
      <c r="Q1497" s="229"/>
      <c r="R1497" s="229"/>
      <c r="S1497" s="229"/>
      <c r="T1497" s="230"/>
      <c r="AT1497" s="231" t="s">
        <v>177</v>
      </c>
      <c r="AU1497" s="231" t="s">
        <v>83</v>
      </c>
      <c r="AV1497" s="13" t="s">
        <v>83</v>
      </c>
      <c r="AW1497" s="13" t="s">
        <v>29</v>
      </c>
      <c r="AX1497" s="13" t="s">
        <v>73</v>
      </c>
      <c r="AY1497" s="231" t="s">
        <v>143</v>
      </c>
    </row>
    <row r="1498" spans="2:51" s="13" customFormat="1" ht="10.2">
      <c r="B1498" s="221"/>
      <c r="C1498" s="222"/>
      <c r="D1498" s="217" t="s">
        <v>177</v>
      </c>
      <c r="E1498" s="223" t="s">
        <v>1</v>
      </c>
      <c r="F1498" s="224" t="s">
        <v>1621</v>
      </c>
      <c r="G1498" s="222"/>
      <c r="H1498" s="225">
        <v>27.38</v>
      </c>
      <c r="I1498" s="226"/>
      <c r="J1498" s="222"/>
      <c r="K1498" s="222"/>
      <c r="L1498" s="227"/>
      <c r="M1498" s="228"/>
      <c r="N1498" s="229"/>
      <c r="O1498" s="229"/>
      <c r="P1498" s="229"/>
      <c r="Q1498" s="229"/>
      <c r="R1498" s="229"/>
      <c r="S1498" s="229"/>
      <c r="T1498" s="230"/>
      <c r="AT1498" s="231" t="s">
        <v>177</v>
      </c>
      <c r="AU1498" s="231" t="s">
        <v>83</v>
      </c>
      <c r="AV1498" s="13" t="s">
        <v>83</v>
      </c>
      <c r="AW1498" s="13" t="s">
        <v>29</v>
      </c>
      <c r="AX1498" s="13" t="s">
        <v>73</v>
      </c>
      <c r="AY1498" s="231" t="s">
        <v>143</v>
      </c>
    </row>
    <row r="1499" spans="2:51" s="15" customFormat="1" ht="10.2">
      <c r="B1499" s="243"/>
      <c r="C1499" s="244"/>
      <c r="D1499" s="217" t="s">
        <v>177</v>
      </c>
      <c r="E1499" s="245" t="s">
        <v>1</v>
      </c>
      <c r="F1499" s="246" t="s">
        <v>1622</v>
      </c>
      <c r="G1499" s="244"/>
      <c r="H1499" s="247">
        <v>75.52799999999999</v>
      </c>
      <c r="I1499" s="248"/>
      <c r="J1499" s="244"/>
      <c r="K1499" s="244"/>
      <c r="L1499" s="249"/>
      <c r="M1499" s="250"/>
      <c r="N1499" s="251"/>
      <c r="O1499" s="251"/>
      <c r="P1499" s="251"/>
      <c r="Q1499" s="251"/>
      <c r="R1499" s="251"/>
      <c r="S1499" s="251"/>
      <c r="T1499" s="252"/>
      <c r="AT1499" s="253" t="s">
        <v>177</v>
      </c>
      <c r="AU1499" s="253" t="s">
        <v>83</v>
      </c>
      <c r="AV1499" s="15" t="s">
        <v>157</v>
      </c>
      <c r="AW1499" s="15" t="s">
        <v>29</v>
      </c>
      <c r="AX1499" s="15" t="s">
        <v>73</v>
      </c>
      <c r="AY1499" s="253" t="s">
        <v>143</v>
      </c>
    </row>
    <row r="1500" spans="2:51" s="13" customFormat="1" ht="10.2">
      <c r="B1500" s="221"/>
      <c r="C1500" s="222"/>
      <c r="D1500" s="217" t="s">
        <v>177</v>
      </c>
      <c r="E1500" s="223" t="s">
        <v>1</v>
      </c>
      <c r="F1500" s="224" t="s">
        <v>1623</v>
      </c>
      <c r="G1500" s="222"/>
      <c r="H1500" s="225">
        <v>1.26</v>
      </c>
      <c r="I1500" s="226"/>
      <c r="J1500" s="222"/>
      <c r="K1500" s="222"/>
      <c r="L1500" s="227"/>
      <c r="M1500" s="228"/>
      <c r="N1500" s="229"/>
      <c r="O1500" s="229"/>
      <c r="P1500" s="229"/>
      <c r="Q1500" s="229"/>
      <c r="R1500" s="229"/>
      <c r="S1500" s="229"/>
      <c r="T1500" s="230"/>
      <c r="AT1500" s="231" t="s">
        <v>177</v>
      </c>
      <c r="AU1500" s="231" t="s">
        <v>83</v>
      </c>
      <c r="AV1500" s="13" t="s">
        <v>83</v>
      </c>
      <c r="AW1500" s="13" t="s">
        <v>29</v>
      </c>
      <c r="AX1500" s="13" t="s">
        <v>73</v>
      </c>
      <c r="AY1500" s="231" t="s">
        <v>143</v>
      </c>
    </row>
    <row r="1501" spans="2:51" s="13" customFormat="1" ht="10.2">
      <c r="B1501" s="221"/>
      <c r="C1501" s="222"/>
      <c r="D1501" s="217" t="s">
        <v>177</v>
      </c>
      <c r="E1501" s="223" t="s">
        <v>1</v>
      </c>
      <c r="F1501" s="224" t="s">
        <v>1624</v>
      </c>
      <c r="G1501" s="222"/>
      <c r="H1501" s="225">
        <v>2.57</v>
      </c>
      <c r="I1501" s="226"/>
      <c r="J1501" s="222"/>
      <c r="K1501" s="222"/>
      <c r="L1501" s="227"/>
      <c r="M1501" s="228"/>
      <c r="N1501" s="229"/>
      <c r="O1501" s="229"/>
      <c r="P1501" s="229"/>
      <c r="Q1501" s="229"/>
      <c r="R1501" s="229"/>
      <c r="S1501" s="229"/>
      <c r="T1501" s="230"/>
      <c r="AT1501" s="231" t="s">
        <v>177</v>
      </c>
      <c r="AU1501" s="231" t="s">
        <v>83</v>
      </c>
      <c r="AV1501" s="13" t="s">
        <v>83</v>
      </c>
      <c r="AW1501" s="13" t="s">
        <v>29</v>
      </c>
      <c r="AX1501" s="13" t="s">
        <v>73</v>
      </c>
      <c r="AY1501" s="231" t="s">
        <v>143</v>
      </c>
    </row>
    <row r="1502" spans="2:51" s="13" customFormat="1" ht="10.2">
      <c r="B1502" s="221"/>
      <c r="C1502" s="222"/>
      <c r="D1502" s="217" t="s">
        <v>177</v>
      </c>
      <c r="E1502" s="223" t="s">
        <v>1</v>
      </c>
      <c r="F1502" s="224" t="s">
        <v>1625</v>
      </c>
      <c r="G1502" s="222"/>
      <c r="H1502" s="225">
        <v>1.385</v>
      </c>
      <c r="I1502" s="226"/>
      <c r="J1502" s="222"/>
      <c r="K1502" s="222"/>
      <c r="L1502" s="227"/>
      <c r="M1502" s="228"/>
      <c r="N1502" s="229"/>
      <c r="O1502" s="229"/>
      <c r="P1502" s="229"/>
      <c r="Q1502" s="229"/>
      <c r="R1502" s="229"/>
      <c r="S1502" s="229"/>
      <c r="T1502" s="230"/>
      <c r="AT1502" s="231" t="s">
        <v>177</v>
      </c>
      <c r="AU1502" s="231" t="s">
        <v>83</v>
      </c>
      <c r="AV1502" s="13" t="s">
        <v>83</v>
      </c>
      <c r="AW1502" s="13" t="s">
        <v>29</v>
      </c>
      <c r="AX1502" s="13" t="s">
        <v>73</v>
      </c>
      <c r="AY1502" s="231" t="s">
        <v>143</v>
      </c>
    </row>
    <row r="1503" spans="2:51" s="13" customFormat="1" ht="10.2">
      <c r="B1503" s="221"/>
      <c r="C1503" s="222"/>
      <c r="D1503" s="217" t="s">
        <v>177</v>
      </c>
      <c r="E1503" s="223" t="s">
        <v>1</v>
      </c>
      <c r="F1503" s="224" t="s">
        <v>1626</v>
      </c>
      <c r="G1503" s="222"/>
      <c r="H1503" s="225">
        <v>2.43</v>
      </c>
      <c r="I1503" s="226"/>
      <c r="J1503" s="222"/>
      <c r="K1503" s="222"/>
      <c r="L1503" s="227"/>
      <c r="M1503" s="228"/>
      <c r="N1503" s="229"/>
      <c r="O1503" s="229"/>
      <c r="P1503" s="229"/>
      <c r="Q1503" s="229"/>
      <c r="R1503" s="229"/>
      <c r="S1503" s="229"/>
      <c r="T1503" s="230"/>
      <c r="AT1503" s="231" t="s">
        <v>177</v>
      </c>
      <c r="AU1503" s="231" t="s">
        <v>83</v>
      </c>
      <c r="AV1503" s="13" t="s">
        <v>83</v>
      </c>
      <c r="AW1503" s="13" t="s">
        <v>29</v>
      </c>
      <c r="AX1503" s="13" t="s">
        <v>73</v>
      </c>
      <c r="AY1503" s="231" t="s">
        <v>143</v>
      </c>
    </row>
    <row r="1504" spans="2:51" s="13" customFormat="1" ht="10.2">
      <c r="B1504" s="221"/>
      <c r="C1504" s="222"/>
      <c r="D1504" s="217" t="s">
        <v>177</v>
      </c>
      <c r="E1504" s="223" t="s">
        <v>1</v>
      </c>
      <c r="F1504" s="224" t="s">
        <v>1627</v>
      </c>
      <c r="G1504" s="222"/>
      <c r="H1504" s="225">
        <v>1.665</v>
      </c>
      <c r="I1504" s="226"/>
      <c r="J1504" s="222"/>
      <c r="K1504" s="222"/>
      <c r="L1504" s="227"/>
      <c r="M1504" s="228"/>
      <c r="N1504" s="229"/>
      <c r="O1504" s="229"/>
      <c r="P1504" s="229"/>
      <c r="Q1504" s="229"/>
      <c r="R1504" s="229"/>
      <c r="S1504" s="229"/>
      <c r="T1504" s="230"/>
      <c r="AT1504" s="231" t="s">
        <v>177</v>
      </c>
      <c r="AU1504" s="231" t="s">
        <v>83</v>
      </c>
      <c r="AV1504" s="13" t="s">
        <v>83</v>
      </c>
      <c r="AW1504" s="13" t="s">
        <v>29</v>
      </c>
      <c r="AX1504" s="13" t="s">
        <v>73</v>
      </c>
      <c r="AY1504" s="231" t="s">
        <v>143</v>
      </c>
    </row>
    <row r="1505" spans="2:51" s="15" customFormat="1" ht="10.2">
      <c r="B1505" s="243"/>
      <c r="C1505" s="244"/>
      <c r="D1505" s="217" t="s">
        <v>177</v>
      </c>
      <c r="E1505" s="245" t="s">
        <v>1</v>
      </c>
      <c r="F1505" s="246" t="s">
        <v>1628</v>
      </c>
      <c r="G1505" s="244"/>
      <c r="H1505" s="247">
        <v>9.309999999999999</v>
      </c>
      <c r="I1505" s="248"/>
      <c r="J1505" s="244"/>
      <c r="K1505" s="244"/>
      <c r="L1505" s="249"/>
      <c r="M1505" s="250"/>
      <c r="N1505" s="251"/>
      <c r="O1505" s="251"/>
      <c r="P1505" s="251"/>
      <c r="Q1505" s="251"/>
      <c r="R1505" s="251"/>
      <c r="S1505" s="251"/>
      <c r="T1505" s="252"/>
      <c r="AT1505" s="253" t="s">
        <v>177</v>
      </c>
      <c r="AU1505" s="253" t="s">
        <v>83</v>
      </c>
      <c r="AV1505" s="15" t="s">
        <v>157</v>
      </c>
      <c r="AW1505" s="15" t="s">
        <v>29</v>
      </c>
      <c r="AX1505" s="15" t="s">
        <v>73</v>
      </c>
      <c r="AY1505" s="253" t="s">
        <v>143</v>
      </c>
    </row>
    <row r="1506" spans="2:51" s="13" customFormat="1" ht="10.2">
      <c r="B1506" s="221"/>
      <c r="C1506" s="222"/>
      <c r="D1506" s="217" t="s">
        <v>177</v>
      </c>
      <c r="E1506" s="223" t="s">
        <v>1</v>
      </c>
      <c r="F1506" s="224" t="s">
        <v>1629</v>
      </c>
      <c r="G1506" s="222"/>
      <c r="H1506" s="225">
        <v>9.6</v>
      </c>
      <c r="I1506" s="226"/>
      <c r="J1506" s="222"/>
      <c r="K1506" s="222"/>
      <c r="L1506" s="227"/>
      <c r="M1506" s="228"/>
      <c r="N1506" s="229"/>
      <c r="O1506" s="229"/>
      <c r="P1506" s="229"/>
      <c r="Q1506" s="229"/>
      <c r="R1506" s="229"/>
      <c r="S1506" s="229"/>
      <c r="T1506" s="230"/>
      <c r="AT1506" s="231" t="s">
        <v>177</v>
      </c>
      <c r="AU1506" s="231" t="s">
        <v>83</v>
      </c>
      <c r="AV1506" s="13" t="s">
        <v>83</v>
      </c>
      <c r="AW1506" s="13" t="s">
        <v>29</v>
      </c>
      <c r="AX1506" s="13" t="s">
        <v>73</v>
      </c>
      <c r="AY1506" s="231" t="s">
        <v>143</v>
      </c>
    </row>
    <row r="1507" spans="2:51" s="15" customFormat="1" ht="10.2">
      <c r="B1507" s="243"/>
      <c r="C1507" s="244"/>
      <c r="D1507" s="217" t="s">
        <v>177</v>
      </c>
      <c r="E1507" s="245" t="s">
        <v>1</v>
      </c>
      <c r="F1507" s="246" t="s">
        <v>1630</v>
      </c>
      <c r="G1507" s="244"/>
      <c r="H1507" s="247">
        <v>9.6</v>
      </c>
      <c r="I1507" s="248"/>
      <c r="J1507" s="244"/>
      <c r="K1507" s="244"/>
      <c r="L1507" s="249"/>
      <c r="M1507" s="250"/>
      <c r="N1507" s="251"/>
      <c r="O1507" s="251"/>
      <c r="P1507" s="251"/>
      <c r="Q1507" s="251"/>
      <c r="R1507" s="251"/>
      <c r="S1507" s="251"/>
      <c r="T1507" s="252"/>
      <c r="AT1507" s="253" t="s">
        <v>177</v>
      </c>
      <c r="AU1507" s="253" t="s">
        <v>83</v>
      </c>
      <c r="AV1507" s="15" t="s">
        <v>157</v>
      </c>
      <c r="AW1507" s="15" t="s">
        <v>29</v>
      </c>
      <c r="AX1507" s="15" t="s">
        <v>73</v>
      </c>
      <c r="AY1507" s="253" t="s">
        <v>143</v>
      </c>
    </row>
    <row r="1508" spans="2:51" s="14" customFormat="1" ht="10.2">
      <c r="B1508" s="232"/>
      <c r="C1508" s="233"/>
      <c r="D1508" s="217" t="s">
        <v>177</v>
      </c>
      <c r="E1508" s="234" t="s">
        <v>1</v>
      </c>
      <c r="F1508" s="235" t="s">
        <v>179</v>
      </c>
      <c r="G1508" s="233"/>
      <c r="H1508" s="236">
        <v>211.83799999999997</v>
      </c>
      <c r="I1508" s="237"/>
      <c r="J1508" s="233"/>
      <c r="K1508" s="233"/>
      <c r="L1508" s="238"/>
      <c r="M1508" s="239"/>
      <c r="N1508" s="240"/>
      <c r="O1508" s="240"/>
      <c r="P1508" s="240"/>
      <c r="Q1508" s="240"/>
      <c r="R1508" s="240"/>
      <c r="S1508" s="240"/>
      <c r="T1508" s="241"/>
      <c r="AT1508" s="242" t="s">
        <v>177</v>
      </c>
      <c r="AU1508" s="242" t="s">
        <v>83</v>
      </c>
      <c r="AV1508" s="14" t="s">
        <v>151</v>
      </c>
      <c r="AW1508" s="14" t="s">
        <v>29</v>
      </c>
      <c r="AX1508" s="14" t="s">
        <v>81</v>
      </c>
      <c r="AY1508" s="242" t="s">
        <v>143</v>
      </c>
    </row>
    <row r="1509" spans="1:65" s="2" customFormat="1" ht="21.6" customHeight="1">
      <c r="A1509" s="35"/>
      <c r="B1509" s="36"/>
      <c r="C1509" s="204" t="s">
        <v>1631</v>
      </c>
      <c r="D1509" s="204" t="s">
        <v>146</v>
      </c>
      <c r="E1509" s="205" t="s">
        <v>1632</v>
      </c>
      <c r="F1509" s="206" t="s">
        <v>1633</v>
      </c>
      <c r="G1509" s="207" t="s">
        <v>199</v>
      </c>
      <c r="H1509" s="208">
        <v>211.838</v>
      </c>
      <c r="I1509" s="209"/>
      <c r="J1509" s="210">
        <f>ROUND(I1509*H1509,2)</f>
        <v>0</v>
      </c>
      <c r="K1509" s="206" t="s">
        <v>1</v>
      </c>
      <c r="L1509" s="40"/>
      <c r="M1509" s="211" t="s">
        <v>1</v>
      </c>
      <c r="N1509" s="212" t="s">
        <v>38</v>
      </c>
      <c r="O1509" s="72"/>
      <c r="P1509" s="213">
        <f>O1509*H1509</f>
        <v>0</v>
      </c>
      <c r="Q1509" s="213">
        <v>0</v>
      </c>
      <c r="R1509" s="213">
        <f>Q1509*H1509</f>
        <v>0</v>
      </c>
      <c r="S1509" s="213">
        <v>0</v>
      </c>
      <c r="T1509" s="214">
        <f>S1509*H1509</f>
        <v>0</v>
      </c>
      <c r="U1509" s="35"/>
      <c r="V1509" s="35"/>
      <c r="W1509" s="35"/>
      <c r="X1509" s="35"/>
      <c r="Y1509" s="35"/>
      <c r="Z1509" s="35"/>
      <c r="AA1509" s="35"/>
      <c r="AB1509" s="35"/>
      <c r="AC1509" s="35"/>
      <c r="AD1509" s="35"/>
      <c r="AE1509" s="35"/>
      <c r="AR1509" s="215" t="s">
        <v>187</v>
      </c>
      <c r="AT1509" s="215" t="s">
        <v>146</v>
      </c>
      <c r="AU1509" s="215" t="s">
        <v>83</v>
      </c>
      <c r="AY1509" s="18" t="s">
        <v>143</v>
      </c>
      <c r="BE1509" s="216">
        <f>IF(N1509="základní",J1509,0)</f>
        <v>0</v>
      </c>
      <c r="BF1509" s="216">
        <f>IF(N1509="snížená",J1509,0)</f>
        <v>0</v>
      </c>
      <c r="BG1509" s="216">
        <f>IF(N1509="zákl. přenesená",J1509,0)</f>
        <v>0</v>
      </c>
      <c r="BH1509" s="216">
        <f>IF(N1509="sníž. přenesená",J1509,0)</f>
        <v>0</v>
      </c>
      <c r="BI1509" s="216">
        <f>IF(N1509="nulová",J1509,0)</f>
        <v>0</v>
      </c>
      <c r="BJ1509" s="18" t="s">
        <v>81</v>
      </c>
      <c r="BK1509" s="216">
        <f>ROUND(I1509*H1509,2)</f>
        <v>0</v>
      </c>
      <c r="BL1509" s="18" t="s">
        <v>187</v>
      </c>
      <c r="BM1509" s="215" t="s">
        <v>1634</v>
      </c>
    </row>
    <row r="1510" spans="1:65" s="2" customFormat="1" ht="21.6" customHeight="1">
      <c r="A1510" s="35"/>
      <c r="B1510" s="36"/>
      <c r="C1510" s="204" t="s">
        <v>953</v>
      </c>
      <c r="D1510" s="204" t="s">
        <v>146</v>
      </c>
      <c r="E1510" s="205" t="s">
        <v>1635</v>
      </c>
      <c r="F1510" s="206" t="s">
        <v>1636</v>
      </c>
      <c r="G1510" s="207" t="s">
        <v>199</v>
      </c>
      <c r="H1510" s="208">
        <v>12.992</v>
      </c>
      <c r="I1510" s="209"/>
      <c r="J1510" s="210">
        <f>ROUND(I1510*H1510,2)</f>
        <v>0</v>
      </c>
      <c r="K1510" s="206" t="s">
        <v>1</v>
      </c>
      <c r="L1510" s="40"/>
      <c r="M1510" s="211" t="s">
        <v>1</v>
      </c>
      <c r="N1510" s="212" t="s">
        <v>38</v>
      </c>
      <c r="O1510" s="72"/>
      <c r="P1510" s="213">
        <f>O1510*H1510</f>
        <v>0</v>
      </c>
      <c r="Q1510" s="213">
        <v>0</v>
      </c>
      <c r="R1510" s="213">
        <f>Q1510*H1510</f>
        <v>0</v>
      </c>
      <c r="S1510" s="213">
        <v>0</v>
      </c>
      <c r="T1510" s="214">
        <f>S1510*H1510</f>
        <v>0</v>
      </c>
      <c r="U1510" s="35"/>
      <c r="V1510" s="35"/>
      <c r="W1510" s="35"/>
      <c r="X1510" s="35"/>
      <c r="Y1510" s="35"/>
      <c r="Z1510" s="35"/>
      <c r="AA1510" s="35"/>
      <c r="AB1510" s="35"/>
      <c r="AC1510" s="35"/>
      <c r="AD1510" s="35"/>
      <c r="AE1510" s="35"/>
      <c r="AR1510" s="215" t="s">
        <v>187</v>
      </c>
      <c r="AT1510" s="215" t="s">
        <v>146</v>
      </c>
      <c r="AU1510" s="215" t="s">
        <v>83</v>
      </c>
      <c r="AY1510" s="18" t="s">
        <v>143</v>
      </c>
      <c r="BE1510" s="216">
        <f>IF(N1510="základní",J1510,0)</f>
        <v>0</v>
      </c>
      <c r="BF1510" s="216">
        <f>IF(N1510="snížená",J1510,0)</f>
        <v>0</v>
      </c>
      <c r="BG1510" s="216">
        <f>IF(N1510="zákl. přenesená",J1510,0)</f>
        <v>0</v>
      </c>
      <c r="BH1510" s="216">
        <f>IF(N1510="sníž. přenesená",J1510,0)</f>
        <v>0</v>
      </c>
      <c r="BI1510" s="216">
        <f>IF(N1510="nulová",J1510,0)</f>
        <v>0</v>
      </c>
      <c r="BJ1510" s="18" t="s">
        <v>81</v>
      </c>
      <c r="BK1510" s="216">
        <f>ROUND(I1510*H1510,2)</f>
        <v>0</v>
      </c>
      <c r="BL1510" s="18" t="s">
        <v>187</v>
      </c>
      <c r="BM1510" s="215" t="s">
        <v>1637</v>
      </c>
    </row>
    <row r="1511" spans="2:51" s="13" customFormat="1" ht="10.2">
      <c r="B1511" s="221"/>
      <c r="C1511" s="222"/>
      <c r="D1511" s="217" t="s">
        <v>177</v>
      </c>
      <c r="E1511" s="223" t="s">
        <v>1</v>
      </c>
      <c r="F1511" s="224" t="s">
        <v>1638</v>
      </c>
      <c r="G1511" s="222"/>
      <c r="H1511" s="225">
        <v>7.592</v>
      </c>
      <c r="I1511" s="226"/>
      <c r="J1511" s="222"/>
      <c r="K1511" s="222"/>
      <c r="L1511" s="227"/>
      <c r="M1511" s="228"/>
      <c r="N1511" s="229"/>
      <c r="O1511" s="229"/>
      <c r="P1511" s="229"/>
      <c r="Q1511" s="229"/>
      <c r="R1511" s="229"/>
      <c r="S1511" s="229"/>
      <c r="T1511" s="230"/>
      <c r="AT1511" s="231" t="s">
        <v>177</v>
      </c>
      <c r="AU1511" s="231" t="s">
        <v>83</v>
      </c>
      <c r="AV1511" s="13" t="s">
        <v>83</v>
      </c>
      <c r="AW1511" s="13" t="s">
        <v>29</v>
      </c>
      <c r="AX1511" s="13" t="s">
        <v>73</v>
      </c>
      <c r="AY1511" s="231" t="s">
        <v>143</v>
      </c>
    </row>
    <row r="1512" spans="2:51" s="13" customFormat="1" ht="10.2">
      <c r="B1512" s="221"/>
      <c r="C1512" s="222"/>
      <c r="D1512" s="217" t="s">
        <v>177</v>
      </c>
      <c r="E1512" s="223" t="s">
        <v>1</v>
      </c>
      <c r="F1512" s="224" t="s">
        <v>1639</v>
      </c>
      <c r="G1512" s="222"/>
      <c r="H1512" s="225">
        <v>5.4</v>
      </c>
      <c r="I1512" s="226"/>
      <c r="J1512" s="222"/>
      <c r="K1512" s="222"/>
      <c r="L1512" s="227"/>
      <c r="M1512" s="228"/>
      <c r="N1512" s="229"/>
      <c r="O1512" s="229"/>
      <c r="P1512" s="229"/>
      <c r="Q1512" s="229"/>
      <c r="R1512" s="229"/>
      <c r="S1512" s="229"/>
      <c r="T1512" s="230"/>
      <c r="AT1512" s="231" t="s">
        <v>177</v>
      </c>
      <c r="AU1512" s="231" t="s">
        <v>83</v>
      </c>
      <c r="AV1512" s="13" t="s">
        <v>83</v>
      </c>
      <c r="AW1512" s="13" t="s">
        <v>29</v>
      </c>
      <c r="AX1512" s="13" t="s">
        <v>73</v>
      </c>
      <c r="AY1512" s="231" t="s">
        <v>143</v>
      </c>
    </row>
    <row r="1513" spans="2:51" s="15" customFormat="1" ht="10.2">
      <c r="B1513" s="243"/>
      <c r="C1513" s="244"/>
      <c r="D1513" s="217" t="s">
        <v>177</v>
      </c>
      <c r="E1513" s="245" t="s">
        <v>1</v>
      </c>
      <c r="F1513" s="246" t="s">
        <v>282</v>
      </c>
      <c r="G1513" s="244"/>
      <c r="H1513" s="247">
        <v>12.992</v>
      </c>
      <c r="I1513" s="248"/>
      <c r="J1513" s="244"/>
      <c r="K1513" s="244"/>
      <c r="L1513" s="249"/>
      <c r="M1513" s="250"/>
      <c r="N1513" s="251"/>
      <c r="O1513" s="251"/>
      <c r="P1513" s="251"/>
      <c r="Q1513" s="251"/>
      <c r="R1513" s="251"/>
      <c r="S1513" s="251"/>
      <c r="T1513" s="252"/>
      <c r="AT1513" s="253" t="s">
        <v>177</v>
      </c>
      <c r="AU1513" s="253" t="s">
        <v>83</v>
      </c>
      <c r="AV1513" s="15" t="s">
        <v>157</v>
      </c>
      <c r="AW1513" s="15" t="s">
        <v>29</v>
      </c>
      <c r="AX1513" s="15" t="s">
        <v>73</v>
      </c>
      <c r="AY1513" s="253" t="s">
        <v>143</v>
      </c>
    </row>
    <row r="1514" spans="2:51" s="14" customFormat="1" ht="10.2">
      <c r="B1514" s="232"/>
      <c r="C1514" s="233"/>
      <c r="D1514" s="217" t="s">
        <v>177</v>
      </c>
      <c r="E1514" s="234" t="s">
        <v>1</v>
      </c>
      <c r="F1514" s="235" t="s">
        <v>179</v>
      </c>
      <c r="G1514" s="233"/>
      <c r="H1514" s="236">
        <v>12.992</v>
      </c>
      <c r="I1514" s="237"/>
      <c r="J1514" s="233"/>
      <c r="K1514" s="233"/>
      <c r="L1514" s="238"/>
      <c r="M1514" s="239"/>
      <c r="N1514" s="240"/>
      <c r="O1514" s="240"/>
      <c r="P1514" s="240"/>
      <c r="Q1514" s="240"/>
      <c r="R1514" s="240"/>
      <c r="S1514" s="240"/>
      <c r="T1514" s="241"/>
      <c r="AT1514" s="242" t="s">
        <v>177</v>
      </c>
      <c r="AU1514" s="242" t="s">
        <v>83</v>
      </c>
      <c r="AV1514" s="14" t="s">
        <v>151</v>
      </c>
      <c r="AW1514" s="14" t="s">
        <v>29</v>
      </c>
      <c r="AX1514" s="14" t="s">
        <v>81</v>
      </c>
      <c r="AY1514" s="242" t="s">
        <v>143</v>
      </c>
    </row>
    <row r="1515" spans="1:65" s="2" customFormat="1" ht="32.4" customHeight="1">
      <c r="A1515" s="35"/>
      <c r="B1515" s="36"/>
      <c r="C1515" s="204" t="s">
        <v>1640</v>
      </c>
      <c r="D1515" s="204" t="s">
        <v>146</v>
      </c>
      <c r="E1515" s="205" t="s">
        <v>1641</v>
      </c>
      <c r="F1515" s="206" t="s">
        <v>1642</v>
      </c>
      <c r="G1515" s="207" t="s">
        <v>199</v>
      </c>
      <c r="H1515" s="208">
        <v>12.992</v>
      </c>
      <c r="I1515" s="209"/>
      <c r="J1515" s="210">
        <f>ROUND(I1515*H1515,2)</f>
        <v>0</v>
      </c>
      <c r="K1515" s="206" t="s">
        <v>1</v>
      </c>
      <c r="L1515" s="40"/>
      <c r="M1515" s="211" t="s">
        <v>1</v>
      </c>
      <c r="N1515" s="212" t="s">
        <v>38</v>
      </c>
      <c r="O1515" s="72"/>
      <c r="P1515" s="213">
        <f>O1515*H1515</f>
        <v>0</v>
      </c>
      <c r="Q1515" s="213">
        <v>0</v>
      </c>
      <c r="R1515" s="213">
        <f>Q1515*H1515</f>
        <v>0</v>
      </c>
      <c r="S1515" s="213">
        <v>0</v>
      </c>
      <c r="T1515" s="214">
        <f>S1515*H1515</f>
        <v>0</v>
      </c>
      <c r="U1515" s="35"/>
      <c r="V1515" s="35"/>
      <c r="W1515" s="35"/>
      <c r="X1515" s="35"/>
      <c r="Y1515" s="35"/>
      <c r="Z1515" s="35"/>
      <c r="AA1515" s="35"/>
      <c r="AB1515" s="35"/>
      <c r="AC1515" s="35"/>
      <c r="AD1515" s="35"/>
      <c r="AE1515" s="35"/>
      <c r="AR1515" s="215" t="s">
        <v>187</v>
      </c>
      <c r="AT1515" s="215" t="s">
        <v>146</v>
      </c>
      <c r="AU1515" s="215" t="s">
        <v>83</v>
      </c>
      <c r="AY1515" s="18" t="s">
        <v>143</v>
      </c>
      <c r="BE1515" s="216">
        <f>IF(N1515="základní",J1515,0)</f>
        <v>0</v>
      </c>
      <c r="BF1515" s="216">
        <f>IF(N1515="snížená",J1515,0)</f>
        <v>0</v>
      </c>
      <c r="BG1515" s="216">
        <f>IF(N1515="zákl. přenesená",J1515,0)</f>
        <v>0</v>
      </c>
      <c r="BH1515" s="216">
        <f>IF(N1515="sníž. přenesená",J1515,0)</f>
        <v>0</v>
      </c>
      <c r="BI1515" s="216">
        <f>IF(N1515="nulová",J1515,0)</f>
        <v>0</v>
      </c>
      <c r="BJ1515" s="18" t="s">
        <v>81</v>
      </c>
      <c r="BK1515" s="216">
        <f>ROUND(I1515*H1515,2)</f>
        <v>0</v>
      </c>
      <c r="BL1515" s="18" t="s">
        <v>187</v>
      </c>
      <c r="BM1515" s="215" t="s">
        <v>1643</v>
      </c>
    </row>
    <row r="1516" spans="1:65" s="2" customFormat="1" ht="32.4" customHeight="1">
      <c r="A1516" s="35"/>
      <c r="B1516" s="36"/>
      <c r="C1516" s="204" t="s">
        <v>957</v>
      </c>
      <c r="D1516" s="204" t="s">
        <v>146</v>
      </c>
      <c r="E1516" s="205" t="s">
        <v>1644</v>
      </c>
      <c r="F1516" s="206" t="s">
        <v>1645</v>
      </c>
      <c r="G1516" s="207" t="s">
        <v>199</v>
      </c>
      <c r="H1516" s="208">
        <v>1473.984</v>
      </c>
      <c r="I1516" s="209"/>
      <c r="J1516" s="210">
        <f>ROUND(I1516*H1516,2)</f>
        <v>0</v>
      </c>
      <c r="K1516" s="206" t="s">
        <v>1</v>
      </c>
      <c r="L1516" s="40"/>
      <c r="M1516" s="211" t="s">
        <v>1</v>
      </c>
      <c r="N1516" s="212" t="s">
        <v>38</v>
      </c>
      <c r="O1516" s="72"/>
      <c r="P1516" s="213">
        <f>O1516*H1516</f>
        <v>0</v>
      </c>
      <c r="Q1516" s="213">
        <v>0</v>
      </c>
      <c r="R1516" s="213">
        <f>Q1516*H1516</f>
        <v>0</v>
      </c>
      <c r="S1516" s="213">
        <v>0</v>
      </c>
      <c r="T1516" s="214">
        <f>S1516*H1516</f>
        <v>0</v>
      </c>
      <c r="U1516" s="35"/>
      <c r="V1516" s="35"/>
      <c r="W1516" s="35"/>
      <c r="X1516" s="35"/>
      <c r="Y1516" s="35"/>
      <c r="Z1516" s="35"/>
      <c r="AA1516" s="35"/>
      <c r="AB1516" s="35"/>
      <c r="AC1516" s="35"/>
      <c r="AD1516" s="35"/>
      <c r="AE1516" s="35"/>
      <c r="AR1516" s="215" t="s">
        <v>187</v>
      </c>
      <c r="AT1516" s="215" t="s">
        <v>146</v>
      </c>
      <c r="AU1516" s="215" t="s">
        <v>83</v>
      </c>
      <c r="AY1516" s="18" t="s">
        <v>143</v>
      </c>
      <c r="BE1516" s="216">
        <f>IF(N1516="základní",J1516,0)</f>
        <v>0</v>
      </c>
      <c r="BF1516" s="216">
        <f>IF(N1516="snížená",J1516,0)</f>
        <v>0</v>
      </c>
      <c r="BG1516" s="216">
        <f>IF(N1516="zákl. přenesená",J1516,0)</f>
        <v>0</v>
      </c>
      <c r="BH1516" s="216">
        <f>IF(N1516="sníž. přenesená",J1516,0)</f>
        <v>0</v>
      </c>
      <c r="BI1516" s="216">
        <f>IF(N1516="nulová",J1516,0)</f>
        <v>0</v>
      </c>
      <c r="BJ1516" s="18" t="s">
        <v>81</v>
      </c>
      <c r="BK1516" s="216">
        <f>ROUND(I1516*H1516,2)</f>
        <v>0</v>
      </c>
      <c r="BL1516" s="18" t="s">
        <v>187</v>
      </c>
      <c r="BM1516" s="215" t="s">
        <v>1646</v>
      </c>
    </row>
    <row r="1517" spans="2:51" s="13" customFormat="1" ht="10.2">
      <c r="B1517" s="221"/>
      <c r="C1517" s="222"/>
      <c r="D1517" s="217" t="s">
        <v>177</v>
      </c>
      <c r="E1517" s="223" t="s">
        <v>1</v>
      </c>
      <c r="F1517" s="224" t="s">
        <v>1647</v>
      </c>
      <c r="G1517" s="222"/>
      <c r="H1517" s="225">
        <v>1473.984</v>
      </c>
      <c r="I1517" s="226"/>
      <c r="J1517" s="222"/>
      <c r="K1517" s="222"/>
      <c r="L1517" s="227"/>
      <c r="M1517" s="228"/>
      <c r="N1517" s="229"/>
      <c r="O1517" s="229"/>
      <c r="P1517" s="229"/>
      <c r="Q1517" s="229"/>
      <c r="R1517" s="229"/>
      <c r="S1517" s="229"/>
      <c r="T1517" s="230"/>
      <c r="AT1517" s="231" t="s">
        <v>177</v>
      </c>
      <c r="AU1517" s="231" t="s">
        <v>83</v>
      </c>
      <c r="AV1517" s="13" t="s">
        <v>83</v>
      </c>
      <c r="AW1517" s="13" t="s">
        <v>29</v>
      </c>
      <c r="AX1517" s="13" t="s">
        <v>73</v>
      </c>
      <c r="AY1517" s="231" t="s">
        <v>143</v>
      </c>
    </row>
    <row r="1518" spans="2:51" s="15" customFormat="1" ht="20.4">
      <c r="B1518" s="243"/>
      <c r="C1518" s="244"/>
      <c r="D1518" s="217" t="s">
        <v>177</v>
      </c>
      <c r="E1518" s="245" t="s">
        <v>1</v>
      </c>
      <c r="F1518" s="246" t="s">
        <v>1648</v>
      </c>
      <c r="G1518" s="244"/>
      <c r="H1518" s="247">
        <v>1473.984</v>
      </c>
      <c r="I1518" s="248"/>
      <c r="J1518" s="244"/>
      <c r="K1518" s="244"/>
      <c r="L1518" s="249"/>
      <c r="M1518" s="250"/>
      <c r="N1518" s="251"/>
      <c r="O1518" s="251"/>
      <c r="P1518" s="251"/>
      <c r="Q1518" s="251"/>
      <c r="R1518" s="251"/>
      <c r="S1518" s="251"/>
      <c r="T1518" s="252"/>
      <c r="AT1518" s="253" t="s">
        <v>177</v>
      </c>
      <c r="AU1518" s="253" t="s">
        <v>83</v>
      </c>
      <c r="AV1518" s="15" t="s">
        <v>157</v>
      </c>
      <c r="AW1518" s="15" t="s">
        <v>29</v>
      </c>
      <c r="AX1518" s="15" t="s">
        <v>73</v>
      </c>
      <c r="AY1518" s="253" t="s">
        <v>143</v>
      </c>
    </row>
    <row r="1519" spans="2:51" s="14" customFormat="1" ht="10.2">
      <c r="B1519" s="232"/>
      <c r="C1519" s="233"/>
      <c r="D1519" s="217" t="s">
        <v>177</v>
      </c>
      <c r="E1519" s="234" t="s">
        <v>1</v>
      </c>
      <c r="F1519" s="235" t="s">
        <v>179</v>
      </c>
      <c r="G1519" s="233"/>
      <c r="H1519" s="236">
        <v>1473.984</v>
      </c>
      <c r="I1519" s="237"/>
      <c r="J1519" s="233"/>
      <c r="K1519" s="233"/>
      <c r="L1519" s="238"/>
      <c r="M1519" s="239"/>
      <c r="N1519" s="240"/>
      <c r="O1519" s="240"/>
      <c r="P1519" s="240"/>
      <c r="Q1519" s="240"/>
      <c r="R1519" s="240"/>
      <c r="S1519" s="240"/>
      <c r="T1519" s="241"/>
      <c r="AT1519" s="242" t="s">
        <v>177</v>
      </c>
      <c r="AU1519" s="242" t="s">
        <v>83</v>
      </c>
      <c r="AV1519" s="14" t="s">
        <v>151</v>
      </c>
      <c r="AW1519" s="14" t="s">
        <v>29</v>
      </c>
      <c r="AX1519" s="14" t="s">
        <v>81</v>
      </c>
      <c r="AY1519" s="242" t="s">
        <v>143</v>
      </c>
    </row>
    <row r="1520" spans="1:65" s="2" customFormat="1" ht="21.6" customHeight="1">
      <c r="A1520" s="35"/>
      <c r="B1520" s="36"/>
      <c r="C1520" s="204" t="s">
        <v>1649</v>
      </c>
      <c r="D1520" s="204" t="s">
        <v>146</v>
      </c>
      <c r="E1520" s="205" t="s">
        <v>1650</v>
      </c>
      <c r="F1520" s="206" t="s">
        <v>1651</v>
      </c>
      <c r="G1520" s="207" t="s">
        <v>199</v>
      </c>
      <c r="H1520" s="208">
        <v>1473.984</v>
      </c>
      <c r="I1520" s="209"/>
      <c r="J1520" s="210">
        <f>ROUND(I1520*H1520,2)</f>
        <v>0</v>
      </c>
      <c r="K1520" s="206" t="s">
        <v>1</v>
      </c>
      <c r="L1520" s="40"/>
      <c r="M1520" s="211" t="s">
        <v>1</v>
      </c>
      <c r="N1520" s="212" t="s">
        <v>38</v>
      </c>
      <c r="O1520" s="72"/>
      <c r="P1520" s="213">
        <f>O1520*H1520</f>
        <v>0</v>
      </c>
      <c r="Q1520" s="213">
        <v>0</v>
      </c>
      <c r="R1520" s="213">
        <f>Q1520*H1520</f>
        <v>0</v>
      </c>
      <c r="S1520" s="213">
        <v>0</v>
      </c>
      <c r="T1520" s="214">
        <f>S1520*H1520</f>
        <v>0</v>
      </c>
      <c r="U1520" s="35"/>
      <c r="V1520" s="35"/>
      <c r="W1520" s="35"/>
      <c r="X1520" s="35"/>
      <c r="Y1520" s="35"/>
      <c r="Z1520" s="35"/>
      <c r="AA1520" s="35"/>
      <c r="AB1520" s="35"/>
      <c r="AC1520" s="35"/>
      <c r="AD1520" s="35"/>
      <c r="AE1520" s="35"/>
      <c r="AR1520" s="215" t="s">
        <v>187</v>
      </c>
      <c r="AT1520" s="215" t="s">
        <v>146</v>
      </c>
      <c r="AU1520" s="215" t="s">
        <v>83</v>
      </c>
      <c r="AY1520" s="18" t="s">
        <v>143</v>
      </c>
      <c r="BE1520" s="216">
        <f>IF(N1520="základní",J1520,0)</f>
        <v>0</v>
      </c>
      <c r="BF1520" s="216">
        <f>IF(N1520="snížená",J1520,0)</f>
        <v>0</v>
      </c>
      <c r="BG1520" s="216">
        <f>IF(N1520="zákl. přenesená",J1520,0)</f>
        <v>0</v>
      </c>
      <c r="BH1520" s="216">
        <f>IF(N1520="sníž. přenesená",J1520,0)</f>
        <v>0</v>
      </c>
      <c r="BI1520" s="216">
        <f>IF(N1520="nulová",J1520,0)</f>
        <v>0</v>
      </c>
      <c r="BJ1520" s="18" t="s">
        <v>81</v>
      </c>
      <c r="BK1520" s="216">
        <f>ROUND(I1520*H1520,2)</f>
        <v>0</v>
      </c>
      <c r="BL1520" s="18" t="s">
        <v>187</v>
      </c>
      <c r="BM1520" s="215" t="s">
        <v>1652</v>
      </c>
    </row>
    <row r="1521" spans="1:65" s="2" customFormat="1" ht="21.6" customHeight="1">
      <c r="A1521" s="35"/>
      <c r="B1521" s="36"/>
      <c r="C1521" s="204" t="s">
        <v>962</v>
      </c>
      <c r="D1521" s="204" t="s">
        <v>146</v>
      </c>
      <c r="E1521" s="205" t="s">
        <v>1653</v>
      </c>
      <c r="F1521" s="206" t="s">
        <v>1654</v>
      </c>
      <c r="G1521" s="207" t="s">
        <v>199</v>
      </c>
      <c r="H1521" s="208">
        <v>56.295</v>
      </c>
      <c r="I1521" s="209"/>
      <c r="J1521" s="210">
        <f>ROUND(I1521*H1521,2)</f>
        <v>0</v>
      </c>
      <c r="K1521" s="206" t="s">
        <v>1</v>
      </c>
      <c r="L1521" s="40"/>
      <c r="M1521" s="211" t="s">
        <v>1</v>
      </c>
      <c r="N1521" s="212" t="s">
        <v>38</v>
      </c>
      <c r="O1521" s="72"/>
      <c r="P1521" s="213">
        <f>O1521*H1521</f>
        <v>0</v>
      </c>
      <c r="Q1521" s="213">
        <v>0</v>
      </c>
      <c r="R1521" s="213">
        <f>Q1521*H1521</f>
        <v>0</v>
      </c>
      <c r="S1521" s="213">
        <v>0</v>
      </c>
      <c r="T1521" s="214">
        <f>S1521*H1521</f>
        <v>0</v>
      </c>
      <c r="U1521" s="35"/>
      <c r="V1521" s="35"/>
      <c r="W1521" s="35"/>
      <c r="X1521" s="35"/>
      <c r="Y1521" s="35"/>
      <c r="Z1521" s="35"/>
      <c r="AA1521" s="35"/>
      <c r="AB1521" s="35"/>
      <c r="AC1521" s="35"/>
      <c r="AD1521" s="35"/>
      <c r="AE1521" s="35"/>
      <c r="AR1521" s="215" t="s">
        <v>187</v>
      </c>
      <c r="AT1521" s="215" t="s">
        <v>146</v>
      </c>
      <c r="AU1521" s="215" t="s">
        <v>83</v>
      </c>
      <c r="AY1521" s="18" t="s">
        <v>143</v>
      </c>
      <c r="BE1521" s="216">
        <f>IF(N1521="základní",J1521,0)</f>
        <v>0</v>
      </c>
      <c r="BF1521" s="216">
        <f>IF(N1521="snížená",J1521,0)</f>
        <v>0</v>
      </c>
      <c r="BG1521" s="216">
        <f>IF(N1521="zákl. přenesená",J1521,0)</f>
        <v>0</v>
      </c>
      <c r="BH1521" s="216">
        <f>IF(N1521="sníž. přenesená",J1521,0)</f>
        <v>0</v>
      </c>
      <c r="BI1521" s="216">
        <f>IF(N1521="nulová",J1521,0)</f>
        <v>0</v>
      </c>
      <c r="BJ1521" s="18" t="s">
        <v>81</v>
      </c>
      <c r="BK1521" s="216">
        <f>ROUND(I1521*H1521,2)</f>
        <v>0</v>
      </c>
      <c r="BL1521" s="18" t="s">
        <v>187</v>
      </c>
      <c r="BM1521" s="215" t="s">
        <v>1655</v>
      </c>
    </row>
    <row r="1522" spans="2:51" s="13" customFormat="1" ht="10.2">
      <c r="B1522" s="221"/>
      <c r="C1522" s="222"/>
      <c r="D1522" s="217" t="s">
        <v>177</v>
      </c>
      <c r="E1522" s="223" t="s">
        <v>1</v>
      </c>
      <c r="F1522" s="224" t="s">
        <v>1656</v>
      </c>
      <c r="G1522" s="222"/>
      <c r="H1522" s="225">
        <v>33.525</v>
      </c>
      <c r="I1522" s="226"/>
      <c r="J1522" s="222"/>
      <c r="K1522" s="222"/>
      <c r="L1522" s="227"/>
      <c r="M1522" s="228"/>
      <c r="N1522" s="229"/>
      <c r="O1522" s="229"/>
      <c r="P1522" s="229"/>
      <c r="Q1522" s="229"/>
      <c r="R1522" s="229"/>
      <c r="S1522" s="229"/>
      <c r="T1522" s="230"/>
      <c r="AT1522" s="231" t="s">
        <v>177</v>
      </c>
      <c r="AU1522" s="231" t="s">
        <v>83</v>
      </c>
      <c r="AV1522" s="13" t="s">
        <v>83</v>
      </c>
      <c r="AW1522" s="13" t="s">
        <v>29</v>
      </c>
      <c r="AX1522" s="13" t="s">
        <v>73</v>
      </c>
      <c r="AY1522" s="231" t="s">
        <v>143</v>
      </c>
    </row>
    <row r="1523" spans="2:51" s="15" customFormat="1" ht="10.2">
      <c r="B1523" s="243"/>
      <c r="C1523" s="244"/>
      <c r="D1523" s="217" t="s">
        <v>177</v>
      </c>
      <c r="E1523" s="245" t="s">
        <v>1</v>
      </c>
      <c r="F1523" s="246" t="s">
        <v>757</v>
      </c>
      <c r="G1523" s="244"/>
      <c r="H1523" s="247">
        <v>33.525</v>
      </c>
      <c r="I1523" s="248"/>
      <c r="J1523" s="244"/>
      <c r="K1523" s="244"/>
      <c r="L1523" s="249"/>
      <c r="M1523" s="250"/>
      <c r="N1523" s="251"/>
      <c r="O1523" s="251"/>
      <c r="P1523" s="251"/>
      <c r="Q1523" s="251"/>
      <c r="R1523" s="251"/>
      <c r="S1523" s="251"/>
      <c r="T1523" s="252"/>
      <c r="AT1523" s="253" t="s">
        <v>177</v>
      </c>
      <c r="AU1523" s="253" t="s">
        <v>83</v>
      </c>
      <c r="AV1523" s="15" t="s">
        <v>157</v>
      </c>
      <c r="AW1523" s="15" t="s">
        <v>29</v>
      </c>
      <c r="AX1523" s="15" t="s">
        <v>73</v>
      </c>
      <c r="AY1523" s="253" t="s">
        <v>143</v>
      </c>
    </row>
    <row r="1524" spans="2:51" s="13" customFormat="1" ht="10.2">
      <c r="B1524" s="221"/>
      <c r="C1524" s="222"/>
      <c r="D1524" s="217" t="s">
        <v>177</v>
      </c>
      <c r="E1524" s="223" t="s">
        <v>1</v>
      </c>
      <c r="F1524" s="224" t="s">
        <v>1657</v>
      </c>
      <c r="G1524" s="222"/>
      <c r="H1524" s="225">
        <v>22.77</v>
      </c>
      <c r="I1524" s="226"/>
      <c r="J1524" s="222"/>
      <c r="K1524" s="222"/>
      <c r="L1524" s="227"/>
      <c r="M1524" s="228"/>
      <c r="N1524" s="229"/>
      <c r="O1524" s="229"/>
      <c r="P1524" s="229"/>
      <c r="Q1524" s="229"/>
      <c r="R1524" s="229"/>
      <c r="S1524" s="229"/>
      <c r="T1524" s="230"/>
      <c r="AT1524" s="231" t="s">
        <v>177</v>
      </c>
      <c r="AU1524" s="231" t="s">
        <v>83</v>
      </c>
      <c r="AV1524" s="13" t="s">
        <v>83</v>
      </c>
      <c r="AW1524" s="13" t="s">
        <v>29</v>
      </c>
      <c r="AX1524" s="13" t="s">
        <v>73</v>
      </c>
      <c r="AY1524" s="231" t="s">
        <v>143</v>
      </c>
    </row>
    <row r="1525" spans="2:51" s="15" customFormat="1" ht="10.2">
      <c r="B1525" s="243"/>
      <c r="C1525" s="244"/>
      <c r="D1525" s="217" t="s">
        <v>177</v>
      </c>
      <c r="E1525" s="245" t="s">
        <v>1</v>
      </c>
      <c r="F1525" s="246" t="s">
        <v>744</v>
      </c>
      <c r="G1525" s="244"/>
      <c r="H1525" s="247">
        <v>22.77</v>
      </c>
      <c r="I1525" s="248"/>
      <c r="J1525" s="244"/>
      <c r="K1525" s="244"/>
      <c r="L1525" s="249"/>
      <c r="M1525" s="250"/>
      <c r="N1525" s="251"/>
      <c r="O1525" s="251"/>
      <c r="P1525" s="251"/>
      <c r="Q1525" s="251"/>
      <c r="R1525" s="251"/>
      <c r="S1525" s="251"/>
      <c r="T1525" s="252"/>
      <c r="AT1525" s="253" t="s">
        <v>177</v>
      </c>
      <c r="AU1525" s="253" t="s">
        <v>83</v>
      </c>
      <c r="AV1525" s="15" t="s">
        <v>157</v>
      </c>
      <c r="AW1525" s="15" t="s">
        <v>29</v>
      </c>
      <c r="AX1525" s="15" t="s">
        <v>73</v>
      </c>
      <c r="AY1525" s="253" t="s">
        <v>143</v>
      </c>
    </row>
    <row r="1526" spans="2:51" s="14" customFormat="1" ht="10.2">
      <c r="B1526" s="232"/>
      <c r="C1526" s="233"/>
      <c r="D1526" s="217" t="s">
        <v>177</v>
      </c>
      <c r="E1526" s="234" t="s">
        <v>1</v>
      </c>
      <c r="F1526" s="235" t="s">
        <v>179</v>
      </c>
      <c r="G1526" s="233"/>
      <c r="H1526" s="236">
        <v>56.295</v>
      </c>
      <c r="I1526" s="237"/>
      <c r="J1526" s="233"/>
      <c r="K1526" s="233"/>
      <c r="L1526" s="238"/>
      <c r="M1526" s="239"/>
      <c r="N1526" s="240"/>
      <c r="O1526" s="240"/>
      <c r="P1526" s="240"/>
      <c r="Q1526" s="240"/>
      <c r="R1526" s="240"/>
      <c r="S1526" s="240"/>
      <c r="T1526" s="241"/>
      <c r="AT1526" s="242" t="s">
        <v>177</v>
      </c>
      <c r="AU1526" s="242" t="s">
        <v>83</v>
      </c>
      <c r="AV1526" s="14" t="s">
        <v>151</v>
      </c>
      <c r="AW1526" s="14" t="s">
        <v>29</v>
      </c>
      <c r="AX1526" s="14" t="s">
        <v>81</v>
      </c>
      <c r="AY1526" s="242" t="s">
        <v>143</v>
      </c>
    </row>
    <row r="1527" spans="2:63" s="12" customFormat="1" ht="22.8" customHeight="1">
      <c r="B1527" s="188"/>
      <c r="C1527" s="189"/>
      <c r="D1527" s="190" t="s">
        <v>72</v>
      </c>
      <c r="E1527" s="202" t="s">
        <v>1658</v>
      </c>
      <c r="F1527" s="202" t="s">
        <v>1659</v>
      </c>
      <c r="G1527" s="189"/>
      <c r="H1527" s="189"/>
      <c r="I1527" s="192"/>
      <c r="J1527" s="203">
        <f>BK1527</f>
        <v>0</v>
      </c>
      <c r="K1527" s="189"/>
      <c r="L1527" s="194"/>
      <c r="M1527" s="195"/>
      <c r="N1527" s="196"/>
      <c r="O1527" s="196"/>
      <c r="P1527" s="197">
        <f>SUM(P1528:P1549)</f>
        <v>0</v>
      </c>
      <c r="Q1527" s="196"/>
      <c r="R1527" s="197">
        <f>SUM(R1528:R1549)</f>
        <v>0.2344542165</v>
      </c>
      <c r="S1527" s="196"/>
      <c r="T1527" s="198">
        <f>SUM(T1528:T1549)</f>
        <v>0</v>
      </c>
      <c r="AR1527" s="199" t="s">
        <v>83</v>
      </c>
      <c r="AT1527" s="200" t="s">
        <v>72</v>
      </c>
      <c r="AU1527" s="200" t="s">
        <v>81</v>
      </c>
      <c r="AY1527" s="199" t="s">
        <v>143</v>
      </c>
      <c r="BK1527" s="201">
        <f>SUM(BK1528:BK1549)</f>
        <v>0</v>
      </c>
    </row>
    <row r="1528" spans="1:65" s="2" customFormat="1" ht="43.2" customHeight="1">
      <c r="A1528" s="35"/>
      <c r="B1528" s="36"/>
      <c r="C1528" s="204" t="s">
        <v>1660</v>
      </c>
      <c r="D1528" s="204" t="s">
        <v>146</v>
      </c>
      <c r="E1528" s="205" t="s">
        <v>1661</v>
      </c>
      <c r="F1528" s="206" t="s">
        <v>1662</v>
      </c>
      <c r="G1528" s="207" t="s">
        <v>199</v>
      </c>
      <c r="H1528" s="208">
        <v>729.705</v>
      </c>
      <c r="I1528" s="209"/>
      <c r="J1528" s="210">
        <f>ROUND(I1528*H1528,2)</f>
        <v>0</v>
      </c>
      <c r="K1528" s="206" t="s">
        <v>150</v>
      </c>
      <c r="L1528" s="40"/>
      <c r="M1528" s="211" t="s">
        <v>1</v>
      </c>
      <c r="N1528" s="212" t="s">
        <v>38</v>
      </c>
      <c r="O1528" s="72"/>
      <c r="P1528" s="213">
        <f>O1528*H1528</f>
        <v>0</v>
      </c>
      <c r="Q1528" s="213">
        <v>0.0003213</v>
      </c>
      <c r="R1528" s="213">
        <f>Q1528*H1528</f>
        <v>0.2344542165</v>
      </c>
      <c r="S1528" s="213">
        <v>0</v>
      </c>
      <c r="T1528" s="214">
        <f>S1528*H1528</f>
        <v>0</v>
      </c>
      <c r="U1528" s="35"/>
      <c r="V1528" s="35"/>
      <c r="W1528" s="35"/>
      <c r="X1528" s="35"/>
      <c r="Y1528" s="35"/>
      <c r="Z1528" s="35"/>
      <c r="AA1528" s="35"/>
      <c r="AB1528" s="35"/>
      <c r="AC1528" s="35"/>
      <c r="AD1528" s="35"/>
      <c r="AE1528" s="35"/>
      <c r="AR1528" s="215" t="s">
        <v>187</v>
      </c>
      <c r="AT1528" s="215" t="s">
        <v>146</v>
      </c>
      <c r="AU1528" s="215" t="s">
        <v>83</v>
      </c>
      <c r="AY1528" s="18" t="s">
        <v>143</v>
      </c>
      <c r="BE1528" s="216">
        <f>IF(N1528="základní",J1528,0)</f>
        <v>0</v>
      </c>
      <c r="BF1528" s="216">
        <f>IF(N1528="snížená",J1528,0)</f>
        <v>0</v>
      </c>
      <c r="BG1528" s="216">
        <f>IF(N1528="zákl. přenesená",J1528,0)</f>
        <v>0</v>
      </c>
      <c r="BH1528" s="216">
        <f>IF(N1528="sníž. přenesená",J1528,0)</f>
        <v>0</v>
      </c>
      <c r="BI1528" s="216">
        <f>IF(N1528="nulová",J1528,0)</f>
        <v>0</v>
      </c>
      <c r="BJ1528" s="18" t="s">
        <v>81</v>
      </c>
      <c r="BK1528" s="216">
        <f>ROUND(I1528*H1528,2)</f>
        <v>0</v>
      </c>
      <c r="BL1528" s="18" t="s">
        <v>187</v>
      </c>
      <c r="BM1528" s="215" t="s">
        <v>1663</v>
      </c>
    </row>
    <row r="1529" spans="2:51" s="13" customFormat="1" ht="10.2">
      <c r="B1529" s="221"/>
      <c r="C1529" s="222"/>
      <c r="D1529" s="217" t="s">
        <v>177</v>
      </c>
      <c r="E1529" s="223" t="s">
        <v>1</v>
      </c>
      <c r="F1529" s="224" t="s">
        <v>1664</v>
      </c>
      <c r="G1529" s="222"/>
      <c r="H1529" s="225">
        <v>88.8</v>
      </c>
      <c r="I1529" s="226"/>
      <c r="J1529" s="222"/>
      <c r="K1529" s="222"/>
      <c r="L1529" s="227"/>
      <c r="M1529" s="228"/>
      <c r="N1529" s="229"/>
      <c r="O1529" s="229"/>
      <c r="P1529" s="229"/>
      <c r="Q1529" s="229"/>
      <c r="R1529" s="229"/>
      <c r="S1529" s="229"/>
      <c r="T1529" s="230"/>
      <c r="AT1529" s="231" t="s">
        <v>177</v>
      </c>
      <c r="AU1529" s="231" t="s">
        <v>83</v>
      </c>
      <c r="AV1529" s="13" t="s">
        <v>83</v>
      </c>
      <c r="AW1529" s="13" t="s">
        <v>29</v>
      </c>
      <c r="AX1529" s="13" t="s">
        <v>73</v>
      </c>
      <c r="AY1529" s="231" t="s">
        <v>143</v>
      </c>
    </row>
    <row r="1530" spans="2:51" s="13" customFormat="1" ht="10.2">
      <c r="B1530" s="221"/>
      <c r="C1530" s="222"/>
      <c r="D1530" s="217" t="s">
        <v>177</v>
      </c>
      <c r="E1530" s="223" t="s">
        <v>1</v>
      </c>
      <c r="F1530" s="224" t="s">
        <v>1665</v>
      </c>
      <c r="G1530" s="222"/>
      <c r="H1530" s="225">
        <v>48.225</v>
      </c>
      <c r="I1530" s="226"/>
      <c r="J1530" s="222"/>
      <c r="K1530" s="222"/>
      <c r="L1530" s="227"/>
      <c r="M1530" s="228"/>
      <c r="N1530" s="229"/>
      <c r="O1530" s="229"/>
      <c r="P1530" s="229"/>
      <c r="Q1530" s="229"/>
      <c r="R1530" s="229"/>
      <c r="S1530" s="229"/>
      <c r="T1530" s="230"/>
      <c r="AT1530" s="231" t="s">
        <v>177</v>
      </c>
      <c r="AU1530" s="231" t="s">
        <v>83</v>
      </c>
      <c r="AV1530" s="13" t="s">
        <v>83</v>
      </c>
      <c r="AW1530" s="13" t="s">
        <v>29</v>
      </c>
      <c r="AX1530" s="13" t="s">
        <v>73</v>
      </c>
      <c r="AY1530" s="231" t="s">
        <v>143</v>
      </c>
    </row>
    <row r="1531" spans="2:51" s="13" customFormat="1" ht="10.2">
      <c r="B1531" s="221"/>
      <c r="C1531" s="222"/>
      <c r="D1531" s="217" t="s">
        <v>177</v>
      </c>
      <c r="E1531" s="223" t="s">
        <v>1</v>
      </c>
      <c r="F1531" s="224" t="s">
        <v>1666</v>
      </c>
      <c r="G1531" s="222"/>
      <c r="H1531" s="225">
        <v>37.2</v>
      </c>
      <c r="I1531" s="226"/>
      <c r="J1531" s="222"/>
      <c r="K1531" s="222"/>
      <c r="L1531" s="227"/>
      <c r="M1531" s="228"/>
      <c r="N1531" s="229"/>
      <c r="O1531" s="229"/>
      <c r="P1531" s="229"/>
      <c r="Q1531" s="229"/>
      <c r="R1531" s="229"/>
      <c r="S1531" s="229"/>
      <c r="T1531" s="230"/>
      <c r="AT1531" s="231" t="s">
        <v>177</v>
      </c>
      <c r="AU1531" s="231" t="s">
        <v>83</v>
      </c>
      <c r="AV1531" s="13" t="s">
        <v>83</v>
      </c>
      <c r="AW1531" s="13" t="s">
        <v>29</v>
      </c>
      <c r="AX1531" s="13" t="s">
        <v>73</v>
      </c>
      <c r="AY1531" s="231" t="s">
        <v>143</v>
      </c>
    </row>
    <row r="1532" spans="2:51" s="13" customFormat="1" ht="10.2">
      <c r="B1532" s="221"/>
      <c r="C1532" s="222"/>
      <c r="D1532" s="217" t="s">
        <v>177</v>
      </c>
      <c r="E1532" s="223" t="s">
        <v>1</v>
      </c>
      <c r="F1532" s="224" t="s">
        <v>1667</v>
      </c>
      <c r="G1532" s="222"/>
      <c r="H1532" s="225">
        <v>12.9</v>
      </c>
      <c r="I1532" s="226"/>
      <c r="J1532" s="222"/>
      <c r="K1532" s="222"/>
      <c r="L1532" s="227"/>
      <c r="M1532" s="228"/>
      <c r="N1532" s="229"/>
      <c r="O1532" s="229"/>
      <c r="P1532" s="229"/>
      <c r="Q1532" s="229"/>
      <c r="R1532" s="229"/>
      <c r="S1532" s="229"/>
      <c r="T1532" s="230"/>
      <c r="AT1532" s="231" t="s">
        <v>177</v>
      </c>
      <c r="AU1532" s="231" t="s">
        <v>83</v>
      </c>
      <c r="AV1532" s="13" t="s">
        <v>83</v>
      </c>
      <c r="AW1532" s="13" t="s">
        <v>29</v>
      </c>
      <c r="AX1532" s="13" t="s">
        <v>73</v>
      </c>
      <c r="AY1532" s="231" t="s">
        <v>143</v>
      </c>
    </row>
    <row r="1533" spans="2:51" s="13" customFormat="1" ht="10.2">
      <c r="B1533" s="221"/>
      <c r="C1533" s="222"/>
      <c r="D1533" s="217" t="s">
        <v>177</v>
      </c>
      <c r="E1533" s="223" t="s">
        <v>1</v>
      </c>
      <c r="F1533" s="224" t="s">
        <v>1668</v>
      </c>
      <c r="G1533" s="222"/>
      <c r="H1533" s="225">
        <v>-7.74</v>
      </c>
      <c r="I1533" s="226"/>
      <c r="J1533" s="222"/>
      <c r="K1533" s="222"/>
      <c r="L1533" s="227"/>
      <c r="M1533" s="228"/>
      <c r="N1533" s="229"/>
      <c r="O1533" s="229"/>
      <c r="P1533" s="229"/>
      <c r="Q1533" s="229"/>
      <c r="R1533" s="229"/>
      <c r="S1533" s="229"/>
      <c r="T1533" s="230"/>
      <c r="AT1533" s="231" t="s">
        <v>177</v>
      </c>
      <c r="AU1533" s="231" t="s">
        <v>83</v>
      </c>
      <c r="AV1533" s="13" t="s">
        <v>83</v>
      </c>
      <c r="AW1533" s="13" t="s">
        <v>29</v>
      </c>
      <c r="AX1533" s="13" t="s">
        <v>73</v>
      </c>
      <c r="AY1533" s="231" t="s">
        <v>143</v>
      </c>
    </row>
    <row r="1534" spans="2:51" s="15" customFormat="1" ht="10.2">
      <c r="B1534" s="243"/>
      <c r="C1534" s="244"/>
      <c r="D1534" s="217" t="s">
        <v>177</v>
      </c>
      <c r="E1534" s="245" t="s">
        <v>1</v>
      </c>
      <c r="F1534" s="246" t="s">
        <v>744</v>
      </c>
      <c r="G1534" s="244"/>
      <c r="H1534" s="247">
        <v>179.38500000000002</v>
      </c>
      <c r="I1534" s="248"/>
      <c r="J1534" s="244"/>
      <c r="K1534" s="244"/>
      <c r="L1534" s="249"/>
      <c r="M1534" s="250"/>
      <c r="N1534" s="251"/>
      <c r="O1534" s="251"/>
      <c r="P1534" s="251"/>
      <c r="Q1534" s="251"/>
      <c r="R1534" s="251"/>
      <c r="S1534" s="251"/>
      <c r="T1534" s="252"/>
      <c r="AT1534" s="253" t="s">
        <v>177</v>
      </c>
      <c r="AU1534" s="253" t="s">
        <v>83</v>
      </c>
      <c r="AV1534" s="15" t="s">
        <v>157</v>
      </c>
      <c r="AW1534" s="15" t="s">
        <v>29</v>
      </c>
      <c r="AX1534" s="15" t="s">
        <v>73</v>
      </c>
      <c r="AY1534" s="253" t="s">
        <v>143</v>
      </c>
    </row>
    <row r="1535" spans="2:51" s="13" customFormat="1" ht="10.2">
      <c r="B1535" s="221"/>
      <c r="C1535" s="222"/>
      <c r="D1535" s="217" t="s">
        <v>177</v>
      </c>
      <c r="E1535" s="223" t="s">
        <v>1</v>
      </c>
      <c r="F1535" s="224" t="s">
        <v>1669</v>
      </c>
      <c r="G1535" s="222"/>
      <c r="H1535" s="225">
        <v>88.95</v>
      </c>
      <c r="I1535" s="226"/>
      <c r="J1535" s="222"/>
      <c r="K1535" s="222"/>
      <c r="L1535" s="227"/>
      <c r="M1535" s="228"/>
      <c r="N1535" s="229"/>
      <c r="O1535" s="229"/>
      <c r="P1535" s="229"/>
      <c r="Q1535" s="229"/>
      <c r="R1535" s="229"/>
      <c r="S1535" s="229"/>
      <c r="T1535" s="230"/>
      <c r="AT1535" s="231" t="s">
        <v>177</v>
      </c>
      <c r="AU1535" s="231" t="s">
        <v>83</v>
      </c>
      <c r="AV1535" s="13" t="s">
        <v>83</v>
      </c>
      <c r="AW1535" s="13" t="s">
        <v>29</v>
      </c>
      <c r="AX1535" s="13" t="s">
        <v>73</v>
      </c>
      <c r="AY1535" s="231" t="s">
        <v>143</v>
      </c>
    </row>
    <row r="1536" spans="2:51" s="13" customFormat="1" ht="10.2">
      <c r="B1536" s="221"/>
      <c r="C1536" s="222"/>
      <c r="D1536" s="217" t="s">
        <v>177</v>
      </c>
      <c r="E1536" s="223" t="s">
        <v>1</v>
      </c>
      <c r="F1536" s="224" t="s">
        <v>1670</v>
      </c>
      <c r="G1536" s="222"/>
      <c r="H1536" s="225">
        <v>50.4</v>
      </c>
      <c r="I1536" s="226"/>
      <c r="J1536" s="222"/>
      <c r="K1536" s="222"/>
      <c r="L1536" s="227"/>
      <c r="M1536" s="228"/>
      <c r="N1536" s="229"/>
      <c r="O1536" s="229"/>
      <c r="P1536" s="229"/>
      <c r="Q1536" s="229"/>
      <c r="R1536" s="229"/>
      <c r="S1536" s="229"/>
      <c r="T1536" s="230"/>
      <c r="AT1536" s="231" t="s">
        <v>177</v>
      </c>
      <c r="AU1536" s="231" t="s">
        <v>83</v>
      </c>
      <c r="AV1536" s="13" t="s">
        <v>83</v>
      </c>
      <c r="AW1536" s="13" t="s">
        <v>29</v>
      </c>
      <c r="AX1536" s="13" t="s">
        <v>73</v>
      </c>
      <c r="AY1536" s="231" t="s">
        <v>143</v>
      </c>
    </row>
    <row r="1537" spans="2:51" s="13" customFormat="1" ht="10.2">
      <c r="B1537" s="221"/>
      <c r="C1537" s="222"/>
      <c r="D1537" s="217" t="s">
        <v>177</v>
      </c>
      <c r="E1537" s="223" t="s">
        <v>1</v>
      </c>
      <c r="F1537" s="224" t="s">
        <v>1671</v>
      </c>
      <c r="G1537" s="222"/>
      <c r="H1537" s="225">
        <v>49.8</v>
      </c>
      <c r="I1537" s="226"/>
      <c r="J1537" s="222"/>
      <c r="K1537" s="222"/>
      <c r="L1537" s="227"/>
      <c r="M1537" s="228"/>
      <c r="N1537" s="229"/>
      <c r="O1537" s="229"/>
      <c r="P1537" s="229"/>
      <c r="Q1537" s="229"/>
      <c r="R1537" s="229"/>
      <c r="S1537" s="229"/>
      <c r="T1537" s="230"/>
      <c r="AT1537" s="231" t="s">
        <v>177</v>
      </c>
      <c r="AU1537" s="231" t="s">
        <v>83</v>
      </c>
      <c r="AV1537" s="13" t="s">
        <v>83</v>
      </c>
      <c r="AW1537" s="13" t="s">
        <v>29</v>
      </c>
      <c r="AX1537" s="13" t="s">
        <v>73</v>
      </c>
      <c r="AY1537" s="231" t="s">
        <v>143</v>
      </c>
    </row>
    <row r="1538" spans="2:51" s="15" customFormat="1" ht="10.2">
      <c r="B1538" s="243"/>
      <c r="C1538" s="244"/>
      <c r="D1538" s="217" t="s">
        <v>177</v>
      </c>
      <c r="E1538" s="245" t="s">
        <v>1</v>
      </c>
      <c r="F1538" s="246" t="s">
        <v>748</v>
      </c>
      <c r="G1538" s="244"/>
      <c r="H1538" s="247">
        <v>189.14999999999998</v>
      </c>
      <c r="I1538" s="248"/>
      <c r="J1538" s="244"/>
      <c r="K1538" s="244"/>
      <c r="L1538" s="249"/>
      <c r="M1538" s="250"/>
      <c r="N1538" s="251"/>
      <c r="O1538" s="251"/>
      <c r="P1538" s="251"/>
      <c r="Q1538" s="251"/>
      <c r="R1538" s="251"/>
      <c r="S1538" s="251"/>
      <c r="T1538" s="252"/>
      <c r="AT1538" s="253" t="s">
        <v>177</v>
      </c>
      <c r="AU1538" s="253" t="s">
        <v>83</v>
      </c>
      <c r="AV1538" s="15" t="s">
        <v>157</v>
      </c>
      <c r="AW1538" s="15" t="s">
        <v>29</v>
      </c>
      <c r="AX1538" s="15" t="s">
        <v>73</v>
      </c>
      <c r="AY1538" s="253" t="s">
        <v>143</v>
      </c>
    </row>
    <row r="1539" spans="2:51" s="13" customFormat="1" ht="10.2">
      <c r="B1539" s="221"/>
      <c r="C1539" s="222"/>
      <c r="D1539" s="217" t="s">
        <v>177</v>
      </c>
      <c r="E1539" s="223" t="s">
        <v>1</v>
      </c>
      <c r="F1539" s="224" t="s">
        <v>1672</v>
      </c>
      <c r="G1539" s="222"/>
      <c r="H1539" s="225">
        <v>88.875</v>
      </c>
      <c r="I1539" s="226"/>
      <c r="J1539" s="222"/>
      <c r="K1539" s="222"/>
      <c r="L1539" s="227"/>
      <c r="M1539" s="228"/>
      <c r="N1539" s="229"/>
      <c r="O1539" s="229"/>
      <c r="P1539" s="229"/>
      <c r="Q1539" s="229"/>
      <c r="R1539" s="229"/>
      <c r="S1539" s="229"/>
      <c r="T1539" s="230"/>
      <c r="AT1539" s="231" t="s">
        <v>177</v>
      </c>
      <c r="AU1539" s="231" t="s">
        <v>83</v>
      </c>
      <c r="AV1539" s="13" t="s">
        <v>83</v>
      </c>
      <c r="AW1539" s="13" t="s">
        <v>29</v>
      </c>
      <c r="AX1539" s="13" t="s">
        <v>73</v>
      </c>
      <c r="AY1539" s="231" t="s">
        <v>143</v>
      </c>
    </row>
    <row r="1540" spans="2:51" s="13" customFormat="1" ht="10.2">
      <c r="B1540" s="221"/>
      <c r="C1540" s="222"/>
      <c r="D1540" s="217" t="s">
        <v>177</v>
      </c>
      <c r="E1540" s="223" t="s">
        <v>1</v>
      </c>
      <c r="F1540" s="224" t="s">
        <v>1673</v>
      </c>
      <c r="G1540" s="222"/>
      <c r="H1540" s="225">
        <v>49.95</v>
      </c>
      <c r="I1540" s="226"/>
      <c r="J1540" s="222"/>
      <c r="K1540" s="222"/>
      <c r="L1540" s="227"/>
      <c r="M1540" s="228"/>
      <c r="N1540" s="229"/>
      <c r="O1540" s="229"/>
      <c r="P1540" s="229"/>
      <c r="Q1540" s="229"/>
      <c r="R1540" s="229"/>
      <c r="S1540" s="229"/>
      <c r="T1540" s="230"/>
      <c r="AT1540" s="231" t="s">
        <v>177</v>
      </c>
      <c r="AU1540" s="231" t="s">
        <v>83</v>
      </c>
      <c r="AV1540" s="13" t="s">
        <v>83</v>
      </c>
      <c r="AW1540" s="13" t="s">
        <v>29</v>
      </c>
      <c r="AX1540" s="13" t="s">
        <v>73</v>
      </c>
      <c r="AY1540" s="231" t="s">
        <v>143</v>
      </c>
    </row>
    <row r="1541" spans="2:51" s="13" customFormat="1" ht="10.2">
      <c r="B1541" s="221"/>
      <c r="C1541" s="222"/>
      <c r="D1541" s="217" t="s">
        <v>177</v>
      </c>
      <c r="E1541" s="223" t="s">
        <v>1</v>
      </c>
      <c r="F1541" s="224" t="s">
        <v>1674</v>
      </c>
      <c r="G1541" s="222"/>
      <c r="H1541" s="225">
        <v>50.1</v>
      </c>
      <c r="I1541" s="226"/>
      <c r="J1541" s="222"/>
      <c r="K1541" s="222"/>
      <c r="L1541" s="227"/>
      <c r="M1541" s="228"/>
      <c r="N1541" s="229"/>
      <c r="O1541" s="229"/>
      <c r="P1541" s="229"/>
      <c r="Q1541" s="229"/>
      <c r="R1541" s="229"/>
      <c r="S1541" s="229"/>
      <c r="T1541" s="230"/>
      <c r="AT1541" s="231" t="s">
        <v>177</v>
      </c>
      <c r="AU1541" s="231" t="s">
        <v>83</v>
      </c>
      <c r="AV1541" s="13" t="s">
        <v>83</v>
      </c>
      <c r="AW1541" s="13" t="s">
        <v>29</v>
      </c>
      <c r="AX1541" s="13" t="s">
        <v>73</v>
      </c>
      <c r="AY1541" s="231" t="s">
        <v>143</v>
      </c>
    </row>
    <row r="1542" spans="2:51" s="15" customFormat="1" ht="10.2">
      <c r="B1542" s="243"/>
      <c r="C1542" s="244"/>
      <c r="D1542" s="217" t="s">
        <v>177</v>
      </c>
      <c r="E1542" s="245" t="s">
        <v>1</v>
      </c>
      <c r="F1542" s="246" t="s">
        <v>752</v>
      </c>
      <c r="G1542" s="244"/>
      <c r="H1542" s="247">
        <v>188.92499999999998</v>
      </c>
      <c r="I1542" s="248"/>
      <c r="J1542" s="244"/>
      <c r="K1542" s="244"/>
      <c r="L1542" s="249"/>
      <c r="M1542" s="250"/>
      <c r="N1542" s="251"/>
      <c r="O1542" s="251"/>
      <c r="P1542" s="251"/>
      <c r="Q1542" s="251"/>
      <c r="R1542" s="251"/>
      <c r="S1542" s="251"/>
      <c r="T1542" s="252"/>
      <c r="AT1542" s="253" t="s">
        <v>177</v>
      </c>
      <c r="AU1542" s="253" t="s">
        <v>83</v>
      </c>
      <c r="AV1542" s="15" t="s">
        <v>157</v>
      </c>
      <c r="AW1542" s="15" t="s">
        <v>29</v>
      </c>
      <c r="AX1542" s="15" t="s">
        <v>73</v>
      </c>
      <c r="AY1542" s="253" t="s">
        <v>143</v>
      </c>
    </row>
    <row r="1543" spans="2:51" s="13" customFormat="1" ht="10.2">
      <c r="B1543" s="221"/>
      <c r="C1543" s="222"/>
      <c r="D1543" s="217" t="s">
        <v>177</v>
      </c>
      <c r="E1543" s="223" t="s">
        <v>1</v>
      </c>
      <c r="F1543" s="224" t="s">
        <v>1675</v>
      </c>
      <c r="G1543" s="222"/>
      <c r="H1543" s="225">
        <v>87.975</v>
      </c>
      <c r="I1543" s="226"/>
      <c r="J1543" s="222"/>
      <c r="K1543" s="222"/>
      <c r="L1543" s="227"/>
      <c r="M1543" s="228"/>
      <c r="N1543" s="229"/>
      <c r="O1543" s="229"/>
      <c r="P1543" s="229"/>
      <c r="Q1543" s="229"/>
      <c r="R1543" s="229"/>
      <c r="S1543" s="229"/>
      <c r="T1543" s="230"/>
      <c r="AT1543" s="231" t="s">
        <v>177</v>
      </c>
      <c r="AU1543" s="231" t="s">
        <v>83</v>
      </c>
      <c r="AV1543" s="13" t="s">
        <v>83</v>
      </c>
      <c r="AW1543" s="13" t="s">
        <v>29</v>
      </c>
      <c r="AX1543" s="13" t="s">
        <v>73</v>
      </c>
      <c r="AY1543" s="231" t="s">
        <v>143</v>
      </c>
    </row>
    <row r="1544" spans="2:51" s="13" customFormat="1" ht="10.2">
      <c r="B1544" s="221"/>
      <c r="C1544" s="222"/>
      <c r="D1544" s="217" t="s">
        <v>177</v>
      </c>
      <c r="E1544" s="223" t="s">
        <v>1</v>
      </c>
      <c r="F1544" s="224" t="s">
        <v>1676</v>
      </c>
      <c r="G1544" s="222"/>
      <c r="H1544" s="225">
        <v>49.95</v>
      </c>
      <c r="I1544" s="226"/>
      <c r="J1544" s="222"/>
      <c r="K1544" s="222"/>
      <c r="L1544" s="227"/>
      <c r="M1544" s="228"/>
      <c r="N1544" s="229"/>
      <c r="O1544" s="229"/>
      <c r="P1544" s="229"/>
      <c r="Q1544" s="229"/>
      <c r="R1544" s="229"/>
      <c r="S1544" s="229"/>
      <c r="T1544" s="230"/>
      <c r="AT1544" s="231" t="s">
        <v>177</v>
      </c>
      <c r="AU1544" s="231" t="s">
        <v>83</v>
      </c>
      <c r="AV1544" s="13" t="s">
        <v>83</v>
      </c>
      <c r="AW1544" s="13" t="s">
        <v>29</v>
      </c>
      <c r="AX1544" s="13" t="s">
        <v>73</v>
      </c>
      <c r="AY1544" s="231" t="s">
        <v>143</v>
      </c>
    </row>
    <row r="1545" spans="2:51" s="13" customFormat="1" ht="10.2">
      <c r="B1545" s="221"/>
      <c r="C1545" s="222"/>
      <c r="D1545" s="217" t="s">
        <v>177</v>
      </c>
      <c r="E1545" s="223" t="s">
        <v>1</v>
      </c>
      <c r="F1545" s="224" t="s">
        <v>1677</v>
      </c>
      <c r="G1545" s="222"/>
      <c r="H1545" s="225">
        <v>24</v>
      </c>
      <c r="I1545" s="226"/>
      <c r="J1545" s="222"/>
      <c r="K1545" s="222"/>
      <c r="L1545" s="227"/>
      <c r="M1545" s="228"/>
      <c r="N1545" s="229"/>
      <c r="O1545" s="229"/>
      <c r="P1545" s="229"/>
      <c r="Q1545" s="229"/>
      <c r="R1545" s="229"/>
      <c r="S1545" s="229"/>
      <c r="T1545" s="230"/>
      <c r="AT1545" s="231" t="s">
        <v>177</v>
      </c>
      <c r="AU1545" s="231" t="s">
        <v>83</v>
      </c>
      <c r="AV1545" s="13" t="s">
        <v>83</v>
      </c>
      <c r="AW1545" s="13" t="s">
        <v>29</v>
      </c>
      <c r="AX1545" s="13" t="s">
        <v>73</v>
      </c>
      <c r="AY1545" s="231" t="s">
        <v>143</v>
      </c>
    </row>
    <row r="1546" spans="2:51" s="13" customFormat="1" ht="10.2">
      <c r="B1546" s="221"/>
      <c r="C1546" s="222"/>
      <c r="D1546" s="217" t="s">
        <v>177</v>
      </c>
      <c r="E1546" s="223" t="s">
        <v>1</v>
      </c>
      <c r="F1546" s="224" t="s">
        <v>1678</v>
      </c>
      <c r="G1546" s="222"/>
      <c r="H1546" s="225">
        <v>25.8</v>
      </c>
      <c r="I1546" s="226"/>
      <c r="J1546" s="222"/>
      <c r="K1546" s="222"/>
      <c r="L1546" s="227"/>
      <c r="M1546" s="228"/>
      <c r="N1546" s="229"/>
      <c r="O1546" s="229"/>
      <c r="P1546" s="229"/>
      <c r="Q1546" s="229"/>
      <c r="R1546" s="229"/>
      <c r="S1546" s="229"/>
      <c r="T1546" s="230"/>
      <c r="AT1546" s="231" t="s">
        <v>177</v>
      </c>
      <c r="AU1546" s="231" t="s">
        <v>83</v>
      </c>
      <c r="AV1546" s="13" t="s">
        <v>83</v>
      </c>
      <c r="AW1546" s="13" t="s">
        <v>29</v>
      </c>
      <c r="AX1546" s="13" t="s">
        <v>73</v>
      </c>
      <c r="AY1546" s="231" t="s">
        <v>143</v>
      </c>
    </row>
    <row r="1547" spans="2:51" s="13" customFormat="1" ht="10.2">
      <c r="B1547" s="221"/>
      <c r="C1547" s="222"/>
      <c r="D1547" s="217" t="s">
        <v>177</v>
      </c>
      <c r="E1547" s="223" t="s">
        <v>1</v>
      </c>
      <c r="F1547" s="224" t="s">
        <v>1679</v>
      </c>
      <c r="G1547" s="222"/>
      <c r="H1547" s="225">
        <v>-15.48</v>
      </c>
      <c r="I1547" s="226"/>
      <c r="J1547" s="222"/>
      <c r="K1547" s="222"/>
      <c r="L1547" s="227"/>
      <c r="M1547" s="228"/>
      <c r="N1547" s="229"/>
      <c r="O1547" s="229"/>
      <c r="P1547" s="229"/>
      <c r="Q1547" s="229"/>
      <c r="R1547" s="229"/>
      <c r="S1547" s="229"/>
      <c r="T1547" s="230"/>
      <c r="AT1547" s="231" t="s">
        <v>177</v>
      </c>
      <c r="AU1547" s="231" t="s">
        <v>83</v>
      </c>
      <c r="AV1547" s="13" t="s">
        <v>83</v>
      </c>
      <c r="AW1547" s="13" t="s">
        <v>29</v>
      </c>
      <c r="AX1547" s="13" t="s">
        <v>73</v>
      </c>
      <c r="AY1547" s="231" t="s">
        <v>143</v>
      </c>
    </row>
    <row r="1548" spans="2:51" s="15" customFormat="1" ht="10.2">
      <c r="B1548" s="243"/>
      <c r="C1548" s="244"/>
      <c r="D1548" s="217" t="s">
        <v>177</v>
      </c>
      <c r="E1548" s="245" t="s">
        <v>1</v>
      </c>
      <c r="F1548" s="246" t="s">
        <v>757</v>
      </c>
      <c r="G1548" s="244"/>
      <c r="H1548" s="247">
        <v>172.24500000000003</v>
      </c>
      <c r="I1548" s="248"/>
      <c r="J1548" s="244"/>
      <c r="K1548" s="244"/>
      <c r="L1548" s="249"/>
      <c r="M1548" s="250"/>
      <c r="N1548" s="251"/>
      <c r="O1548" s="251"/>
      <c r="P1548" s="251"/>
      <c r="Q1548" s="251"/>
      <c r="R1548" s="251"/>
      <c r="S1548" s="251"/>
      <c r="T1548" s="252"/>
      <c r="AT1548" s="253" t="s">
        <v>177</v>
      </c>
      <c r="AU1548" s="253" t="s">
        <v>83</v>
      </c>
      <c r="AV1548" s="15" t="s">
        <v>157</v>
      </c>
      <c r="AW1548" s="15" t="s">
        <v>29</v>
      </c>
      <c r="AX1548" s="15" t="s">
        <v>73</v>
      </c>
      <c r="AY1548" s="253" t="s">
        <v>143</v>
      </c>
    </row>
    <row r="1549" spans="2:51" s="14" customFormat="1" ht="10.2">
      <c r="B1549" s="232"/>
      <c r="C1549" s="233"/>
      <c r="D1549" s="217" t="s">
        <v>177</v>
      </c>
      <c r="E1549" s="234" t="s">
        <v>1</v>
      </c>
      <c r="F1549" s="235" t="s">
        <v>179</v>
      </c>
      <c r="G1549" s="233"/>
      <c r="H1549" s="236">
        <v>729.705</v>
      </c>
      <c r="I1549" s="237"/>
      <c r="J1549" s="233"/>
      <c r="K1549" s="233"/>
      <c r="L1549" s="238"/>
      <c r="M1549" s="275"/>
      <c r="N1549" s="276"/>
      <c r="O1549" s="276"/>
      <c r="P1549" s="276"/>
      <c r="Q1549" s="276"/>
      <c r="R1549" s="276"/>
      <c r="S1549" s="276"/>
      <c r="T1549" s="277"/>
      <c r="AT1549" s="242" t="s">
        <v>177</v>
      </c>
      <c r="AU1549" s="242" t="s">
        <v>83</v>
      </c>
      <c r="AV1549" s="14" t="s">
        <v>151</v>
      </c>
      <c r="AW1549" s="14" t="s">
        <v>29</v>
      </c>
      <c r="AX1549" s="14" t="s">
        <v>81</v>
      </c>
      <c r="AY1549" s="242" t="s">
        <v>143</v>
      </c>
    </row>
    <row r="1550" spans="1:31" s="2" customFormat="1" ht="6.9" customHeight="1">
      <c r="A1550" s="35"/>
      <c r="B1550" s="55"/>
      <c r="C1550" s="56"/>
      <c r="D1550" s="56"/>
      <c r="E1550" s="56"/>
      <c r="F1550" s="56"/>
      <c r="G1550" s="56"/>
      <c r="H1550" s="56"/>
      <c r="I1550" s="153"/>
      <c r="J1550" s="56"/>
      <c r="K1550" s="56"/>
      <c r="L1550" s="40"/>
      <c r="M1550" s="35"/>
      <c r="O1550" s="35"/>
      <c r="P1550" s="35"/>
      <c r="Q1550" s="35"/>
      <c r="R1550" s="35"/>
      <c r="S1550" s="35"/>
      <c r="T1550" s="35"/>
      <c r="U1550" s="35"/>
      <c r="V1550" s="35"/>
      <c r="W1550" s="35"/>
      <c r="X1550" s="35"/>
      <c r="Y1550" s="35"/>
      <c r="Z1550" s="35"/>
      <c r="AA1550" s="35"/>
      <c r="AB1550" s="35"/>
      <c r="AC1550" s="35"/>
      <c r="AD1550" s="35"/>
      <c r="AE1550" s="35"/>
    </row>
  </sheetData>
  <sheetProtection algorithmName="SHA-512" hashValue="WKNmTTfU0JX0yacpr0YvNyemQs0Ajn+Qw0hhV+fQLKLgFtV0G6BS1pKNVJ2Z6mB2JolUiHe8IEBvna365JQ3yQ==" saltValue="ki1jBMdiLdA9FiaT0I+3XYGFhOeJrTjrsEk/m5kgmFy5hbx/ajC5+EZ3fif7O8lpbbLyftjmYyoKQ3QgN/qMsQ==" spinCount="100000" sheet="1" objects="1" scenarios="1" formatColumns="0" formatRows="0" autoFilter="0"/>
  <autoFilter ref="C148:K1549"/>
  <mergeCells count="9">
    <mergeCell ref="E87:H87"/>
    <mergeCell ref="E139:H139"/>
    <mergeCell ref="E141:H14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5"/>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0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109"/>
      <c r="L2" s="294"/>
      <c r="M2" s="294"/>
      <c r="N2" s="294"/>
      <c r="O2" s="294"/>
      <c r="P2" s="294"/>
      <c r="Q2" s="294"/>
      <c r="R2" s="294"/>
      <c r="S2" s="294"/>
      <c r="T2" s="294"/>
      <c r="U2" s="294"/>
      <c r="V2" s="294"/>
      <c r="AT2" s="18" t="s">
        <v>86</v>
      </c>
    </row>
    <row r="3" spans="2:46" s="1" customFormat="1" ht="6.9" customHeight="1">
      <c r="B3" s="110"/>
      <c r="C3" s="111"/>
      <c r="D3" s="111"/>
      <c r="E3" s="111"/>
      <c r="F3" s="111"/>
      <c r="G3" s="111"/>
      <c r="H3" s="111"/>
      <c r="I3" s="112"/>
      <c r="J3" s="111"/>
      <c r="K3" s="111"/>
      <c r="L3" s="21"/>
      <c r="AT3" s="18" t="s">
        <v>83</v>
      </c>
    </row>
    <row r="4" spans="2:46" s="1" customFormat="1" ht="24.9" customHeight="1">
      <c r="B4" s="21"/>
      <c r="D4" s="113" t="s">
        <v>87</v>
      </c>
      <c r="I4" s="109"/>
      <c r="L4" s="21"/>
      <c r="M4" s="114" t="s">
        <v>10</v>
      </c>
      <c r="AT4" s="18" t="s">
        <v>4</v>
      </c>
    </row>
    <row r="5" spans="2:12" s="1" customFormat="1" ht="6.9" customHeight="1">
      <c r="B5" s="21"/>
      <c r="I5" s="109"/>
      <c r="L5" s="21"/>
    </row>
    <row r="6" spans="2:12" s="1" customFormat="1" ht="12" customHeight="1">
      <c r="B6" s="21"/>
      <c r="D6" s="115" t="s">
        <v>16</v>
      </c>
      <c r="I6" s="109"/>
      <c r="L6" s="21"/>
    </row>
    <row r="7" spans="2:12" s="1" customFormat="1" ht="24" customHeight="1">
      <c r="B7" s="21"/>
      <c r="E7" s="324" t="str">
        <f>'Rekapitulace stavby'!K6</f>
        <v>Celková oprava objektu Děčín spádovištní stavědlo -ZMĚNA Č.1</v>
      </c>
      <c r="F7" s="325"/>
      <c r="G7" s="325"/>
      <c r="H7" s="325"/>
      <c r="I7" s="109"/>
      <c r="L7" s="21"/>
    </row>
    <row r="8" spans="1:31" s="2" customFormat="1" ht="12" customHeight="1">
      <c r="A8" s="35"/>
      <c r="B8" s="40"/>
      <c r="C8" s="35"/>
      <c r="D8" s="115" t="s">
        <v>88</v>
      </c>
      <c r="E8" s="35"/>
      <c r="F8" s="35"/>
      <c r="G8" s="35"/>
      <c r="H8" s="35"/>
      <c r="I8" s="116"/>
      <c r="J8" s="35"/>
      <c r="K8" s="35"/>
      <c r="L8" s="52"/>
      <c r="S8" s="35"/>
      <c r="T8" s="35"/>
      <c r="U8" s="35"/>
      <c r="V8" s="35"/>
      <c r="W8" s="35"/>
      <c r="X8" s="35"/>
      <c r="Y8" s="35"/>
      <c r="Z8" s="35"/>
      <c r="AA8" s="35"/>
      <c r="AB8" s="35"/>
      <c r="AC8" s="35"/>
      <c r="AD8" s="35"/>
      <c r="AE8" s="35"/>
    </row>
    <row r="9" spans="1:31" s="2" customFormat="1" ht="14.4" customHeight="1">
      <c r="A9" s="35"/>
      <c r="B9" s="40"/>
      <c r="C9" s="35"/>
      <c r="D9" s="35"/>
      <c r="E9" s="326" t="s">
        <v>1680</v>
      </c>
      <c r="F9" s="327"/>
      <c r="G9" s="327"/>
      <c r="H9" s="327"/>
      <c r="I9" s="116"/>
      <c r="J9" s="35"/>
      <c r="K9" s="35"/>
      <c r="L9" s="52"/>
      <c r="S9" s="35"/>
      <c r="T9" s="35"/>
      <c r="U9" s="35"/>
      <c r="V9" s="35"/>
      <c r="W9" s="35"/>
      <c r="X9" s="35"/>
      <c r="Y9" s="35"/>
      <c r="Z9" s="35"/>
      <c r="AA9" s="35"/>
      <c r="AB9" s="35"/>
      <c r="AC9" s="35"/>
      <c r="AD9" s="35"/>
      <c r="AE9" s="35"/>
    </row>
    <row r="10" spans="1:31" s="2" customFormat="1" ht="10.2">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5" t="s">
        <v>18</v>
      </c>
      <c r="E11" s="35"/>
      <c r="F11" s="117" t="s">
        <v>1</v>
      </c>
      <c r="G11" s="35"/>
      <c r="H11" s="35"/>
      <c r="I11" s="118" t="s">
        <v>19</v>
      </c>
      <c r="J11" s="117"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5" t="s">
        <v>20</v>
      </c>
      <c r="E12" s="35"/>
      <c r="F12" s="117" t="s">
        <v>21</v>
      </c>
      <c r="G12" s="35"/>
      <c r="H12" s="35"/>
      <c r="I12" s="118" t="s">
        <v>22</v>
      </c>
      <c r="J12" s="119" t="str">
        <f>'Rekapitulace stavby'!AN8</f>
        <v>Vyplň údaj</v>
      </c>
      <c r="K12" s="35"/>
      <c r="L12" s="52"/>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5" t="s">
        <v>23</v>
      </c>
      <c r="E14" s="35"/>
      <c r="F14" s="35"/>
      <c r="G14" s="35"/>
      <c r="H14" s="35"/>
      <c r="I14" s="118" t="s">
        <v>24</v>
      </c>
      <c r="J14" s="117"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7" t="str">
        <f>IF('Rekapitulace stavby'!E11="","",'Rekapitulace stavby'!E11)</f>
        <v xml:space="preserve"> </v>
      </c>
      <c r="F15" s="35"/>
      <c r="G15" s="35"/>
      <c r="H15" s="35"/>
      <c r="I15" s="118" t="s">
        <v>25</v>
      </c>
      <c r="J15" s="117" t="str">
        <f>IF('Rekapitulace stavby'!AN11="","",'Rekapitulace stavby'!AN11)</f>
        <v/>
      </c>
      <c r="K15" s="35"/>
      <c r="L15" s="52"/>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26</v>
      </c>
      <c r="E17" s="35"/>
      <c r="F17" s="35"/>
      <c r="G17" s="35"/>
      <c r="H17" s="35"/>
      <c r="I17" s="118" t="s">
        <v>24</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8" t="str">
        <f>'Rekapitulace stavby'!E14</f>
        <v>Vyplň údaj</v>
      </c>
      <c r="F18" s="329"/>
      <c r="G18" s="329"/>
      <c r="H18" s="329"/>
      <c r="I18" s="118" t="s">
        <v>25</v>
      </c>
      <c r="J18" s="31" t="str">
        <f>'Rekapitulace stavby'!AN14</f>
        <v>Vyplň údaj</v>
      </c>
      <c r="K18" s="35"/>
      <c r="L18" s="52"/>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28</v>
      </c>
      <c r="E20" s="35"/>
      <c r="F20" s="35"/>
      <c r="G20" s="35"/>
      <c r="H20" s="35"/>
      <c r="I20" s="118" t="s">
        <v>24</v>
      </c>
      <c r="J20" s="117"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tr">
        <f>IF('Rekapitulace stavby'!E17="","",'Rekapitulace stavby'!E17)</f>
        <v xml:space="preserve"> </v>
      </c>
      <c r="F21" s="35"/>
      <c r="G21" s="35"/>
      <c r="H21" s="35"/>
      <c r="I21" s="118" t="s">
        <v>25</v>
      </c>
      <c r="J21" s="117" t="str">
        <f>IF('Rekapitulace stavby'!AN17="","",'Rekapitulace stavby'!AN17)</f>
        <v/>
      </c>
      <c r="K21" s="35"/>
      <c r="L21" s="52"/>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30</v>
      </c>
      <c r="E23" s="35"/>
      <c r="F23" s="35"/>
      <c r="G23" s="35"/>
      <c r="H23" s="35"/>
      <c r="I23" s="118" t="s">
        <v>24</v>
      </c>
      <c r="J23" s="117"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tr">
        <f>IF('Rekapitulace stavby'!E20="","",'Rekapitulace stavby'!E20)</f>
        <v xml:space="preserve"> </v>
      </c>
      <c r="F24" s="35"/>
      <c r="G24" s="35"/>
      <c r="H24" s="35"/>
      <c r="I24" s="118" t="s">
        <v>25</v>
      </c>
      <c r="J24" s="117" t="str">
        <f>IF('Rekapitulace stavby'!AN20="","",'Rekapitulace stavby'!AN20)</f>
        <v/>
      </c>
      <c r="K24" s="35"/>
      <c r="L24" s="52"/>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31</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96" customHeight="1">
      <c r="A27" s="120"/>
      <c r="B27" s="121"/>
      <c r="C27" s="120"/>
      <c r="D27" s="120"/>
      <c r="E27" s="330" t="s">
        <v>32</v>
      </c>
      <c r="F27" s="330"/>
      <c r="G27" s="330"/>
      <c r="H27" s="330"/>
      <c r="I27" s="122"/>
      <c r="J27" s="120"/>
      <c r="K27" s="120"/>
      <c r="L27" s="123"/>
      <c r="S27" s="120"/>
      <c r="T27" s="120"/>
      <c r="U27" s="120"/>
      <c r="V27" s="120"/>
      <c r="W27" s="120"/>
      <c r="X27" s="120"/>
      <c r="Y27" s="120"/>
      <c r="Z27" s="120"/>
      <c r="AA27" s="120"/>
      <c r="AB27" s="120"/>
      <c r="AC27" s="120"/>
      <c r="AD27" s="120"/>
      <c r="AE27" s="120"/>
    </row>
    <row r="28" spans="1:31" s="2" customFormat="1" ht="6.9"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33</v>
      </c>
      <c r="E30" s="35"/>
      <c r="F30" s="35"/>
      <c r="G30" s="35"/>
      <c r="H30" s="35"/>
      <c r="I30" s="116"/>
      <c r="J30" s="127">
        <f>ROUND(J119,2)</f>
        <v>0</v>
      </c>
      <c r="K30" s="35"/>
      <c r="L30" s="52"/>
      <c r="S30" s="35"/>
      <c r="T30" s="35"/>
      <c r="U30" s="35"/>
      <c r="V30" s="35"/>
      <c r="W30" s="35"/>
      <c r="X30" s="35"/>
      <c r="Y30" s="35"/>
      <c r="Z30" s="35"/>
      <c r="AA30" s="35"/>
      <c r="AB30" s="35"/>
      <c r="AC30" s="35"/>
      <c r="AD30" s="35"/>
      <c r="AE30" s="35"/>
    </row>
    <row r="31" spans="1:31" s="2" customFormat="1" ht="6.9"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 customHeight="1">
      <c r="A32" s="35"/>
      <c r="B32" s="40"/>
      <c r="C32" s="35"/>
      <c r="D32" s="35"/>
      <c r="E32" s="35"/>
      <c r="F32" s="128" t="s">
        <v>35</v>
      </c>
      <c r="G32" s="35"/>
      <c r="H32" s="35"/>
      <c r="I32" s="129" t="s">
        <v>34</v>
      </c>
      <c r="J32" s="128" t="s">
        <v>36</v>
      </c>
      <c r="K32" s="35"/>
      <c r="L32" s="52"/>
      <c r="S32" s="35"/>
      <c r="T32" s="35"/>
      <c r="U32" s="35"/>
      <c r="V32" s="35"/>
      <c r="W32" s="35"/>
      <c r="X32" s="35"/>
      <c r="Y32" s="35"/>
      <c r="Z32" s="35"/>
      <c r="AA32" s="35"/>
      <c r="AB32" s="35"/>
      <c r="AC32" s="35"/>
      <c r="AD32" s="35"/>
      <c r="AE32" s="35"/>
    </row>
    <row r="33" spans="1:31" s="2" customFormat="1" ht="14.4" customHeight="1">
      <c r="A33" s="35"/>
      <c r="B33" s="40"/>
      <c r="C33" s="35"/>
      <c r="D33" s="130" t="s">
        <v>37</v>
      </c>
      <c r="E33" s="115" t="s">
        <v>38</v>
      </c>
      <c r="F33" s="131">
        <f>ROUND((SUM(BE119:BE124)),2)</f>
        <v>0</v>
      </c>
      <c r="G33" s="35"/>
      <c r="H33" s="35"/>
      <c r="I33" s="132">
        <v>0.21</v>
      </c>
      <c r="J33" s="131">
        <f>ROUND(((SUM(BE119:BE124))*I33),2)</f>
        <v>0</v>
      </c>
      <c r="K33" s="35"/>
      <c r="L33" s="52"/>
      <c r="S33" s="35"/>
      <c r="T33" s="35"/>
      <c r="U33" s="35"/>
      <c r="V33" s="35"/>
      <c r="W33" s="35"/>
      <c r="X33" s="35"/>
      <c r="Y33" s="35"/>
      <c r="Z33" s="35"/>
      <c r="AA33" s="35"/>
      <c r="AB33" s="35"/>
      <c r="AC33" s="35"/>
      <c r="AD33" s="35"/>
      <c r="AE33" s="35"/>
    </row>
    <row r="34" spans="1:31" s="2" customFormat="1" ht="14.4" customHeight="1">
      <c r="A34" s="35"/>
      <c r="B34" s="40"/>
      <c r="C34" s="35"/>
      <c r="D34" s="35"/>
      <c r="E34" s="115" t="s">
        <v>39</v>
      </c>
      <c r="F34" s="131">
        <f>ROUND((SUM(BF119:BF124)),2)</f>
        <v>0</v>
      </c>
      <c r="G34" s="35"/>
      <c r="H34" s="35"/>
      <c r="I34" s="132">
        <v>0.15</v>
      </c>
      <c r="J34" s="131">
        <f>ROUND(((SUM(BF119:BF124))*I34),2)</f>
        <v>0</v>
      </c>
      <c r="K34" s="35"/>
      <c r="L34" s="52"/>
      <c r="S34" s="35"/>
      <c r="T34" s="35"/>
      <c r="U34" s="35"/>
      <c r="V34" s="35"/>
      <c r="W34" s="35"/>
      <c r="X34" s="35"/>
      <c r="Y34" s="35"/>
      <c r="Z34" s="35"/>
      <c r="AA34" s="35"/>
      <c r="AB34" s="35"/>
      <c r="AC34" s="35"/>
      <c r="AD34" s="35"/>
      <c r="AE34" s="35"/>
    </row>
    <row r="35" spans="1:31" s="2" customFormat="1" ht="14.4" customHeight="1" hidden="1">
      <c r="A35" s="35"/>
      <c r="B35" s="40"/>
      <c r="C35" s="35"/>
      <c r="D35" s="35"/>
      <c r="E35" s="115" t="s">
        <v>40</v>
      </c>
      <c r="F35" s="131">
        <f>ROUND((SUM(BG119:BG124)),2)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 customHeight="1" hidden="1">
      <c r="A36" s="35"/>
      <c r="B36" s="40"/>
      <c r="C36" s="35"/>
      <c r="D36" s="35"/>
      <c r="E36" s="115" t="s">
        <v>41</v>
      </c>
      <c r="F36" s="131">
        <f>ROUND((SUM(BH119:BH124)),2)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 customHeight="1" hidden="1">
      <c r="A37" s="35"/>
      <c r="B37" s="40"/>
      <c r="C37" s="35"/>
      <c r="D37" s="35"/>
      <c r="E37" s="115" t="s">
        <v>42</v>
      </c>
      <c r="F37" s="131">
        <f>ROUND((SUM(BI119:BI124)),2)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43</v>
      </c>
      <c r="E39" s="135"/>
      <c r="F39" s="135"/>
      <c r="G39" s="136" t="s">
        <v>44</v>
      </c>
      <c r="H39" s="137" t="s">
        <v>45</v>
      </c>
      <c r="I39" s="138"/>
      <c r="J39" s="139">
        <f>SUM(J30:J37)</f>
        <v>0</v>
      </c>
      <c r="K39" s="140"/>
      <c r="L39" s="52"/>
      <c r="S39" s="35"/>
      <c r="T39" s="35"/>
      <c r="U39" s="35"/>
      <c r="V39" s="35"/>
      <c r="W39" s="35"/>
      <c r="X39" s="35"/>
      <c r="Y39" s="35"/>
      <c r="Z39" s="35"/>
      <c r="AA39" s="35"/>
      <c r="AB39" s="35"/>
      <c r="AC39" s="35"/>
      <c r="AD39" s="35"/>
      <c r="AE39" s="35"/>
    </row>
    <row r="40" spans="1:31" s="2" customFormat="1" ht="14.4"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2:12" s="1" customFormat="1" ht="14.4" customHeight="1">
      <c r="B41" s="21"/>
      <c r="I41" s="109"/>
      <c r="L41" s="21"/>
    </row>
    <row r="42" spans="2:12" s="1" customFormat="1" ht="14.4" customHeight="1">
      <c r="B42" s="21"/>
      <c r="I42" s="109"/>
      <c r="L42" s="21"/>
    </row>
    <row r="43" spans="2:12" s="1" customFormat="1" ht="14.4" customHeight="1">
      <c r="B43" s="21"/>
      <c r="I43" s="109"/>
      <c r="L43" s="21"/>
    </row>
    <row r="44" spans="2:12" s="1" customFormat="1" ht="14.4" customHeight="1">
      <c r="B44" s="21"/>
      <c r="I44" s="109"/>
      <c r="L44" s="21"/>
    </row>
    <row r="45" spans="2:12" s="1" customFormat="1" ht="14.4" customHeight="1">
      <c r="B45" s="21"/>
      <c r="I45" s="109"/>
      <c r="L45" s="21"/>
    </row>
    <row r="46" spans="2:12" s="1" customFormat="1" ht="14.4" customHeight="1">
      <c r="B46" s="21"/>
      <c r="I46" s="109"/>
      <c r="L46" s="21"/>
    </row>
    <row r="47" spans="2:12" s="1" customFormat="1" ht="14.4" customHeight="1">
      <c r="B47" s="21"/>
      <c r="I47" s="109"/>
      <c r="L47" s="21"/>
    </row>
    <row r="48" spans="2:12" s="1" customFormat="1" ht="14.4" customHeight="1">
      <c r="B48" s="21"/>
      <c r="I48" s="109"/>
      <c r="L48" s="21"/>
    </row>
    <row r="49" spans="2:12" s="1" customFormat="1" ht="14.4" customHeight="1">
      <c r="B49" s="21"/>
      <c r="I49" s="109"/>
      <c r="L49" s="21"/>
    </row>
    <row r="50" spans="2:12" s="2" customFormat="1" ht="14.4" customHeight="1">
      <c r="B50" s="52"/>
      <c r="D50" s="141" t="s">
        <v>46</v>
      </c>
      <c r="E50" s="142"/>
      <c r="F50" s="142"/>
      <c r="G50" s="141" t="s">
        <v>47</v>
      </c>
      <c r="H50" s="142"/>
      <c r="I50" s="143"/>
      <c r="J50" s="142"/>
      <c r="K50" s="142"/>
      <c r="L50" s="52"/>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5"/>
      <c r="B61" s="40"/>
      <c r="C61" s="35"/>
      <c r="D61" s="144" t="s">
        <v>48</v>
      </c>
      <c r="E61" s="145"/>
      <c r="F61" s="146" t="s">
        <v>49</v>
      </c>
      <c r="G61" s="144" t="s">
        <v>48</v>
      </c>
      <c r="H61" s="145"/>
      <c r="I61" s="147"/>
      <c r="J61" s="148" t="s">
        <v>49</v>
      </c>
      <c r="K61" s="145"/>
      <c r="L61" s="52"/>
      <c r="S61" s="35"/>
      <c r="T61" s="35"/>
      <c r="U61" s="35"/>
      <c r="V61" s="35"/>
      <c r="W61" s="35"/>
      <c r="X61" s="35"/>
      <c r="Y61" s="35"/>
      <c r="Z61" s="35"/>
      <c r="AA61" s="35"/>
      <c r="AB61" s="35"/>
      <c r="AC61" s="35"/>
      <c r="AD61" s="35"/>
      <c r="AE61" s="35"/>
    </row>
    <row r="62" spans="2:12" ht="10.2">
      <c r="B62" s="21"/>
      <c r="L62" s="21"/>
    </row>
    <row r="63" spans="2:12" ht="10.2">
      <c r="B63" s="21"/>
      <c r="L63" s="21"/>
    </row>
    <row r="64" spans="2:12" ht="10.2">
      <c r="B64" s="21"/>
      <c r="L64" s="21"/>
    </row>
    <row r="65" spans="1:31" s="2" customFormat="1" ht="13.2">
      <c r="A65" s="35"/>
      <c r="B65" s="40"/>
      <c r="C65" s="35"/>
      <c r="D65" s="141" t="s">
        <v>50</v>
      </c>
      <c r="E65" s="149"/>
      <c r="F65" s="149"/>
      <c r="G65" s="141" t="s">
        <v>51</v>
      </c>
      <c r="H65" s="149"/>
      <c r="I65" s="150"/>
      <c r="J65" s="149"/>
      <c r="K65" s="149"/>
      <c r="L65" s="52"/>
      <c r="S65" s="35"/>
      <c r="T65" s="35"/>
      <c r="U65" s="35"/>
      <c r="V65" s="35"/>
      <c r="W65" s="35"/>
      <c r="X65" s="35"/>
      <c r="Y65" s="35"/>
      <c r="Z65" s="35"/>
      <c r="AA65" s="35"/>
      <c r="AB65" s="35"/>
      <c r="AC65" s="35"/>
      <c r="AD65" s="35"/>
      <c r="AE65" s="35"/>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5"/>
      <c r="B76" s="40"/>
      <c r="C76" s="35"/>
      <c r="D76" s="144" t="s">
        <v>48</v>
      </c>
      <c r="E76" s="145"/>
      <c r="F76" s="146" t="s">
        <v>49</v>
      </c>
      <c r="G76" s="144" t="s">
        <v>48</v>
      </c>
      <c r="H76" s="145"/>
      <c r="I76" s="147"/>
      <c r="J76" s="148" t="s">
        <v>49</v>
      </c>
      <c r="K76" s="145"/>
      <c r="L76" s="52"/>
      <c r="S76" s="35"/>
      <c r="T76" s="35"/>
      <c r="U76" s="35"/>
      <c r="V76" s="35"/>
      <c r="W76" s="35"/>
      <c r="X76" s="35"/>
      <c r="Y76" s="35"/>
      <c r="Z76" s="35"/>
      <c r="AA76" s="35"/>
      <c r="AB76" s="35"/>
      <c r="AC76" s="35"/>
      <c r="AD76" s="35"/>
      <c r="AE76" s="35"/>
    </row>
    <row r="77" spans="1:31" s="2" customFormat="1" ht="14.4"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31" s="2" customFormat="1" ht="6.9"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31" s="2" customFormat="1" ht="24.9" customHeight="1">
      <c r="A82" s="35"/>
      <c r="B82" s="36"/>
      <c r="C82" s="24" t="s">
        <v>90</v>
      </c>
      <c r="D82" s="37"/>
      <c r="E82" s="37"/>
      <c r="F82" s="37"/>
      <c r="G82" s="37"/>
      <c r="H82" s="37"/>
      <c r="I82" s="116"/>
      <c r="J82" s="37"/>
      <c r="K82" s="37"/>
      <c r="L82" s="52"/>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31" s="2" customFormat="1" ht="24" customHeight="1">
      <c r="A85" s="35"/>
      <c r="B85" s="36"/>
      <c r="C85" s="37"/>
      <c r="D85" s="37"/>
      <c r="E85" s="331" t="str">
        <f>E7</f>
        <v>Celková oprava objektu Děčín spádovištní stavědlo -ZMĚNA Č.1</v>
      </c>
      <c r="F85" s="332"/>
      <c r="G85" s="332"/>
      <c r="H85" s="332"/>
      <c r="I85" s="116"/>
      <c r="J85" s="37"/>
      <c r="K85" s="37"/>
      <c r="L85" s="52"/>
      <c r="S85" s="35"/>
      <c r="T85" s="35"/>
      <c r="U85" s="35"/>
      <c r="V85" s="35"/>
      <c r="W85" s="35"/>
      <c r="X85" s="35"/>
      <c r="Y85" s="35"/>
      <c r="Z85" s="35"/>
      <c r="AA85" s="35"/>
      <c r="AB85" s="35"/>
      <c r="AC85" s="35"/>
      <c r="AD85" s="35"/>
      <c r="AE85" s="35"/>
    </row>
    <row r="86" spans="1:31" s="2" customFormat="1" ht="12" customHeight="1">
      <c r="A86" s="35"/>
      <c r="B86" s="36"/>
      <c r="C86" s="30" t="s">
        <v>88</v>
      </c>
      <c r="D86" s="37"/>
      <c r="E86" s="37"/>
      <c r="F86" s="37"/>
      <c r="G86" s="37"/>
      <c r="H86" s="37"/>
      <c r="I86" s="116"/>
      <c r="J86" s="37"/>
      <c r="K86" s="37"/>
      <c r="L86" s="52"/>
      <c r="S86" s="35"/>
      <c r="T86" s="35"/>
      <c r="U86" s="35"/>
      <c r="V86" s="35"/>
      <c r="W86" s="35"/>
      <c r="X86" s="35"/>
      <c r="Y86" s="35"/>
      <c r="Z86" s="35"/>
      <c r="AA86" s="35"/>
      <c r="AB86" s="35"/>
      <c r="AC86" s="35"/>
      <c r="AD86" s="35"/>
      <c r="AE86" s="35"/>
    </row>
    <row r="87" spans="1:31" s="2" customFormat="1" ht="14.4" customHeight="1">
      <c r="A87" s="35"/>
      <c r="B87" s="36"/>
      <c r="C87" s="37"/>
      <c r="D87" s="37"/>
      <c r="E87" s="303" t="str">
        <f>E9</f>
        <v>02 - Vedlejší rozpočtové náklady</v>
      </c>
      <c r="F87" s="333"/>
      <c r="G87" s="333"/>
      <c r="H87" s="333"/>
      <c r="I87" s="116"/>
      <c r="J87" s="37"/>
      <c r="K87" s="37"/>
      <c r="L87" s="52"/>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118" t="s">
        <v>22</v>
      </c>
      <c r="J89" s="67" t="str">
        <f>IF(J12="","",J12)</f>
        <v>Vyplň údaj</v>
      </c>
      <c r="K89" s="37"/>
      <c r="L89" s="52"/>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31" s="2" customFormat="1" ht="15.6" customHeight="1">
      <c r="A91" s="35"/>
      <c r="B91" s="36"/>
      <c r="C91" s="30" t="s">
        <v>23</v>
      </c>
      <c r="D91" s="37"/>
      <c r="E91" s="37"/>
      <c r="F91" s="28" t="str">
        <f>E15</f>
        <v xml:space="preserve"> </v>
      </c>
      <c r="G91" s="37"/>
      <c r="H91" s="37"/>
      <c r="I91" s="118" t="s">
        <v>28</v>
      </c>
      <c r="J91" s="33" t="str">
        <f>E21</f>
        <v xml:space="preserve"> </v>
      </c>
      <c r="K91" s="37"/>
      <c r="L91" s="52"/>
      <c r="S91" s="35"/>
      <c r="T91" s="35"/>
      <c r="U91" s="35"/>
      <c r="V91" s="35"/>
      <c r="W91" s="35"/>
      <c r="X91" s="35"/>
      <c r="Y91" s="35"/>
      <c r="Z91" s="35"/>
      <c r="AA91" s="35"/>
      <c r="AB91" s="35"/>
      <c r="AC91" s="35"/>
      <c r="AD91" s="35"/>
      <c r="AE91" s="35"/>
    </row>
    <row r="92" spans="1:31" s="2" customFormat="1" ht="15.6" customHeight="1">
      <c r="A92" s="35"/>
      <c r="B92" s="36"/>
      <c r="C92" s="30" t="s">
        <v>26</v>
      </c>
      <c r="D92" s="37"/>
      <c r="E92" s="37"/>
      <c r="F92" s="28" t="str">
        <f>IF(E18="","",E18)</f>
        <v>Vyplň údaj</v>
      </c>
      <c r="G92" s="37"/>
      <c r="H92" s="37"/>
      <c r="I92" s="118" t="s">
        <v>30</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31" s="2" customFormat="1" ht="29.25" customHeight="1">
      <c r="A94" s="35"/>
      <c r="B94" s="36"/>
      <c r="C94" s="157" t="s">
        <v>91</v>
      </c>
      <c r="D94" s="158"/>
      <c r="E94" s="158"/>
      <c r="F94" s="158"/>
      <c r="G94" s="158"/>
      <c r="H94" s="158"/>
      <c r="I94" s="159"/>
      <c r="J94" s="160" t="s">
        <v>92</v>
      </c>
      <c r="K94" s="158"/>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8" customHeight="1">
      <c r="A96" s="35"/>
      <c r="B96" s="36"/>
      <c r="C96" s="161" t="s">
        <v>93</v>
      </c>
      <c r="D96" s="37"/>
      <c r="E96" s="37"/>
      <c r="F96" s="37"/>
      <c r="G96" s="37"/>
      <c r="H96" s="37"/>
      <c r="I96" s="116"/>
      <c r="J96" s="85">
        <f>J119</f>
        <v>0</v>
      </c>
      <c r="K96" s="37"/>
      <c r="L96" s="52"/>
      <c r="S96" s="35"/>
      <c r="T96" s="35"/>
      <c r="U96" s="35"/>
      <c r="V96" s="35"/>
      <c r="W96" s="35"/>
      <c r="X96" s="35"/>
      <c r="Y96" s="35"/>
      <c r="Z96" s="35"/>
      <c r="AA96" s="35"/>
      <c r="AB96" s="35"/>
      <c r="AC96" s="35"/>
      <c r="AD96" s="35"/>
      <c r="AE96" s="35"/>
      <c r="AU96" s="18" t="s">
        <v>94</v>
      </c>
    </row>
    <row r="97" spans="2:12" s="9" customFormat="1" ht="24.9" customHeight="1">
      <c r="B97" s="162"/>
      <c r="C97" s="163"/>
      <c r="D97" s="164" t="s">
        <v>1681</v>
      </c>
      <c r="E97" s="165"/>
      <c r="F97" s="165"/>
      <c r="G97" s="165"/>
      <c r="H97" s="165"/>
      <c r="I97" s="166"/>
      <c r="J97" s="167">
        <f>J120</f>
        <v>0</v>
      </c>
      <c r="K97" s="163"/>
      <c r="L97" s="168"/>
    </row>
    <row r="98" spans="2:12" s="10" customFormat="1" ht="19.95" customHeight="1">
      <c r="B98" s="169"/>
      <c r="C98" s="170"/>
      <c r="D98" s="171" t="s">
        <v>1682</v>
      </c>
      <c r="E98" s="172"/>
      <c r="F98" s="172"/>
      <c r="G98" s="172"/>
      <c r="H98" s="172"/>
      <c r="I98" s="173"/>
      <c r="J98" s="174">
        <f>J121</f>
        <v>0</v>
      </c>
      <c r="K98" s="170"/>
      <c r="L98" s="175"/>
    </row>
    <row r="99" spans="2:12" s="10" customFormat="1" ht="19.95" customHeight="1">
      <c r="B99" s="169"/>
      <c r="C99" s="170"/>
      <c r="D99" s="171" t="s">
        <v>1683</v>
      </c>
      <c r="E99" s="172"/>
      <c r="F99" s="172"/>
      <c r="G99" s="172"/>
      <c r="H99" s="172"/>
      <c r="I99" s="173"/>
      <c r="J99" s="174">
        <f>J123</f>
        <v>0</v>
      </c>
      <c r="K99" s="170"/>
      <c r="L99" s="175"/>
    </row>
    <row r="100" spans="1:31" s="2" customFormat="1" ht="21.75" customHeight="1">
      <c r="A100" s="35"/>
      <c r="B100" s="36"/>
      <c r="C100" s="37"/>
      <c r="D100" s="37"/>
      <c r="E100" s="37"/>
      <c r="F100" s="37"/>
      <c r="G100" s="37"/>
      <c r="H100" s="37"/>
      <c r="I100" s="116"/>
      <c r="J100" s="37"/>
      <c r="K100" s="37"/>
      <c r="L100" s="52"/>
      <c r="S100" s="35"/>
      <c r="T100" s="35"/>
      <c r="U100" s="35"/>
      <c r="V100" s="35"/>
      <c r="W100" s="35"/>
      <c r="X100" s="35"/>
      <c r="Y100" s="35"/>
      <c r="Z100" s="35"/>
      <c r="AA100" s="35"/>
      <c r="AB100" s="35"/>
      <c r="AC100" s="35"/>
      <c r="AD100" s="35"/>
      <c r="AE100" s="35"/>
    </row>
    <row r="101" spans="1:31" s="2" customFormat="1" ht="6.9" customHeight="1">
      <c r="A101" s="35"/>
      <c r="B101" s="55"/>
      <c r="C101" s="56"/>
      <c r="D101" s="56"/>
      <c r="E101" s="56"/>
      <c r="F101" s="56"/>
      <c r="G101" s="56"/>
      <c r="H101" s="56"/>
      <c r="I101" s="153"/>
      <c r="J101" s="56"/>
      <c r="K101" s="56"/>
      <c r="L101" s="52"/>
      <c r="S101" s="35"/>
      <c r="T101" s="35"/>
      <c r="U101" s="35"/>
      <c r="V101" s="35"/>
      <c r="W101" s="35"/>
      <c r="X101" s="35"/>
      <c r="Y101" s="35"/>
      <c r="Z101" s="35"/>
      <c r="AA101" s="35"/>
      <c r="AB101" s="35"/>
      <c r="AC101" s="35"/>
      <c r="AD101" s="35"/>
      <c r="AE101" s="35"/>
    </row>
    <row r="105" spans="1:31" s="2" customFormat="1" ht="6.9" customHeight="1">
      <c r="A105" s="35"/>
      <c r="B105" s="57"/>
      <c r="C105" s="58"/>
      <c r="D105" s="58"/>
      <c r="E105" s="58"/>
      <c r="F105" s="58"/>
      <c r="G105" s="58"/>
      <c r="H105" s="58"/>
      <c r="I105" s="156"/>
      <c r="J105" s="58"/>
      <c r="K105" s="58"/>
      <c r="L105" s="52"/>
      <c r="S105" s="35"/>
      <c r="T105" s="35"/>
      <c r="U105" s="35"/>
      <c r="V105" s="35"/>
      <c r="W105" s="35"/>
      <c r="X105" s="35"/>
      <c r="Y105" s="35"/>
      <c r="Z105" s="35"/>
      <c r="AA105" s="35"/>
      <c r="AB105" s="35"/>
      <c r="AC105" s="35"/>
      <c r="AD105" s="35"/>
      <c r="AE105" s="35"/>
    </row>
    <row r="106" spans="1:31" s="2" customFormat="1" ht="24.9" customHeight="1">
      <c r="A106" s="35"/>
      <c r="B106" s="36"/>
      <c r="C106" s="24" t="s">
        <v>128</v>
      </c>
      <c r="D106" s="37"/>
      <c r="E106" s="37"/>
      <c r="F106" s="37"/>
      <c r="G106" s="37"/>
      <c r="H106" s="37"/>
      <c r="I106" s="116"/>
      <c r="J106" s="37"/>
      <c r="K106" s="37"/>
      <c r="L106" s="52"/>
      <c r="S106" s="35"/>
      <c r="T106" s="35"/>
      <c r="U106" s="35"/>
      <c r="V106" s="35"/>
      <c r="W106" s="35"/>
      <c r="X106" s="35"/>
      <c r="Y106" s="35"/>
      <c r="Z106" s="35"/>
      <c r="AA106" s="35"/>
      <c r="AB106" s="35"/>
      <c r="AC106" s="35"/>
      <c r="AD106" s="35"/>
      <c r="AE106" s="35"/>
    </row>
    <row r="107" spans="1:31" s="2" customFormat="1" ht="6.9" customHeight="1">
      <c r="A107" s="35"/>
      <c r="B107" s="36"/>
      <c r="C107" s="37"/>
      <c r="D107" s="37"/>
      <c r="E107" s="37"/>
      <c r="F107" s="37"/>
      <c r="G107" s="37"/>
      <c r="H107" s="37"/>
      <c r="I107" s="116"/>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116"/>
      <c r="J108" s="37"/>
      <c r="K108" s="37"/>
      <c r="L108" s="52"/>
      <c r="S108" s="35"/>
      <c r="T108" s="35"/>
      <c r="U108" s="35"/>
      <c r="V108" s="35"/>
      <c r="W108" s="35"/>
      <c r="X108" s="35"/>
      <c r="Y108" s="35"/>
      <c r="Z108" s="35"/>
      <c r="AA108" s="35"/>
      <c r="AB108" s="35"/>
      <c r="AC108" s="35"/>
      <c r="AD108" s="35"/>
      <c r="AE108" s="35"/>
    </row>
    <row r="109" spans="1:31" s="2" customFormat="1" ht="24" customHeight="1">
      <c r="A109" s="35"/>
      <c r="B109" s="36"/>
      <c r="C109" s="37"/>
      <c r="D109" s="37"/>
      <c r="E109" s="331" t="str">
        <f>E7</f>
        <v>Celková oprava objektu Děčín spádovištní stavědlo -ZMĚNA Č.1</v>
      </c>
      <c r="F109" s="332"/>
      <c r="G109" s="332"/>
      <c r="H109" s="332"/>
      <c r="I109" s="116"/>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88</v>
      </c>
      <c r="D110" s="37"/>
      <c r="E110" s="37"/>
      <c r="F110" s="37"/>
      <c r="G110" s="37"/>
      <c r="H110" s="37"/>
      <c r="I110" s="116"/>
      <c r="J110" s="37"/>
      <c r="K110" s="37"/>
      <c r="L110" s="52"/>
      <c r="S110" s="35"/>
      <c r="T110" s="35"/>
      <c r="U110" s="35"/>
      <c r="V110" s="35"/>
      <c r="W110" s="35"/>
      <c r="X110" s="35"/>
      <c r="Y110" s="35"/>
      <c r="Z110" s="35"/>
      <c r="AA110" s="35"/>
      <c r="AB110" s="35"/>
      <c r="AC110" s="35"/>
      <c r="AD110" s="35"/>
      <c r="AE110" s="35"/>
    </row>
    <row r="111" spans="1:31" s="2" customFormat="1" ht="14.4" customHeight="1">
      <c r="A111" s="35"/>
      <c r="B111" s="36"/>
      <c r="C111" s="37"/>
      <c r="D111" s="37"/>
      <c r="E111" s="303" t="str">
        <f>E9</f>
        <v>02 - Vedlejší rozpočtové náklady</v>
      </c>
      <c r="F111" s="333"/>
      <c r="G111" s="333"/>
      <c r="H111" s="333"/>
      <c r="I111" s="116"/>
      <c r="J111" s="37"/>
      <c r="K111" s="37"/>
      <c r="L111" s="52"/>
      <c r="S111" s="35"/>
      <c r="T111" s="35"/>
      <c r="U111" s="35"/>
      <c r="V111" s="35"/>
      <c r="W111" s="35"/>
      <c r="X111" s="35"/>
      <c r="Y111" s="35"/>
      <c r="Z111" s="35"/>
      <c r="AA111" s="35"/>
      <c r="AB111" s="35"/>
      <c r="AC111" s="35"/>
      <c r="AD111" s="35"/>
      <c r="AE111" s="35"/>
    </row>
    <row r="112" spans="1:31" s="2" customFormat="1" ht="6.9" customHeight="1">
      <c r="A112" s="35"/>
      <c r="B112" s="36"/>
      <c r="C112" s="37"/>
      <c r="D112" s="37"/>
      <c r="E112" s="37"/>
      <c r="F112" s="37"/>
      <c r="G112" s="37"/>
      <c r="H112" s="37"/>
      <c r="I112" s="116"/>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 xml:space="preserve"> </v>
      </c>
      <c r="G113" s="37"/>
      <c r="H113" s="37"/>
      <c r="I113" s="118" t="s">
        <v>22</v>
      </c>
      <c r="J113" s="67" t="str">
        <f>IF(J12="","",J12)</f>
        <v>Vyplň údaj</v>
      </c>
      <c r="K113" s="37"/>
      <c r="L113" s="52"/>
      <c r="S113" s="35"/>
      <c r="T113" s="35"/>
      <c r="U113" s="35"/>
      <c r="V113" s="35"/>
      <c r="W113" s="35"/>
      <c r="X113" s="35"/>
      <c r="Y113" s="35"/>
      <c r="Z113" s="35"/>
      <c r="AA113" s="35"/>
      <c r="AB113" s="35"/>
      <c r="AC113" s="35"/>
      <c r="AD113" s="35"/>
      <c r="AE113" s="35"/>
    </row>
    <row r="114" spans="1:31" s="2" customFormat="1" ht="6.9" customHeight="1">
      <c r="A114" s="35"/>
      <c r="B114" s="36"/>
      <c r="C114" s="37"/>
      <c r="D114" s="37"/>
      <c r="E114" s="37"/>
      <c r="F114" s="37"/>
      <c r="G114" s="37"/>
      <c r="H114" s="37"/>
      <c r="I114" s="116"/>
      <c r="J114" s="37"/>
      <c r="K114" s="37"/>
      <c r="L114" s="52"/>
      <c r="S114" s="35"/>
      <c r="T114" s="35"/>
      <c r="U114" s="35"/>
      <c r="V114" s="35"/>
      <c r="W114" s="35"/>
      <c r="X114" s="35"/>
      <c r="Y114" s="35"/>
      <c r="Z114" s="35"/>
      <c r="AA114" s="35"/>
      <c r="AB114" s="35"/>
      <c r="AC114" s="35"/>
      <c r="AD114" s="35"/>
      <c r="AE114" s="35"/>
    </row>
    <row r="115" spans="1:31" s="2" customFormat="1" ht="15.6" customHeight="1">
      <c r="A115" s="35"/>
      <c r="B115" s="36"/>
      <c r="C115" s="30" t="s">
        <v>23</v>
      </c>
      <c r="D115" s="37"/>
      <c r="E115" s="37"/>
      <c r="F115" s="28" t="str">
        <f>E15</f>
        <v xml:space="preserve"> </v>
      </c>
      <c r="G115" s="37"/>
      <c r="H115" s="37"/>
      <c r="I115" s="118" t="s">
        <v>28</v>
      </c>
      <c r="J115" s="33" t="str">
        <f>E21</f>
        <v xml:space="preserve"> </v>
      </c>
      <c r="K115" s="37"/>
      <c r="L115" s="52"/>
      <c r="S115" s="35"/>
      <c r="T115" s="35"/>
      <c r="U115" s="35"/>
      <c r="V115" s="35"/>
      <c r="W115" s="35"/>
      <c r="X115" s="35"/>
      <c r="Y115" s="35"/>
      <c r="Z115" s="35"/>
      <c r="AA115" s="35"/>
      <c r="AB115" s="35"/>
      <c r="AC115" s="35"/>
      <c r="AD115" s="35"/>
      <c r="AE115" s="35"/>
    </row>
    <row r="116" spans="1:31" s="2" customFormat="1" ht="15.6" customHeight="1">
      <c r="A116" s="35"/>
      <c r="B116" s="36"/>
      <c r="C116" s="30" t="s">
        <v>26</v>
      </c>
      <c r="D116" s="37"/>
      <c r="E116" s="37"/>
      <c r="F116" s="28" t="str">
        <f>IF(E18="","",E18)</f>
        <v>Vyplň údaj</v>
      </c>
      <c r="G116" s="37"/>
      <c r="H116" s="37"/>
      <c r="I116" s="118" t="s">
        <v>30</v>
      </c>
      <c r="J116" s="33" t="str">
        <f>E24</f>
        <v xml:space="preserve"> </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116"/>
      <c r="J117" s="37"/>
      <c r="K117" s="37"/>
      <c r="L117" s="52"/>
      <c r="S117" s="35"/>
      <c r="T117" s="35"/>
      <c r="U117" s="35"/>
      <c r="V117" s="35"/>
      <c r="W117" s="35"/>
      <c r="X117" s="35"/>
      <c r="Y117" s="35"/>
      <c r="Z117" s="35"/>
      <c r="AA117" s="35"/>
      <c r="AB117" s="35"/>
      <c r="AC117" s="35"/>
      <c r="AD117" s="35"/>
      <c r="AE117" s="35"/>
    </row>
    <row r="118" spans="1:31" s="11" customFormat="1" ht="29.25" customHeight="1">
      <c r="A118" s="176"/>
      <c r="B118" s="177"/>
      <c r="C118" s="178" t="s">
        <v>129</v>
      </c>
      <c r="D118" s="179" t="s">
        <v>58</v>
      </c>
      <c r="E118" s="179" t="s">
        <v>54</v>
      </c>
      <c r="F118" s="179" t="s">
        <v>55</v>
      </c>
      <c r="G118" s="179" t="s">
        <v>130</v>
      </c>
      <c r="H118" s="179" t="s">
        <v>131</v>
      </c>
      <c r="I118" s="180" t="s">
        <v>132</v>
      </c>
      <c r="J118" s="179" t="s">
        <v>92</v>
      </c>
      <c r="K118" s="181" t="s">
        <v>133</v>
      </c>
      <c r="L118" s="182"/>
      <c r="M118" s="76" t="s">
        <v>1</v>
      </c>
      <c r="N118" s="77" t="s">
        <v>37</v>
      </c>
      <c r="O118" s="77" t="s">
        <v>134</v>
      </c>
      <c r="P118" s="77" t="s">
        <v>135</v>
      </c>
      <c r="Q118" s="77" t="s">
        <v>136</v>
      </c>
      <c r="R118" s="77" t="s">
        <v>137</v>
      </c>
      <c r="S118" s="77" t="s">
        <v>138</v>
      </c>
      <c r="T118" s="78" t="s">
        <v>139</v>
      </c>
      <c r="U118" s="176"/>
      <c r="V118" s="176"/>
      <c r="W118" s="176"/>
      <c r="X118" s="176"/>
      <c r="Y118" s="176"/>
      <c r="Z118" s="176"/>
      <c r="AA118" s="176"/>
      <c r="AB118" s="176"/>
      <c r="AC118" s="176"/>
      <c r="AD118" s="176"/>
      <c r="AE118" s="176"/>
    </row>
    <row r="119" spans="1:63" s="2" customFormat="1" ht="22.8" customHeight="1">
      <c r="A119" s="35"/>
      <c r="B119" s="36"/>
      <c r="C119" s="83" t="s">
        <v>140</v>
      </c>
      <c r="D119" s="37"/>
      <c r="E119" s="37"/>
      <c r="F119" s="37"/>
      <c r="G119" s="37"/>
      <c r="H119" s="37"/>
      <c r="I119" s="116"/>
      <c r="J119" s="183">
        <f>BK119</f>
        <v>0</v>
      </c>
      <c r="K119" s="37"/>
      <c r="L119" s="40"/>
      <c r="M119" s="79"/>
      <c r="N119" s="184"/>
      <c r="O119" s="80"/>
      <c r="P119" s="185">
        <f>P120</f>
        <v>0</v>
      </c>
      <c r="Q119" s="80"/>
      <c r="R119" s="185">
        <f>R120</f>
        <v>0</v>
      </c>
      <c r="S119" s="80"/>
      <c r="T119" s="186">
        <f>T120</f>
        <v>0</v>
      </c>
      <c r="U119" s="35"/>
      <c r="V119" s="35"/>
      <c r="W119" s="35"/>
      <c r="X119" s="35"/>
      <c r="Y119" s="35"/>
      <c r="Z119" s="35"/>
      <c r="AA119" s="35"/>
      <c r="AB119" s="35"/>
      <c r="AC119" s="35"/>
      <c r="AD119" s="35"/>
      <c r="AE119" s="35"/>
      <c r="AT119" s="18" t="s">
        <v>72</v>
      </c>
      <c r="AU119" s="18" t="s">
        <v>94</v>
      </c>
      <c r="BK119" s="187">
        <f>BK120</f>
        <v>0</v>
      </c>
    </row>
    <row r="120" spans="2:63" s="12" customFormat="1" ht="25.95" customHeight="1">
      <c r="B120" s="188"/>
      <c r="C120" s="189"/>
      <c r="D120" s="190" t="s">
        <v>72</v>
      </c>
      <c r="E120" s="191" t="s">
        <v>1684</v>
      </c>
      <c r="F120" s="191" t="s">
        <v>85</v>
      </c>
      <c r="G120" s="189"/>
      <c r="H120" s="189"/>
      <c r="I120" s="192"/>
      <c r="J120" s="193">
        <f>BK120</f>
        <v>0</v>
      </c>
      <c r="K120" s="189"/>
      <c r="L120" s="194"/>
      <c r="M120" s="195"/>
      <c r="N120" s="196"/>
      <c r="O120" s="196"/>
      <c r="P120" s="197">
        <f>P121+P123</f>
        <v>0</v>
      </c>
      <c r="Q120" s="196"/>
      <c r="R120" s="197">
        <f>R121+R123</f>
        <v>0</v>
      </c>
      <c r="S120" s="196"/>
      <c r="T120" s="198">
        <f>T121+T123</f>
        <v>0</v>
      </c>
      <c r="AR120" s="199" t="s">
        <v>165</v>
      </c>
      <c r="AT120" s="200" t="s">
        <v>72</v>
      </c>
      <c r="AU120" s="200" t="s">
        <v>73</v>
      </c>
      <c r="AY120" s="199" t="s">
        <v>143</v>
      </c>
      <c r="BK120" s="201">
        <f>BK121+BK123</f>
        <v>0</v>
      </c>
    </row>
    <row r="121" spans="2:63" s="12" customFormat="1" ht="22.8" customHeight="1">
      <c r="B121" s="188"/>
      <c r="C121" s="189"/>
      <c r="D121" s="190" t="s">
        <v>72</v>
      </c>
      <c r="E121" s="202" t="s">
        <v>1685</v>
      </c>
      <c r="F121" s="202" t="s">
        <v>1686</v>
      </c>
      <c r="G121" s="189"/>
      <c r="H121" s="189"/>
      <c r="I121" s="192"/>
      <c r="J121" s="203">
        <f>BK121</f>
        <v>0</v>
      </c>
      <c r="K121" s="189"/>
      <c r="L121" s="194"/>
      <c r="M121" s="195"/>
      <c r="N121" s="196"/>
      <c r="O121" s="196"/>
      <c r="P121" s="197">
        <f>P122</f>
        <v>0</v>
      </c>
      <c r="Q121" s="196"/>
      <c r="R121" s="197">
        <f>R122</f>
        <v>0</v>
      </c>
      <c r="S121" s="196"/>
      <c r="T121" s="198">
        <f>T122</f>
        <v>0</v>
      </c>
      <c r="AR121" s="199" t="s">
        <v>165</v>
      </c>
      <c r="AT121" s="200" t="s">
        <v>72</v>
      </c>
      <c r="AU121" s="200" t="s">
        <v>81</v>
      </c>
      <c r="AY121" s="199" t="s">
        <v>143</v>
      </c>
      <c r="BK121" s="201">
        <f>BK122</f>
        <v>0</v>
      </c>
    </row>
    <row r="122" spans="1:65" s="2" customFormat="1" ht="14.4" customHeight="1">
      <c r="A122" s="35"/>
      <c r="B122" s="36"/>
      <c r="C122" s="204" t="s">
        <v>81</v>
      </c>
      <c r="D122" s="204" t="s">
        <v>146</v>
      </c>
      <c r="E122" s="205" t="s">
        <v>1687</v>
      </c>
      <c r="F122" s="206" t="s">
        <v>1686</v>
      </c>
      <c r="G122" s="207" t="s">
        <v>1140</v>
      </c>
      <c r="H122" s="264"/>
      <c r="I122" s="209"/>
      <c r="J122" s="210">
        <f>ROUND(I122*H122,2)</f>
        <v>0</v>
      </c>
      <c r="K122" s="206" t="s">
        <v>1</v>
      </c>
      <c r="L122" s="40"/>
      <c r="M122" s="211" t="s">
        <v>1</v>
      </c>
      <c r="N122" s="212" t="s">
        <v>38</v>
      </c>
      <c r="O122" s="72"/>
      <c r="P122" s="213">
        <f>O122*H122</f>
        <v>0</v>
      </c>
      <c r="Q122" s="213">
        <v>0</v>
      </c>
      <c r="R122" s="213">
        <f>Q122*H122</f>
        <v>0</v>
      </c>
      <c r="S122" s="213">
        <v>0</v>
      </c>
      <c r="T122" s="214">
        <f>S122*H122</f>
        <v>0</v>
      </c>
      <c r="U122" s="35"/>
      <c r="V122" s="35"/>
      <c r="W122" s="35"/>
      <c r="X122" s="35"/>
      <c r="Y122" s="35"/>
      <c r="Z122" s="35"/>
      <c r="AA122" s="35"/>
      <c r="AB122" s="35"/>
      <c r="AC122" s="35"/>
      <c r="AD122" s="35"/>
      <c r="AE122" s="35"/>
      <c r="AR122" s="215" t="s">
        <v>1688</v>
      </c>
      <c r="AT122" s="215" t="s">
        <v>146</v>
      </c>
      <c r="AU122" s="215" t="s">
        <v>83</v>
      </c>
      <c r="AY122" s="18" t="s">
        <v>143</v>
      </c>
      <c r="BE122" s="216">
        <f>IF(N122="základní",J122,0)</f>
        <v>0</v>
      </c>
      <c r="BF122" s="216">
        <f>IF(N122="snížená",J122,0)</f>
        <v>0</v>
      </c>
      <c r="BG122" s="216">
        <f>IF(N122="zákl. přenesená",J122,0)</f>
        <v>0</v>
      </c>
      <c r="BH122" s="216">
        <f>IF(N122="sníž. přenesená",J122,0)</f>
        <v>0</v>
      </c>
      <c r="BI122" s="216">
        <f>IF(N122="nulová",J122,0)</f>
        <v>0</v>
      </c>
      <c r="BJ122" s="18" t="s">
        <v>81</v>
      </c>
      <c r="BK122" s="216">
        <f>ROUND(I122*H122,2)</f>
        <v>0</v>
      </c>
      <c r="BL122" s="18" t="s">
        <v>1688</v>
      </c>
      <c r="BM122" s="215" t="s">
        <v>1689</v>
      </c>
    </row>
    <row r="123" spans="2:63" s="12" customFormat="1" ht="22.8" customHeight="1">
      <c r="B123" s="188"/>
      <c r="C123" s="189"/>
      <c r="D123" s="190" t="s">
        <v>72</v>
      </c>
      <c r="E123" s="202" t="s">
        <v>1690</v>
      </c>
      <c r="F123" s="202" t="s">
        <v>1691</v>
      </c>
      <c r="G123" s="189"/>
      <c r="H123" s="189"/>
      <c r="I123" s="192"/>
      <c r="J123" s="203">
        <f>BK123</f>
        <v>0</v>
      </c>
      <c r="K123" s="189"/>
      <c r="L123" s="194"/>
      <c r="M123" s="195"/>
      <c r="N123" s="196"/>
      <c r="O123" s="196"/>
      <c r="P123" s="197">
        <f>P124</f>
        <v>0</v>
      </c>
      <c r="Q123" s="196"/>
      <c r="R123" s="197">
        <f>R124</f>
        <v>0</v>
      </c>
      <c r="S123" s="196"/>
      <c r="T123" s="198">
        <f>T124</f>
        <v>0</v>
      </c>
      <c r="AR123" s="199" t="s">
        <v>165</v>
      </c>
      <c r="AT123" s="200" t="s">
        <v>72</v>
      </c>
      <c r="AU123" s="200" t="s">
        <v>81</v>
      </c>
      <c r="AY123" s="199" t="s">
        <v>143</v>
      </c>
      <c r="BK123" s="201">
        <f>BK124</f>
        <v>0</v>
      </c>
    </row>
    <row r="124" spans="1:65" s="2" customFormat="1" ht="14.4" customHeight="1">
      <c r="A124" s="35"/>
      <c r="B124" s="36"/>
      <c r="C124" s="204" t="s">
        <v>83</v>
      </c>
      <c r="D124" s="204" t="s">
        <v>146</v>
      </c>
      <c r="E124" s="205" t="s">
        <v>1692</v>
      </c>
      <c r="F124" s="206" t="s">
        <v>1691</v>
      </c>
      <c r="G124" s="207" t="s">
        <v>1140</v>
      </c>
      <c r="H124" s="264"/>
      <c r="I124" s="209"/>
      <c r="J124" s="210">
        <f>ROUND(I124*H124,2)</f>
        <v>0</v>
      </c>
      <c r="K124" s="206" t="s">
        <v>1</v>
      </c>
      <c r="L124" s="40"/>
      <c r="M124" s="278" t="s">
        <v>1</v>
      </c>
      <c r="N124" s="279" t="s">
        <v>38</v>
      </c>
      <c r="O124" s="280"/>
      <c r="P124" s="281">
        <f>O124*H124</f>
        <v>0</v>
      </c>
      <c r="Q124" s="281">
        <v>0</v>
      </c>
      <c r="R124" s="281">
        <f>Q124*H124</f>
        <v>0</v>
      </c>
      <c r="S124" s="281">
        <v>0</v>
      </c>
      <c r="T124" s="282">
        <f>S124*H124</f>
        <v>0</v>
      </c>
      <c r="U124" s="35"/>
      <c r="V124" s="35"/>
      <c r="W124" s="35"/>
      <c r="X124" s="35"/>
      <c r="Y124" s="35"/>
      <c r="Z124" s="35"/>
      <c r="AA124" s="35"/>
      <c r="AB124" s="35"/>
      <c r="AC124" s="35"/>
      <c r="AD124" s="35"/>
      <c r="AE124" s="35"/>
      <c r="AR124" s="215" t="s">
        <v>1688</v>
      </c>
      <c r="AT124" s="215" t="s">
        <v>146</v>
      </c>
      <c r="AU124" s="215" t="s">
        <v>83</v>
      </c>
      <c r="AY124" s="18" t="s">
        <v>143</v>
      </c>
      <c r="BE124" s="216">
        <f>IF(N124="základní",J124,0)</f>
        <v>0</v>
      </c>
      <c r="BF124" s="216">
        <f>IF(N124="snížená",J124,0)</f>
        <v>0</v>
      </c>
      <c r="BG124" s="216">
        <f>IF(N124="zákl. přenesená",J124,0)</f>
        <v>0</v>
      </c>
      <c r="BH124" s="216">
        <f>IF(N124="sníž. přenesená",J124,0)</f>
        <v>0</v>
      </c>
      <c r="BI124" s="216">
        <f>IF(N124="nulová",J124,0)</f>
        <v>0</v>
      </c>
      <c r="BJ124" s="18" t="s">
        <v>81</v>
      </c>
      <c r="BK124" s="216">
        <f>ROUND(I124*H124,2)</f>
        <v>0</v>
      </c>
      <c r="BL124" s="18" t="s">
        <v>1688</v>
      </c>
      <c r="BM124" s="215" t="s">
        <v>1693</v>
      </c>
    </row>
    <row r="125" spans="1:31" s="2" customFormat="1" ht="6.9" customHeight="1">
      <c r="A125" s="35"/>
      <c r="B125" s="55"/>
      <c r="C125" s="56"/>
      <c r="D125" s="56"/>
      <c r="E125" s="56"/>
      <c r="F125" s="56"/>
      <c r="G125" s="56"/>
      <c r="H125" s="56"/>
      <c r="I125" s="153"/>
      <c r="J125" s="56"/>
      <c r="K125" s="56"/>
      <c r="L125" s="40"/>
      <c r="M125" s="35"/>
      <c r="O125" s="35"/>
      <c r="P125" s="35"/>
      <c r="Q125" s="35"/>
      <c r="R125" s="35"/>
      <c r="S125" s="35"/>
      <c r="T125" s="35"/>
      <c r="U125" s="35"/>
      <c r="V125" s="35"/>
      <c r="W125" s="35"/>
      <c r="X125" s="35"/>
      <c r="Y125" s="35"/>
      <c r="Z125" s="35"/>
      <c r="AA125" s="35"/>
      <c r="AB125" s="35"/>
      <c r="AC125" s="35"/>
      <c r="AD125" s="35"/>
      <c r="AE125" s="35"/>
    </row>
  </sheetData>
  <sheetProtection algorithmName="SHA-512" hashValue="8toBSSQB9bV552tDJ6Cr3tDqgNXgOEJqB0KSf8chaCHW4B8MW5HmITCgy9POU96VOhrhg33e9WQmAtZ4tk3u8w==" saltValue="9hb+yErZV2uxZ7IxZlDEctJ+lwP7Xx+F2uquMROmJyQlvEqt5uilJgOYn9e5u339q1YIOUmAtFZdTAKkbBxQ6w==" spinCount="100000" sheet="1" objects="1" scenarios="1" formatColumns="0" formatRows="0" autoFilter="0"/>
  <autoFilter ref="C118:K124"/>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Matfiak Petr, Bc.</dc:creator>
  <cp:keywords/>
  <dc:description/>
  <cp:lastModifiedBy>Matfiak Petr, Bc.</cp:lastModifiedBy>
  <dcterms:created xsi:type="dcterms:W3CDTF">2019-08-13T13:01:18Z</dcterms:created>
  <dcterms:modified xsi:type="dcterms:W3CDTF">2019-08-14T04:56:58Z</dcterms:modified>
  <cp:category/>
  <cp:version/>
  <cp:contentType/>
  <cp:contentStatus/>
</cp:coreProperties>
</file>