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1.1 - rozvody" sheetId="2" r:id="rId2"/>
    <sheet name="SO1.2 - zemní práce" sheetId="3" r:id="rId3"/>
    <sheet name="SO1.3 - VON" sheetId="4" r:id="rId4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'SO1.1 - rozvody'!$C$85:$K$142</definedName>
    <definedName name="_xlnm.Print_Area" localSheetId="1">'SO1.1 - rozvody'!$C$4:$J$41,'SO1.1 - rozvody'!$C$47:$J$65,'SO1.1 - rozvody'!$C$71:$U$142</definedName>
    <definedName name="_xlnm.Print_Titles" localSheetId="1">'SO1.1 - rozvody'!$85:$85</definedName>
    <definedName name="_xlnm._FilterDatabase" localSheetId="2" hidden="1">'SO1.2 - zemní práce'!$C$89:$K$107</definedName>
    <definedName name="_xlnm.Print_Area" localSheetId="2">'SO1.2 - zemní práce'!$C$4:$J$41,'SO1.2 - zemní práce'!$C$47:$J$69,'SO1.2 - zemní práce'!$C$75:$U$107</definedName>
    <definedName name="_xlnm.Print_Titles" localSheetId="2">'SO1.2 - zemní práce'!$89:$89</definedName>
    <definedName name="_xlnm._FilterDatabase" localSheetId="3" hidden="1">'SO1.3 - VON'!$C$85:$K$91</definedName>
    <definedName name="_xlnm.Print_Area" localSheetId="3">'SO1.3 - VON'!$C$4:$J$41,'SO1.3 - VON'!$C$47:$J$65,'SO1.3 - VON'!$C$71:$U$91</definedName>
    <definedName name="_xlnm.Print_Titles" localSheetId="3">'SO1.3 - VON'!$85:$85</definedName>
  </definedNames>
  <calcPr/>
</workbook>
</file>

<file path=xl/calcChain.xml><?xml version="1.0" encoding="utf-8"?>
<calcChain xmlns="http://schemas.openxmlformats.org/spreadsheetml/2006/main">
  <c i="4" r="J39"/>
  <c r="J38"/>
  <c i="1" r="AY58"/>
  <c i="4" r="J37"/>
  <c i="1" r="AX58"/>
  <c i="4" r="BI90"/>
  <c r="BH90"/>
  <c r="BG90"/>
  <c r="BF90"/>
  <c r="T90"/>
  <c r="R90"/>
  <c r="P90"/>
  <c r="BK90"/>
  <c r="J90"/>
  <c r="BE90"/>
  <c r="BI88"/>
  <c r="F39"/>
  <c i="1" r="BD58"/>
  <c i="4" r="BH88"/>
  <c r="F38"/>
  <c i="1" r="BC58"/>
  <c i="4" r="BG88"/>
  <c r="F37"/>
  <c i="1" r="BB58"/>
  <c i="4" r="BF88"/>
  <c r="J36"/>
  <c i="1" r="AW58"/>
  <c i="4" r="F36"/>
  <c i="1" r="BA58"/>
  <c i="4" r="T88"/>
  <c r="T87"/>
  <c r="T86"/>
  <c r="R88"/>
  <c r="R87"/>
  <c r="R86"/>
  <c r="P88"/>
  <c r="P87"/>
  <c r="P86"/>
  <c i="1" r="AU58"/>
  <c i="4" r="BK88"/>
  <c r="BK87"/>
  <c r="J87"/>
  <c r="BK86"/>
  <c r="J86"/>
  <c r="J63"/>
  <c r="J32"/>
  <c i="1" r="AG58"/>
  <c i="4" r="J88"/>
  <c r="BE88"/>
  <c r="J35"/>
  <c i="1" r="AV58"/>
  <c i="4" r="F35"/>
  <c i="1" r="AZ58"/>
  <c i="4" r="J64"/>
  <c r="F80"/>
  <c r="E78"/>
  <c r="F56"/>
  <c r="E54"/>
  <c r="J41"/>
  <c r="J26"/>
  <c r="E26"/>
  <c r="J83"/>
  <c r="J59"/>
  <c r="J25"/>
  <c r="J23"/>
  <c r="E23"/>
  <c r="J82"/>
  <c r="J58"/>
  <c r="J22"/>
  <c r="J20"/>
  <c r="E20"/>
  <c r="F83"/>
  <c r="F59"/>
  <c r="J19"/>
  <c r="J17"/>
  <c r="E17"/>
  <c r="F82"/>
  <c r="F58"/>
  <c r="J16"/>
  <c r="J14"/>
  <c r="J80"/>
  <c r="J56"/>
  <c r="E7"/>
  <c r="E74"/>
  <c r="E50"/>
  <c i="3" r="J39"/>
  <c r="J38"/>
  <c i="1" r="AY57"/>
  <c i="3" r="J37"/>
  <c i="1" r="AX57"/>
  <c i="3" r="BI106"/>
  <c r="BH106"/>
  <c r="BG106"/>
  <c r="BF106"/>
  <c r="T106"/>
  <c r="T105"/>
  <c r="T104"/>
  <c r="R106"/>
  <c r="R105"/>
  <c r="R104"/>
  <c r="P106"/>
  <c r="P105"/>
  <c r="P104"/>
  <c r="BK106"/>
  <c r="BK105"/>
  <c r="J105"/>
  <c r="BK104"/>
  <c r="J104"/>
  <c r="J106"/>
  <c r="BE106"/>
  <c r="J68"/>
  <c r="J67"/>
  <c r="BI102"/>
  <c r="BH102"/>
  <c r="BG102"/>
  <c r="BF102"/>
  <c r="T102"/>
  <c r="R102"/>
  <c r="P102"/>
  <c r="BK102"/>
  <c r="J102"/>
  <c r="BE102"/>
  <c r="BI100"/>
  <c r="BH100"/>
  <c r="BG100"/>
  <c r="BF100"/>
  <c r="T100"/>
  <c r="T99"/>
  <c r="R100"/>
  <c r="R99"/>
  <c r="P100"/>
  <c r="P99"/>
  <c r="BK100"/>
  <c r="BK99"/>
  <c r="J99"/>
  <c r="J100"/>
  <c r="BE100"/>
  <c r="J66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F39"/>
  <c i="1" r="BD57"/>
  <c i="3" r="BH93"/>
  <c r="F38"/>
  <c i="1" r="BC57"/>
  <c i="3" r="BG93"/>
  <c r="F37"/>
  <c i="1" r="BB57"/>
  <c i="3" r="BF93"/>
  <c r="J36"/>
  <c i="1" r="AW57"/>
  <c i="3" r="F36"/>
  <c i="1" r="BA57"/>
  <c i="3" r="T93"/>
  <c r="T92"/>
  <c r="T91"/>
  <c r="T90"/>
  <c r="R93"/>
  <c r="R92"/>
  <c r="R91"/>
  <c r="R90"/>
  <c r="P93"/>
  <c r="P92"/>
  <c r="P91"/>
  <c r="P90"/>
  <c i="1" r="AU57"/>
  <c i="3" r="BK93"/>
  <c r="BK92"/>
  <c r="J92"/>
  <c r="BK91"/>
  <c r="J91"/>
  <c r="BK90"/>
  <c r="J90"/>
  <c r="J63"/>
  <c r="J32"/>
  <c i="1" r="AG57"/>
  <c i="3" r="J93"/>
  <c r="BE93"/>
  <c r="J35"/>
  <c i="1" r="AV57"/>
  <c i="3" r="F35"/>
  <c i="1" r="AZ57"/>
  <c i="3" r="J65"/>
  <c r="J64"/>
  <c r="F84"/>
  <c r="E82"/>
  <c r="F56"/>
  <c r="E54"/>
  <c r="J41"/>
  <c r="J26"/>
  <c r="E26"/>
  <c r="J87"/>
  <c r="J59"/>
  <c r="J25"/>
  <c r="J23"/>
  <c r="E23"/>
  <c r="J86"/>
  <c r="J58"/>
  <c r="J22"/>
  <c r="J20"/>
  <c r="E20"/>
  <c r="F87"/>
  <c r="F59"/>
  <c r="J19"/>
  <c r="J17"/>
  <c r="E17"/>
  <c r="F86"/>
  <c r="F58"/>
  <c r="J16"/>
  <c r="J14"/>
  <c r="J84"/>
  <c r="J56"/>
  <c r="E7"/>
  <c r="E78"/>
  <c r="E50"/>
  <c i="2" r="J39"/>
  <c r="J38"/>
  <c i="1" r="AY56"/>
  <c i="2" r="J37"/>
  <c i="1" r="AX56"/>
  <c i="2"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F39"/>
  <c i="1" r="BD56"/>
  <c i="2" r="BH88"/>
  <c r="F38"/>
  <c i="1" r="BC56"/>
  <c i="2" r="BG88"/>
  <c r="F37"/>
  <c i="1" r="BB56"/>
  <c i="2" r="BF88"/>
  <c r="J36"/>
  <c i="1" r="AW56"/>
  <c i="2" r="F36"/>
  <c i="1" r="BA56"/>
  <c i="2" r="T88"/>
  <c r="T87"/>
  <c r="T86"/>
  <c r="R88"/>
  <c r="R87"/>
  <c r="R86"/>
  <c r="P88"/>
  <c r="P87"/>
  <c r="P86"/>
  <c i="1" r="AU56"/>
  <c i="2" r="BK88"/>
  <c r="BK87"/>
  <c r="J87"/>
  <c r="BK86"/>
  <c r="J86"/>
  <c r="J63"/>
  <c r="J32"/>
  <c i="1" r="AG56"/>
  <c i="2" r="J88"/>
  <c r="BE88"/>
  <c r="J35"/>
  <c i="1" r="AV56"/>
  <c i="2" r="F35"/>
  <c i="1" r="AZ56"/>
  <c i="2" r="J64"/>
  <c r="F80"/>
  <c r="E78"/>
  <c r="F56"/>
  <c r="E54"/>
  <c r="J41"/>
  <c r="J26"/>
  <c r="E26"/>
  <c r="J83"/>
  <c r="J59"/>
  <c r="J25"/>
  <c r="J23"/>
  <c r="E23"/>
  <c r="J82"/>
  <c r="J58"/>
  <c r="J22"/>
  <c r="J20"/>
  <c r="E20"/>
  <c r="F83"/>
  <c r="F59"/>
  <c r="J19"/>
  <c r="J17"/>
  <c r="E17"/>
  <c r="F82"/>
  <c r="F58"/>
  <c r="J16"/>
  <c r="J14"/>
  <c r="J80"/>
  <c r="J56"/>
  <c r="E7"/>
  <c r="E74"/>
  <c r="E50"/>
  <c i="1"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<sst xmlns="http://schemas.openxmlformats.org/spreadsheetml/2006/main">
  <si>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</si>
  <si>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</si>
  <si>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</si>
  <si>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</si>
  <si>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</si>
  <si>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{a5b34281-3a5b-4fe1-8611-a8e19b85b9d0}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</si>
  <si>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</si>
  <si>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</si>
  <si>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</si>
  <si>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</si>
  <si>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</si>
  <si>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</si>
  <si>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</si>
  <si>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</si>
  <si>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65019047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</si>
  <si>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</si>
  <si>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</si>
  <si>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TTS 6kV v úseku Těchlovice - Pr. Žleb</t>
  </si>
  <si>
    <t>KSO:</t>
  </si>
  <si>
    <t>CC-CZ:</t>
  </si>
  <si>
    <t>Místo:</t>
  </si>
  <si>
    <t xml:space="preserve"> </t>
  </si>
  <si>
    <t>Datum:</t>
  </si>
  <si>
    <t>3. 5. 2019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</si>
  <si>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</si>
  <si>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</si>
  <si>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</si>
  <si>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</si>
  <si>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</si>
  <si>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</si>
  <si>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</si>
  <si>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</si>
  <si>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Ing. Čapek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</si>
  <si>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</si>
  <si>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</si>
  <si>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</si>
  <si>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</si>
  <si>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</si>
  <si>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</si>
  <si>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</si>
  <si>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</si>
  <si>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</si>
  <si>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</si>
  <si>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</si>
  <si>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</si>
  <si>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</si>
  <si>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</si>
  <si>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</si>
  <si>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</si>
  <si>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</si>
  <si>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</si>
  <si>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</si>
  <si>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</si>
  <si>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</si>
  <si>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</si>
  <si>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</si>
  <si>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</si>
  <si>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</si>
  <si>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</si>
  <si>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</si>
  <si>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</si>
  <si>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</si>
  <si>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</si>
  <si>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</si>
  <si>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</si>
  <si>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</si>
  <si>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</si>
  <si>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</si>
  <si>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</si>
  <si>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</si>
  <si>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</si>
  <si>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</si>
  <si>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SO1</t>
  </si>
  <si>
    <t>trakční a energetická zařízení</t>
  </si>
  <si>
    <t>STA</t>
  </si>
  <si>
    <t>1</t>
  </si>
  <si>
    <t>{6cda42e9-2b8f-4d54-b4c6-a3e81d5b481f}</t>
  </si>
  <si>
    <t>2</t>
  </si>
  <si>
    <t>/</t>
  </si>
  <si>
    <t>SO1.1</t>
  </si>
  <si>
    <t>rozvody</t>
  </si>
  <si>
    <t>Soupis</t>
  </si>
  <si>
    <t>{c198e64c-20a3-48a3-a231-ebf164dea93c}</t>
  </si>
  <si>
    <t>SO1.2</t>
  </si>
  <si>
    <t>zemní práce</t>
  </si>
  <si>
    <t>{570d7889-7853-4e72-a465-a7a9ba810139}</t>
  </si>
  <si>
    <t>SO1.3</t>
  </si>
  <si>
    <t>VON</t>
  </si>
  <si>
    <t>{7fbb9bcb-317c-46f6-97ac-49183e6dceee}</t>
  </si>
  <si>
    <t>KRYCÍ LIST SOUPISU PRACÍ</t>
  </si>
  <si>
    <t>Objekt:</t>
  </si>
  <si>
    <t>SO1 - trakční a energetická zařízení</t>
  </si>
  <si>
    <t>Soupis:</t>
  </si>
  <si>
    <t>SO1.1 - rozvody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</si>
  <si>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</si>
  <si>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</si>
  <si>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</si>
  <si>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</si>
  <si>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</si>
  <si>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</si>
  <si>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</si>
  <si>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</si>
  <si>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</si>
  <si>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</si>
  <si>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</si>
  <si>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</si>
  <si>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</si>
  <si>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</si>
  <si>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</si>
  <si>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</si>
  <si>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</si>
  <si>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</si>
  <si>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</si>
  <si>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</si>
  <si>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</si>
  <si>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</si>
  <si>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</si>
  <si>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</si>
  <si>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7492451030</t>
  </si>
  <si>
    <t>Montáž kabelů vn třížílových do 120 mm2</t>
  </si>
  <si>
    <t>m</t>
  </si>
  <si>
    <t>Sborník UOŽI 01 2019</t>
  </si>
  <si>
    <t>512</t>
  </si>
  <si>
    <t>-449643137</t>
  </si>
  <si>
    <t>PP</t>
  </si>
  <si>
    <t>Montáž kabelů vn třížílových do 120 mm2 - uložení kabelu (do země, chráničky, na rošty, na TV apod.)</t>
  </si>
  <si>
    <t>7492452030</t>
  </si>
  <si>
    <t>Montáž spojek kabelů vn třížílových do 120 mm2</t>
  </si>
  <si>
    <t>kus</t>
  </si>
  <si>
    <t>363736744</t>
  </si>
  <si>
    <t>Montáž spojek kabelů vn třížílových do 120 mm2 - včetně odizolování pláště a izolace žil kabelu, ukončení žil a stínění (oko)</t>
  </si>
  <si>
    <t>3</t>
  </si>
  <si>
    <t>7492453030</t>
  </si>
  <si>
    <t>Montáž koncovek kabelů vn třížílových do 120 mm2</t>
  </si>
  <si>
    <t>-524375683</t>
  </si>
  <si>
    <t>Montáž koncovek kabelů vn třížílových do 120 mm2 - včetně odizolování pláště a izolace žil kabelu, ukončení žil a stínění (oko)</t>
  </si>
  <si>
    <t>M</t>
  </si>
  <si>
    <t>7492400110</t>
  </si>
  <si>
    <t>Kabely, vodiče - vn Kabely do 6kV včetně - izolace PVC 6-AYKCY 3x35,3x50 mm2, kabel silový, stíněný</t>
  </si>
  <si>
    <t>128</t>
  </si>
  <si>
    <t>1888508879</t>
  </si>
  <si>
    <t>5</t>
  </si>
  <si>
    <t>7492700460</t>
  </si>
  <si>
    <t>Ukončení vodičů a kabelů VN Kabelové spojky pro plastové a pryžové kabely do 6kV Třížílové kabely s plastovou izolací pro 6kV, do 50 mm2</t>
  </si>
  <si>
    <t>-436645674</t>
  </si>
  <si>
    <t>6</t>
  </si>
  <si>
    <t>7492700710</t>
  </si>
  <si>
    <t>Ukončení vodičů a kabelů VN Kabelové koncovky pro plastové a pryžové kabely do 6kV Vnitřní pro třížílové kabely s plastovou izolací pro 6kV, do 50 mm2</t>
  </si>
  <si>
    <t>1338154994</t>
  </si>
  <si>
    <t>7</t>
  </si>
  <si>
    <t>7492554010</t>
  </si>
  <si>
    <t>Montáž kabelů 4- a 5-žílových Cu do 16 mm2</t>
  </si>
  <si>
    <t>-1627564127</t>
  </si>
  <si>
    <t>Montáž kabelů 4- a 5-žílových Cu do 16 mm2 - uložení do země, chráničky, na rošty, pod omítku apod.</t>
  </si>
  <si>
    <t>8</t>
  </si>
  <si>
    <t>7492751022</t>
  </si>
  <si>
    <t>Montáž ukončení kabelů nn v rozvaděči nebo na přístroji izolovaných s označením 2 - 5-ti žílových do 25 mm2</t>
  </si>
  <si>
    <t>-1820844081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</si>
  <si>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</si>
  <si>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9</t>
  </si>
  <si>
    <t>7492501930</t>
  </si>
  <si>
    <t>Kabely, vodiče, šňůry Cu - nn Kabel silový 4 a 5-žílový Cu, plastová izolace CYKY 4J6 (4Bx6)</t>
  </si>
  <si>
    <t>2059141876</t>
  </si>
  <si>
    <t>10</t>
  </si>
  <si>
    <t>7491100130</t>
  </si>
  <si>
    <t>Trubková vedení Ohebné elektroinstalační trubky KOPOFLEX 110 rudá</t>
  </si>
  <si>
    <t>1401230704</t>
  </si>
  <si>
    <t>11</t>
  </si>
  <si>
    <t>7495352020</t>
  </si>
  <si>
    <t>Montáž odpínačů/odpojovačů pohonu ručního</t>
  </si>
  <si>
    <t>-1477220181</t>
  </si>
  <si>
    <t>Montáž odpínačů/odpojovačů pohonu ručního - včetně uvedení do provozu včetně předepsaných zkoušek a atestů</t>
  </si>
  <si>
    <t>12</t>
  </si>
  <si>
    <t>7495300110</t>
  </si>
  <si>
    <t xml:space="preserve">Přístroje vn Odpínače Pojistkový Un 12kV, 200A  na rámu, vnitřní montáž</t>
  </si>
  <si>
    <t>-1798715651</t>
  </si>
  <si>
    <t>13</t>
  </si>
  <si>
    <t>7495352022</t>
  </si>
  <si>
    <t>Montáž odpínačů/odpojovačů pohonu motorového</t>
  </si>
  <si>
    <t>-1420588340</t>
  </si>
  <si>
    <t>Montáž odpínačů/odpojovačů pohonu motorového - včetně uvedení do provozu včetně předepsaných zkoušek a atestů</t>
  </si>
  <si>
    <t>14</t>
  </si>
  <si>
    <t>7495300160</t>
  </si>
  <si>
    <t>Přístroje vn Odpínače Motorový pohon</t>
  </si>
  <si>
    <t>417533152</t>
  </si>
  <si>
    <t>7495451010</t>
  </si>
  <si>
    <t>Montáž transformátorů vn/tlumivek do 100 kVA</t>
  </si>
  <si>
    <t>139303214</t>
  </si>
  <si>
    <t>Montáž transformátorů vn/tlumivek do 100 kVA - včetně uvedení do provozu včetně předepsaných zkoušek a atestů</t>
  </si>
  <si>
    <t>16</t>
  </si>
  <si>
    <t>7495400010</t>
  </si>
  <si>
    <t>Transformátory Transformátory 3-f, 6/0,4 kV - vzduchem chlazené, IP 00 do 100kVA</t>
  </si>
  <si>
    <t>1817875045</t>
  </si>
  <si>
    <t>P</t>
  </si>
  <si>
    <t>Poznámka k položce:_x000d_
1 fázový 6/0,23 kV, 1,2kVA</t>
  </si>
  <si>
    <t>17</t>
  </si>
  <si>
    <t>-1528780971</t>
  </si>
  <si>
    <t>18</t>
  </si>
  <si>
    <t>7495554010</t>
  </si>
  <si>
    <t>Montáž traťových trafostanic 6 kV venkovní skříně rozvodu 6 kV na betonový základ</t>
  </si>
  <si>
    <t>-640644989</t>
  </si>
  <si>
    <t>Montáž traťových trafostanic 6 kV venkovní skříně rozvodu 6 kV na betonový základ - montáž technologické a stavební části trafostanice včetně , odpojovače vn. Neobsahuje zemní práce, základový panelu a patky, transformátor, pojistkový spodek apod., patrony, rozvaděč nn a uzemnění</t>
  </si>
  <si>
    <t>19</t>
  </si>
  <si>
    <t>7495500120</t>
  </si>
  <si>
    <t>Typové trafostanice Traťové trafostanice 6kV Trafostanice 6kV, 50(75)Hz venkovní, skříňová, aluzinková, volně stojící na základovém panelu a patkách</t>
  </si>
  <si>
    <t>1822295130</t>
  </si>
  <si>
    <t>20</t>
  </si>
  <si>
    <t>7491652010</t>
  </si>
  <si>
    <t>Montáž vnějšího uzemnění uzemňovacích vodičů v zemi z pozinkované oceli (FeZn) do 120 mm2</t>
  </si>
  <si>
    <t>2024850557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</si>
  <si>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</si>
  <si>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990299968</t>
  </si>
  <si>
    <t>22</t>
  </si>
  <si>
    <t>7491654012</t>
  </si>
  <si>
    <t>Montáž svorek spojovacích se 3 a více šrouby (typ ST, SJ, SK, SZ, SR01, 02, aj.)</t>
  </si>
  <si>
    <t>1525134093</t>
  </si>
  <si>
    <t>23</t>
  </si>
  <si>
    <t>7491600200</t>
  </si>
  <si>
    <t>Uzemnění Vnější Pásek pozink. FeZn 30x4</t>
  </si>
  <si>
    <t>kg</t>
  </si>
  <si>
    <t>568269638</t>
  </si>
  <si>
    <t>24</t>
  </si>
  <si>
    <t>7491601340</t>
  </si>
  <si>
    <t>Uzemnění Hromosvodné vedení Svorka SK</t>
  </si>
  <si>
    <t>-1429656824</t>
  </si>
  <si>
    <t>25</t>
  </si>
  <si>
    <t>7495571010</t>
  </si>
  <si>
    <t>Demontáže trafostanic betonového základu venkovní skříně rozvodu 6 kV</t>
  </si>
  <si>
    <t>-1971591622</t>
  </si>
  <si>
    <t>26</t>
  </si>
  <si>
    <t>7498150520</t>
  </si>
  <si>
    <t>Vyhotovení výchozí revizní zprávy pro opravné práce pro objem investičních nákladů přes 500 000 do 1 000 000 Kč</t>
  </si>
  <si>
    <t>1149185602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</si>
  <si>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</si>
  <si>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27</t>
  </si>
  <si>
    <t>7498150525</t>
  </si>
  <si>
    <t>Vyhotovení výchozí revizní zprávy příplatek za každých dalších i započatých 500 000 Kč přes 1 000 000 Kč</t>
  </si>
  <si>
    <t>-2126435353</t>
  </si>
  <si>
    <t>SO1.2 - zemní práce</t>
  </si>
  <si>
    <t>HSV - Práce a dodávky HSV</t>
  </si>
  <si>
    <t xml:space="preserve">    1 - Zemní práce</t>
  </si>
  <si>
    <t xml:space="preserve">    2 - Zakládání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</si>
  <si>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</si>
  <si>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</si>
  <si>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</si>
  <si>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</si>
  <si>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</si>
  <si>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132212102</t>
  </si>
  <si>
    <t>Hloubení rýh š do 600 mm ručním nebo pneum nářadím v nesoudržných horninách tř. 3</t>
  </si>
  <si>
    <t>m3</t>
  </si>
  <si>
    <t>CS ÚRS 2019 01</t>
  </si>
  <si>
    <t>-241962898</t>
  </si>
  <si>
    <t xml:space="preserve">Hloubení zapažených i nezapažených rýh šířky do 600 mm ručním nebo pneumatickým nářadím  s urovnáním dna do předepsaného profilu a spádu v horninách tř. 3 nesoudržných</t>
  </si>
  <si>
    <t>174101101</t>
  </si>
  <si>
    <t>Zásyp jam, šachet rýh nebo kolem objektů sypaninou se zhutněním</t>
  </si>
  <si>
    <t>-30301190</t>
  </si>
  <si>
    <t xml:space="preserve">Zásyp sypaninou z jakékoliv horniny  s uložením výkopku ve vrstvách se zhutněním jam, šachet, rýh nebo kolem objektů v těchto vykopávkách</t>
  </si>
  <si>
    <t>181951102</t>
  </si>
  <si>
    <t>Úprava pláně v hornině tř. 1 až 4 se zhutněním</t>
  </si>
  <si>
    <t>m2</t>
  </si>
  <si>
    <t>1593397444</t>
  </si>
  <si>
    <t xml:space="preserve">Úprava pláně vyrovnáním výškových rozdílů  v hornině tř. 1 až 4 se zhutněním</t>
  </si>
  <si>
    <t>Zakládání</t>
  </si>
  <si>
    <t>271532212</t>
  </si>
  <si>
    <t>Podsyp pod základové konstrukce se zhutněním z hrubého kameniva frakce 16 až 32 mm</t>
  </si>
  <si>
    <t>703685844</t>
  </si>
  <si>
    <t>Podsyp pod základové konstrukce se zhutněním a urovnáním povrchu z kameniva hrubého, frakce 16 - 32 mm</t>
  </si>
  <si>
    <t>273321411</t>
  </si>
  <si>
    <t>Základové desky ze ŽB bez zvýšených nároků na prostředí tř. C 20/25</t>
  </si>
  <si>
    <t>314692592</t>
  </si>
  <si>
    <t>Základy z betonu železového (bez výztuže) desky z betonu bez zvláštních nároků na prostředí tř. C 20/25</t>
  </si>
  <si>
    <t>Práce a dodávky M</t>
  </si>
  <si>
    <t>46-M</t>
  </si>
  <si>
    <t>Zemní práce při extr.mont.pracích</t>
  </si>
  <si>
    <t>460520174</t>
  </si>
  <si>
    <t>Montáž trubek ochranných plastových ohebných do 110 mm uložených do rýhy</t>
  </si>
  <si>
    <t>64</t>
  </si>
  <si>
    <t>-1590879762</t>
  </si>
  <si>
    <t>Montáž trubek ochranných uložených volně do rýhy plastových ohebných, vnitřního průměru přes 90 do 110 mm</t>
  </si>
  <si>
    <t>SO1.3 - VON</t>
  </si>
  <si>
    <t>VRN - Vedlejší rozpočtové náklady</t>
  </si>
  <si>
    <t>VRN</t>
  </si>
  <si>
    <t>Vedlejší rozpočtové náklady</t>
  </si>
  <si>
    <t>022101021</t>
  </si>
  <si>
    <t>Geodetické práce Geodetické práce po ukončení opravy</t>
  </si>
  <si>
    <t>%</t>
  </si>
  <si>
    <t>196321990</t>
  </si>
  <si>
    <t>033121001</t>
  </si>
  <si>
    <t>Provozní vlivy Rušení prací železničním provozem širá trať nebo dopravny s kolejovým rozvětvením s počtem vlaků za směnu 8,5 hod. do 25</t>
  </si>
  <si>
    <t>346107131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</si>
</sst>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167" fontId="0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35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36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37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38</v>
      </c>
      <c r="E29" s="42"/>
      <c r="F29" s="28" t="s">
        <v>39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40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41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42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43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27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6"/>
      <c r="D35" s="47" t="s">
        <v>44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45</v>
      </c>
      <c r="U35" s="48"/>
      <c r="V35" s="48"/>
      <c r="W35" s="48"/>
      <c r="X35" s="50" t="s">
        <v>46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47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65019047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Výměna TTS 6kV v úseku Těchlovice - Pr. Žleb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63" t="str">
        <f>IF(AN8= "","",AN8)</f>
        <v>3. 5. 2019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 xml:space="preserve">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29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48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27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31</v>
      </c>
      <c r="AJ50" s="35"/>
      <c r="AK50" s="35"/>
      <c r="AL50" s="35"/>
      <c r="AM50" s="64" t="str">
        <f>IF(E20="","",E20)</f>
        <v>Ing. Čapek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49</v>
      </c>
      <c r="D52" s="78"/>
      <c r="E52" s="78"/>
      <c r="F52" s="78"/>
      <c r="G52" s="78"/>
      <c r="H52" s="79"/>
      <c r="I52" s="80" t="s">
        <v>50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51</v>
      </c>
      <c r="AH52" s="78"/>
      <c r="AI52" s="78"/>
      <c r="AJ52" s="78"/>
      <c r="AK52" s="78"/>
      <c r="AL52" s="78"/>
      <c r="AM52" s="78"/>
      <c r="AN52" s="80" t="s">
        <v>52</v>
      </c>
      <c r="AO52" s="78"/>
      <c r="AP52" s="82"/>
      <c r="AQ52" s="83" t="s">
        <v>53</v>
      </c>
      <c r="AR52" s="39"/>
      <c r="AS52" s="84" t="s">
        <v>54</v>
      </c>
      <c r="AT52" s="85" t="s">
        <v>55</v>
      </c>
      <c r="AU52" s="85" t="s">
        <v>56</v>
      </c>
      <c r="AV52" s="85" t="s">
        <v>57</v>
      </c>
      <c r="AW52" s="85" t="s">
        <v>58</v>
      </c>
      <c r="AX52" s="85" t="s">
        <v>59</v>
      </c>
      <c r="AY52" s="85" t="s">
        <v>60</v>
      </c>
      <c r="AZ52" s="85" t="s">
        <v>61</v>
      </c>
      <c r="BA52" s="85" t="s">
        <v>62</v>
      </c>
      <c r="BB52" s="85" t="s">
        <v>63</v>
      </c>
      <c r="BC52" s="85" t="s">
        <v>64</v>
      </c>
      <c r="BD52" s="86" t="s">
        <v>65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66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ROUND(AG55,2)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</v>
      </c>
      <c r="AR54" s="96"/>
      <c r="AS54" s="97">
        <f>ROUND(AS55,2)</f>
        <v>0</v>
      </c>
      <c r="AT54" s="98">
        <f>ROUND(SUM(AV54:AW54),2)</f>
        <v>0</v>
      </c>
      <c r="AU54" s="99">
        <f>ROUND(AU55,5)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ROUND(AZ55,2)</f>
        <v>0</v>
      </c>
      <c r="BA54" s="98">
        <f>ROUND(BA55,2)</f>
        <v>0</v>
      </c>
      <c r="BB54" s="98">
        <f>ROUND(BB55,2)</f>
        <v>0</v>
      </c>
      <c r="BC54" s="98">
        <f>ROUND(BC55,2)</f>
        <v>0</v>
      </c>
      <c r="BD54" s="100">
        <f>ROUND(BD55,2)</f>
        <v>0</v>
      </c>
      <c r="BS54" s="101" t="s">
        <v>67</v>
      </c>
      <c r="BT54" s="101" t="s">
        <v>68</v>
      </c>
      <c r="BU54" s="102" t="s">
        <v>69</v>
      </c>
      <c r="BV54" s="101" t="s">
        <v>70</v>
      </c>
      <c r="BW54" s="101" t="s">
        <v>5</v>
      </c>
      <c r="BX54" s="101" t="s">
        <v>71</v>
      </c>
      <c r="CL54" s="101" t="s">
        <v>1</v>
      </c>
    </row>
    <row r="55" s="5" customFormat="1" ht="16.5" customHeight="1">
      <c r="B55" s="103"/>
      <c r="C55" s="104"/>
      <c r="D55" s="105" t="s">
        <v>72</v>
      </c>
      <c r="E55" s="105"/>
      <c r="F55" s="105"/>
      <c r="G55" s="105"/>
      <c r="H55" s="105"/>
      <c r="I55" s="106"/>
      <c r="J55" s="105" t="s">
        <v>73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ROUND(SUM(AG56:AG58),2)</f>
        <v>0</v>
      </c>
      <c r="AH55" s="106"/>
      <c r="AI55" s="106"/>
      <c r="AJ55" s="106"/>
      <c r="AK55" s="106"/>
      <c r="AL55" s="106"/>
      <c r="AM55" s="106"/>
      <c r="AN55" s="108">
        <f>SUM(AG55,AT55)</f>
        <v>0</v>
      </c>
      <c r="AO55" s="106"/>
      <c r="AP55" s="106"/>
      <c r="AQ55" s="109" t="s">
        <v>74</v>
      </c>
      <c r="AR55" s="110"/>
      <c r="AS55" s="111">
        <f>ROUND(SUM(AS56:AS58),2)</f>
        <v>0</v>
      </c>
      <c r="AT55" s="112">
        <f>ROUND(SUM(AV55:AW55),2)</f>
        <v>0</v>
      </c>
      <c r="AU55" s="113">
        <f>ROUND(SUM(AU56:AU58),5)</f>
        <v>0</v>
      </c>
      <c r="AV55" s="112">
        <f>ROUND(AZ55*L29,2)</f>
        <v>0</v>
      </c>
      <c r="AW55" s="112">
        <f>ROUND(BA55*L30,2)</f>
        <v>0</v>
      </c>
      <c r="AX55" s="112">
        <f>ROUND(BB55*L29,2)</f>
        <v>0</v>
      </c>
      <c r="AY55" s="112">
        <f>ROUND(BC55*L30,2)</f>
        <v>0</v>
      </c>
      <c r="AZ55" s="112">
        <f>ROUND(SUM(AZ56:AZ58),2)</f>
        <v>0</v>
      </c>
      <c r="BA55" s="112">
        <f>ROUND(SUM(BA56:BA58),2)</f>
        <v>0</v>
      </c>
      <c r="BB55" s="112">
        <f>ROUND(SUM(BB56:BB58),2)</f>
        <v>0</v>
      </c>
      <c r="BC55" s="112">
        <f>ROUND(SUM(BC56:BC58),2)</f>
        <v>0</v>
      </c>
      <c r="BD55" s="114">
        <f>ROUND(SUM(BD56:BD58),2)</f>
        <v>0</v>
      </c>
      <c r="BS55" s="115" t="s">
        <v>67</v>
      </c>
      <c r="BT55" s="115" t="s">
        <v>75</v>
      </c>
      <c r="BU55" s="115" t="s">
        <v>69</v>
      </c>
      <c r="BV55" s="115" t="s">
        <v>70</v>
      </c>
      <c r="BW55" s="115" t="s">
        <v>76</v>
      </c>
      <c r="BX55" s="115" t="s">
        <v>5</v>
      </c>
      <c r="CL55" s="115" t="s">
        <v>1</v>
      </c>
      <c r="CM55" s="115" t="s">
        <v>77</v>
      </c>
    </row>
    <row r="56" s="6" customFormat="1" ht="16.5" customHeight="1">
      <c r="A56" s="116" t="s">
        <v>78</v>
      </c>
      <c r="B56" s="117"/>
      <c r="C56" s="118"/>
      <c r="D56" s="118"/>
      <c r="E56" s="119" t="s">
        <v>79</v>
      </c>
      <c r="F56" s="119"/>
      <c r="G56" s="119"/>
      <c r="H56" s="119"/>
      <c r="I56" s="119"/>
      <c r="J56" s="118"/>
      <c r="K56" s="119" t="s">
        <v>80</v>
      </c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20">
        <f>'SO1.1 - rozvody'!J32</f>
        <v>0</v>
      </c>
      <c r="AH56" s="118"/>
      <c r="AI56" s="118"/>
      <c r="AJ56" s="118"/>
      <c r="AK56" s="118"/>
      <c r="AL56" s="118"/>
      <c r="AM56" s="118"/>
      <c r="AN56" s="120">
        <f>SUM(AG56,AT56)</f>
        <v>0</v>
      </c>
      <c r="AO56" s="118"/>
      <c r="AP56" s="118"/>
      <c r="AQ56" s="121" t="s">
        <v>81</v>
      </c>
      <c r="AR56" s="122"/>
      <c r="AS56" s="123">
        <v>0</v>
      </c>
      <c r="AT56" s="124">
        <f>ROUND(SUM(AV56:AW56),2)</f>
        <v>0</v>
      </c>
      <c r="AU56" s="125">
        <f>'SO1.1 - rozvody'!P86</f>
        <v>0</v>
      </c>
      <c r="AV56" s="124">
        <f>'SO1.1 - rozvody'!J35</f>
        <v>0</v>
      </c>
      <c r="AW56" s="124">
        <f>'SO1.1 - rozvody'!J36</f>
        <v>0</v>
      </c>
      <c r="AX56" s="124">
        <f>'SO1.1 - rozvody'!J37</f>
        <v>0</v>
      </c>
      <c r="AY56" s="124">
        <f>'SO1.1 - rozvody'!J38</f>
        <v>0</v>
      </c>
      <c r="AZ56" s="124">
        <f>'SO1.1 - rozvody'!F35</f>
        <v>0</v>
      </c>
      <c r="BA56" s="124">
        <f>'SO1.1 - rozvody'!F36</f>
        <v>0</v>
      </c>
      <c r="BB56" s="124">
        <f>'SO1.1 - rozvody'!F37</f>
        <v>0</v>
      </c>
      <c r="BC56" s="124">
        <f>'SO1.1 - rozvody'!F38</f>
        <v>0</v>
      </c>
      <c r="BD56" s="126">
        <f>'SO1.1 - rozvody'!F39</f>
        <v>0</v>
      </c>
      <c r="BT56" s="127" t="s">
        <v>77</v>
      </c>
      <c r="BV56" s="127" t="s">
        <v>70</v>
      </c>
      <c r="BW56" s="127" t="s">
        <v>82</v>
      </c>
      <c r="BX56" s="127" t="s">
        <v>76</v>
      </c>
      <c r="CL56" s="127" t="s">
        <v>1</v>
      </c>
    </row>
    <row r="57" s="6" customFormat="1" ht="16.5" customHeight="1">
      <c r="A57" s="116" t="s">
        <v>78</v>
      </c>
      <c r="B57" s="117"/>
      <c r="C57" s="118"/>
      <c r="D57" s="118"/>
      <c r="E57" s="119" t="s">
        <v>83</v>
      </c>
      <c r="F57" s="119"/>
      <c r="G57" s="119"/>
      <c r="H57" s="119"/>
      <c r="I57" s="119"/>
      <c r="J57" s="118"/>
      <c r="K57" s="119" t="s">
        <v>84</v>
      </c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20">
        <f>'SO1.2 - zemní práce'!J32</f>
        <v>0</v>
      </c>
      <c r="AH57" s="118"/>
      <c r="AI57" s="118"/>
      <c r="AJ57" s="118"/>
      <c r="AK57" s="118"/>
      <c r="AL57" s="118"/>
      <c r="AM57" s="118"/>
      <c r="AN57" s="120">
        <f>SUM(AG57,AT57)</f>
        <v>0</v>
      </c>
      <c r="AO57" s="118"/>
      <c r="AP57" s="118"/>
      <c r="AQ57" s="121" t="s">
        <v>81</v>
      </c>
      <c r="AR57" s="122"/>
      <c r="AS57" s="123">
        <v>0</v>
      </c>
      <c r="AT57" s="124">
        <f>ROUND(SUM(AV57:AW57),2)</f>
        <v>0</v>
      </c>
      <c r="AU57" s="125">
        <f>'SO1.2 - zemní práce'!P90</f>
        <v>0</v>
      </c>
      <c r="AV57" s="124">
        <f>'SO1.2 - zemní práce'!J35</f>
        <v>0</v>
      </c>
      <c r="AW57" s="124">
        <f>'SO1.2 - zemní práce'!J36</f>
        <v>0</v>
      </c>
      <c r="AX57" s="124">
        <f>'SO1.2 - zemní práce'!J37</f>
        <v>0</v>
      </c>
      <c r="AY57" s="124">
        <f>'SO1.2 - zemní práce'!J38</f>
        <v>0</v>
      </c>
      <c r="AZ57" s="124">
        <f>'SO1.2 - zemní práce'!F35</f>
        <v>0</v>
      </c>
      <c r="BA57" s="124">
        <f>'SO1.2 - zemní práce'!F36</f>
        <v>0</v>
      </c>
      <c r="BB57" s="124">
        <f>'SO1.2 - zemní práce'!F37</f>
        <v>0</v>
      </c>
      <c r="BC57" s="124">
        <f>'SO1.2 - zemní práce'!F38</f>
        <v>0</v>
      </c>
      <c r="BD57" s="126">
        <f>'SO1.2 - zemní práce'!F39</f>
        <v>0</v>
      </c>
      <c r="BT57" s="127" t="s">
        <v>77</v>
      </c>
      <c r="BV57" s="127" t="s">
        <v>70</v>
      </c>
      <c r="BW57" s="127" t="s">
        <v>85</v>
      </c>
      <c r="BX57" s="127" t="s">
        <v>76</v>
      </c>
      <c r="CL57" s="127" t="s">
        <v>1</v>
      </c>
    </row>
    <row r="58" s="6" customFormat="1" ht="16.5" customHeight="1">
      <c r="A58" s="116" t="s">
        <v>78</v>
      </c>
      <c r="B58" s="117"/>
      <c r="C58" s="118"/>
      <c r="D58" s="118"/>
      <c r="E58" s="119" t="s">
        <v>86</v>
      </c>
      <c r="F58" s="119"/>
      <c r="G58" s="119"/>
      <c r="H58" s="119"/>
      <c r="I58" s="119"/>
      <c r="J58" s="118"/>
      <c r="K58" s="119" t="s">
        <v>87</v>
      </c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20">
        <f>'SO1.3 - VON'!J32</f>
        <v>0</v>
      </c>
      <c r="AH58" s="118"/>
      <c r="AI58" s="118"/>
      <c r="AJ58" s="118"/>
      <c r="AK58" s="118"/>
      <c r="AL58" s="118"/>
      <c r="AM58" s="118"/>
      <c r="AN58" s="120">
        <f>SUM(AG58,AT58)</f>
        <v>0</v>
      </c>
      <c r="AO58" s="118"/>
      <c r="AP58" s="118"/>
      <c r="AQ58" s="121" t="s">
        <v>81</v>
      </c>
      <c r="AR58" s="122"/>
      <c r="AS58" s="128">
        <v>0</v>
      </c>
      <c r="AT58" s="129">
        <f>ROUND(SUM(AV58:AW58),2)</f>
        <v>0</v>
      </c>
      <c r="AU58" s="130">
        <f>'SO1.3 - VON'!P86</f>
        <v>0</v>
      </c>
      <c r="AV58" s="129">
        <f>'SO1.3 - VON'!J35</f>
        <v>0</v>
      </c>
      <c r="AW58" s="129">
        <f>'SO1.3 - VON'!J36</f>
        <v>0</v>
      </c>
      <c r="AX58" s="129">
        <f>'SO1.3 - VON'!J37</f>
        <v>0</v>
      </c>
      <c r="AY58" s="129">
        <f>'SO1.3 - VON'!J38</f>
        <v>0</v>
      </c>
      <c r="AZ58" s="129">
        <f>'SO1.3 - VON'!F35</f>
        <v>0</v>
      </c>
      <c r="BA58" s="129">
        <f>'SO1.3 - VON'!F36</f>
        <v>0</v>
      </c>
      <c r="BB58" s="129">
        <f>'SO1.3 - VON'!F37</f>
        <v>0</v>
      </c>
      <c r="BC58" s="129">
        <f>'SO1.3 - VON'!F38</f>
        <v>0</v>
      </c>
      <c r="BD58" s="131">
        <f>'SO1.3 - VON'!F39</f>
        <v>0</v>
      </c>
      <c r="BT58" s="127" t="s">
        <v>77</v>
      </c>
      <c r="BV58" s="127" t="s">
        <v>70</v>
      </c>
      <c r="BW58" s="127" t="s">
        <v>88</v>
      </c>
      <c r="BX58" s="127" t="s">
        <v>76</v>
      </c>
      <c r="CL58" s="127" t="s">
        <v>1</v>
      </c>
    </row>
    <row r="59" s="1" customFormat="1" ht="30" customHeight="1"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9"/>
    </row>
    <row r="60" s="1" customFormat="1" ht="6.96" customHeight="1">
      <c r="B60" s="53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39"/>
    </row>
  </sheetData>
  <sheetProtection sheet="1" formatColumns="0" formatRows="0" objects="1" scenarios="1" spinCount="100000" saltValue="YO7S9GNXDhHIQAqibvl4lic3XhBq31MenpOEs83yHFQYAWLccus+y0Y4IaytV7XiD8GQiuyA5Z8uxCGkiWYulg==" hashValue="J8QpwkagfegGovIviSNeUb/uAqRex9tgoLYwnju1SciLzm1MKuoSDQGy2g678kmenFKOPSAt4XLNpQzzOXvK7w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  <mergeCell ref="E58:I58"/>
    <mergeCell ref="K58:AF58"/>
  </mergeCells>
  <hyperlinks>
    <hyperlink ref="A56" location="'SO1.1 - rozvody'!C2" display="/"/>
    <hyperlink ref="A57" location="'SO1.2 - zemní práce'!C2" display="/"/>
    <hyperlink ref="A58" location="'SO1.3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2" customWidth="1"/>
    <col min="10" max="10" width="23.5" customWidth="1"/>
    <col min="11" max="11" width="15.5" customWidth="1"/>
    <col min="12" max="12" width="1.67" customWidth="1"/>
    <col min="13" max="13" width="10.83" customWidth="1"/>
    <col min="15" max="15" width="14.17" customWidth="1"/>
    <col min="16" max="16" width="14.17" customWidth="1"/>
    <col min="17" max="17" width="14.17" customWidth="1"/>
    <col min="18" max="18" width="14.17" customWidth="1"/>
    <col min="19" max="19" width="14.17" customWidth="1"/>
    <col min="20" max="20" width="14.1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82</v>
      </c>
    </row>
    <row r="3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6"/>
      <c r="AT3" s="13" t="s">
        <v>77</v>
      </c>
    </row>
    <row r="4" ht="24.96" customHeight="1">
      <c r="B4" s="16"/>
      <c r="D4" s="136" t="s">
        <v>89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7" t="s">
        <v>16</v>
      </c>
      <c r="L6" s="16"/>
    </row>
    <row r="7" ht="16.5" customHeight="1">
      <c r="B7" s="16"/>
      <c r="E7" s="138" t="str">
        <f>'Rekapitulace stavby'!K6</f>
        <v>Výměna TTS 6kV v úseku Těchlovice - Pr. Žleb</v>
      </c>
      <c r="F7" s="137"/>
      <c r="G7" s="137"/>
      <c r="H7" s="137"/>
      <c r="L7" s="16"/>
    </row>
    <row r="8" ht="12" customHeight="1">
      <c r="B8" s="16"/>
      <c r="D8" s="137" t="s">
        <v>90</v>
      </c>
      <c r="L8" s="16"/>
    </row>
    <row r="9" s="1" customFormat="1" ht="16.5" customHeight="1">
      <c r="B9" s="39"/>
      <c r="E9" s="138" t="s">
        <v>91</v>
      </c>
      <c r="F9" s="1"/>
      <c r="G9" s="1"/>
      <c r="H9" s="1"/>
      <c r="I9" s="139"/>
      <c r="L9" s="39"/>
    </row>
    <row r="10" s="1" customFormat="1" ht="12" customHeight="1">
      <c r="B10" s="39"/>
      <c r="D10" s="137" t="s">
        <v>92</v>
      </c>
      <c r="I10" s="139"/>
      <c r="L10" s="39"/>
    </row>
    <row r="11" s="1" customFormat="1" ht="36.96" customHeight="1">
      <c r="B11" s="39"/>
      <c r="E11" s="140" t="s">
        <v>93</v>
      </c>
      <c r="F11" s="1"/>
      <c r="G11" s="1"/>
      <c r="H11" s="1"/>
      <c r="I11" s="139"/>
      <c r="L11" s="39"/>
    </row>
    <row r="12" s="1" customFormat="1">
      <c r="B12" s="39"/>
      <c r="I12" s="139"/>
      <c r="L12" s="39"/>
    </row>
    <row r="13" s="1" customFormat="1" ht="12" customHeight="1">
      <c r="B13" s="39"/>
      <c r="D13" s="137" t="s">
        <v>18</v>
      </c>
      <c r="F13" s="13" t="s">
        <v>1</v>
      </c>
      <c r="I13" s="141" t="s">
        <v>19</v>
      </c>
      <c r="J13" s="13" t="s">
        <v>1</v>
      </c>
      <c r="L13" s="39"/>
    </row>
    <row r="14" s="1" customFormat="1" ht="12" customHeight="1">
      <c r="B14" s="39"/>
      <c r="D14" s="137" t="s">
        <v>20</v>
      </c>
      <c r="F14" s="13" t="s">
        <v>21</v>
      </c>
      <c r="I14" s="141" t="s">
        <v>22</v>
      </c>
      <c r="J14" s="142" t="str">
        <f>'Rekapitulace stavby'!AN8</f>
        <v>3. 5. 2019</v>
      </c>
      <c r="L14" s="39"/>
    </row>
    <row r="15" s="1" customFormat="1" ht="10.8" customHeight="1">
      <c r="B15" s="39"/>
      <c r="I15" s="139"/>
      <c r="L15" s="39"/>
    </row>
    <row r="16" s="1" customFormat="1" ht="12" customHeight="1">
      <c r="B16" s="39"/>
      <c r="D16" s="137" t="s">
        <v>24</v>
      </c>
      <c r="I16" s="141" t="s">
        <v>25</v>
      </c>
      <c r="J16" s="13" t="str">
        <f>IF('Rekapitulace stavby'!AN10="","",'Rekapitulace stavby'!AN10)</f>
        <v/>
      </c>
      <c r="L16" s="39"/>
    </row>
    <row r="17" s="1" customFormat="1" ht="18" customHeight="1">
      <c r="B17" s="39"/>
      <c r="E17" s="13" t="str">
        <f>IF('Rekapitulace stavby'!E11="","",'Rekapitulace stavby'!E11)</f>
        <v xml:space="preserve"> </v>
      </c>
      <c r="I17" s="141" t="s">
        <v>26</v>
      </c>
      <c r="J17" s="13" t="str">
        <f>IF('Rekapitulace stavby'!AN11="","",'Rekapitulace stavby'!AN11)</f>
        <v/>
      </c>
      <c r="L17" s="39"/>
    </row>
    <row r="18" s="1" customFormat="1" ht="6.96" customHeight="1">
      <c r="B18" s="39"/>
      <c r="I18" s="139"/>
      <c r="L18" s="39"/>
    </row>
    <row r="19" s="1" customFormat="1" ht="12" customHeight="1">
      <c r="B19" s="39"/>
      <c r="D19" s="137" t="s">
        <v>27</v>
      </c>
      <c r="I19" s="141" t="s">
        <v>25</v>
      </c>
      <c r="J19" s="29" t="str">
        <f>'Rekapitulace stavby'!AN13</f>
        <v>Vyplň údaj</v>
      </c>
      <c r="L19" s="39"/>
    </row>
    <row r="20" s="1" customFormat="1" ht="18" customHeight="1">
      <c r="B20" s="39"/>
      <c r="E20" s="29" t="str">
        <f>'Rekapitulace stavby'!E14</f>
        <v>Vyplň údaj</v>
      </c>
      <c r="F20" s="13"/>
      <c r="G20" s="13"/>
      <c r="H20" s="13"/>
      <c r="I20" s="141" t="s">
        <v>26</v>
      </c>
      <c r="J20" s="29" t="str">
        <f>'Rekapitulace stavby'!AN14</f>
        <v>Vyplň údaj</v>
      </c>
      <c r="L20" s="39"/>
    </row>
    <row r="21" s="1" customFormat="1" ht="6.96" customHeight="1">
      <c r="B21" s="39"/>
      <c r="I21" s="139"/>
      <c r="L21" s="39"/>
    </row>
    <row r="22" s="1" customFormat="1" ht="12" customHeight="1">
      <c r="B22" s="39"/>
      <c r="D22" s="137" t="s">
        <v>29</v>
      </c>
      <c r="I22" s="141" t="s">
        <v>25</v>
      </c>
      <c r="J22" s="13" t="str">
        <f>IF('Rekapitulace stavby'!AN16="","",'Rekapitulace stavby'!AN16)</f>
        <v/>
      </c>
      <c r="L22" s="39"/>
    </row>
    <row r="23" s="1" customFormat="1" ht="18" customHeight="1">
      <c r="B23" s="39"/>
      <c r="E23" s="13" t="str">
        <f>IF('Rekapitulace stavby'!E17="","",'Rekapitulace stavby'!E17)</f>
        <v xml:space="preserve"> </v>
      </c>
      <c r="I23" s="141" t="s">
        <v>26</v>
      </c>
      <c r="J23" s="13" t="str">
        <f>IF('Rekapitulace stavby'!AN17="","",'Rekapitulace stavby'!AN17)</f>
        <v/>
      </c>
      <c r="L23" s="39"/>
    </row>
    <row r="24" s="1" customFormat="1" ht="6.96" customHeight="1">
      <c r="B24" s="39"/>
      <c r="I24" s="139"/>
      <c r="L24" s="39"/>
    </row>
    <row r="25" s="1" customFormat="1" ht="12" customHeight="1">
      <c r="B25" s="39"/>
      <c r="D25" s="137" t="s">
        <v>31</v>
      </c>
      <c r="I25" s="141" t="s">
        <v>25</v>
      </c>
      <c r="J25" s="13" t="str">
        <f>IF('Rekapitulace stavby'!AN19="","",'Rekapitulace stavby'!AN19)</f>
        <v/>
      </c>
      <c r="L25" s="39"/>
    </row>
    <row r="26" s="1" customFormat="1" ht="18" customHeight="1">
      <c r="B26" s="39"/>
      <c r="E26" s="13" t="str">
        <f>IF('Rekapitulace stavby'!E20="","",'Rekapitulace stavby'!E20)</f>
        <v>Ing. Čapek</v>
      </c>
      <c r="I26" s="141" t="s">
        <v>26</v>
      </c>
      <c r="J26" s="13" t="str">
        <f>IF('Rekapitulace stavby'!AN20="","",'Rekapitulace stavby'!AN20)</f>
        <v/>
      </c>
      <c r="L26" s="39"/>
    </row>
    <row r="27" s="1" customFormat="1" ht="6.96" customHeight="1">
      <c r="B27" s="39"/>
      <c r="I27" s="139"/>
      <c r="L27" s="39"/>
    </row>
    <row r="28" s="1" customFormat="1" ht="12" customHeight="1">
      <c r="B28" s="39"/>
      <c r="D28" s="137" t="s">
        <v>33</v>
      </c>
      <c r="I28" s="139"/>
      <c r="L28" s="39"/>
    </row>
    <row r="29" s="7" customFormat="1" ht="16.5" customHeight="1">
      <c r="B29" s="143"/>
      <c r="E29" s="144" t="s">
        <v>1</v>
      </c>
      <c r="F29" s="144"/>
      <c r="G29" s="144"/>
      <c r="H29" s="144"/>
      <c r="I29" s="145"/>
      <c r="L29" s="143"/>
    </row>
    <row r="30" s="1" customFormat="1" ht="6.96" customHeight="1">
      <c r="B30" s="39"/>
      <c r="I30" s="139"/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46"/>
      <c r="J31" s="67"/>
      <c r="K31" s="67"/>
      <c r="L31" s="39"/>
    </row>
    <row r="32" s="1" customFormat="1" ht="25.44" customHeight="1">
      <c r="B32" s="39"/>
      <c r="D32" s="147" t="s">
        <v>34</v>
      </c>
      <c r="I32" s="139"/>
      <c r="J32" s="148">
        <f>ROUND(J86, 2)</f>
        <v>0</v>
      </c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6"/>
      <c r="J33" s="67"/>
      <c r="K33" s="67"/>
      <c r="L33" s="39"/>
    </row>
    <row r="34" s="1" customFormat="1" ht="14.4" customHeight="1">
      <c r="B34" s="39"/>
      <c r="F34" s="149" t="s">
        <v>36</v>
      </c>
      <c r="I34" s="150" t="s">
        <v>35</v>
      </c>
      <c r="J34" s="149" t="s">
        <v>37</v>
      </c>
      <c r="L34" s="39"/>
    </row>
    <row r="35" s="1" customFormat="1" ht="14.4" customHeight="1">
      <c r="B35" s="39"/>
      <c r="D35" s="137" t="s">
        <v>38</v>
      </c>
      <c r="E35" s="137" t="s">
        <v>39</v>
      </c>
      <c r="F35" s="151">
        <f>ROUND((SUM(BE86:BE142)),  2)</f>
        <v>0</v>
      </c>
      <c r="I35" s="152">
        <v>0.20999999999999999</v>
      </c>
      <c r="J35" s="151">
        <f>ROUND(((SUM(BE86:BE142))*I35),  2)</f>
        <v>0</v>
      </c>
      <c r="L35" s="39"/>
    </row>
    <row r="36" s="1" customFormat="1" ht="14.4" customHeight="1">
      <c r="B36" s="39"/>
      <c r="E36" s="137" t="s">
        <v>40</v>
      </c>
      <c r="F36" s="151">
        <f>ROUND((SUM(BF86:BF142)),  2)</f>
        <v>0</v>
      </c>
      <c r="I36" s="152">
        <v>0.14999999999999999</v>
      </c>
      <c r="J36" s="151">
        <f>ROUND(((SUM(BF86:BF142))*I36),  2)</f>
        <v>0</v>
      </c>
      <c r="L36" s="39"/>
    </row>
    <row r="37" hidden="1" s="1" customFormat="1" ht="14.4" customHeight="1">
      <c r="B37" s="39"/>
      <c r="E37" s="137" t="s">
        <v>41</v>
      </c>
      <c r="F37" s="151">
        <f>ROUND((SUM(BG86:BG142)),  2)</f>
        <v>0</v>
      </c>
      <c r="I37" s="152">
        <v>0.20999999999999999</v>
      </c>
      <c r="J37" s="151">
        <f>0</f>
        <v>0</v>
      </c>
      <c r="L37" s="39"/>
    </row>
    <row r="38" hidden="1" s="1" customFormat="1" ht="14.4" customHeight="1">
      <c r="B38" s="39"/>
      <c r="E38" s="137" t="s">
        <v>42</v>
      </c>
      <c r="F38" s="151">
        <f>ROUND((SUM(BH86:BH142)),  2)</f>
        <v>0</v>
      </c>
      <c r="I38" s="152">
        <v>0.14999999999999999</v>
      </c>
      <c r="J38" s="151">
        <f>0</f>
        <v>0</v>
      </c>
      <c r="L38" s="39"/>
    </row>
    <row r="39" hidden="1" s="1" customFormat="1" ht="14.4" customHeight="1">
      <c r="B39" s="39"/>
      <c r="E39" s="137" t="s">
        <v>43</v>
      </c>
      <c r="F39" s="151">
        <f>ROUND((SUM(BI86:BI142)),  2)</f>
        <v>0</v>
      </c>
      <c r="I39" s="152">
        <v>0</v>
      </c>
      <c r="J39" s="151">
        <f>0</f>
        <v>0</v>
      </c>
      <c r="L39" s="39"/>
    </row>
    <row r="40" s="1" customFormat="1" ht="6.96" customHeight="1">
      <c r="B40" s="39"/>
      <c r="I40" s="139"/>
      <c r="L40" s="39"/>
    </row>
    <row r="41" s="1" customFormat="1" ht="25.44" customHeight="1">
      <c r="B41" s="39"/>
      <c r="C41" s="153"/>
      <c r="D41" s="154" t="s">
        <v>44</v>
      </c>
      <c r="E41" s="155"/>
      <c r="F41" s="155"/>
      <c r="G41" s="156" t="s">
        <v>45</v>
      </c>
      <c r="H41" s="157" t="s">
        <v>46</v>
      </c>
      <c r="I41" s="158"/>
      <c r="J41" s="159">
        <f>SUM(J32:J39)</f>
        <v>0</v>
      </c>
      <c r="K41" s="160"/>
      <c r="L41" s="39"/>
    </row>
    <row r="42" s="1" customFormat="1" ht="14.4" customHeight="1">
      <c r="B42" s="161"/>
      <c r="C42" s="162"/>
      <c r="D42" s="162"/>
      <c r="E42" s="162"/>
      <c r="F42" s="162"/>
      <c r="G42" s="162"/>
      <c r="H42" s="162"/>
      <c r="I42" s="163"/>
      <c r="J42" s="162"/>
      <c r="K42" s="162"/>
      <c r="L42" s="39"/>
    </row>
    <row r="46" s="1" customFormat="1" ht="6.96" customHeight="1">
      <c r="B46" s="164"/>
      <c r="C46" s="165"/>
      <c r="D46" s="165"/>
      <c r="E46" s="165"/>
      <c r="F46" s="165"/>
      <c r="G46" s="165"/>
      <c r="H46" s="165"/>
      <c r="I46" s="166"/>
      <c r="J46" s="165"/>
      <c r="K46" s="165"/>
      <c r="L46" s="39"/>
    </row>
    <row r="47" s="1" customFormat="1" ht="24.96" customHeight="1">
      <c r="B47" s="34"/>
      <c r="C47" s="19" t="s">
        <v>94</v>
      </c>
      <c r="D47" s="35"/>
      <c r="E47" s="35"/>
      <c r="F47" s="35"/>
      <c r="G47" s="35"/>
      <c r="H47" s="35"/>
      <c r="I47" s="139"/>
      <c r="J47" s="35"/>
      <c r="K47" s="35"/>
      <c r="L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139"/>
      <c r="J48" s="35"/>
      <c r="K48" s="35"/>
      <c r="L48" s="39"/>
    </row>
    <row r="49" s="1" customFormat="1" ht="12" customHeight="1">
      <c r="B49" s="34"/>
      <c r="C49" s="28" t="s">
        <v>16</v>
      </c>
      <c r="D49" s="35"/>
      <c r="E49" s="35"/>
      <c r="F49" s="35"/>
      <c r="G49" s="35"/>
      <c r="H49" s="35"/>
      <c r="I49" s="139"/>
      <c r="J49" s="35"/>
      <c r="K49" s="35"/>
      <c r="L49" s="39"/>
    </row>
    <row r="50" s="1" customFormat="1" ht="16.5" customHeight="1">
      <c r="B50" s="34"/>
      <c r="C50" s="35"/>
      <c r="D50" s="35"/>
      <c r="E50" s="167" t="str">
        <f>E7</f>
        <v>Výměna TTS 6kV v úseku Těchlovice - Pr. Žleb</v>
      </c>
      <c r="F50" s="28"/>
      <c r="G50" s="28"/>
      <c r="H50" s="28"/>
      <c r="I50" s="139"/>
      <c r="J50" s="35"/>
      <c r="K50" s="35"/>
      <c r="L50" s="39"/>
    </row>
    <row r="51" ht="12" customHeight="1">
      <c r="B51" s="17"/>
      <c r="C51" s="28" t="s">
        <v>90</v>
      </c>
      <c r="D51" s="18"/>
      <c r="E51" s="18"/>
      <c r="F51" s="18"/>
      <c r="G51" s="18"/>
      <c r="H51" s="18"/>
      <c r="I51" s="132"/>
      <c r="J51" s="18"/>
      <c r="K51" s="18"/>
      <c r="L51" s="16"/>
    </row>
    <row r="52" s="1" customFormat="1" ht="16.5" customHeight="1">
      <c r="B52" s="34"/>
      <c r="C52" s="35"/>
      <c r="D52" s="35"/>
      <c r="E52" s="167" t="s">
        <v>91</v>
      </c>
      <c r="F52" s="35"/>
      <c r="G52" s="35"/>
      <c r="H52" s="35"/>
      <c r="I52" s="139"/>
      <c r="J52" s="35"/>
      <c r="K52" s="35"/>
      <c r="L52" s="39"/>
    </row>
    <row r="53" s="1" customFormat="1" ht="12" customHeight="1">
      <c r="B53" s="34"/>
      <c r="C53" s="28" t="s">
        <v>92</v>
      </c>
      <c r="D53" s="35"/>
      <c r="E53" s="35"/>
      <c r="F53" s="35"/>
      <c r="G53" s="35"/>
      <c r="H53" s="35"/>
      <c r="I53" s="139"/>
      <c r="J53" s="35"/>
      <c r="K53" s="35"/>
      <c r="L53" s="39"/>
    </row>
    <row r="54" s="1" customFormat="1" ht="16.5" customHeight="1">
      <c r="B54" s="34"/>
      <c r="C54" s="35"/>
      <c r="D54" s="35"/>
      <c r="E54" s="60" t="str">
        <f>E11</f>
        <v>SO1.1 - rozvody</v>
      </c>
      <c r="F54" s="35"/>
      <c r="G54" s="35"/>
      <c r="H54" s="35"/>
      <c r="I54" s="139"/>
      <c r="J54" s="35"/>
      <c r="K54" s="35"/>
      <c r="L54" s="39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139"/>
      <c r="J55" s="35"/>
      <c r="K55" s="35"/>
      <c r="L55" s="39"/>
    </row>
    <row r="56" s="1" customFormat="1" ht="12" customHeight="1">
      <c r="B56" s="34"/>
      <c r="C56" s="28" t="s">
        <v>20</v>
      </c>
      <c r="D56" s="35"/>
      <c r="E56" s="35"/>
      <c r="F56" s="23" t="str">
        <f>F14</f>
        <v xml:space="preserve"> </v>
      </c>
      <c r="G56" s="35"/>
      <c r="H56" s="35"/>
      <c r="I56" s="141" t="s">
        <v>22</v>
      </c>
      <c r="J56" s="63" t="str">
        <f>IF(J14="","",J14)</f>
        <v>3. 5. 2019</v>
      </c>
      <c r="K56" s="35"/>
      <c r="L56" s="39"/>
    </row>
    <row r="57" s="1" customFormat="1" ht="6.96" customHeight="1">
      <c r="B57" s="34"/>
      <c r="C57" s="35"/>
      <c r="D57" s="35"/>
      <c r="E57" s="35"/>
      <c r="F57" s="35"/>
      <c r="G57" s="35"/>
      <c r="H57" s="35"/>
      <c r="I57" s="139"/>
      <c r="J57" s="35"/>
      <c r="K57" s="35"/>
      <c r="L57" s="39"/>
    </row>
    <row r="58" s="1" customFormat="1" ht="13.65" customHeight="1">
      <c r="B58" s="34"/>
      <c r="C58" s="28" t="s">
        <v>24</v>
      </c>
      <c r="D58" s="35"/>
      <c r="E58" s="35"/>
      <c r="F58" s="23" t="str">
        <f>E17</f>
        <v xml:space="preserve"> </v>
      </c>
      <c r="G58" s="35"/>
      <c r="H58" s="35"/>
      <c r="I58" s="141" t="s">
        <v>29</v>
      </c>
      <c r="J58" s="32" t="str">
        <f>E23</f>
        <v xml:space="preserve"> </v>
      </c>
      <c r="K58" s="35"/>
      <c r="L58" s="39"/>
    </row>
    <row r="59" s="1" customFormat="1" ht="13.65" customHeight="1">
      <c r="B59" s="34"/>
      <c r="C59" s="28" t="s">
        <v>27</v>
      </c>
      <c r="D59" s="35"/>
      <c r="E59" s="35"/>
      <c r="F59" s="23" t="str">
        <f>IF(E20="","",E20)</f>
        <v>Vyplň údaj</v>
      </c>
      <c r="G59" s="35"/>
      <c r="H59" s="35"/>
      <c r="I59" s="141" t="s">
        <v>31</v>
      </c>
      <c r="J59" s="32" t="str">
        <f>E26</f>
        <v>Ing. Čapek</v>
      </c>
      <c r="K59" s="35"/>
      <c r="L59" s="39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139"/>
      <c r="J60" s="35"/>
      <c r="K60" s="35"/>
      <c r="L60" s="39"/>
    </row>
    <row r="61" s="1" customFormat="1" ht="29.28" customHeight="1">
      <c r="B61" s="34"/>
      <c r="C61" s="168" t="s">
        <v>95</v>
      </c>
      <c r="D61" s="169"/>
      <c r="E61" s="169"/>
      <c r="F61" s="169"/>
      <c r="G61" s="169"/>
      <c r="H61" s="169"/>
      <c r="I61" s="170"/>
      <c r="J61" s="171" t="s">
        <v>96</v>
      </c>
      <c r="K61" s="169"/>
      <c r="L61" s="39"/>
    </row>
    <row r="62" s="1" customFormat="1" ht="10.32" customHeight="1">
      <c r="B62" s="34"/>
      <c r="C62" s="35"/>
      <c r="D62" s="35"/>
      <c r="E62" s="35"/>
      <c r="F62" s="35"/>
      <c r="G62" s="35"/>
      <c r="H62" s="35"/>
      <c r="I62" s="139"/>
      <c r="J62" s="35"/>
      <c r="K62" s="35"/>
      <c r="L62" s="39"/>
    </row>
    <row r="63" s="1" customFormat="1" ht="22.8" customHeight="1">
      <c r="B63" s="34"/>
      <c r="C63" s="172" t="s">
        <v>97</v>
      </c>
      <c r="D63" s="35"/>
      <c r="E63" s="35"/>
      <c r="F63" s="35"/>
      <c r="G63" s="35"/>
      <c r="H63" s="35"/>
      <c r="I63" s="139"/>
      <c r="J63" s="94">
        <f>J86</f>
        <v>0</v>
      </c>
      <c r="K63" s="35"/>
      <c r="L63" s="39"/>
      <c r="AU63" s="13" t="s">
        <v>98</v>
      </c>
    </row>
    <row r="64" s="8" customFormat="1" ht="24.96" customHeight="1">
      <c r="B64" s="173"/>
      <c r="C64" s="174"/>
      <c r="D64" s="175" t="s">
        <v>99</v>
      </c>
      <c r="E64" s="176"/>
      <c r="F64" s="176"/>
      <c r="G64" s="176"/>
      <c r="H64" s="176"/>
      <c r="I64" s="177"/>
      <c r="J64" s="178">
        <f>J87</f>
        <v>0</v>
      </c>
      <c r="K64" s="174"/>
      <c r="L64" s="179"/>
    </row>
    <row r="65" s="1" customFormat="1" ht="21.84" customHeight="1">
      <c r="B65" s="34"/>
      <c r="C65" s="35"/>
      <c r="D65" s="35"/>
      <c r="E65" s="35"/>
      <c r="F65" s="35"/>
      <c r="G65" s="35"/>
      <c r="H65" s="35"/>
      <c r="I65" s="139"/>
      <c r="J65" s="35"/>
      <c r="K65" s="35"/>
      <c r="L65" s="39"/>
    </row>
    <row r="66" s="1" customFormat="1" ht="6.96" customHeight="1">
      <c r="B66" s="53"/>
      <c r="C66" s="54"/>
      <c r="D66" s="54"/>
      <c r="E66" s="54"/>
      <c r="F66" s="54"/>
      <c r="G66" s="54"/>
      <c r="H66" s="54"/>
      <c r="I66" s="163"/>
      <c r="J66" s="54"/>
      <c r="K66" s="54"/>
      <c r="L66" s="39"/>
    </row>
    <row r="70" s="1" customFormat="1" ht="6.96" customHeight="1">
      <c r="B70" s="55"/>
      <c r="C70" s="56"/>
      <c r="D70" s="56"/>
      <c r="E70" s="56"/>
      <c r="F70" s="56"/>
      <c r="G70" s="56"/>
      <c r="H70" s="56"/>
      <c r="I70" s="166"/>
      <c r="J70" s="56"/>
      <c r="K70" s="56"/>
      <c r="L70" s="39"/>
    </row>
    <row r="71" s="1" customFormat="1" ht="24.96" customHeight="1">
      <c r="B71" s="34"/>
      <c r="C71" s="19" t="s">
        <v>100</v>
      </c>
      <c r="D71" s="35"/>
      <c r="E71" s="35"/>
      <c r="F71" s="35"/>
      <c r="G71" s="35"/>
      <c r="H71" s="35"/>
      <c r="I71" s="139"/>
      <c r="J71" s="35"/>
      <c r="K71" s="35"/>
      <c r="L71" s="39"/>
    </row>
    <row r="72" s="1" customFormat="1" ht="6.96" customHeight="1">
      <c r="B72" s="34"/>
      <c r="C72" s="35"/>
      <c r="D72" s="35"/>
      <c r="E72" s="35"/>
      <c r="F72" s="35"/>
      <c r="G72" s="35"/>
      <c r="H72" s="35"/>
      <c r="I72" s="139"/>
      <c r="J72" s="35"/>
      <c r="K72" s="35"/>
      <c r="L72" s="39"/>
    </row>
    <row r="73" s="1" customFormat="1" ht="12" customHeight="1">
      <c r="B73" s="34"/>
      <c r="C73" s="28" t="s">
        <v>16</v>
      </c>
      <c r="D73" s="35"/>
      <c r="E73" s="35"/>
      <c r="F73" s="35"/>
      <c r="G73" s="35"/>
      <c r="H73" s="35"/>
      <c r="I73" s="139"/>
      <c r="J73" s="35"/>
      <c r="K73" s="35"/>
      <c r="L73" s="39"/>
    </row>
    <row r="74" s="1" customFormat="1" ht="16.5" customHeight="1">
      <c r="B74" s="34"/>
      <c r="C74" s="35"/>
      <c r="D74" s="35"/>
      <c r="E74" s="167" t="str">
        <f>E7</f>
        <v>Výměna TTS 6kV v úseku Těchlovice - Pr. Žleb</v>
      </c>
      <c r="F74" s="28"/>
      <c r="G74" s="28"/>
      <c r="H74" s="28"/>
      <c r="I74" s="139"/>
      <c r="J74" s="35"/>
      <c r="K74" s="35"/>
      <c r="L74" s="39"/>
    </row>
    <row r="75" ht="12" customHeight="1">
      <c r="B75" s="17"/>
      <c r="C75" s="28" t="s">
        <v>90</v>
      </c>
      <c r="D75" s="18"/>
      <c r="E75" s="18"/>
      <c r="F75" s="18"/>
      <c r="G75" s="18"/>
      <c r="H75" s="18"/>
      <c r="I75" s="132"/>
      <c r="J75" s="18"/>
      <c r="K75" s="18"/>
      <c r="L75" s="16"/>
    </row>
    <row r="76" s="1" customFormat="1" ht="16.5" customHeight="1">
      <c r="B76" s="34"/>
      <c r="C76" s="35"/>
      <c r="D76" s="35"/>
      <c r="E76" s="167" t="s">
        <v>91</v>
      </c>
      <c r="F76" s="35"/>
      <c r="G76" s="35"/>
      <c r="H76" s="35"/>
      <c r="I76" s="139"/>
      <c r="J76" s="35"/>
      <c r="K76" s="35"/>
      <c r="L76" s="39"/>
    </row>
    <row r="77" s="1" customFormat="1" ht="12" customHeight="1">
      <c r="B77" s="34"/>
      <c r="C77" s="28" t="s">
        <v>92</v>
      </c>
      <c r="D77" s="35"/>
      <c r="E77" s="35"/>
      <c r="F77" s="35"/>
      <c r="G77" s="35"/>
      <c r="H77" s="35"/>
      <c r="I77" s="139"/>
      <c r="J77" s="35"/>
      <c r="K77" s="35"/>
      <c r="L77" s="39"/>
    </row>
    <row r="78" s="1" customFormat="1" ht="16.5" customHeight="1">
      <c r="B78" s="34"/>
      <c r="C78" s="35"/>
      <c r="D78" s="35"/>
      <c r="E78" s="60" t="str">
        <f>E11</f>
        <v>SO1.1 - rozvody</v>
      </c>
      <c r="F78" s="35"/>
      <c r="G78" s="35"/>
      <c r="H78" s="35"/>
      <c r="I78" s="139"/>
      <c r="J78" s="35"/>
      <c r="K78" s="35"/>
      <c r="L78" s="39"/>
    </row>
    <row r="79" s="1" customFormat="1" ht="6.96" customHeight="1">
      <c r="B79" s="34"/>
      <c r="C79" s="35"/>
      <c r="D79" s="35"/>
      <c r="E79" s="35"/>
      <c r="F79" s="35"/>
      <c r="G79" s="35"/>
      <c r="H79" s="35"/>
      <c r="I79" s="139"/>
      <c r="J79" s="35"/>
      <c r="K79" s="35"/>
      <c r="L79" s="39"/>
    </row>
    <row r="80" s="1" customFormat="1" ht="12" customHeight="1">
      <c r="B80" s="34"/>
      <c r="C80" s="28" t="s">
        <v>20</v>
      </c>
      <c r="D80" s="35"/>
      <c r="E80" s="35"/>
      <c r="F80" s="23" t="str">
        <f>F14</f>
        <v xml:space="preserve"> </v>
      </c>
      <c r="G80" s="35"/>
      <c r="H80" s="35"/>
      <c r="I80" s="141" t="s">
        <v>22</v>
      </c>
      <c r="J80" s="63" t="str">
        <f>IF(J14="","",J14)</f>
        <v>3. 5. 2019</v>
      </c>
      <c r="K80" s="35"/>
      <c r="L80" s="39"/>
    </row>
    <row r="81" s="1" customFormat="1" ht="6.96" customHeight="1">
      <c r="B81" s="34"/>
      <c r="C81" s="35"/>
      <c r="D81" s="35"/>
      <c r="E81" s="35"/>
      <c r="F81" s="35"/>
      <c r="G81" s="35"/>
      <c r="H81" s="35"/>
      <c r="I81" s="139"/>
      <c r="J81" s="35"/>
      <c r="K81" s="35"/>
      <c r="L81" s="39"/>
    </row>
    <row r="82" s="1" customFormat="1" ht="13.65" customHeight="1">
      <c r="B82" s="34"/>
      <c r="C82" s="28" t="s">
        <v>24</v>
      </c>
      <c r="D82" s="35"/>
      <c r="E82" s="35"/>
      <c r="F82" s="23" t="str">
        <f>E17</f>
        <v xml:space="preserve"> </v>
      </c>
      <c r="G82" s="35"/>
      <c r="H82" s="35"/>
      <c r="I82" s="141" t="s">
        <v>29</v>
      </c>
      <c r="J82" s="32" t="str">
        <f>E23</f>
        <v xml:space="preserve"> </v>
      </c>
      <c r="K82" s="35"/>
      <c r="L82" s="39"/>
    </row>
    <row r="83" s="1" customFormat="1" ht="13.65" customHeight="1">
      <c r="B83" s="34"/>
      <c r="C83" s="28" t="s">
        <v>27</v>
      </c>
      <c r="D83" s="35"/>
      <c r="E83" s="35"/>
      <c r="F83" s="23" t="str">
        <f>IF(E20="","",E20)</f>
        <v>Vyplň údaj</v>
      </c>
      <c r="G83" s="35"/>
      <c r="H83" s="35"/>
      <c r="I83" s="141" t="s">
        <v>31</v>
      </c>
      <c r="J83" s="32" t="str">
        <f>E26</f>
        <v>Ing. Čapek</v>
      </c>
      <c r="K83" s="35"/>
      <c r="L83" s="39"/>
    </row>
    <row r="84" s="1" customFormat="1" ht="10.32" customHeight="1">
      <c r="B84" s="34"/>
      <c r="C84" s="35"/>
      <c r="D84" s="35"/>
      <c r="E84" s="35"/>
      <c r="F84" s="35"/>
      <c r="G84" s="35"/>
      <c r="H84" s="35"/>
      <c r="I84" s="139"/>
      <c r="J84" s="35"/>
      <c r="K84" s="35"/>
      <c r="L84" s="39"/>
    </row>
    <row r="85" s="9" customFormat="1" ht="29.28" customHeight="1">
      <c r="B85" s="180"/>
      <c r="C85" s="181" t="s">
        <v>101</v>
      </c>
      <c r="D85" s="182" t="s">
        <v>53</v>
      </c>
      <c r="E85" s="182" t="s">
        <v>49</v>
      </c>
      <c r="F85" s="182" t="s">
        <v>50</v>
      </c>
      <c r="G85" s="182" t="s">
        <v>102</v>
      </c>
      <c r="H85" s="182" t="s">
        <v>103</v>
      </c>
      <c r="I85" s="183" t="s">
        <v>104</v>
      </c>
      <c r="J85" s="182" t="s">
        <v>96</v>
      </c>
      <c r="K85" s="184" t="s">
        <v>105</v>
      </c>
      <c r="L85" s="185"/>
      <c r="M85" s="84" t="s">
        <v>1</v>
      </c>
      <c r="N85" s="85" t="s">
        <v>38</v>
      </c>
      <c r="O85" s="85" t="s">
        <v>106</v>
      </c>
      <c r="P85" s="85" t="s">
        <v>107</v>
      </c>
      <c r="Q85" s="85" t="s">
        <v>108</v>
      </c>
      <c r="R85" s="85" t="s">
        <v>109</v>
      </c>
      <c r="S85" s="85" t="s">
        <v>110</v>
      </c>
      <c r="T85" s="86" t="s">
        <v>111</v>
      </c>
    </row>
    <row r="86" s="1" customFormat="1" ht="22.8" customHeight="1">
      <c r="B86" s="34"/>
      <c r="C86" s="91" t="s">
        <v>112</v>
      </c>
      <c r="D86" s="35"/>
      <c r="E86" s="35"/>
      <c r="F86" s="35"/>
      <c r="G86" s="35"/>
      <c r="H86" s="35"/>
      <c r="I86" s="139"/>
      <c r="J86" s="186">
        <f>BK86</f>
        <v>0</v>
      </c>
      <c r="K86" s="35"/>
      <c r="L86" s="39"/>
      <c r="M86" s="87"/>
      <c r="N86" s="88"/>
      <c r="O86" s="88"/>
      <c r="P86" s="187">
        <f>P87</f>
        <v>0</v>
      </c>
      <c r="Q86" s="88"/>
      <c r="R86" s="187">
        <f>R87</f>
        <v>0</v>
      </c>
      <c r="S86" s="88"/>
      <c r="T86" s="188">
        <f>T87</f>
        <v>0</v>
      </c>
      <c r="AT86" s="13" t="s">
        <v>67</v>
      </c>
      <c r="AU86" s="13" t="s">
        <v>98</v>
      </c>
      <c r="BK86" s="189">
        <f>BK87</f>
        <v>0</v>
      </c>
    </row>
    <row r="87" s="10" customFormat="1" ht="25.92" customHeight="1">
      <c r="B87" s="190"/>
      <c r="C87" s="191"/>
      <c r="D87" s="192" t="s">
        <v>67</v>
      </c>
      <c r="E87" s="193" t="s">
        <v>113</v>
      </c>
      <c r="F87" s="193" t="s">
        <v>114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SUM(P88:P142)</f>
        <v>0</v>
      </c>
      <c r="Q87" s="198"/>
      <c r="R87" s="199">
        <f>SUM(R88:R142)</f>
        <v>0</v>
      </c>
      <c r="S87" s="198"/>
      <c r="T87" s="200">
        <f>SUM(T88:T142)</f>
        <v>0</v>
      </c>
      <c r="AR87" s="201" t="s">
        <v>115</v>
      </c>
      <c r="AT87" s="202" t="s">
        <v>67</v>
      </c>
      <c r="AU87" s="202" t="s">
        <v>68</v>
      </c>
      <c r="AY87" s="201" t="s">
        <v>116</v>
      </c>
      <c r="BK87" s="203">
        <f>SUM(BK88:BK142)</f>
        <v>0</v>
      </c>
    </row>
    <row r="88" s="1" customFormat="1" ht="22.5" customHeight="1">
      <c r="B88" s="34"/>
      <c r="C88" s="204" t="s">
        <v>75</v>
      </c>
      <c r="D88" s="204" t="s">
        <v>117</v>
      </c>
      <c r="E88" s="205" t="s">
        <v>118</v>
      </c>
      <c r="F88" s="206" t="s">
        <v>119</v>
      </c>
      <c r="G88" s="207" t="s">
        <v>120</v>
      </c>
      <c r="H88" s="208">
        <v>220</v>
      </c>
      <c r="I88" s="209"/>
      <c r="J88" s="210">
        <f>ROUND(I88*H88,2)</f>
        <v>0</v>
      </c>
      <c r="K88" s="206" t="s">
        <v>121</v>
      </c>
      <c r="L88" s="39"/>
      <c r="M88" s="211" t="s">
        <v>1</v>
      </c>
      <c r="N88" s="212" t="s">
        <v>39</v>
      </c>
      <c r="O88" s="75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AR88" s="13" t="s">
        <v>122</v>
      </c>
      <c r="AT88" s="13" t="s">
        <v>117</v>
      </c>
      <c r="AU88" s="13" t="s">
        <v>75</v>
      </c>
      <c r="AY88" s="13" t="s">
        <v>116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3" t="s">
        <v>75</v>
      </c>
      <c r="BK88" s="215">
        <f>ROUND(I88*H88,2)</f>
        <v>0</v>
      </c>
      <c r="BL88" s="13" t="s">
        <v>122</v>
      </c>
      <c r="BM88" s="13" t="s">
        <v>123</v>
      </c>
    </row>
    <row r="89" s="1" customFormat="1">
      <c r="B89" s="34"/>
      <c r="C89" s="35"/>
      <c r="D89" s="216" t="s">
        <v>124</v>
      </c>
      <c r="E89" s="35"/>
      <c r="F89" s="217" t="s">
        <v>125</v>
      </c>
      <c r="G89" s="35"/>
      <c r="H89" s="35"/>
      <c r="I89" s="139"/>
      <c r="J89" s="35"/>
      <c r="K89" s="35"/>
      <c r="L89" s="39"/>
      <c r="M89" s="218"/>
      <c r="N89" s="75"/>
      <c r="O89" s="75"/>
      <c r="P89" s="75"/>
      <c r="Q89" s="75"/>
      <c r="R89" s="75"/>
      <c r="S89" s="75"/>
      <c r="T89" s="76"/>
      <c r="AT89" s="13" t="s">
        <v>124</v>
      </c>
      <c r="AU89" s="13" t="s">
        <v>75</v>
      </c>
    </row>
    <row r="90" s="1" customFormat="1" ht="22.5" customHeight="1">
      <c r="B90" s="34"/>
      <c r="C90" s="204" t="s">
        <v>77</v>
      </c>
      <c r="D90" s="204" t="s">
        <v>117</v>
      </c>
      <c r="E90" s="205" t="s">
        <v>126</v>
      </c>
      <c r="F90" s="206" t="s">
        <v>127</v>
      </c>
      <c r="G90" s="207" t="s">
        <v>128</v>
      </c>
      <c r="H90" s="208">
        <v>24</v>
      </c>
      <c r="I90" s="209"/>
      <c r="J90" s="210">
        <f>ROUND(I90*H90,2)</f>
        <v>0</v>
      </c>
      <c r="K90" s="206" t="s">
        <v>121</v>
      </c>
      <c r="L90" s="39"/>
      <c r="M90" s="211" t="s">
        <v>1</v>
      </c>
      <c r="N90" s="212" t="s">
        <v>39</v>
      </c>
      <c r="O90" s="75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AR90" s="13" t="s">
        <v>122</v>
      </c>
      <c r="AT90" s="13" t="s">
        <v>117</v>
      </c>
      <c r="AU90" s="13" t="s">
        <v>75</v>
      </c>
      <c r="AY90" s="13" t="s">
        <v>116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3" t="s">
        <v>75</v>
      </c>
      <c r="BK90" s="215">
        <f>ROUND(I90*H90,2)</f>
        <v>0</v>
      </c>
      <c r="BL90" s="13" t="s">
        <v>122</v>
      </c>
      <c r="BM90" s="13" t="s">
        <v>129</v>
      </c>
    </row>
    <row r="91" s="1" customFormat="1">
      <c r="B91" s="34"/>
      <c r="C91" s="35"/>
      <c r="D91" s="216" t="s">
        <v>124</v>
      </c>
      <c r="E91" s="35"/>
      <c r="F91" s="217" t="s">
        <v>130</v>
      </c>
      <c r="G91" s="35"/>
      <c r="H91" s="35"/>
      <c r="I91" s="139"/>
      <c r="J91" s="35"/>
      <c r="K91" s="35"/>
      <c r="L91" s="39"/>
      <c r="M91" s="218"/>
      <c r="N91" s="75"/>
      <c r="O91" s="75"/>
      <c r="P91" s="75"/>
      <c r="Q91" s="75"/>
      <c r="R91" s="75"/>
      <c r="S91" s="75"/>
      <c r="T91" s="76"/>
      <c r="AT91" s="13" t="s">
        <v>124</v>
      </c>
      <c r="AU91" s="13" t="s">
        <v>75</v>
      </c>
    </row>
    <row r="92" s="1" customFormat="1" ht="22.5" customHeight="1">
      <c r="B92" s="34"/>
      <c r="C92" s="204" t="s">
        <v>131</v>
      </c>
      <c r="D92" s="204" t="s">
        <v>117</v>
      </c>
      <c r="E92" s="205" t="s">
        <v>132</v>
      </c>
      <c r="F92" s="206" t="s">
        <v>133</v>
      </c>
      <c r="G92" s="207" t="s">
        <v>128</v>
      </c>
      <c r="H92" s="208">
        <v>24</v>
      </c>
      <c r="I92" s="209"/>
      <c r="J92" s="210">
        <f>ROUND(I92*H92,2)</f>
        <v>0</v>
      </c>
      <c r="K92" s="206" t="s">
        <v>121</v>
      </c>
      <c r="L92" s="39"/>
      <c r="M92" s="211" t="s">
        <v>1</v>
      </c>
      <c r="N92" s="212" t="s">
        <v>39</v>
      </c>
      <c r="O92" s="75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AR92" s="13" t="s">
        <v>122</v>
      </c>
      <c r="AT92" s="13" t="s">
        <v>117</v>
      </c>
      <c r="AU92" s="13" t="s">
        <v>75</v>
      </c>
      <c r="AY92" s="13" t="s">
        <v>116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3" t="s">
        <v>75</v>
      </c>
      <c r="BK92" s="215">
        <f>ROUND(I92*H92,2)</f>
        <v>0</v>
      </c>
      <c r="BL92" s="13" t="s">
        <v>122</v>
      </c>
      <c r="BM92" s="13" t="s">
        <v>134</v>
      </c>
    </row>
    <row r="93" s="1" customFormat="1">
      <c r="B93" s="34"/>
      <c r="C93" s="35"/>
      <c r="D93" s="216" t="s">
        <v>124</v>
      </c>
      <c r="E93" s="35"/>
      <c r="F93" s="217" t="s">
        <v>135</v>
      </c>
      <c r="G93" s="35"/>
      <c r="H93" s="35"/>
      <c r="I93" s="139"/>
      <c r="J93" s="35"/>
      <c r="K93" s="35"/>
      <c r="L93" s="39"/>
      <c r="M93" s="218"/>
      <c r="N93" s="75"/>
      <c r="O93" s="75"/>
      <c r="P93" s="75"/>
      <c r="Q93" s="75"/>
      <c r="R93" s="75"/>
      <c r="S93" s="75"/>
      <c r="T93" s="76"/>
      <c r="AT93" s="13" t="s">
        <v>124</v>
      </c>
      <c r="AU93" s="13" t="s">
        <v>75</v>
      </c>
    </row>
    <row r="94" s="1" customFormat="1" ht="22.5" customHeight="1">
      <c r="B94" s="34"/>
      <c r="C94" s="219" t="s">
        <v>115</v>
      </c>
      <c r="D94" s="219" t="s">
        <v>136</v>
      </c>
      <c r="E94" s="220" t="s">
        <v>137</v>
      </c>
      <c r="F94" s="221" t="s">
        <v>138</v>
      </c>
      <c r="G94" s="222" t="s">
        <v>120</v>
      </c>
      <c r="H94" s="223">
        <v>220</v>
      </c>
      <c r="I94" s="224"/>
      <c r="J94" s="225">
        <f>ROUND(I94*H94,2)</f>
        <v>0</v>
      </c>
      <c r="K94" s="221" t="s">
        <v>121</v>
      </c>
      <c r="L94" s="226"/>
      <c r="M94" s="227" t="s">
        <v>1</v>
      </c>
      <c r="N94" s="228" t="s">
        <v>39</v>
      </c>
      <c r="O94" s="75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AR94" s="13" t="s">
        <v>139</v>
      </c>
      <c r="AT94" s="13" t="s">
        <v>136</v>
      </c>
      <c r="AU94" s="13" t="s">
        <v>75</v>
      </c>
      <c r="AY94" s="13" t="s">
        <v>116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3" t="s">
        <v>75</v>
      </c>
      <c r="BK94" s="215">
        <f>ROUND(I94*H94,2)</f>
        <v>0</v>
      </c>
      <c r="BL94" s="13" t="s">
        <v>139</v>
      </c>
      <c r="BM94" s="13" t="s">
        <v>140</v>
      </c>
    </row>
    <row r="95" s="1" customFormat="1">
      <c r="B95" s="34"/>
      <c r="C95" s="35"/>
      <c r="D95" s="216" t="s">
        <v>124</v>
      </c>
      <c r="E95" s="35"/>
      <c r="F95" s="217" t="s">
        <v>138</v>
      </c>
      <c r="G95" s="35"/>
      <c r="H95" s="35"/>
      <c r="I95" s="139"/>
      <c r="J95" s="35"/>
      <c r="K95" s="35"/>
      <c r="L95" s="39"/>
      <c r="M95" s="218"/>
      <c r="N95" s="75"/>
      <c r="O95" s="75"/>
      <c r="P95" s="75"/>
      <c r="Q95" s="75"/>
      <c r="R95" s="75"/>
      <c r="S95" s="75"/>
      <c r="T95" s="76"/>
      <c r="AT95" s="13" t="s">
        <v>124</v>
      </c>
      <c r="AU95" s="13" t="s">
        <v>75</v>
      </c>
    </row>
    <row r="96" s="1" customFormat="1" ht="22.5" customHeight="1">
      <c r="B96" s="34"/>
      <c r="C96" s="219" t="s">
        <v>141</v>
      </c>
      <c r="D96" s="219" t="s">
        <v>136</v>
      </c>
      <c r="E96" s="220" t="s">
        <v>142</v>
      </c>
      <c r="F96" s="221" t="s">
        <v>143</v>
      </c>
      <c r="G96" s="222" t="s">
        <v>128</v>
      </c>
      <c r="H96" s="223">
        <v>24</v>
      </c>
      <c r="I96" s="224"/>
      <c r="J96" s="225">
        <f>ROUND(I96*H96,2)</f>
        <v>0</v>
      </c>
      <c r="K96" s="221" t="s">
        <v>121</v>
      </c>
      <c r="L96" s="226"/>
      <c r="M96" s="227" t="s">
        <v>1</v>
      </c>
      <c r="N96" s="228" t="s">
        <v>39</v>
      </c>
      <c r="O96" s="75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AR96" s="13" t="s">
        <v>139</v>
      </c>
      <c r="AT96" s="13" t="s">
        <v>136</v>
      </c>
      <c r="AU96" s="13" t="s">
        <v>75</v>
      </c>
      <c r="AY96" s="13" t="s">
        <v>116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3" t="s">
        <v>75</v>
      </c>
      <c r="BK96" s="215">
        <f>ROUND(I96*H96,2)</f>
        <v>0</v>
      </c>
      <c r="BL96" s="13" t="s">
        <v>139</v>
      </c>
      <c r="BM96" s="13" t="s">
        <v>144</v>
      </c>
    </row>
    <row r="97" s="1" customFormat="1">
      <c r="B97" s="34"/>
      <c r="C97" s="35"/>
      <c r="D97" s="216" t="s">
        <v>124</v>
      </c>
      <c r="E97" s="35"/>
      <c r="F97" s="217" t="s">
        <v>143</v>
      </c>
      <c r="G97" s="35"/>
      <c r="H97" s="35"/>
      <c r="I97" s="139"/>
      <c r="J97" s="35"/>
      <c r="K97" s="35"/>
      <c r="L97" s="39"/>
      <c r="M97" s="218"/>
      <c r="N97" s="75"/>
      <c r="O97" s="75"/>
      <c r="P97" s="75"/>
      <c r="Q97" s="75"/>
      <c r="R97" s="75"/>
      <c r="S97" s="75"/>
      <c r="T97" s="76"/>
      <c r="AT97" s="13" t="s">
        <v>124</v>
      </c>
      <c r="AU97" s="13" t="s">
        <v>75</v>
      </c>
    </row>
    <row r="98" s="1" customFormat="1" ht="22.5" customHeight="1">
      <c r="B98" s="34"/>
      <c r="C98" s="219" t="s">
        <v>145</v>
      </c>
      <c r="D98" s="219" t="s">
        <v>136</v>
      </c>
      <c r="E98" s="220" t="s">
        <v>146</v>
      </c>
      <c r="F98" s="221" t="s">
        <v>147</v>
      </c>
      <c r="G98" s="222" t="s">
        <v>128</v>
      </c>
      <c r="H98" s="223">
        <v>24</v>
      </c>
      <c r="I98" s="224"/>
      <c r="J98" s="225">
        <f>ROUND(I98*H98,2)</f>
        <v>0</v>
      </c>
      <c r="K98" s="221" t="s">
        <v>121</v>
      </c>
      <c r="L98" s="226"/>
      <c r="M98" s="227" t="s">
        <v>1</v>
      </c>
      <c r="N98" s="228" t="s">
        <v>39</v>
      </c>
      <c r="O98" s="75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AR98" s="13" t="s">
        <v>139</v>
      </c>
      <c r="AT98" s="13" t="s">
        <v>136</v>
      </c>
      <c r="AU98" s="13" t="s">
        <v>75</v>
      </c>
      <c r="AY98" s="13" t="s">
        <v>116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3" t="s">
        <v>75</v>
      </c>
      <c r="BK98" s="215">
        <f>ROUND(I98*H98,2)</f>
        <v>0</v>
      </c>
      <c r="BL98" s="13" t="s">
        <v>139</v>
      </c>
      <c r="BM98" s="13" t="s">
        <v>148</v>
      </c>
    </row>
    <row r="99" s="1" customFormat="1">
      <c r="B99" s="34"/>
      <c r="C99" s="35"/>
      <c r="D99" s="216" t="s">
        <v>124</v>
      </c>
      <c r="E99" s="35"/>
      <c r="F99" s="217" t="s">
        <v>147</v>
      </c>
      <c r="G99" s="35"/>
      <c r="H99" s="35"/>
      <c r="I99" s="139"/>
      <c r="J99" s="35"/>
      <c r="K99" s="35"/>
      <c r="L99" s="39"/>
      <c r="M99" s="218"/>
      <c r="N99" s="75"/>
      <c r="O99" s="75"/>
      <c r="P99" s="75"/>
      <c r="Q99" s="75"/>
      <c r="R99" s="75"/>
      <c r="S99" s="75"/>
      <c r="T99" s="76"/>
      <c r="AT99" s="13" t="s">
        <v>124</v>
      </c>
      <c r="AU99" s="13" t="s">
        <v>75</v>
      </c>
    </row>
    <row r="100" s="1" customFormat="1" ht="22.5" customHeight="1">
      <c r="B100" s="34"/>
      <c r="C100" s="204" t="s">
        <v>149</v>
      </c>
      <c r="D100" s="204" t="s">
        <v>117</v>
      </c>
      <c r="E100" s="205" t="s">
        <v>150</v>
      </c>
      <c r="F100" s="206" t="s">
        <v>151</v>
      </c>
      <c r="G100" s="207" t="s">
        <v>120</v>
      </c>
      <c r="H100" s="208">
        <v>100</v>
      </c>
      <c r="I100" s="209"/>
      <c r="J100" s="210">
        <f>ROUND(I100*H100,2)</f>
        <v>0</v>
      </c>
      <c r="K100" s="206" t="s">
        <v>121</v>
      </c>
      <c r="L100" s="39"/>
      <c r="M100" s="211" t="s">
        <v>1</v>
      </c>
      <c r="N100" s="212" t="s">
        <v>39</v>
      </c>
      <c r="O100" s="75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AR100" s="13" t="s">
        <v>122</v>
      </c>
      <c r="AT100" s="13" t="s">
        <v>117</v>
      </c>
      <c r="AU100" s="13" t="s">
        <v>75</v>
      </c>
      <c r="AY100" s="13" t="s">
        <v>116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3" t="s">
        <v>75</v>
      </c>
      <c r="BK100" s="215">
        <f>ROUND(I100*H100,2)</f>
        <v>0</v>
      </c>
      <c r="BL100" s="13" t="s">
        <v>122</v>
      </c>
      <c r="BM100" s="13" t="s">
        <v>152</v>
      </c>
    </row>
    <row r="101" s="1" customFormat="1">
      <c r="B101" s="34"/>
      <c r="C101" s="35"/>
      <c r="D101" s="216" t="s">
        <v>124</v>
      </c>
      <c r="E101" s="35"/>
      <c r="F101" s="217" t="s">
        <v>153</v>
      </c>
      <c r="G101" s="35"/>
      <c r="H101" s="35"/>
      <c r="I101" s="139"/>
      <c r="J101" s="35"/>
      <c r="K101" s="35"/>
      <c r="L101" s="39"/>
      <c r="M101" s="218"/>
      <c r="N101" s="75"/>
      <c r="O101" s="75"/>
      <c r="P101" s="75"/>
      <c r="Q101" s="75"/>
      <c r="R101" s="75"/>
      <c r="S101" s="75"/>
      <c r="T101" s="76"/>
      <c r="AT101" s="13" t="s">
        <v>124</v>
      </c>
      <c r="AU101" s="13" t="s">
        <v>75</v>
      </c>
    </row>
    <row r="102" s="1" customFormat="1" ht="22.5" customHeight="1">
      <c r="B102" s="34"/>
      <c r="C102" s="204" t="s">
        <v>154</v>
      </c>
      <c r="D102" s="204" t="s">
        <v>117</v>
      </c>
      <c r="E102" s="205" t="s">
        <v>155</v>
      </c>
      <c r="F102" s="206" t="s">
        <v>156</v>
      </c>
      <c r="G102" s="207" t="s">
        <v>128</v>
      </c>
      <c r="H102" s="208">
        <v>11</v>
      </c>
      <c r="I102" s="209"/>
      <c r="J102" s="210">
        <f>ROUND(I102*H102,2)</f>
        <v>0</v>
      </c>
      <c r="K102" s="206" t="s">
        <v>121</v>
      </c>
      <c r="L102" s="39"/>
      <c r="M102" s="211" t="s">
        <v>1</v>
      </c>
      <c r="N102" s="212" t="s">
        <v>39</v>
      </c>
      <c r="O102" s="75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AR102" s="13" t="s">
        <v>122</v>
      </c>
      <c r="AT102" s="13" t="s">
        <v>117</v>
      </c>
      <c r="AU102" s="13" t="s">
        <v>75</v>
      </c>
      <c r="AY102" s="13" t="s">
        <v>116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3" t="s">
        <v>75</v>
      </c>
      <c r="BK102" s="215">
        <f>ROUND(I102*H102,2)</f>
        <v>0</v>
      </c>
      <c r="BL102" s="13" t="s">
        <v>122</v>
      </c>
      <c r="BM102" s="13" t="s">
        <v>157</v>
      </c>
    </row>
    <row r="103" s="1" customFormat="1">
      <c r="B103" s="34"/>
      <c r="C103" s="35"/>
      <c r="D103" s="216" t="s">
        <v>124</v>
      </c>
      <c r="E103" s="35"/>
      <c r="F103" s="217" t="s">
        <v>158</v>
      </c>
      <c r="G103" s="35"/>
      <c r="H103" s="35"/>
      <c r="I103" s="139"/>
      <c r="J103" s="35"/>
      <c r="K103" s="35"/>
      <c r="L103" s="39"/>
      <c r="M103" s="218"/>
      <c r="N103" s="75"/>
      <c r="O103" s="75"/>
      <c r="P103" s="75"/>
      <c r="Q103" s="75"/>
      <c r="R103" s="75"/>
      <c r="S103" s="75"/>
      <c r="T103" s="76"/>
      <c r="AT103" s="13" t="s">
        <v>124</v>
      </c>
      <c r="AU103" s="13" t="s">
        <v>75</v>
      </c>
    </row>
    <row r="104" s="1" customFormat="1" ht="22.5" customHeight="1">
      <c r="B104" s="34"/>
      <c r="C104" s="219" t="s">
        <v>159</v>
      </c>
      <c r="D104" s="219" t="s">
        <v>136</v>
      </c>
      <c r="E104" s="220" t="s">
        <v>160</v>
      </c>
      <c r="F104" s="221" t="s">
        <v>161</v>
      </c>
      <c r="G104" s="222" t="s">
        <v>120</v>
      </c>
      <c r="H104" s="223">
        <v>100</v>
      </c>
      <c r="I104" s="224"/>
      <c r="J104" s="225">
        <f>ROUND(I104*H104,2)</f>
        <v>0</v>
      </c>
      <c r="K104" s="221" t="s">
        <v>121</v>
      </c>
      <c r="L104" s="226"/>
      <c r="M104" s="227" t="s">
        <v>1</v>
      </c>
      <c r="N104" s="228" t="s">
        <v>39</v>
      </c>
      <c r="O104" s="75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AR104" s="13" t="s">
        <v>139</v>
      </c>
      <c r="AT104" s="13" t="s">
        <v>136</v>
      </c>
      <c r="AU104" s="13" t="s">
        <v>75</v>
      </c>
      <c r="AY104" s="13" t="s">
        <v>116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3" t="s">
        <v>75</v>
      </c>
      <c r="BK104" s="215">
        <f>ROUND(I104*H104,2)</f>
        <v>0</v>
      </c>
      <c r="BL104" s="13" t="s">
        <v>139</v>
      </c>
      <c r="BM104" s="13" t="s">
        <v>162</v>
      </c>
    </row>
    <row r="105" s="1" customFormat="1">
      <c r="B105" s="34"/>
      <c r="C105" s="35"/>
      <c r="D105" s="216" t="s">
        <v>124</v>
      </c>
      <c r="E105" s="35"/>
      <c r="F105" s="217" t="s">
        <v>161</v>
      </c>
      <c r="G105" s="35"/>
      <c r="H105" s="35"/>
      <c r="I105" s="139"/>
      <c r="J105" s="35"/>
      <c r="K105" s="35"/>
      <c r="L105" s="39"/>
      <c r="M105" s="218"/>
      <c r="N105" s="75"/>
      <c r="O105" s="75"/>
      <c r="P105" s="75"/>
      <c r="Q105" s="75"/>
      <c r="R105" s="75"/>
      <c r="S105" s="75"/>
      <c r="T105" s="76"/>
      <c r="AT105" s="13" t="s">
        <v>124</v>
      </c>
      <c r="AU105" s="13" t="s">
        <v>75</v>
      </c>
    </row>
    <row r="106" s="1" customFormat="1" ht="22.5" customHeight="1">
      <c r="B106" s="34"/>
      <c r="C106" s="219" t="s">
        <v>163</v>
      </c>
      <c r="D106" s="219" t="s">
        <v>136</v>
      </c>
      <c r="E106" s="220" t="s">
        <v>164</v>
      </c>
      <c r="F106" s="221" t="s">
        <v>165</v>
      </c>
      <c r="G106" s="222" t="s">
        <v>120</v>
      </c>
      <c r="H106" s="223">
        <v>200</v>
      </c>
      <c r="I106" s="224"/>
      <c r="J106" s="225">
        <f>ROUND(I106*H106,2)</f>
        <v>0</v>
      </c>
      <c r="K106" s="221" t="s">
        <v>121</v>
      </c>
      <c r="L106" s="226"/>
      <c r="M106" s="227" t="s">
        <v>1</v>
      </c>
      <c r="N106" s="228" t="s">
        <v>39</v>
      </c>
      <c r="O106" s="75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AR106" s="13" t="s">
        <v>139</v>
      </c>
      <c r="AT106" s="13" t="s">
        <v>136</v>
      </c>
      <c r="AU106" s="13" t="s">
        <v>75</v>
      </c>
      <c r="AY106" s="13" t="s">
        <v>116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3" t="s">
        <v>75</v>
      </c>
      <c r="BK106" s="215">
        <f>ROUND(I106*H106,2)</f>
        <v>0</v>
      </c>
      <c r="BL106" s="13" t="s">
        <v>139</v>
      </c>
      <c r="BM106" s="13" t="s">
        <v>166</v>
      </c>
    </row>
    <row r="107" s="1" customFormat="1">
      <c r="B107" s="34"/>
      <c r="C107" s="35"/>
      <c r="D107" s="216" t="s">
        <v>124</v>
      </c>
      <c r="E107" s="35"/>
      <c r="F107" s="217" t="s">
        <v>165</v>
      </c>
      <c r="G107" s="35"/>
      <c r="H107" s="35"/>
      <c r="I107" s="139"/>
      <c r="J107" s="35"/>
      <c r="K107" s="35"/>
      <c r="L107" s="39"/>
      <c r="M107" s="218"/>
      <c r="N107" s="75"/>
      <c r="O107" s="75"/>
      <c r="P107" s="75"/>
      <c r="Q107" s="75"/>
      <c r="R107" s="75"/>
      <c r="S107" s="75"/>
      <c r="T107" s="76"/>
      <c r="AT107" s="13" t="s">
        <v>124</v>
      </c>
      <c r="AU107" s="13" t="s">
        <v>75</v>
      </c>
    </row>
    <row r="108" s="1" customFormat="1" ht="22.5" customHeight="1">
      <c r="B108" s="34"/>
      <c r="C108" s="204" t="s">
        <v>167</v>
      </c>
      <c r="D108" s="204" t="s">
        <v>117</v>
      </c>
      <c r="E108" s="205" t="s">
        <v>168</v>
      </c>
      <c r="F108" s="206" t="s">
        <v>169</v>
      </c>
      <c r="G108" s="207" t="s">
        <v>128</v>
      </c>
      <c r="H108" s="208">
        <v>10</v>
      </c>
      <c r="I108" s="209"/>
      <c r="J108" s="210">
        <f>ROUND(I108*H108,2)</f>
        <v>0</v>
      </c>
      <c r="K108" s="206" t="s">
        <v>121</v>
      </c>
      <c r="L108" s="39"/>
      <c r="M108" s="211" t="s">
        <v>1</v>
      </c>
      <c r="N108" s="212" t="s">
        <v>39</v>
      </c>
      <c r="O108" s="75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AR108" s="13" t="s">
        <v>122</v>
      </c>
      <c r="AT108" s="13" t="s">
        <v>117</v>
      </c>
      <c r="AU108" s="13" t="s">
        <v>75</v>
      </c>
      <c r="AY108" s="13" t="s">
        <v>116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3" t="s">
        <v>75</v>
      </c>
      <c r="BK108" s="215">
        <f>ROUND(I108*H108,2)</f>
        <v>0</v>
      </c>
      <c r="BL108" s="13" t="s">
        <v>122</v>
      </c>
      <c r="BM108" s="13" t="s">
        <v>170</v>
      </c>
    </row>
    <row r="109" s="1" customFormat="1">
      <c r="B109" s="34"/>
      <c r="C109" s="35"/>
      <c r="D109" s="216" t="s">
        <v>124</v>
      </c>
      <c r="E109" s="35"/>
      <c r="F109" s="217" t="s">
        <v>171</v>
      </c>
      <c r="G109" s="35"/>
      <c r="H109" s="35"/>
      <c r="I109" s="139"/>
      <c r="J109" s="35"/>
      <c r="K109" s="35"/>
      <c r="L109" s="39"/>
      <c r="M109" s="218"/>
      <c r="N109" s="75"/>
      <c r="O109" s="75"/>
      <c r="P109" s="75"/>
      <c r="Q109" s="75"/>
      <c r="R109" s="75"/>
      <c r="S109" s="75"/>
      <c r="T109" s="76"/>
      <c r="AT109" s="13" t="s">
        <v>124</v>
      </c>
      <c r="AU109" s="13" t="s">
        <v>75</v>
      </c>
    </row>
    <row r="110" s="1" customFormat="1" ht="22.5" customHeight="1">
      <c r="B110" s="34"/>
      <c r="C110" s="219" t="s">
        <v>172</v>
      </c>
      <c r="D110" s="219" t="s">
        <v>136</v>
      </c>
      <c r="E110" s="220" t="s">
        <v>173</v>
      </c>
      <c r="F110" s="221" t="s">
        <v>174</v>
      </c>
      <c r="G110" s="222" t="s">
        <v>128</v>
      </c>
      <c r="H110" s="223">
        <v>10</v>
      </c>
      <c r="I110" s="224"/>
      <c r="J110" s="225">
        <f>ROUND(I110*H110,2)</f>
        <v>0</v>
      </c>
      <c r="K110" s="221" t="s">
        <v>121</v>
      </c>
      <c r="L110" s="226"/>
      <c r="M110" s="227" t="s">
        <v>1</v>
      </c>
      <c r="N110" s="228" t="s">
        <v>39</v>
      </c>
      <c r="O110" s="75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AR110" s="13" t="s">
        <v>139</v>
      </c>
      <c r="AT110" s="13" t="s">
        <v>136</v>
      </c>
      <c r="AU110" s="13" t="s">
        <v>75</v>
      </c>
      <c r="AY110" s="13" t="s">
        <v>116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3" t="s">
        <v>75</v>
      </c>
      <c r="BK110" s="215">
        <f>ROUND(I110*H110,2)</f>
        <v>0</v>
      </c>
      <c r="BL110" s="13" t="s">
        <v>139</v>
      </c>
      <c r="BM110" s="13" t="s">
        <v>175</v>
      </c>
    </row>
    <row r="111" s="1" customFormat="1">
      <c r="B111" s="34"/>
      <c r="C111" s="35"/>
      <c r="D111" s="216" t="s">
        <v>124</v>
      </c>
      <c r="E111" s="35"/>
      <c r="F111" s="217" t="s">
        <v>174</v>
      </c>
      <c r="G111" s="35"/>
      <c r="H111" s="35"/>
      <c r="I111" s="139"/>
      <c r="J111" s="35"/>
      <c r="K111" s="35"/>
      <c r="L111" s="39"/>
      <c r="M111" s="218"/>
      <c r="N111" s="75"/>
      <c r="O111" s="75"/>
      <c r="P111" s="75"/>
      <c r="Q111" s="75"/>
      <c r="R111" s="75"/>
      <c r="S111" s="75"/>
      <c r="T111" s="76"/>
      <c r="AT111" s="13" t="s">
        <v>124</v>
      </c>
      <c r="AU111" s="13" t="s">
        <v>75</v>
      </c>
    </row>
    <row r="112" s="1" customFormat="1" ht="22.5" customHeight="1">
      <c r="B112" s="34"/>
      <c r="C112" s="204" t="s">
        <v>176</v>
      </c>
      <c r="D112" s="204" t="s">
        <v>117</v>
      </c>
      <c r="E112" s="205" t="s">
        <v>177</v>
      </c>
      <c r="F112" s="206" t="s">
        <v>178</v>
      </c>
      <c r="G112" s="207" t="s">
        <v>128</v>
      </c>
      <c r="H112" s="208">
        <v>3</v>
      </c>
      <c r="I112" s="209"/>
      <c r="J112" s="210">
        <f>ROUND(I112*H112,2)</f>
        <v>0</v>
      </c>
      <c r="K112" s="206" t="s">
        <v>121</v>
      </c>
      <c r="L112" s="39"/>
      <c r="M112" s="211" t="s">
        <v>1</v>
      </c>
      <c r="N112" s="212" t="s">
        <v>39</v>
      </c>
      <c r="O112" s="75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AR112" s="13" t="s">
        <v>122</v>
      </c>
      <c r="AT112" s="13" t="s">
        <v>117</v>
      </c>
      <c r="AU112" s="13" t="s">
        <v>75</v>
      </c>
      <c r="AY112" s="13" t="s">
        <v>116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3" t="s">
        <v>75</v>
      </c>
      <c r="BK112" s="215">
        <f>ROUND(I112*H112,2)</f>
        <v>0</v>
      </c>
      <c r="BL112" s="13" t="s">
        <v>122</v>
      </c>
      <c r="BM112" s="13" t="s">
        <v>179</v>
      </c>
    </row>
    <row r="113" s="1" customFormat="1">
      <c r="B113" s="34"/>
      <c r="C113" s="35"/>
      <c r="D113" s="216" t="s">
        <v>124</v>
      </c>
      <c r="E113" s="35"/>
      <c r="F113" s="217" t="s">
        <v>180</v>
      </c>
      <c r="G113" s="35"/>
      <c r="H113" s="35"/>
      <c r="I113" s="139"/>
      <c r="J113" s="35"/>
      <c r="K113" s="35"/>
      <c r="L113" s="39"/>
      <c r="M113" s="218"/>
      <c r="N113" s="75"/>
      <c r="O113" s="75"/>
      <c r="P113" s="75"/>
      <c r="Q113" s="75"/>
      <c r="R113" s="75"/>
      <c r="S113" s="75"/>
      <c r="T113" s="76"/>
      <c r="AT113" s="13" t="s">
        <v>124</v>
      </c>
      <c r="AU113" s="13" t="s">
        <v>75</v>
      </c>
    </row>
    <row r="114" s="1" customFormat="1" ht="22.5" customHeight="1">
      <c r="B114" s="34"/>
      <c r="C114" s="219" t="s">
        <v>181</v>
      </c>
      <c r="D114" s="219" t="s">
        <v>136</v>
      </c>
      <c r="E114" s="220" t="s">
        <v>182</v>
      </c>
      <c r="F114" s="221" t="s">
        <v>183</v>
      </c>
      <c r="G114" s="222" t="s">
        <v>128</v>
      </c>
      <c r="H114" s="223">
        <v>3</v>
      </c>
      <c r="I114" s="224"/>
      <c r="J114" s="225">
        <f>ROUND(I114*H114,2)</f>
        <v>0</v>
      </c>
      <c r="K114" s="221" t="s">
        <v>121</v>
      </c>
      <c r="L114" s="226"/>
      <c r="M114" s="227" t="s">
        <v>1</v>
      </c>
      <c r="N114" s="228" t="s">
        <v>39</v>
      </c>
      <c r="O114" s="75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AR114" s="13" t="s">
        <v>139</v>
      </c>
      <c r="AT114" s="13" t="s">
        <v>136</v>
      </c>
      <c r="AU114" s="13" t="s">
        <v>75</v>
      </c>
      <c r="AY114" s="13" t="s">
        <v>116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3" t="s">
        <v>75</v>
      </c>
      <c r="BK114" s="215">
        <f>ROUND(I114*H114,2)</f>
        <v>0</v>
      </c>
      <c r="BL114" s="13" t="s">
        <v>139</v>
      </c>
      <c r="BM114" s="13" t="s">
        <v>184</v>
      </c>
    </row>
    <row r="115" s="1" customFormat="1">
      <c r="B115" s="34"/>
      <c r="C115" s="35"/>
      <c r="D115" s="216" t="s">
        <v>124</v>
      </c>
      <c r="E115" s="35"/>
      <c r="F115" s="217" t="s">
        <v>183</v>
      </c>
      <c r="G115" s="35"/>
      <c r="H115" s="35"/>
      <c r="I115" s="139"/>
      <c r="J115" s="35"/>
      <c r="K115" s="35"/>
      <c r="L115" s="39"/>
      <c r="M115" s="218"/>
      <c r="N115" s="75"/>
      <c r="O115" s="75"/>
      <c r="P115" s="75"/>
      <c r="Q115" s="75"/>
      <c r="R115" s="75"/>
      <c r="S115" s="75"/>
      <c r="T115" s="76"/>
      <c r="AT115" s="13" t="s">
        <v>124</v>
      </c>
      <c r="AU115" s="13" t="s">
        <v>75</v>
      </c>
    </row>
    <row r="116" s="1" customFormat="1" ht="22.5" customHeight="1">
      <c r="B116" s="34"/>
      <c r="C116" s="204" t="s">
        <v>8</v>
      </c>
      <c r="D116" s="204" t="s">
        <v>117</v>
      </c>
      <c r="E116" s="205" t="s">
        <v>185</v>
      </c>
      <c r="F116" s="206" t="s">
        <v>186</v>
      </c>
      <c r="G116" s="207" t="s">
        <v>128</v>
      </c>
      <c r="H116" s="208">
        <v>3</v>
      </c>
      <c r="I116" s="209"/>
      <c r="J116" s="210">
        <f>ROUND(I116*H116,2)</f>
        <v>0</v>
      </c>
      <c r="K116" s="206" t="s">
        <v>121</v>
      </c>
      <c r="L116" s="39"/>
      <c r="M116" s="211" t="s">
        <v>1</v>
      </c>
      <c r="N116" s="212" t="s">
        <v>39</v>
      </c>
      <c r="O116" s="75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AR116" s="13" t="s">
        <v>122</v>
      </c>
      <c r="AT116" s="13" t="s">
        <v>117</v>
      </c>
      <c r="AU116" s="13" t="s">
        <v>75</v>
      </c>
      <c r="AY116" s="13" t="s">
        <v>116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3" t="s">
        <v>75</v>
      </c>
      <c r="BK116" s="215">
        <f>ROUND(I116*H116,2)</f>
        <v>0</v>
      </c>
      <c r="BL116" s="13" t="s">
        <v>122</v>
      </c>
      <c r="BM116" s="13" t="s">
        <v>187</v>
      </c>
    </row>
    <row r="117" s="1" customFormat="1">
      <c r="B117" s="34"/>
      <c r="C117" s="35"/>
      <c r="D117" s="216" t="s">
        <v>124</v>
      </c>
      <c r="E117" s="35"/>
      <c r="F117" s="217" t="s">
        <v>188</v>
      </c>
      <c r="G117" s="35"/>
      <c r="H117" s="35"/>
      <c r="I117" s="139"/>
      <c r="J117" s="35"/>
      <c r="K117" s="35"/>
      <c r="L117" s="39"/>
      <c r="M117" s="218"/>
      <c r="N117" s="75"/>
      <c r="O117" s="75"/>
      <c r="P117" s="75"/>
      <c r="Q117" s="75"/>
      <c r="R117" s="75"/>
      <c r="S117" s="75"/>
      <c r="T117" s="76"/>
      <c r="AT117" s="13" t="s">
        <v>124</v>
      </c>
      <c r="AU117" s="13" t="s">
        <v>75</v>
      </c>
    </row>
    <row r="118" s="1" customFormat="1" ht="22.5" customHeight="1">
      <c r="B118" s="34"/>
      <c r="C118" s="219" t="s">
        <v>189</v>
      </c>
      <c r="D118" s="219" t="s">
        <v>136</v>
      </c>
      <c r="E118" s="220" t="s">
        <v>190</v>
      </c>
      <c r="F118" s="221" t="s">
        <v>191</v>
      </c>
      <c r="G118" s="222" t="s">
        <v>128</v>
      </c>
      <c r="H118" s="223">
        <v>4</v>
      </c>
      <c r="I118" s="224"/>
      <c r="J118" s="225">
        <f>ROUND(I118*H118,2)</f>
        <v>0</v>
      </c>
      <c r="K118" s="221" t="s">
        <v>121</v>
      </c>
      <c r="L118" s="226"/>
      <c r="M118" s="227" t="s">
        <v>1</v>
      </c>
      <c r="N118" s="228" t="s">
        <v>39</v>
      </c>
      <c r="O118" s="75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AR118" s="13" t="s">
        <v>139</v>
      </c>
      <c r="AT118" s="13" t="s">
        <v>136</v>
      </c>
      <c r="AU118" s="13" t="s">
        <v>75</v>
      </c>
      <c r="AY118" s="13" t="s">
        <v>116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3" t="s">
        <v>75</v>
      </c>
      <c r="BK118" s="215">
        <f>ROUND(I118*H118,2)</f>
        <v>0</v>
      </c>
      <c r="BL118" s="13" t="s">
        <v>139</v>
      </c>
      <c r="BM118" s="13" t="s">
        <v>192</v>
      </c>
    </row>
    <row r="119" s="1" customFormat="1">
      <c r="B119" s="34"/>
      <c r="C119" s="35"/>
      <c r="D119" s="216" t="s">
        <v>124</v>
      </c>
      <c r="E119" s="35"/>
      <c r="F119" s="217" t="s">
        <v>191</v>
      </c>
      <c r="G119" s="35"/>
      <c r="H119" s="35"/>
      <c r="I119" s="139"/>
      <c r="J119" s="35"/>
      <c r="K119" s="35"/>
      <c r="L119" s="39"/>
      <c r="M119" s="218"/>
      <c r="N119" s="75"/>
      <c r="O119" s="75"/>
      <c r="P119" s="75"/>
      <c r="Q119" s="75"/>
      <c r="R119" s="75"/>
      <c r="S119" s="75"/>
      <c r="T119" s="76"/>
      <c r="AT119" s="13" t="s">
        <v>124</v>
      </c>
      <c r="AU119" s="13" t="s">
        <v>75</v>
      </c>
    </row>
    <row r="120" s="1" customFormat="1">
      <c r="B120" s="34"/>
      <c r="C120" s="35"/>
      <c r="D120" s="216" t="s">
        <v>193</v>
      </c>
      <c r="E120" s="35"/>
      <c r="F120" s="229" t="s">
        <v>194</v>
      </c>
      <c r="G120" s="35"/>
      <c r="H120" s="35"/>
      <c r="I120" s="139"/>
      <c r="J120" s="35"/>
      <c r="K120" s="35"/>
      <c r="L120" s="39"/>
      <c r="M120" s="218"/>
      <c r="N120" s="75"/>
      <c r="O120" s="75"/>
      <c r="P120" s="75"/>
      <c r="Q120" s="75"/>
      <c r="R120" s="75"/>
      <c r="S120" s="75"/>
      <c r="T120" s="76"/>
      <c r="AT120" s="13" t="s">
        <v>193</v>
      </c>
      <c r="AU120" s="13" t="s">
        <v>75</v>
      </c>
    </row>
    <row r="121" s="1" customFormat="1" ht="22.5" customHeight="1">
      <c r="B121" s="34"/>
      <c r="C121" s="204" t="s">
        <v>195</v>
      </c>
      <c r="D121" s="204" t="s">
        <v>117</v>
      </c>
      <c r="E121" s="205" t="s">
        <v>185</v>
      </c>
      <c r="F121" s="206" t="s">
        <v>186</v>
      </c>
      <c r="G121" s="207" t="s">
        <v>128</v>
      </c>
      <c r="H121" s="208">
        <v>4</v>
      </c>
      <c r="I121" s="209"/>
      <c r="J121" s="210">
        <f>ROUND(I121*H121,2)</f>
        <v>0</v>
      </c>
      <c r="K121" s="206" t="s">
        <v>121</v>
      </c>
      <c r="L121" s="39"/>
      <c r="M121" s="211" t="s">
        <v>1</v>
      </c>
      <c r="N121" s="212" t="s">
        <v>39</v>
      </c>
      <c r="O121" s="75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AR121" s="13" t="s">
        <v>122</v>
      </c>
      <c r="AT121" s="13" t="s">
        <v>117</v>
      </c>
      <c r="AU121" s="13" t="s">
        <v>75</v>
      </c>
      <c r="AY121" s="13" t="s">
        <v>116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3" t="s">
        <v>75</v>
      </c>
      <c r="BK121" s="215">
        <f>ROUND(I121*H121,2)</f>
        <v>0</v>
      </c>
      <c r="BL121" s="13" t="s">
        <v>122</v>
      </c>
      <c r="BM121" s="13" t="s">
        <v>196</v>
      </c>
    </row>
    <row r="122" s="1" customFormat="1">
      <c r="B122" s="34"/>
      <c r="C122" s="35"/>
      <c r="D122" s="216" t="s">
        <v>124</v>
      </c>
      <c r="E122" s="35"/>
      <c r="F122" s="217" t="s">
        <v>188</v>
      </c>
      <c r="G122" s="35"/>
      <c r="H122" s="35"/>
      <c r="I122" s="139"/>
      <c r="J122" s="35"/>
      <c r="K122" s="35"/>
      <c r="L122" s="39"/>
      <c r="M122" s="218"/>
      <c r="N122" s="75"/>
      <c r="O122" s="75"/>
      <c r="P122" s="75"/>
      <c r="Q122" s="75"/>
      <c r="R122" s="75"/>
      <c r="S122" s="75"/>
      <c r="T122" s="76"/>
      <c r="AT122" s="13" t="s">
        <v>124</v>
      </c>
      <c r="AU122" s="13" t="s">
        <v>75</v>
      </c>
    </row>
    <row r="123" s="1" customFormat="1" ht="22.5" customHeight="1">
      <c r="B123" s="34"/>
      <c r="C123" s="204" t="s">
        <v>197</v>
      </c>
      <c r="D123" s="204" t="s">
        <v>117</v>
      </c>
      <c r="E123" s="205" t="s">
        <v>198</v>
      </c>
      <c r="F123" s="206" t="s">
        <v>199</v>
      </c>
      <c r="G123" s="207" t="s">
        <v>128</v>
      </c>
      <c r="H123" s="208">
        <v>11</v>
      </c>
      <c r="I123" s="209"/>
      <c r="J123" s="210">
        <f>ROUND(I123*H123,2)</f>
        <v>0</v>
      </c>
      <c r="K123" s="206" t="s">
        <v>121</v>
      </c>
      <c r="L123" s="39"/>
      <c r="M123" s="211" t="s">
        <v>1</v>
      </c>
      <c r="N123" s="212" t="s">
        <v>39</v>
      </c>
      <c r="O123" s="75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AR123" s="13" t="s">
        <v>122</v>
      </c>
      <c r="AT123" s="13" t="s">
        <v>117</v>
      </c>
      <c r="AU123" s="13" t="s">
        <v>75</v>
      </c>
      <c r="AY123" s="13" t="s">
        <v>116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3" t="s">
        <v>75</v>
      </c>
      <c r="BK123" s="215">
        <f>ROUND(I123*H123,2)</f>
        <v>0</v>
      </c>
      <c r="BL123" s="13" t="s">
        <v>122</v>
      </c>
      <c r="BM123" s="13" t="s">
        <v>200</v>
      </c>
    </row>
    <row r="124" s="1" customFormat="1">
      <c r="B124" s="34"/>
      <c r="C124" s="35"/>
      <c r="D124" s="216" t="s">
        <v>124</v>
      </c>
      <c r="E124" s="35"/>
      <c r="F124" s="217" t="s">
        <v>201</v>
      </c>
      <c r="G124" s="35"/>
      <c r="H124" s="35"/>
      <c r="I124" s="139"/>
      <c r="J124" s="35"/>
      <c r="K124" s="35"/>
      <c r="L124" s="39"/>
      <c r="M124" s="218"/>
      <c r="N124" s="75"/>
      <c r="O124" s="75"/>
      <c r="P124" s="75"/>
      <c r="Q124" s="75"/>
      <c r="R124" s="75"/>
      <c r="S124" s="75"/>
      <c r="T124" s="76"/>
      <c r="AT124" s="13" t="s">
        <v>124</v>
      </c>
      <c r="AU124" s="13" t="s">
        <v>75</v>
      </c>
    </row>
    <row r="125" s="1" customFormat="1" ht="22.5" customHeight="1">
      <c r="B125" s="34"/>
      <c r="C125" s="219" t="s">
        <v>202</v>
      </c>
      <c r="D125" s="219" t="s">
        <v>136</v>
      </c>
      <c r="E125" s="220" t="s">
        <v>203</v>
      </c>
      <c r="F125" s="221" t="s">
        <v>204</v>
      </c>
      <c r="G125" s="222" t="s">
        <v>128</v>
      </c>
      <c r="H125" s="223">
        <v>11</v>
      </c>
      <c r="I125" s="224"/>
      <c r="J125" s="225">
        <f>ROUND(I125*H125,2)</f>
        <v>0</v>
      </c>
      <c r="K125" s="221" t="s">
        <v>121</v>
      </c>
      <c r="L125" s="226"/>
      <c r="M125" s="227" t="s">
        <v>1</v>
      </c>
      <c r="N125" s="228" t="s">
        <v>39</v>
      </c>
      <c r="O125" s="75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AR125" s="13" t="s">
        <v>139</v>
      </c>
      <c r="AT125" s="13" t="s">
        <v>136</v>
      </c>
      <c r="AU125" s="13" t="s">
        <v>75</v>
      </c>
      <c r="AY125" s="13" t="s">
        <v>116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3" t="s">
        <v>75</v>
      </c>
      <c r="BK125" s="215">
        <f>ROUND(I125*H125,2)</f>
        <v>0</v>
      </c>
      <c r="BL125" s="13" t="s">
        <v>139</v>
      </c>
      <c r="BM125" s="13" t="s">
        <v>205</v>
      </c>
    </row>
    <row r="126" s="1" customFormat="1">
      <c r="B126" s="34"/>
      <c r="C126" s="35"/>
      <c r="D126" s="216" t="s">
        <v>124</v>
      </c>
      <c r="E126" s="35"/>
      <c r="F126" s="217" t="s">
        <v>204</v>
      </c>
      <c r="G126" s="35"/>
      <c r="H126" s="35"/>
      <c r="I126" s="139"/>
      <c r="J126" s="35"/>
      <c r="K126" s="35"/>
      <c r="L126" s="39"/>
      <c r="M126" s="218"/>
      <c r="N126" s="75"/>
      <c r="O126" s="75"/>
      <c r="P126" s="75"/>
      <c r="Q126" s="75"/>
      <c r="R126" s="75"/>
      <c r="S126" s="75"/>
      <c r="T126" s="76"/>
      <c r="AT126" s="13" t="s">
        <v>124</v>
      </c>
      <c r="AU126" s="13" t="s">
        <v>75</v>
      </c>
    </row>
    <row r="127" s="1" customFormat="1" ht="22.5" customHeight="1">
      <c r="B127" s="34"/>
      <c r="C127" s="204" t="s">
        <v>206</v>
      </c>
      <c r="D127" s="204" t="s">
        <v>117</v>
      </c>
      <c r="E127" s="205" t="s">
        <v>207</v>
      </c>
      <c r="F127" s="206" t="s">
        <v>208</v>
      </c>
      <c r="G127" s="207" t="s">
        <v>120</v>
      </c>
      <c r="H127" s="208">
        <v>660</v>
      </c>
      <c r="I127" s="209"/>
      <c r="J127" s="210">
        <f>ROUND(I127*H127,2)</f>
        <v>0</v>
      </c>
      <c r="K127" s="206" t="s">
        <v>121</v>
      </c>
      <c r="L127" s="39"/>
      <c r="M127" s="211" t="s">
        <v>1</v>
      </c>
      <c r="N127" s="212" t="s">
        <v>39</v>
      </c>
      <c r="O127" s="75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AR127" s="13" t="s">
        <v>122</v>
      </c>
      <c r="AT127" s="13" t="s">
        <v>117</v>
      </c>
      <c r="AU127" s="13" t="s">
        <v>75</v>
      </c>
      <c r="AY127" s="13" t="s">
        <v>116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3" t="s">
        <v>75</v>
      </c>
      <c r="BK127" s="215">
        <f>ROUND(I127*H127,2)</f>
        <v>0</v>
      </c>
      <c r="BL127" s="13" t="s">
        <v>122</v>
      </c>
      <c r="BM127" s="13" t="s">
        <v>209</v>
      </c>
    </row>
    <row r="128" s="1" customFormat="1">
      <c r="B128" s="34"/>
      <c r="C128" s="35"/>
      <c r="D128" s="216" t="s">
        <v>124</v>
      </c>
      <c r="E128" s="35"/>
      <c r="F128" s="217" t="s">
        <v>210</v>
      </c>
      <c r="G128" s="35"/>
      <c r="H128" s="35"/>
      <c r="I128" s="139"/>
      <c r="J128" s="35"/>
      <c r="K128" s="35"/>
      <c r="L128" s="39"/>
      <c r="M128" s="218"/>
      <c r="N128" s="75"/>
      <c r="O128" s="75"/>
      <c r="P128" s="75"/>
      <c r="Q128" s="75"/>
      <c r="R128" s="75"/>
      <c r="S128" s="75"/>
      <c r="T128" s="76"/>
      <c r="AT128" s="13" t="s">
        <v>124</v>
      </c>
      <c r="AU128" s="13" t="s">
        <v>75</v>
      </c>
    </row>
    <row r="129" s="1" customFormat="1" ht="22.5" customHeight="1">
      <c r="B129" s="34"/>
      <c r="C129" s="219" t="s">
        <v>7</v>
      </c>
      <c r="D129" s="219" t="s">
        <v>136</v>
      </c>
      <c r="E129" s="220" t="s">
        <v>190</v>
      </c>
      <c r="F129" s="221" t="s">
        <v>191</v>
      </c>
      <c r="G129" s="222" t="s">
        <v>128</v>
      </c>
      <c r="H129" s="223">
        <v>3</v>
      </c>
      <c r="I129" s="224"/>
      <c r="J129" s="225">
        <f>ROUND(I129*H129,2)</f>
        <v>0</v>
      </c>
      <c r="K129" s="221" t="s">
        <v>121</v>
      </c>
      <c r="L129" s="226"/>
      <c r="M129" s="227" t="s">
        <v>1</v>
      </c>
      <c r="N129" s="228" t="s">
        <v>39</v>
      </c>
      <c r="O129" s="75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AR129" s="13" t="s">
        <v>122</v>
      </c>
      <c r="AT129" s="13" t="s">
        <v>136</v>
      </c>
      <c r="AU129" s="13" t="s">
        <v>75</v>
      </c>
      <c r="AY129" s="13" t="s">
        <v>116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3" t="s">
        <v>75</v>
      </c>
      <c r="BK129" s="215">
        <f>ROUND(I129*H129,2)</f>
        <v>0</v>
      </c>
      <c r="BL129" s="13" t="s">
        <v>122</v>
      </c>
      <c r="BM129" s="13" t="s">
        <v>211</v>
      </c>
    </row>
    <row r="130" s="1" customFormat="1">
      <c r="B130" s="34"/>
      <c r="C130" s="35"/>
      <c r="D130" s="216" t="s">
        <v>124</v>
      </c>
      <c r="E130" s="35"/>
      <c r="F130" s="217" t="s">
        <v>191</v>
      </c>
      <c r="G130" s="35"/>
      <c r="H130" s="35"/>
      <c r="I130" s="139"/>
      <c r="J130" s="35"/>
      <c r="K130" s="35"/>
      <c r="L130" s="39"/>
      <c r="M130" s="218"/>
      <c r="N130" s="75"/>
      <c r="O130" s="75"/>
      <c r="P130" s="75"/>
      <c r="Q130" s="75"/>
      <c r="R130" s="75"/>
      <c r="S130" s="75"/>
      <c r="T130" s="76"/>
      <c r="AT130" s="13" t="s">
        <v>124</v>
      </c>
      <c r="AU130" s="13" t="s">
        <v>75</v>
      </c>
    </row>
    <row r="131" s="1" customFormat="1" ht="22.5" customHeight="1">
      <c r="B131" s="34"/>
      <c r="C131" s="204" t="s">
        <v>212</v>
      </c>
      <c r="D131" s="204" t="s">
        <v>117</v>
      </c>
      <c r="E131" s="205" t="s">
        <v>213</v>
      </c>
      <c r="F131" s="206" t="s">
        <v>214</v>
      </c>
      <c r="G131" s="207" t="s">
        <v>128</v>
      </c>
      <c r="H131" s="208">
        <v>198</v>
      </c>
      <c r="I131" s="209"/>
      <c r="J131" s="210">
        <f>ROUND(I131*H131,2)</f>
        <v>0</v>
      </c>
      <c r="K131" s="206" t="s">
        <v>121</v>
      </c>
      <c r="L131" s="39"/>
      <c r="M131" s="211" t="s">
        <v>1</v>
      </c>
      <c r="N131" s="212" t="s">
        <v>39</v>
      </c>
      <c r="O131" s="75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AR131" s="13" t="s">
        <v>122</v>
      </c>
      <c r="AT131" s="13" t="s">
        <v>117</v>
      </c>
      <c r="AU131" s="13" t="s">
        <v>75</v>
      </c>
      <c r="AY131" s="13" t="s">
        <v>116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3" t="s">
        <v>75</v>
      </c>
      <c r="BK131" s="215">
        <f>ROUND(I131*H131,2)</f>
        <v>0</v>
      </c>
      <c r="BL131" s="13" t="s">
        <v>122</v>
      </c>
      <c r="BM131" s="13" t="s">
        <v>215</v>
      </c>
    </row>
    <row r="132" s="1" customFormat="1">
      <c r="B132" s="34"/>
      <c r="C132" s="35"/>
      <c r="D132" s="216" t="s">
        <v>124</v>
      </c>
      <c r="E132" s="35"/>
      <c r="F132" s="217" t="s">
        <v>214</v>
      </c>
      <c r="G132" s="35"/>
      <c r="H132" s="35"/>
      <c r="I132" s="139"/>
      <c r="J132" s="35"/>
      <c r="K132" s="35"/>
      <c r="L132" s="39"/>
      <c r="M132" s="218"/>
      <c r="N132" s="75"/>
      <c r="O132" s="75"/>
      <c r="P132" s="75"/>
      <c r="Q132" s="75"/>
      <c r="R132" s="75"/>
      <c r="S132" s="75"/>
      <c r="T132" s="76"/>
      <c r="AT132" s="13" t="s">
        <v>124</v>
      </c>
      <c r="AU132" s="13" t="s">
        <v>75</v>
      </c>
    </row>
    <row r="133" s="1" customFormat="1" ht="22.5" customHeight="1">
      <c r="B133" s="34"/>
      <c r="C133" s="219" t="s">
        <v>216</v>
      </c>
      <c r="D133" s="219" t="s">
        <v>136</v>
      </c>
      <c r="E133" s="220" t="s">
        <v>217</v>
      </c>
      <c r="F133" s="221" t="s">
        <v>218</v>
      </c>
      <c r="G133" s="222" t="s">
        <v>219</v>
      </c>
      <c r="H133" s="223">
        <v>660</v>
      </c>
      <c r="I133" s="224"/>
      <c r="J133" s="225">
        <f>ROUND(I133*H133,2)</f>
        <v>0</v>
      </c>
      <c r="K133" s="221" t="s">
        <v>121</v>
      </c>
      <c r="L133" s="226"/>
      <c r="M133" s="227" t="s">
        <v>1</v>
      </c>
      <c r="N133" s="228" t="s">
        <v>39</v>
      </c>
      <c r="O133" s="75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AR133" s="13" t="s">
        <v>139</v>
      </c>
      <c r="AT133" s="13" t="s">
        <v>136</v>
      </c>
      <c r="AU133" s="13" t="s">
        <v>75</v>
      </c>
      <c r="AY133" s="13" t="s">
        <v>116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3" t="s">
        <v>75</v>
      </c>
      <c r="BK133" s="215">
        <f>ROUND(I133*H133,2)</f>
        <v>0</v>
      </c>
      <c r="BL133" s="13" t="s">
        <v>139</v>
      </c>
      <c r="BM133" s="13" t="s">
        <v>220</v>
      </c>
    </row>
    <row r="134" s="1" customFormat="1">
      <c r="B134" s="34"/>
      <c r="C134" s="35"/>
      <c r="D134" s="216" t="s">
        <v>124</v>
      </c>
      <c r="E134" s="35"/>
      <c r="F134" s="217" t="s">
        <v>218</v>
      </c>
      <c r="G134" s="35"/>
      <c r="H134" s="35"/>
      <c r="I134" s="139"/>
      <c r="J134" s="35"/>
      <c r="K134" s="35"/>
      <c r="L134" s="39"/>
      <c r="M134" s="218"/>
      <c r="N134" s="75"/>
      <c r="O134" s="75"/>
      <c r="P134" s="75"/>
      <c r="Q134" s="75"/>
      <c r="R134" s="75"/>
      <c r="S134" s="75"/>
      <c r="T134" s="76"/>
      <c r="AT134" s="13" t="s">
        <v>124</v>
      </c>
      <c r="AU134" s="13" t="s">
        <v>75</v>
      </c>
    </row>
    <row r="135" s="1" customFormat="1" ht="22.5" customHeight="1">
      <c r="B135" s="34"/>
      <c r="C135" s="219" t="s">
        <v>221</v>
      </c>
      <c r="D135" s="219" t="s">
        <v>136</v>
      </c>
      <c r="E135" s="220" t="s">
        <v>222</v>
      </c>
      <c r="F135" s="221" t="s">
        <v>223</v>
      </c>
      <c r="G135" s="222" t="s">
        <v>128</v>
      </c>
      <c r="H135" s="223">
        <v>198</v>
      </c>
      <c r="I135" s="224"/>
      <c r="J135" s="225">
        <f>ROUND(I135*H135,2)</f>
        <v>0</v>
      </c>
      <c r="K135" s="221" t="s">
        <v>121</v>
      </c>
      <c r="L135" s="226"/>
      <c r="M135" s="227" t="s">
        <v>1</v>
      </c>
      <c r="N135" s="228" t="s">
        <v>39</v>
      </c>
      <c r="O135" s="75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AR135" s="13" t="s">
        <v>139</v>
      </c>
      <c r="AT135" s="13" t="s">
        <v>136</v>
      </c>
      <c r="AU135" s="13" t="s">
        <v>75</v>
      </c>
      <c r="AY135" s="13" t="s">
        <v>116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3" t="s">
        <v>75</v>
      </c>
      <c r="BK135" s="215">
        <f>ROUND(I135*H135,2)</f>
        <v>0</v>
      </c>
      <c r="BL135" s="13" t="s">
        <v>139</v>
      </c>
      <c r="BM135" s="13" t="s">
        <v>224</v>
      </c>
    </row>
    <row r="136" s="1" customFormat="1">
      <c r="B136" s="34"/>
      <c r="C136" s="35"/>
      <c r="D136" s="216" t="s">
        <v>124</v>
      </c>
      <c r="E136" s="35"/>
      <c r="F136" s="217" t="s">
        <v>223</v>
      </c>
      <c r="G136" s="35"/>
      <c r="H136" s="35"/>
      <c r="I136" s="139"/>
      <c r="J136" s="35"/>
      <c r="K136" s="35"/>
      <c r="L136" s="39"/>
      <c r="M136" s="218"/>
      <c r="N136" s="75"/>
      <c r="O136" s="75"/>
      <c r="P136" s="75"/>
      <c r="Q136" s="75"/>
      <c r="R136" s="75"/>
      <c r="S136" s="75"/>
      <c r="T136" s="76"/>
      <c r="AT136" s="13" t="s">
        <v>124</v>
      </c>
      <c r="AU136" s="13" t="s">
        <v>75</v>
      </c>
    </row>
    <row r="137" s="1" customFormat="1" ht="22.5" customHeight="1">
      <c r="B137" s="34"/>
      <c r="C137" s="204" t="s">
        <v>225</v>
      </c>
      <c r="D137" s="204" t="s">
        <v>117</v>
      </c>
      <c r="E137" s="205" t="s">
        <v>226</v>
      </c>
      <c r="F137" s="206" t="s">
        <v>227</v>
      </c>
      <c r="G137" s="207" t="s">
        <v>128</v>
      </c>
      <c r="H137" s="208">
        <v>11</v>
      </c>
      <c r="I137" s="209"/>
      <c r="J137" s="210">
        <f>ROUND(I137*H137,2)</f>
        <v>0</v>
      </c>
      <c r="K137" s="206" t="s">
        <v>121</v>
      </c>
      <c r="L137" s="39"/>
      <c r="M137" s="211" t="s">
        <v>1</v>
      </c>
      <c r="N137" s="212" t="s">
        <v>39</v>
      </c>
      <c r="O137" s="75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AR137" s="13" t="s">
        <v>122</v>
      </c>
      <c r="AT137" s="13" t="s">
        <v>117</v>
      </c>
      <c r="AU137" s="13" t="s">
        <v>75</v>
      </c>
      <c r="AY137" s="13" t="s">
        <v>116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3" t="s">
        <v>75</v>
      </c>
      <c r="BK137" s="215">
        <f>ROUND(I137*H137,2)</f>
        <v>0</v>
      </c>
      <c r="BL137" s="13" t="s">
        <v>122</v>
      </c>
      <c r="BM137" s="13" t="s">
        <v>228</v>
      </c>
    </row>
    <row r="138" s="1" customFormat="1">
      <c r="B138" s="34"/>
      <c r="C138" s="35"/>
      <c r="D138" s="216" t="s">
        <v>124</v>
      </c>
      <c r="E138" s="35"/>
      <c r="F138" s="217" t="s">
        <v>227</v>
      </c>
      <c r="G138" s="35"/>
      <c r="H138" s="35"/>
      <c r="I138" s="139"/>
      <c r="J138" s="35"/>
      <c r="K138" s="35"/>
      <c r="L138" s="39"/>
      <c r="M138" s="218"/>
      <c r="N138" s="75"/>
      <c r="O138" s="75"/>
      <c r="P138" s="75"/>
      <c r="Q138" s="75"/>
      <c r="R138" s="75"/>
      <c r="S138" s="75"/>
      <c r="T138" s="76"/>
      <c r="AT138" s="13" t="s">
        <v>124</v>
      </c>
      <c r="AU138" s="13" t="s">
        <v>75</v>
      </c>
    </row>
    <row r="139" s="1" customFormat="1" ht="22.5" customHeight="1">
      <c r="B139" s="34"/>
      <c r="C139" s="204" t="s">
        <v>229</v>
      </c>
      <c r="D139" s="204" t="s">
        <v>117</v>
      </c>
      <c r="E139" s="205" t="s">
        <v>230</v>
      </c>
      <c r="F139" s="206" t="s">
        <v>231</v>
      </c>
      <c r="G139" s="207" t="s">
        <v>128</v>
      </c>
      <c r="H139" s="208">
        <v>1</v>
      </c>
      <c r="I139" s="209"/>
      <c r="J139" s="210">
        <f>ROUND(I139*H139,2)</f>
        <v>0</v>
      </c>
      <c r="K139" s="206" t="s">
        <v>121</v>
      </c>
      <c r="L139" s="39"/>
      <c r="M139" s="211" t="s">
        <v>1</v>
      </c>
      <c r="N139" s="212" t="s">
        <v>39</v>
      </c>
      <c r="O139" s="75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AR139" s="13" t="s">
        <v>122</v>
      </c>
      <c r="AT139" s="13" t="s">
        <v>117</v>
      </c>
      <c r="AU139" s="13" t="s">
        <v>75</v>
      </c>
      <c r="AY139" s="13" t="s">
        <v>116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3" t="s">
        <v>75</v>
      </c>
      <c r="BK139" s="215">
        <f>ROUND(I139*H139,2)</f>
        <v>0</v>
      </c>
      <c r="BL139" s="13" t="s">
        <v>122</v>
      </c>
      <c r="BM139" s="13" t="s">
        <v>232</v>
      </c>
    </row>
    <row r="140" s="1" customFormat="1">
      <c r="B140" s="34"/>
      <c r="C140" s="35"/>
      <c r="D140" s="216" t="s">
        <v>124</v>
      </c>
      <c r="E140" s="35"/>
      <c r="F140" s="217" t="s">
        <v>233</v>
      </c>
      <c r="G140" s="35"/>
      <c r="H140" s="35"/>
      <c r="I140" s="139"/>
      <c r="J140" s="35"/>
      <c r="K140" s="35"/>
      <c r="L140" s="39"/>
      <c r="M140" s="218"/>
      <c r="N140" s="75"/>
      <c r="O140" s="75"/>
      <c r="P140" s="75"/>
      <c r="Q140" s="75"/>
      <c r="R140" s="75"/>
      <c r="S140" s="75"/>
      <c r="T140" s="76"/>
      <c r="AT140" s="13" t="s">
        <v>124</v>
      </c>
      <c r="AU140" s="13" t="s">
        <v>75</v>
      </c>
    </row>
    <row r="141" s="1" customFormat="1" ht="22.5" customHeight="1">
      <c r="B141" s="34"/>
      <c r="C141" s="204" t="s">
        <v>234</v>
      </c>
      <c r="D141" s="204" t="s">
        <v>117</v>
      </c>
      <c r="E141" s="205" t="s">
        <v>235</v>
      </c>
      <c r="F141" s="206" t="s">
        <v>236</v>
      </c>
      <c r="G141" s="207" t="s">
        <v>128</v>
      </c>
      <c r="H141" s="208">
        <v>9</v>
      </c>
      <c r="I141" s="209"/>
      <c r="J141" s="210">
        <f>ROUND(I141*H141,2)</f>
        <v>0</v>
      </c>
      <c r="K141" s="206" t="s">
        <v>121</v>
      </c>
      <c r="L141" s="39"/>
      <c r="M141" s="211" t="s">
        <v>1</v>
      </c>
      <c r="N141" s="212" t="s">
        <v>39</v>
      </c>
      <c r="O141" s="75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AR141" s="13" t="s">
        <v>122</v>
      </c>
      <c r="AT141" s="13" t="s">
        <v>117</v>
      </c>
      <c r="AU141" s="13" t="s">
        <v>75</v>
      </c>
      <c r="AY141" s="13" t="s">
        <v>116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3" t="s">
        <v>75</v>
      </c>
      <c r="BK141" s="215">
        <f>ROUND(I141*H141,2)</f>
        <v>0</v>
      </c>
      <c r="BL141" s="13" t="s">
        <v>122</v>
      </c>
      <c r="BM141" s="13" t="s">
        <v>237</v>
      </c>
    </row>
    <row r="142" s="1" customFormat="1">
      <c r="B142" s="34"/>
      <c r="C142" s="35"/>
      <c r="D142" s="216" t="s">
        <v>124</v>
      </c>
      <c r="E142" s="35"/>
      <c r="F142" s="217" t="s">
        <v>236</v>
      </c>
      <c r="G142" s="35"/>
      <c r="H142" s="35"/>
      <c r="I142" s="139"/>
      <c r="J142" s="35"/>
      <c r="K142" s="35"/>
      <c r="L142" s="39"/>
      <c r="M142" s="230"/>
      <c r="N142" s="231"/>
      <c r="O142" s="231"/>
      <c r="P142" s="231"/>
      <c r="Q142" s="231"/>
      <c r="R142" s="231"/>
      <c r="S142" s="231"/>
      <c r="T142" s="232"/>
      <c r="AT142" s="13" t="s">
        <v>124</v>
      </c>
      <c r="AU142" s="13" t="s">
        <v>75</v>
      </c>
    </row>
    <row r="143" s="1" customFormat="1" ht="6.96" customHeight="1">
      <c r="B143" s="53"/>
      <c r="C143" s="54"/>
      <c r="D143" s="54"/>
      <c r="E143" s="54"/>
      <c r="F143" s="54"/>
      <c r="G143" s="54"/>
      <c r="H143" s="54"/>
      <c r="I143" s="163"/>
      <c r="J143" s="54"/>
      <c r="K143" s="54"/>
      <c r="L143" s="39"/>
    </row>
  </sheetData>
  <sheetProtection sheet="1" autoFilter="0" formatColumns="0" formatRows="0" objects="1" scenarios="1" spinCount="100000" saltValue="LDkG4vtkFL+IlrbsTvzZ4lwwI767YIjq6k+OTFyshJ6pz7zxnesy/mEf9t5mYQYEw7KGI5XCO0bV04XE7CG81A==" hashValue="POfk59gCGaK7JQg4k5vFqWE8nlpD/m6zkTOtPCaYjIRO4GZT/x0tuxEHp5/fINjhJImsaUZsLmsiDtH1eR99VA==" algorithmName="SHA-512" password="CC35"/>
  <autoFilter ref="C85:K14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2" customWidth="1"/>
    <col min="10" max="10" width="23.5" customWidth="1"/>
    <col min="11" max="11" width="15.5" customWidth="1"/>
    <col min="12" max="12" width="1.67" customWidth="1"/>
    <col min="13" max="13" width="10.83" customWidth="1"/>
    <col min="15" max="15" width="14.17" customWidth="1"/>
    <col min="16" max="16" width="14.17" customWidth="1"/>
    <col min="17" max="17" width="14.17" customWidth="1"/>
    <col min="18" max="18" width="14.17" customWidth="1"/>
    <col min="19" max="19" width="14.17" customWidth="1"/>
    <col min="20" max="20" width="14.1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85</v>
      </c>
    </row>
    <row r="3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6"/>
      <c r="AT3" s="13" t="s">
        <v>77</v>
      </c>
    </row>
    <row r="4" ht="24.96" customHeight="1">
      <c r="B4" s="16"/>
      <c r="D4" s="136" t="s">
        <v>89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7" t="s">
        <v>16</v>
      </c>
      <c r="L6" s="16"/>
    </row>
    <row r="7" ht="16.5" customHeight="1">
      <c r="B7" s="16"/>
      <c r="E7" s="138" t="str">
        <f>'Rekapitulace stavby'!K6</f>
        <v>Výměna TTS 6kV v úseku Těchlovice - Pr. Žleb</v>
      </c>
      <c r="F7" s="137"/>
      <c r="G7" s="137"/>
      <c r="H7" s="137"/>
      <c r="L7" s="16"/>
    </row>
    <row r="8" ht="12" customHeight="1">
      <c r="B8" s="16"/>
      <c r="D8" s="137" t="s">
        <v>90</v>
      </c>
      <c r="L8" s="16"/>
    </row>
    <row r="9" s="1" customFormat="1" ht="16.5" customHeight="1">
      <c r="B9" s="39"/>
      <c r="E9" s="138" t="s">
        <v>91</v>
      </c>
      <c r="F9" s="1"/>
      <c r="G9" s="1"/>
      <c r="H9" s="1"/>
      <c r="I9" s="139"/>
      <c r="L9" s="39"/>
    </row>
    <row r="10" s="1" customFormat="1" ht="12" customHeight="1">
      <c r="B10" s="39"/>
      <c r="D10" s="137" t="s">
        <v>92</v>
      </c>
      <c r="I10" s="139"/>
      <c r="L10" s="39"/>
    </row>
    <row r="11" s="1" customFormat="1" ht="36.96" customHeight="1">
      <c r="B11" s="39"/>
      <c r="E11" s="140" t="s">
        <v>238</v>
      </c>
      <c r="F11" s="1"/>
      <c r="G11" s="1"/>
      <c r="H11" s="1"/>
      <c r="I11" s="139"/>
      <c r="L11" s="39"/>
    </row>
    <row r="12" s="1" customFormat="1">
      <c r="B12" s="39"/>
      <c r="I12" s="139"/>
      <c r="L12" s="39"/>
    </row>
    <row r="13" s="1" customFormat="1" ht="12" customHeight="1">
      <c r="B13" s="39"/>
      <c r="D13" s="137" t="s">
        <v>18</v>
      </c>
      <c r="F13" s="13" t="s">
        <v>1</v>
      </c>
      <c r="I13" s="141" t="s">
        <v>19</v>
      </c>
      <c r="J13" s="13" t="s">
        <v>1</v>
      </c>
      <c r="L13" s="39"/>
    </row>
    <row r="14" s="1" customFormat="1" ht="12" customHeight="1">
      <c r="B14" s="39"/>
      <c r="D14" s="137" t="s">
        <v>20</v>
      </c>
      <c r="F14" s="13" t="s">
        <v>21</v>
      </c>
      <c r="I14" s="141" t="s">
        <v>22</v>
      </c>
      <c r="J14" s="142" t="str">
        <f>'Rekapitulace stavby'!AN8</f>
        <v>3. 5. 2019</v>
      </c>
      <c r="L14" s="39"/>
    </row>
    <row r="15" s="1" customFormat="1" ht="10.8" customHeight="1">
      <c r="B15" s="39"/>
      <c r="I15" s="139"/>
      <c r="L15" s="39"/>
    </row>
    <row r="16" s="1" customFormat="1" ht="12" customHeight="1">
      <c r="B16" s="39"/>
      <c r="D16" s="137" t="s">
        <v>24</v>
      </c>
      <c r="I16" s="141" t="s">
        <v>25</v>
      </c>
      <c r="J16" s="13" t="str">
        <f>IF('Rekapitulace stavby'!AN10="","",'Rekapitulace stavby'!AN10)</f>
        <v/>
      </c>
      <c r="L16" s="39"/>
    </row>
    <row r="17" s="1" customFormat="1" ht="18" customHeight="1">
      <c r="B17" s="39"/>
      <c r="E17" s="13" t="str">
        <f>IF('Rekapitulace stavby'!E11="","",'Rekapitulace stavby'!E11)</f>
        <v xml:space="preserve"> </v>
      </c>
      <c r="I17" s="141" t="s">
        <v>26</v>
      </c>
      <c r="J17" s="13" t="str">
        <f>IF('Rekapitulace stavby'!AN11="","",'Rekapitulace stavby'!AN11)</f>
        <v/>
      </c>
      <c r="L17" s="39"/>
    </row>
    <row r="18" s="1" customFormat="1" ht="6.96" customHeight="1">
      <c r="B18" s="39"/>
      <c r="I18" s="139"/>
      <c r="L18" s="39"/>
    </row>
    <row r="19" s="1" customFormat="1" ht="12" customHeight="1">
      <c r="B19" s="39"/>
      <c r="D19" s="137" t="s">
        <v>27</v>
      </c>
      <c r="I19" s="141" t="s">
        <v>25</v>
      </c>
      <c r="J19" s="29" t="str">
        <f>'Rekapitulace stavby'!AN13</f>
        <v>Vyplň údaj</v>
      </c>
      <c r="L19" s="39"/>
    </row>
    <row r="20" s="1" customFormat="1" ht="18" customHeight="1">
      <c r="B20" s="39"/>
      <c r="E20" s="29" t="str">
        <f>'Rekapitulace stavby'!E14</f>
        <v>Vyplň údaj</v>
      </c>
      <c r="F20" s="13"/>
      <c r="G20" s="13"/>
      <c r="H20" s="13"/>
      <c r="I20" s="141" t="s">
        <v>26</v>
      </c>
      <c r="J20" s="29" t="str">
        <f>'Rekapitulace stavby'!AN14</f>
        <v>Vyplň údaj</v>
      </c>
      <c r="L20" s="39"/>
    </row>
    <row r="21" s="1" customFormat="1" ht="6.96" customHeight="1">
      <c r="B21" s="39"/>
      <c r="I21" s="139"/>
      <c r="L21" s="39"/>
    </row>
    <row r="22" s="1" customFormat="1" ht="12" customHeight="1">
      <c r="B22" s="39"/>
      <c r="D22" s="137" t="s">
        <v>29</v>
      </c>
      <c r="I22" s="141" t="s">
        <v>25</v>
      </c>
      <c r="J22" s="13" t="str">
        <f>IF('Rekapitulace stavby'!AN16="","",'Rekapitulace stavby'!AN16)</f>
        <v/>
      </c>
      <c r="L22" s="39"/>
    </row>
    <row r="23" s="1" customFormat="1" ht="18" customHeight="1">
      <c r="B23" s="39"/>
      <c r="E23" s="13" t="str">
        <f>IF('Rekapitulace stavby'!E17="","",'Rekapitulace stavby'!E17)</f>
        <v xml:space="preserve"> </v>
      </c>
      <c r="I23" s="141" t="s">
        <v>26</v>
      </c>
      <c r="J23" s="13" t="str">
        <f>IF('Rekapitulace stavby'!AN17="","",'Rekapitulace stavby'!AN17)</f>
        <v/>
      </c>
      <c r="L23" s="39"/>
    </row>
    <row r="24" s="1" customFormat="1" ht="6.96" customHeight="1">
      <c r="B24" s="39"/>
      <c r="I24" s="139"/>
      <c r="L24" s="39"/>
    </row>
    <row r="25" s="1" customFormat="1" ht="12" customHeight="1">
      <c r="B25" s="39"/>
      <c r="D25" s="137" t="s">
        <v>31</v>
      </c>
      <c r="I25" s="141" t="s">
        <v>25</v>
      </c>
      <c r="J25" s="13" t="str">
        <f>IF('Rekapitulace stavby'!AN19="","",'Rekapitulace stavby'!AN19)</f>
        <v/>
      </c>
      <c r="L25" s="39"/>
    </row>
    <row r="26" s="1" customFormat="1" ht="18" customHeight="1">
      <c r="B26" s="39"/>
      <c r="E26" s="13" t="str">
        <f>IF('Rekapitulace stavby'!E20="","",'Rekapitulace stavby'!E20)</f>
        <v>Ing. Čapek</v>
      </c>
      <c r="I26" s="141" t="s">
        <v>26</v>
      </c>
      <c r="J26" s="13" t="str">
        <f>IF('Rekapitulace stavby'!AN20="","",'Rekapitulace stavby'!AN20)</f>
        <v/>
      </c>
      <c r="L26" s="39"/>
    </row>
    <row r="27" s="1" customFormat="1" ht="6.96" customHeight="1">
      <c r="B27" s="39"/>
      <c r="I27" s="139"/>
      <c r="L27" s="39"/>
    </row>
    <row r="28" s="1" customFormat="1" ht="12" customHeight="1">
      <c r="B28" s="39"/>
      <c r="D28" s="137" t="s">
        <v>33</v>
      </c>
      <c r="I28" s="139"/>
      <c r="L28" s="39"/>
    </row>
    <row r="29" s="7" customFormat="1" ht="16.5" customHeight="1">
      <c r="B29" s="143"/>
      <c r="E29" s="144" t="s">
        <v>1</v>
      </c>
      <c r="F29" s="144"/>
      <c r="G29" s="144"/>
      <c r="H29" s="144"/>
      <c r="I29" s="145"/>
      <c r="L29" s="143"/>
    </row>
    <row r="30" s="1" customFormat="1" ht="6.96" customHeight="1">
      <c r="B30" s="39"/>
      <c r="I30" s="139"/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46"/>
      <c r="J31" s="67"/>
      <c r="K31" s="67"/>
      <c r="L31" s="39"/>
    </row>
    <row r="32" s="1" customFormat="1" ht="25.44" customHeight="1">
      <c r="B32" s="39"/>
      <c r="D32" s="147" t="s">
        <v>34</v>
      </c>
      <c r="I32" s="139"/>
      <c r="J32" s="148">
        <f>ROUND(J90, 2)</f>
        <v>0</v>
      </c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6"/>
      <c r="J33" s="67"/>
      <c r="K33" s="67"/>
      <c r="L33" s="39"/>
    </row>
    <row r="34" s="1" customFormat="1" ht="14.4" customHeight="1">
      <c r="B34" s="39"/>
      <c r="F34" s="149" t="s">
        <v>36</v>
      </c>
      <c r="I34" s="150" t="s">
        <v>35</v>
      </c>
      <c r="J34" s="149" t="s">
        <v>37</v>
      </c>
      <c r="L34" s="39"/>
    </row>
    <row r="35" s="1" customFormat="1" ht="14.4" customHeight="1">
      <c r="B35" s="39"/>
      <c r="D35" s="137" t="s">
        <v>38</v>
      </c>
      <c r="E35" s="137" t="s">
        <v>39</v>
      </c>
      <c r="F35" s="151">
        <f>ROUND((SUM(BE90:BE107)),  2)</f>
        <v>0</v>
      </c>
      <c r="I35" s="152">
        <v>0.20999999999999999</v>
      </c>
      <c r="J35" s="151">
        <f>ROUND(((SUM(BE90:BE107))*I35),  2)</f>
        <v>0</v>
      </c>
      <c r="L35" s="39"/>
    </row>
    <row r="36" s="1" customFormat="1" ht="14.4" customHeight="1">
      <c r="B36" s="39"/>
      <c r="E36" s="137" t="s">
        <v>40</v>
      </c>
      <c r="F36" s="151">
        <f>ROUND((SUM(BF90:BF107)),  2)</f>
        <v>0</v>
      </c>
      <c r="I36" s="152">
        <v>0.14999999999999999</v>
      </c>
      <c r="J36" s="151">
        <f>ROUND(((SUM(BF90:BF107))*I36),  2)</f>
        <v>0</v>
      </c>
      <c r="L36" s="39"/>
    </row>
    <row r="37" hidden="1" s="1" customFormat="1" ht="14.4" customHeight="1">
      <c r="B37" s="39"/>
      <c r="E37" s="137" t="s">
        <v>41</v>
      </c>
      <c r="F37" s="151">
        <f>ROUND((SUM(BG90:BG107)),  2)</f>
        <v>0</v>
      </c>
      <c r="I37" s="152">
        <v>0.20999999999999999</v>
      </c>
      <c r="J37" s="151">
        <f>0</f>
        <v>0</v>
      </c>
      <c r="L37" s="39"/>
    </row>
    <row r="38" hidden="1" s="1" customFormat="1" ht="14.4" customHeight="1">
      <c r="B38" s="39"/>
      <c r="E38" s="137" t="s">
        <v>42</v>
      </c>
      <c r="F38" s="151">
        <f>ROUND((SUM(BH90:BH107)),  2)</f>
        <v>0</v>
      </c>
      <c r="I38" s="152">
        <v>0.14999999999999999</v>
      </c>
      <c r="J38" s="151">
        <f>0</f>
        <v>0</v>
      </c>
      <c r="L38" s="39"/>
    </row>
    <row r="39" hidden="1" s="1" customFormat="1" ht="14.4" customHeight="1">
      <c r="B39" s="39"/>
      <c r="E39" s="137" t="s">
        <v>43</v>
      </c>
      <c r="F39" s="151">
        <f>ROUND((SUM(BI90:BI107)),  2)</f>
        <v>0</v>
      </c>
      <c r="I39" s="152">
        <v>0</v>
      </c>
      <c r="J39" s="151">
        <f>0</f>
        <v>0</v>
      </c>
      <c r="L39" s="39"/>
    </row>
    <row r="40" s="1" customFormat="1" ht="6.96" customHeight="1">
      <c r="B40" s="39"/>
      <c r="I40" s="139"/>
      <c r="L40" s="39"/>
    </row>
    <row r="41" s="1" customFormat="1" ht="25.44" customHeight="1">
      <c r="B41" s="39"/>
      <c r="C41" s="153"/>
      <c r="D41" s="154" t="s">
        <v>44</v>
      </c>
      <c r="E41" s="155"/>
      <c r="F41" s="155"/>
      <c r="G41" s="156" t="s">
        <v>45</v>
      </c>
      <c r="H41" s="157" t="s">
        <v>46</v>
      </c>
      <c r="I41" s="158"/>
      <c r="J41" s="159">
        <f>SUM(J32:J39)</f>
        <v>0</v>
      </c>
      <c r="K41" s="160"/>
      <c r="L41" s="39"/>
    </row>
    <row r="42" s="1" customFormat="1" ht="14.4" customHeight="1">
      <c r="B42" s="161"/>
      <c r="C42" s="162"/>
      <c r="D42" s="162"/>
      <c r="E42" s="162"/>
      <c r="F42" s="162"/>
      <c r="G42" s="162"/>
      <c r="H42" s="162"/>
      <c r="I42" s="163"/>
      <c r="J42" s="162"/>
      <c r="K42" s="162"/>
      <c r="L42" s="39"/>
    </row>
    <row r="46" s="1" customFormat="1" ht="6.96" customHeight="1">
      <c r="B46" s="164"/>
      <c r="C46" s="165"/>
      <c r="D46" s="165"/>
      <c r="E46" s="165"/>
      <c r="F46" s="165"/>
      <c r="G46" s="165"/>
      <c r="H46" s="165"/>
      <c r="I46" s="166"/>
      <c r="J46" s="165"/>
      <c r="K46" s="165"/>
      <c r="L46" s="39"/>
    </row>
    <row r="47" s="1" customFormat="1" ht="24.96" customHeight="1">
      <c r="B47" s="34"/>
      <c r="C47" s="19" t="s">
        <v>94</v>
      </c>
      <c r="D47" s="35"/>
      <c r="E47" s="35"/>
      <c r="F47" s="35"/>
      <c r="G47" s="35"/>
      <c r="H47" s="35"/>
      <c r="I47" s="139"/>
      <c r="J47" s="35"/>
      <c r="K47" s="35"/>
      <c r="L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139"/>
      <c r="J48" s="35"/>
      <c r="K48" s="35"/>
      <c r="L48" s="39"/>
    </row>
    <row r="49" s="1" customFormat="1" ht="12" customHeight="1">
      <c r="B49" s="34"/>
      <c r="C49" s="28" t="s">
        <v>16</v>
      </c>
      <c r="D49" s="35"/>
      <c r="E49" s="35"/>
      <c r="F49" s="35"/>
      <c r="G49" s="35"/>
      <c r="H49" s="35"/>
      <c r="I49" s="139"/>
      <c r="J49" s="35"/>
      <c r="K49" s="35"/>
      <c r="L49" s="39"/>
    </row>
    <row r="50" s="1" customFormat="1" ht="16.5" customHeight="1">
      <c r="B50" s="34"/>
      <c r="C50" s="35"/>
      <c r="D50" s="35"/>
      <c r="E50" s="167" t="str">
        <f>E7</f>
        <v>Výměna TTS 6kV v úseku Těchlovice - Pr. Žleb</v>
      </c>
      <c r="F50" s="28"/>
      <c r="G50" s="28"/>
      <c r="H50" s="28"/>
      <c r="I50" s="139"/>
      <c r="J50" s="35"/>
      <c r="K50" s="35"/>
      <c r="L50" s="39"/>
    </row>
    <row r="51" ht="12" customHeight="1">
      <c r="B51" s="17"/>
      <c r="C51" s="28" t="s">
        <v>90</v>
      </c>
      <c r="D51" s="18"/>
      <c r="E51" s="18"/>
      <c r="F51" s="18"/>
      <c r="G51" s="18"/>
      <c r="H51" s="18"/>
      <c r="I51" s="132"/>
      <c r="J51" s="18"/>
      <c r="K51" s="18"/>
      <c r="L51" s="16"/>
    </row>
    <row r="52" s="1" customFormat="1" ht="16.5" customHeight="1">
      <c r="B52" s="34"/>
      <c r="C52" s="35"/>
      <c r="D52" s="35"/>
      <c r="E52" s="167" t="s">
        <v>91</v>
      </c>
      <c r="F52" s="35"/>
      <c r="G52" s="35"/>
      <c r="H52" s="35"/>
      <c r="I52" s="139"/>
      <c r="J52" s="35"/>
      <c r="K52" s="35"/>
      <c r="L52" s="39"/>
    </row>
    <row r="53" s="1" customFormat="1" ht="12" customHeight="1">
      <c r="B53" s="34"/>
      <c r="C53" s="28" t="s">
        <v>92</v>
      </c>
      <c r="D53" s="35"/>
      <c r="E53" s="35"/>
      <c r="F53" s="35"/>
      <c r="G53" s="35"/>
      <c r="H53" s="35"/>
      <c r="I53" s="139"/>
      <c r="J53" s="35"/>
      <c r="K53" s="35"/>
      <c r="L53" s="39"/>
    </row>
    <row r="54" s="1" customFormat="1" ht="16.5" customHeight="1">
      <c r="B54" s="34"/>
      <c r="C54" s="35"/>
      <c r="D54" s="35"/>
      <c r="E54" s="60" t="str">
        <f>E11</f>
        <v>SO1.2 - zemní práce</v>
      </c>
      <c r="F54" s="35"/>
      <c r="G54" s="35"/>
      <c r="H54" s="35"/>
      <c r="I54" s="139"/>
      <c r="J54" s="35"/>
      <c r="K54" s="35"/>
      <c r="L54" s="39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139"/>
      <c r="J55" s="35"/>
      <c r="K55" s="35"/>
      <c r="L55" s="39"/>
    </row>
    <row r="56" s="1" customFormat="1" ht="12" customHeight="1">
      <c r="B56" s="34"/>
      <c r="C56" s="28" t="s">
        <v>20</v>
      </c>
      <c r="D56" s="35"/>
      <c r="E56" s="35"/>
      <c r="F56" s="23" t="str">
        <f>F14</f>
        <v xml:space="preserve"> </v>
      </c>
      <c r="G56" s="35"/>
      <c r="H56" s="35"/>
      <c r="I56" s="141" t="s">
        <v>22</v>
      </c>
      <c r="J56" s="63" t="str">
        <f>IF(J14="","",J14)</f>
        <v>3. 5. 2019</v>
      </c>
      <c r="K56" s="35"/>
      <c r="L56" s="39"/>
    </row>
    <row r="57" s="1" customFormat="1" ht="6.96" customHeight="1">
      <c r="B57" s="34"/>
      <c r="C57" s="35"/>
      <c r="D57" s="35"/>
      <c r="E57" s="35"/>
      <c r="F57" s="35"/>
      <c r="G57" s="35"/>
      <c r="H57" s="35"/>
      <c r="I57" s="139"/>
      <c r="J57" s="35"/>
      <c r="K57" s="35"/>
      <c r="L57" s="39"/>
    </row>
    <row r="58" s="1" customFormat="1" ht="13.65" customHeight="1">
      <c r="B58" s="34"/>
      <c r="C58" s="28" t="s">
        <v>24</v>
      </c>
      <c r="D58" s="35"/>
      <c r="E58" s="35"/>
      <c r="F58" s="23" t="str">
        <f>E17</f>
        <v xml:space="preserve"> </v>
      </c>
      <c r="G58" s="35"/>
      <c r="H58" s="35"/>
      <c r="I58" s="141" t="s">
        <v>29</v>
      </c>
      <c r="J58" s="32" t="str">
        <f>E23</f>
        <v xml:space="preserve"> </v>
      </c>
      <c r="K58" s="35"/>
      <c r="L58" s="39"/>
    </row>
    <row r="59" s="1" customFormat="1" ht="13.65" customHeight="1">
      <c r="B59" s="34"/>
      <c r="C59" s="28" t="s">
        <v>27</v>
      </c>
      <c r="D59" s="35"/>
      <c r="E59" s="35"/>
      <c r="F59" s="23" t="str">
        <f>IF(E20="","",E20)</f>
        <v>Vyplň údaj</v>
      </c>
      <c r="G59" s="35"/>
      <c r="H59" s="35"/>
      <c r="I59" s="141" t="s">
        <v>31</v>
      </c>
      <c r="J59" s="32" t="str">
        <f>E26</f>
        <v>Ing. Čapek</v>
      </c>
      <c r="K59" s="35"/>
      <c r="L59" s="39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139"/>
      <c r="J60" s="35"/>
      <c r="K60" s="35"/>
      <c r="L60" s="39"/>
    </row>
    <row r="61" s="1" customFormat="1" ht="29.28" customHeight="1">
      <c r="B61" s="34"/>
      <c r="C61" s="168" t="s">
        <v>95</v>
      </c>
      <c r="D61" s="169"/>
      <c r="E61" s="169"/>
      <c r="F61" s="169"/>
      <c r="G61" s="169"/>
      <c r="H61" s="169"/>
      <c r="I61" s="170"/>
      <c r="J61" s="171" t="s">
        <v>96</v>
      </c>
      <c r="K61" s="169"/>
      <c r="L61" s="39"/>
    </row>
    <row r="62" s="1" customFormat="1" ht="10.32" customHeight="1">
      <c r="B62" s="34"/>
      <c r="C62" s="35"/>
      <c r="D62" s="35"/>
      <c r="E62" s="35"/>
      <c r="F62" s="35"/>
      <c r="G62" s="35"/>
      <c r="H62" s="35"/>
      <c r="I62" s="139"/>
      <c r="J62" s="35"/>
      <c r="K62" s="35"/>
      <c r="L62" s="39"/>
    </row>
    <row r="63" s="1" customFormat="1" ht="22.8" customHeight="1">
      <c r="B63" s="34"/>
      <c r="C63" s="172" t="s">
        <v>97</v>
      </c>
      <c r="D63" s="35"/>
      <c r="E63" s="35"/>
      <c r="F63" s="35"/>
      <c r="G63" s="35"/>
      <c r="H63" s="35"/>
      <c r="I63" s="139"/>
      <c r="J63" s="94">
        <f>J90</f>
        <v>0</v>
      </c>
      <c r="K63" s="35"/>
      <c r="L63" s="39"/>
      <c r="AU63" s="13" t="s">
        <v>98</v>
      </c>
    </row>
    <row r="64" s="8" customFormat="1" ht="24.96" customHeight="1">
      <c r="B64" s="173"/>
      <c r="C64" s="174"/>
      <c r="D64" s="175" t="s">
        <v>239</v>
      </c>
      <c r="E64" s="176"/>
      <c r="F64" s="176"/>
      <c r="G64" s="176"/>
      <c r="H64" s="176"/>
      <c r="I64" s="177"/>
      <c r="J64" s="178">
        <f>J91</f>
        <v>0</v>
      </c>
      <c r="K64" s="174"/>
      <c r="L64" s="179"/>
    </row>
    <row r="65" s="11" customFormat="1" ht="19.92" customHeight="1">
      <c r="B65" s="233"/>
      <c r="C65" s="118"/>
      <c r="D65" s="234" t="s">
        <v>240</v>
      </c>
      <c r="E65" s="235"/>
      <c r="F65" s="235"/>
      <c r="G65" s="235"/>
      <c r="H65" s="235"/>
      <c r="I65" s="236"/>
      <c r="J65" s="237">
        <f>J92</f>
        <v>0</v>
      </c>
      <c r="K65" s="118"/>
      <c r="L65" s="238"/>
    </row>
    <row r="66" s="11" customFormat="1" ht="19.92" customHeight="1">
      <c r="B66" s="233"/>
      <c r="C66" s="118"/>
      <c r="D66" s="234" t="s">
        <v>241</v>
      </c>
      <c r="E66" s="235"/>
      <c r="F66" s="235"/>
      <c r="G66" s="235"/>
      <c r="H66" s="235"/>
      <c r="I66" s="236"/>
      <c r="J66" s="237">
        <f>J99</f>
        <v>0</v>
      </c>
      <c r="K66" s="118"/>
      <c r="L66" s="238"/>
    </row>
    <row r="67" s="8" customFormat="1" ht="24.96" customHeight="1">
      <c r="B67" s="173"/>
      <c r="C67" s="174"/>
      <c r="D67" s="175" t="s">
        <v>242</v>
      </c>
      <c r="E67" s="176"/>
      <c r="F67" s="176"/>
      <c r="G67" s="176"/>
      <c r="H67" s="176"/>
      <c r="I67" s="177"/>
      <c r="J67" s="178">
        <f>J104</f>
        <v>0</v>
      </c>
      <c r="K67" s="174"/>
      <c r="L67" s="179"/>
    </row>
    <row r="68" s="11" customFormat="1" ht="19.92" customHeight="1">
      <c r="B68" s="233"/>
      <c r="C68" s="118"/>
      <c r="D68" s="234" t="s">
        <v>243</v>
      </c>
      <c r="E68" s="235"/>
      <c r="F68" s="235"/>
      <c r="G68" s="235"/>
      <c r="H68" s="235"/>
      <c r="I68" s="236"/>
      <c r="J68" s="237">
        <f>J105</f>
        <v>0</v>
      </c>
      <c r="K68" s="118"/>
      <c r="L68" s="238"/>
    </row>
    <row r="69" s="1" customFormat="1" ht="21.84" customHeight="1">
      <c r="B69" s="34"/>
      <c r="C69" s="35"/>
      <c r="D69" s="35"/>
      <c r="E69" s="35"/>
      <c r="F69" s="35"/>
      <c r="G69" s="35"/>
      <c r="H69" s="35"/>
      <c r="I69" s="139"/>
      <c r="J69" s="35"/>
      <c r="K69" s="35"/>
      <c r="L69" s="39"/>
    </row>
    <row r="70" s="1" customFormat="1" ht="6.96" customHeight="1">
      <c r="B70" s="53"/>
      <c r="C70" s="54"/>
      <c r="D70" s="54"/>
      <c r="E70" s="54"/>
      <c r="F70" s="54"/>
      <c r="G70" s="54"/>
      <c r="H70" s="54"/>
      <c r="I70" s="163"/>
      <c r="J70" s="54"/>
      <c r="K70" s="54"/>
      <c r="L70" s="39"/>
    </row>
    <row r="74" s="1" customFormat="1" ht="6.96" customHeight="1">
      <c r="B74" s="55"/>
      <c r="C74" s="56"/>
      <c r="D74" s="56"/>
      <c r="E74" s="56"/>
      <c r="F74" s="56"/>
      <c r="G74" s="56"/>
      <c r="H74" s="56"/>
      <c r="I74" s="166"/>
      <c r="J74" s="56"/>
      <c r="K74" s="56"/>
      <c r="L74" s="39"/>
    </row>
    <row r="75" s="1" customFormat="1" ht="24.96" customHeight="1">
      <c r="B75" s="34"/>
      <c r="C75" s="19" t="s">
        <v>100</v>
      </c>
      <c r="D75" s="35"/>
      <c r="E75" s="35"/>
      <c r="F75" s="35"/>
      <c r="G75" s="35"/>
      <c r="H75" s="35"/>
      <c r="I75" s="139"/>
      <c r="J75" s="35"/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39"/>
      <c r="J76" s="35"/>
      <c r="K76" s="35"/>
      <c r="L76" s="39"/>
    </row>
    <row r="77" s="1" customFormat="1" ht="12" customHeight="1">
      <c r="B77" s="34"/>
      <c r="C77" s="28" t="s">
        <v>16</v>
      </c>
      <c r="D77" s="35"/>
      <c r="E77" s="35"/>
      <c r="F77" s="35"/>
      <c r="G77" s="35"/>
      <c r="H77" s="35"/>
      <c r="I77" s="139"/>
      <c r="J77" s="35"/>
      <c r="K77" s="35"/>
      <c r="L77" s="39"/>
    </row>
    <row r="78" s="1" customFormat="1" ht="16.5" customHeight="1">
      <c r="B78" s="34"/>
      <c r="C78" s="35"/>
      <c r="D78" s="35"/>
      <c r="E78" s="167" t="str">
        <f>E7</f>
        <v>Výměna TTS 6kV v úseku Těchlovice - Pr. Žleb</v>
      </c>
      <c r="F78" s="28"/>
      <c r="G78" s="28"/>
      <c r="H78" s="28"/>
      <c r="I78" s="139"/>
      <c r="J78" s="35"/>
      <c r="K78" s="35"/>
      <c r="L78" s="39"/>
    </row>
    <row r="79" ht="12" customHeight="1">
      <c r="B79" s="17"/>
      <c r="C79" s="28" t="s">
        <v>90</v>
      </c>
      <c r="D79" s="18"/>
      <c r="E79" s="18"/>
      <c r="F79" s="18"/>
      <c r="G79" s="18"/>
      <c r="H79" s="18"/>
      <c r="I79" s="132"/>
      <c r="J79" s="18"/>
      <c r="K79" s="18"/>
      <c r="L79" s="16"/>
    </row>
    <row r="80" s="1" customFormat="1" ht="16.5" customHeight="1">
      <c r="B80" s="34"/>
      <c r="C80" s="35"/>
      <c r="D80" s="35"/>
      <c r="E80" s="167" t="s">
        <v>91</v>
      </c>
      <c r="F80" s="35"/>
      <c r="G80" s="35"/>
      <c r="H80" s="35"/>
      <c r="I80" s="139"/>
      <c r="J80" s="35"/>
      <c r="K80" s="35"/>
      <c r="L80" s="39"/>
    </row>
    <row r="81" s="1" customFormat="1" ht="12" customHeight="1">
      <c r="B81" s="34"/>
      <c r="C81" s="28" t="s">
        <v>92</v>
      </c>
      <c r="D81" s="35"/>
      <c r="E81" s="35"/>
      <c r="F81" s="35"/>
      <c r="G81" s="35"/>
      <c r="H81" s="35"/>
      <c r="I81" s="139"/>
      <c r="J81" s="35"/>
      <c r="K81" s="35"/>
      <c r="L81" s="39"/>
    </row>
    <row r="82" s="1" customFormat="1" ht="16.5" customHeight="1">
      <c r="B82" s="34"/>
      <c r="C82" s="35"/>
      <c r="D82" s="35"/>
      <c r="E82" s="60" t="str">
        <f>E11</f>
        <v>SO1.2 - zemní práce</v>
      </c>
      <c r="F82" s="35"/>
      <c r="G82" s="35"/>
      <c r="H82" s="35"/>
      <c r="I82" s="139"/>
      <c r="J82" s="35"/>
      <c r="K82" s="35"/>
      <c r="L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139"/>
      <c r="J83" s="35"/>
      <c r="K83" s="35"/>
      <c r="L83" s="39"/>
    </row>
    <row r="84" s="1" customFormat="1" ht="12" customHeight="1">
      <c r="B84" s="34"/>
      <c r="C84" s="28" t="s">
        <v>20</v>
      </c>
      <c r="D84" s="35"/>
      <c r="E84" s="35"/>
      <c r="F84" s="23" t="str">
        <f>F14</f>
        <v xml:space="preserve"> </v>
      </c>
      <c r="G84" s="35"/>
      <c r="H84" s="35"/>
      <c r="I84" s="141" t="s">
        <v>22</v>
      </c>
      <c r="J84" s="63" t="str">
        <f>IF(J14="","",J14)</f>
        <v>3. 5. 2019</v>
      </c>
      <c r="K84" s="35"/>
      <c r="L84" s="39"/>
    </row>
    <row r="85" s="1" customFormat="1" ht="6.96" customHeight="1">
      <c r="B85" s="34"/>
      <c r="C85" s="35"/>
      <c r="D85" s="35"/>
      <c r="E85" s="35"/>
      <c r="F85" s="35"/>
      <c r="G85" s="35"/>
      <c r="H85" s="35"/>
      <c r="I85" s="139"/>
      <c r="J85" s="35"/>
      <c r="K85" s="35"/>
      <c r="L85" s="39"/>
    </row>
    <row r="86" s="1" customFormat="1" ht="13.65" customHeight="1">
      <c r="B86" s="34"/>
      <c r="C86" s="28" t="s">
        <v>24</v>
      </c>
      <c r="D86" s="35"/>
      <c r="E86" s="35"/>
      <c r="F86" s="23" t="str">
        <f>E17</f>
        <v xml:space="preserve"> </v>
      </c>
      <c r="G86" s="35"/>
      <c r="H86" s="35"/>
      <c r="I86" s="141" t="s">
        <v>29</v>
      </c>
      <c r="J86" s="32" t="str">
        <f>E23</f>
        <v xml:space="preserve"> </v>
      </c>
      <c r="K86" s="35"/>
      <c r="L86" s="39"/>
    </row>
    <row r="87" s="1" customFormat="1" ht="13.65" customHeight="1">
      <c r="B87" s="34"/>
      <c r="C87" s="28" t="s">
        <v>27</v>
      </c>
      <c r="D87" s="35"/>
      <c r="E87" s="35"/>
      <c r="F87" s="23" t="str">
        <f>IF(E20="","",E20)</f>
        <v>Vyplň údaj</v>
      </c>
      <c r="G87" s="35"/>
      <c r="H87" s="35"/>
      <c r="I87" s="141" t="s">
        <v>31</v>
      </c>
      <c r="J87" s="32" t="str">
        <f>E26</f>
        <v>Ing. Čapek</v>
      </c>
      <c r="K87" s="35"/>
      <c r="L87" s="39"/>
    </row>
    <row r="88" s="1" customFormat="1" ht="10.32" customHeight="1">
      <c r="B88" s="34"/>
      <c r="C88" s="35"/>
      <c r="D88" s="35"/>
      <c r="E88" s="35"/>
      <c r="F88" s="35"/>
      <c r="G88" s="35"/>
      <c r="H88" s="35"/>
      <c r="I88" s="139"/>
      <c r="J88" s="35"/>
      <c r="K88" s="35"/>
      <c r="L88" s="39"/>
    </row>
    <row r="89" s="9" customFormat="1" ht="29.28" customHeight="1">
      <c r="B89" s="180"/>
      <c r="C89" s="181" t="s">
        <v>101</v>
      </c>
      <c r="D89" s="182" t="s">
        <v>53</v>
      </c>
      <c r="E89" s="182" t="s">
        <v>49</v>
      </c>
      <c r="F89" s="182" t="s">
        <v>50</v>
      </c>
      <c r="G89" s="182" t="s">
        <v>102</v>
      </c>
      <c r="H89" s="182" t="s">
        <v>103</v>
      </c>
      <c r="I89" s="183" t="s">
        <v>104</v>
      </c>
      <c r="J89" s="182" t="s">
        <v>96</v>
      </c>
      <c r="K89" s="184" t="s">
        <v>105</v>
      </c>
      <c r="L89" s="185"/>
      <c r="M89" s="84" t="s">
        <v>1</v>
      </c>
      <c r="N89" s="85" t="s">
        <v>38</v>
      </c>
      <c r="O89" s="85" t="s">
        <v>106</v>
      </c>
      <c r="P89" s="85" t="s">
        <v>107</v>
      </c>
      <c r="Q89" s="85" t="s">
        <v>108</v>
      </c>
      <c r="R89" s="85" t="s">
        <v>109</v>
      </c>
      <c r="S89" s="85" t="s">
        <v>110</v>
      </c>
      <c r="T89" s="86" t="s">
        <v>111</v>
      </c>
    </row>
    <row r="90" s="1" customFormat="1" ht="22.8" customHeight="1">
      <c r="B90" s="34"/>
      <c r="C90" s="91" t="s">
        <v>112</v>
      </c>
      <c r="D90" s="35"/>
      <c r="E90" s="35"/>
      <c r="F90" s="35"/>
      <c r="G90" s="35"/>
      <c r="H90" s="35"/>
      <c r="I90" s="139"/>
      <c r="J90" s="186">
        <f>BK90</f>
        <v>0</v>
      </c>
      <c r="K90" s="35"/>
      <c r="L90" s="39"/>
      <c r="M90" s="87"/>
      <c r="N90" s="88"/>
      <c r="O90" s="88"/>
      <c r="P90" s="187">
        <f>P91+P104</f>
        <v>0</v>
      </c>
      <c r="Q90" s="88"/>
      <c r="R90" s="187">
        <f>R91+R104</f>
        <v>77.732380000000006</v>
      </c>
      <c r="S90" s="88"/>
      <c r="T90" s="188">
        <f>T91+T104</f>
        <v>0</v>
      </c>
      <c r="AT90" s="13" t="s">
        <v>67</v>
      </c>
      <c r="AU90" s="13" t="s">
        <v>98</v>
      </c>
      <c r="BK90" s="189">
        <f>BK91+BK104</f>
        <v>0</v>
      </c>
    </row>
    <row r="91" s="10" customFormat="1" ht="25.92" customHeight="1">
      <c r="B91" s="190"/>
      <c r="C91" s="191"/>
      <c r="D91" s="192" t="s">
        <v>67</v>
      </c>
      <c r="E91" s="193" t="s">
        <v>244</v>
      </c>
      <c r="F91" s="193" t="s">
        <v>245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P92+P99</f>
        <v>0</v>
      </c>
      <c r="Q91" s="198"/>
      <c r="R91" s="199">
        <f>R92+R99</f>
        <v>77.732380000000006</v>
      </c>
      <c r="S91" s="198"/>
      <c r="T91" s="200">
        <f>T92+T99</f>
        <v>0</v>
      </c>
      <c r="AR91" s="201" t="s">
        <v>75</v>
      </c>
      <c r="AT91" s="202" t="s">
        <v>67</v>
      </c>
      <c r="AU91" s="202" t="s">
        <v>68</v>
      </c>
      <c r="AY91" s="201" t="s">
        <v>116</v>
      </c>
      <c r="BK91" s="203">
        <f>BK92+BK99</f>
        <v>0</v>
      </c>
    </row>
    <row r="92" s="10" customFormat="1" ht="22.8" customHeight="1">
      <c r="B92" s="190"/>
      <c r="C92" s="191"/>
      <c r="D92" s="192" t="s">
        <v>67</v>
      </c>
      <c r="E92" s="239" t="s">
        <v>75</v>
      </c>
      <c r="F92" s="239" t="s">
        <v>246</v>
      </c>
      <c r="G92" s="191"/>
      <c r="H92" s="191"/>
      <c r="I92" s="194"/>
      <c r="J92" s="240">
        <f>BK92</f>
        <v>0</v>
      </c>
      <c r="K92" s="191"/>
      <c r="L92" s="196"/>
      <c r="M92" s="197"/>
      <c r="N92" s="198"/>
      <c r="O92" s="198"/>
      <c r="P92" s="199">
        <f>SUM(P93:P98)</f>
        <v>0</v>
      </c>
      <c r="Q92" s="198"/>
      <c r="R92" s="199">
        <f>SUM(R93:R98)</f>
        <v>0</v>
      </c>
      <c r="S92" s="198"/>
      <c r="T92" s="200">
        <f>SUM(T93:T98)</f>
        <v>0</v>
      </c>
      <c r="AR92" s="201" t="s">
        <v>75</v>
      </c>
      <c r="AT92" s="202" t="s">
        <v>67</v>
      </c>
      <c r="AU92" s="202" t="s">
        <v>75</v>
      </c>
      <c r="AY92" s="201" t="s">
        <v>116</v>
      </c>
      <c r="BK92" s="203">
        <f>SUM(BK93:BK98)</f>
        <v>0</v>
      </c>
    </row>
    <row r="93" s="1" customFormat="1" ht="16.5" customHeight="1">
      <c r="B93" s="34"/>
      <c r="C93" s="204" t="s">
        <v>75</v>
      </c>
      <c r="D93" s="204" t="s">
        <v>117</v>
      </c>
      <c r="E93" s="205" t="s">
        <v>247</v>
      </c>
      <c r="F93" s="206" t="s">
        <v>248</v>
      </c>
      <c r="G93" s="207" t="s">
        <v>249</v>
      </c>
      <c r="H93" s="208">
        <v>231</v>
      </c>
      <c r="I93" s="209"/>
      <c r="J93" s="210">
        <f>ROUND(I93*H93,2)</f>
        <v>0</v>
      </c>
      <c r="K93" s="206" t="s">
        <v>250</v>
      </c>
      <c r="L93" s="39"/>
      <c r="M93" s="211" t="s">
        <v>1</v>
      </c>
      <c r="N93" s="212" t="s">
        <v>39</v>
      </c>
      <c r="O93" s="75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AR93" s="13" t="s">
        <v>115</v>
      </c>
      <c r="AT93" s="13" t="s">
        <v>117</v>
      </c>
      <c r="AU93" s="13" t="s">
        <v>77</v>
      </c>
      <c r="AY93" s="13" t="s">
        <v>116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3" t="s">
        <v>75</v>
      </c>
      <c r="BK93" s="215">
        <f>ROUND(I93*H93,2)</f>
        <v>0</v>
      </c>
      <c r="BL93" s="13" t="s">
        <v>115</v>
      </c>
      <c r="BM93" s="13" t="s">
        <v>251</v>
      </c>
    </row>
    <row r="94" s="1" customFormat="1">
      <c r="B94" s="34"/>
      <c r="C94" s="35"/>
      <c r="D94" s="216" t="s">
        <v>124</v>
      </c>
      <c r="E94" s="35"/>
      <c r="F94" s="217" t="s">
        <v>252</v>
      </c>
      <c r="G94" s="35"/>
      <c r="H94" s="35"/>
      <c r="I94" s="139"/>
      <c r="J94" s="35"/>
      <c r="K94" s="35"/>
      <c r="L94" s="39"/>
      <c r="M94" s="218"/>
      <c r="N94" s="75"/>
      <c r="O94" s="75"/>
      <c r="P94" s="75"/>
      <c r="Q94" s="75"/>
      <c r="R94" s="75"/>
      <c r="S94" s="75"/>
      <c r="T94" s="76"/>
      <c r="AT94" s="13" t="s">
        <v>124</v>
      </c>
      <c r="AU94" s="13" t="s">
        <v>77</v>
      </c>
    </row>
    <row r="95" s="1" customFormat="1" ht="16.5" customHeight="1">
      <c r="B95" s="34"/>
      <c r="C95" s="204" t="s">
        <v>77</v>
      </c>
      <c r="D95" s="204" t="s">
        <v>117</v>
      </c>
      <c r="E95" s="205" t="s">
        <v>253</v>
      </c>
      <c r="F95" s="206" t="s">
        <v>254</v>
      </c>
      <c r="G95" s="207" t="s">
        <v>249</v>
      </c>
      <c r="H95" s="208">
        <v>231</v>
      </c>
      <c r="I95" s="209"/>
      <c r="J95" s="210">
        <f>ROUND(I95*H95,2)</f>
        <v>0</v>
      </c>
      <c r="K95" s="206" t="s">
        <v>250</v>
      </c>
      <c r="L95" s="39"/>
      <c r="M95" s="211" t="s">
        <v>1</v>
      </c>
      <c r="N95" s="212" t="s">
        <v>39</v>
      </c>
      <c r="O95" s="75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AR95" s="13" t="s">
        <v>115</v>
      </c>
      <c r="AT95" s="13" t="s">
        <v>117</v>
      </c>
      <c r="AU95" s="13" t="s">
        <v>77</v>
      </c>
      <c r="AY95" s="13" t="s">
        <v>116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3" t="s">
        <v>75</v>
      </c>
      <c r="BK95" s="215">
        <f>ROUND(I95*H95,2)</f>
        <v>0</v>
      </c>
      <c r="BL95" s="13" t="s">
        <v>115</v>
      </c>
      <c r="BM95" s="13" t="s">
        <v>255</v>
      </c>
    </row>
    <row r="96" s="1" customFormat="1">
      <c r="B96" s="34"/>
      <c r="C96" s="35"/>
      <c r="D96" s="216" t="s">
        <v>124</v>
      </c>
      <c r="E96" s="35"/>
      <c r="F96" s="217" t="s">
        <v>256</v>
      </c>
      <c r="G96" s="35"/>
      <c r="H96" s="35"/>
      <c r="I96" s="139"/>
      <c r="J96" s="35"/>
      <c r="K96" s="35"/>
      <c r="L96" s="39"/>
      <c r="M96" s="218"/>
      <c r="N96" s="75"/>
      <c r="O96" s="75"/>
      <c r="P96" s="75"/>
      <c r="Q96" s="75"/>
      <c r="R96" s="75"/>
      <c r="S96" s="75"/>
      <c r="T96" s="76"/>
      <c r="AT96" s="13" t="s">
        <v>124</v>
      </c>
      <c r="AU96" s="13" t="s">
        <v>77</v>
      </c>
    </row>
    <row r="97" s="1" customFormat="1" ht="16.5" customHeight="1">
      <c r="B97" s="34"/>
      <c r="C97" s="204" t="s">
        <v>131</v>
      </c>
      <c r="D97" s="204" t="s">
        <v>117</v>
      </c>
      <c r="E97" s="205" t="s">
        <v>257</v>
      </c>
      <c r="F97" s="206" t="s">
        <v>258</v>
      </c>
      <c r="G97" s="207" t="s">
        <v>259</v>
      </c>
      <c r="H97" s="208">
        <v>26.25</v>
      </c>
      <c r="I97" s="209"/>
      <c r="J97" s="210">
        <f>ROUND(I97*H97,2)</f>
        <v>0</v>
      </c>
      <c r="K97" s="206" t="s">
        <v>250</v>
      </c>
      <c r="L97" s="39"/>
      <c r="M97" s="211" t="s">
        <v>1</v>
      </c>
      <c r="N97" s="212" t="s">
        <v>39</v>
      </c>
      <c r="O97" s="75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AR97" s="13" t="s">
        <v>115</v>
      </c>
      <c r="AT97" s="13" t="s">
        <v>117</v>
      </c>
      <c r="AU97" s="13" t="s">
        <v>77</v>
      </c>
      <c r="AY97" s="13" t="s">
        <v>116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3" t="s">
        <v>75</v>
      </c>
      <c r="BK97" s="215">
        <f>ROUND(I97*H97,2)</f>
        <v>0</v>
      </c>
      <c r="BL97" s="13" t="s">
        <v>115</v>
      </c>
      <c r="BM97" s="13" t="s">
        <v>260</v>
      </c>
    </row>
    <row r="98" s="1" customFormat="1">
      <c r="B98" s="34"/>
      <c r="C98" s="35"/>
      <c r="D98" s="216" t="s">
        <v>124</v>
      </c>
      <c r="E98" s="35"/>
      <c r="F98" s="217" t="s">
        <v>261</v>
      </c>
      <c r="G98" s="35"/>
      <c r="H98" s="35"/>
      <c r="I98" s="139"/>
      <c r="J98" s="35"/>
      <c r="K98" s="35"/>
      <c r="L98" s="39"/>
      <c r="M98" s="218"/>
      <c r="N98" s="75"/>
      <c r="O98" s="75"/>
      <c r="P98" s="75"/>
      <c r="Q98" s="75"/>
      <c r="R98" s="75"/>
      <c r="S98" s="75"/>
      <c r="T98" s="76"/>
      <c r="AT98" s="13" t="s">
        <v>124</v>
      </c>
      <c r="AU98" s="13" t="s">
        <v>77</v>
      </c>
    </row>
    <row r="99" s="10" customFormat="1" ht="22.8" customHeight="1">
      <c r="B99" s="190"/>
      <c r="C99" s="191"/>
      <c r="D99" s="192" t="s">
        <v>67</v>
      </c>
      <c r="E99" s="239" t="s">
        <v>77</v>
      </c>
      <c r="F99" s="239" t="s">
        <v>262</v>
      </c>
      <c r="G99" s="191"/>
      <c r="H99" s="191"/>
      <c r="I99" s="194"/>
      <c r="J99" s="240">
        <f>BK99</f>
        <v>0</v>
      </c>
      <c r="K99" s="191"/>
      <c r="L99" s="196"/>
      <c r="M99" s="197"/>
      <c r="N99" s="198"/>
      <c r="O99" s="198"/>
      <c r="P99" s="199">
        <f>SUM(P100:P103)</f>
        <v>0</v>
      </c>
      <c r="Q99" s="198"/>
      <c r="R99" s="199">
        <f>SUM(R100:R103)</f>
        <v>77.732380000000006</v>
      </c>
      <c r="S99" s="198"/>
      <c r="T99" s="200">
        <f>SUM(T100:T103)</f>
        <v>0</v>
      </c>
      <c r="AR99" s="201" t="s">
        <v>75</v>
      </c>
      <c r="AT99" s="202" t="s">
        <v>67</v>
      </c>
      <c r="AU99" s="202" t="s">
        <v>75</v>
      </c>
      <c r="AY99" s="201" t="s">
        <v>116</v>
      </c>
      <c r="BK99" s="203">
        <f>SUM(BK100:BK103)</f>
        <v>0</v>
      </c>
    </row>
    <row r="100" s="1" customFormat="1" ht="16.5" customHeight="1">
      <c r="B100" s="34"/>
      <c r="C100" s="204" t="s">
        <v>115</v>
      </c>
      <c r="D100" s="204" t="s">
        <v>117</v>
      </c>
      <c r="E100" s="205" t="s">
        <v>263</v>
      </c>
      <c r="F100" s="206" t="s">
        <v>264</v>
      </c>
      <c r="G100" s="207" t="s">
        <v>249</v>
      </c>
      <c r="H100" s="208">
        <v>11</v>
      </c>
      <c r="I100" s="209"/>
      <c r="J100" s="210">
        <f>ROUND(I100*H100,2)</f>
        <v>0</v>
      </c>
      <c r="K100" s="206" t="s">
        <v>250</v>
      </c>
      <c r="L100" s="39"/>
      <c r="M100" s="211" t="s">
        <v>1</v>
      </c>
      <c r="N100" s="212" t="s">
        <v>39</v>
      </c>
      <c r="O100" s="75"/>
      <c r="P100" s="213">
        <f>O100*H100</f>
        <v>0</v>
      </c>
      <c r="Q100" s="213">
        <v>2.1600000000000001</v>
      </c>
      <c r="R100" s="213">
        <f>Q100*H100</f>
        <v>23.760000000000002</v>
      </c>
      <c r="S100" s="213">
        <v>0</v>
      </c>
      <c r="T100" s="214">
        <f>S100*H100</f>
        <v>0</v>
      </c>
      <c r="AR100" s="13" t="s">
        <v>115</v>
      </c>
      <c r="AT100" s="13" t="s">
        <v>117</v>
      </c>
      <c r="AU100" s="13" t="s">
        <v>77</v>
      </c>
      <c r="AY100" s="13" t="s">
        <v>116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3" t="s">
        <v>75</v>
      </c>
      <c r="BK100" s="215">
        <f>ROUND(I100*H100,2)</f>
        <v>0</v>
      </c>
      <c r="BL100" s="13" t="s">
        <v>115</v>
      </c>
      <c r="BM100" s="13" t="s">
        <v>265</v>
      </c>
    </row>
    <row r="101" s="1" customFormat="1">
      <c r="B101" s="34"/>
      <c r="C101" s="35"/>
      <c r="D101" s="216" t="s">
        <v>124</v>
      </c>
      <c r="E101" s="35"/>
      <c r="F101" s="217" t="s">
        <v>266</v>
      </c>
      <c r="G101" s="35"/>
      <c r="H101" s="35"/>
      <c r="I101" s="139"/>
      <c r="J101" s="35"/>
      <c r="K101" s="35"/>
      <c r="L101" s="39"/>
      <c r="M101" s="218"/>
      <c r="N101" s="75"/>
      <c r="O101" s="75"/>
      <c r="P101" s="75"/>
      <c r="Q101" s="75"/>
      <c r="R101" s="75"/>
      <c r="S101" s="75"/>
      <c r="T101" s="76"/>
      <c r="AT101" s="13" t="s">
        <v>124</v>
      </c>
      <c r="AU101" s="13" t="s">
        <v>77</v>
      </c>
    </row>
    <row r="102" s="1" customFormat="1" ht="16.5" customHeight="1">
      <c r="B102" s="34"/>
      <c r="C102" s="204" t="s">
        <v>141</v>
      </c>
      <c r="D102" s="204" t="s">
        <v>117</v>
      </c>
      <c r="E102" s="205" t="s">
        <v>267</v>
      </c>
      <c r="F102" s="206" t="s">
        <v>268</v>
      </c>
      <c r="G102" s="207" t="s">
        <v>249</v>
      </c>
      <c r="H102" s="208">
        <v>22</v>
      </c>
      <c r="I102" s="209"/>
      <c r="J102" s="210">
        <f>ROUND(I102*H102,2)</f>
        <v>0</v>
      </c>
      <c r="K102" s="206" t="s">
        <v>250</v>
      </c>
      <c r="L102" s="39"/>
      <c r="M102" s="211" t="s">
        <v>1</v>
      </c>
      <c r="N102" s="212" t="s">
        <v>39</v>
      </c>
      <c r="O102" s="75"/>
      <c r="P102" s="213">
        <f>O102*H102</f>
        <v>0</v>
      </c>
      <c r="Q102" s="213">
        <v>2.45329</v>
      </c>
      <c r="R102" s="213">
        <f>Q102*H102</f>
        <v>53.972380000000001</v>
      </c>
      <c r="S102" s="213">
        <v>0</v>
      </c>
      <c r="T102" s="214">
        <f>S102*H102</f>
        <v>0</v>
      </c>
      <c r="AR102" s="13" t="s">
        <v>115</v>
      </c>
      <c r="AT102" s="13" t="s">
        <v>117</v>
      </c>
      <c r="AU102" s="13" t="s">
        <v>77</v>
      </c>
      <c r="AY102" s="13" t="s">
        <v>116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3" t="s">
        <v>75</v>
      </c>
      <c r="BK102" s="215">
        <f>ROUND(I102*H102,2)</f>
        <v>0</v>
      </c>
      <c r="BL102" s="13" t="s">
        <v>115</v>
      </c>
      <c r="BM102" s="13" t="s">
        <v>269</v>
      </c>
    </row>
    <row r="103" s="1" customFormat="1">
      <c r="B103" s="34"/>
      <c r="C103" s="35"/>
      <c r="D103" s="216" t="s">
        <v>124</v>
      </c>
      <c r="E103" s="35"/>
      <c r="F103" s="217" t="s">
        <v>270</v>
      </c>
      <c r="G103" s="35"/>
      <c r="H103" s="35"/>
      <c r="I103" s="139"/>
      <c r="J103" s="35"/>
      <c r="K103" s="35"/>
      <c r="L103" s="39"/>
      <c r="M103" s="218"/>
      <c r="N103" s="75"/>
      <c r="O103" s="75"/>
      <c r="P103" s="75"/>
      <c r="Q103" s="75"/>
      <c r="R103" s="75"/>
      <c r="S103" s="75"/>
      <c r="T103" s="76"/>
      <c r="AT103" s="13" t="s">
        <v>124</v>
      </c>
      <c r="AU103" s="13" t="s">
        <v>77</v>
      </c>
    </row>
    <row r="104" s="10" customFormat="1" ht="25.92" customHeight="1">
      <c r="B104" s="190"/>
      <c r="C104" s="191"/>
      <c r="D104" s="192" t="s">
        <v>67</v>
      </c>
      <c r="E104" s="193" t="s">
        <v>136</v>
      </c>
      <c r="F104" s="193" t="s">
        <v>271</v>
      </c>
      <c r="G104" s="191"/>
      <c r="H104" s="191"/>
      <c r="I104" s="194"/>
      <c r="J104" s="195">
        <f>BK104</f>
        <v>0</v>
      </c>
      <c r="K104" s="191"/>
      <c r="L104" s="196"/>
      <c r="M104" s="197"/>
      <c r="N104" s="198"/>
      <c r="O104" s="198"/>
      <c r="P104" s="199">
        <f>P105</f>
        <v>0</v>
      </c>
      <c r="Q104" s="198"/>
      <c r="R104" s="199">
        <f>R105</f>
        <v>0</v>
      </c>
      <c r="S104" s="198"/>
      <c r="T104" s="200">
        <f>T105</f>
        <v>0</v>
      </c>
      <c r="AR104" s="201" t="s">
        <v>131</v>
      </c>
      <c r="AT104" s="202" t="s">
        <v>67</v>
      </c>
      <c r="AU104" s="202" t="s">
        <v>68</v>
      </c>
      <c r="AY104" s="201" t="s">
        <v>116</v>
      </c>
      <c r="BK104" s="203">
        <f>BK105</f>
        <v>0</v>
      </c>
    </row>
    <row r="105" s="10" customFormat="1" ht="22.8" customHeight="1">
      <c r="B105" s="190"/>
      <c r="C105" s="191"/>
      <c r="D105" s="192" t="s">
        <v>67</v>
      </c>
      <c r="E105" s="239" t="s">
        <v>272</v>
      </c>
      <c r="F105" s="239" t="s">
        <v>273</v>
      </c>
      <c r="G105" s="191"/>
      <c r="H105" s="191"/>
      <c r="I105" s="194"/>
      <c r="J105" s="240">
        <f>BK105</f>
        <v>0</v>
      </c>
      <c r="K105" s="191"/>
      <c r="L105" s="196"/>
      <c r="M105" s="197"/>
      <c r="N105" s="198"/>
      <c r="O105" s="198"/>
      <c r="P105" s="199">
        <f>SUM(P106:P107)</f>
        <v>0</v>
      </c>
      <c r="Q105" s="198"/>
      <c r="R105" s="199">
        <f>SUM(R106:R107)</f>
        <v>0</v>
      </c>
      <c r="S105" s="198"/>
      <c r="T105" s="200">
        <f>SUM(T106:T107)</f>
        <v>0</v>
      </c>
      <c r="AR105" s="201" t="s">
        <v>131</v>
      </c>
      <c r="AT105" s="202" t="s">
        <v>67</v>
      </c>
      <c r="AU105" s="202" t="s">
        <v>75</v>
      </c>
      <c r="AY105" s="201" t="s">
        <v>116</v>
      </c>
      <c r="BK105" s="203">
        <f>SUM(BK106:BK107)</f>
        <v>0</v>
      </c>
    </row>
    <row r="106" s="1" customFormat="1" ht="16.5" customHeight="1">
      <c r="B106" s="34"/>
      <c r="C106" s="204" t="s">
        <v>145</v>
      </c>
      <c r="D106" s="204" t="s">
        <v>117</v>
      </c>
      <c r="E106" s="205" t="s">
        <v>274</v>
      </c>
      <c r="F106" s="206" t="s">
        <v>275</v>
      </c>
      <c r="G106" s="207" t="s">
        <v>120</v>
      </c>
      <c r="H106" s="208">
        <v>200</v>
      </c>
      <c r="I106" s="209"/>
      <c r="J106" s="210">
        <f>ROUND(I106*H106,2)</f>
        <v>0</v>
      </c>
      <c r="K106" s="206" t="s">
        <v>250</v>
      </c>
      <c r="L106" s="39"/>
      <c r="M106" s="211" t="s">
        <v>1</v>
      </c>
      <c r="N106" s="212" t="s">
        <v>39</v>
      </c>
      <c r="O106" s="75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AR106" s="13" t="s">
        <v>276</v>
      </c>
      <c r="AT106" s="13" t="s">
        <v>117</v>
      </c>
      <c r="AU106" s="13" t="s">
        <v>77</v>
      </c>
      <c r="AY106" s="13" t="s">
        <v>116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3" t="s">
        <v>75</v>
      </c>
      <c r="BK106" s="215">
        <f>ROUND(I106*H106,2)</f>
        <v>0</v>
      </c>
      <c r="BL106" s="13" t="s">
        <v>276</v>
      </c>
      <c r="BM106" s="13" t="s">
        <v>277</v>
      </c>
    </row>
    <row r="107" s="1" customFormat="1">
      <c r="B107" s="34"/>
      <c r="C107" s="35"/>
      <c r="D107" s="216" t="s">
        <v>124</v>
      </c>
      <c r="E107" s="35"/>
      <c r="F107" s="217" t="s">
        <v>278</v>
      </c>
      <c r="G107" s="35"/>
      <c r="H107" s="35"/>
      <c r="I107" s="139"/>
      <c r="J107" s="35"/>
      <c r="K107" s="35"/>
      <c r="L107" s="39"/>
      <c r="M107" s="230"/>
      <c r="N107" s="231"/>
      <c r="O107" s="231"/>
      <c r="P107" s="231"/>
      <c r="Q107" s="231"/>
      <c r="R107" s="231"/>
      <c r="S107" s="231"/>
      <c r="T107" s="232"/>
      <c r="AT107" s="13" t="s">
        <v>124</v>
      </c>
      <c r="AU107" s="13" t="s">
        <v>77</v>
      </c>
    </row>
    <row r="108" s="1" customFormat="1" ht="6.96" customHeight="1">
      <c r="B108" s="53"/>
      <c r="C108" s="54"/>
      <c r="D108" s="54"/>
      <c r="E108" s="54"/>
      <c r="F108" s="54"/>
      <c r="G108" s="54"/>
      <c r="H108" s="54"/>
      <c r="I108" s="163"/>
      <c r="J108" s="54"/>
      <c r="K108" s="54"/>
      <c r="L108" s="39"/>
    </row>
  </sheetData>
  <sheetProtection sheet="1" autoFilter="0" formatColumns="0" formatRows="0" objects="1" scenarios="1" spinCount="100000" saltValue="qHLldSEETWVmFuQL/yJS4wcG3MLHTWoasGnrKqZiSzvBY4XcCHJJqyTD5YRLKg+dWdBG7H4OkRFssavK9Q1Vlw==" hashValue="1Iqze9UIAMfBv0QP3e7d2f88Yxo4gOssSsIhXvP5PiqThN8T8dqFmfQLXzPczmVDk+RYYwLpfRXhiAZTvd93Ag==" algorithmName="SHA-512" password="CC35"/>
  <autoFilter ref="C89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2" customWidth="1"/>
    <col min="10" max="10" width="23.5" customWidth="1"/>
    <col min="11" max="11" width="15.5" customWidth="1"/>
    <col min="12" max="12" width="1.67" customWidth="1"/>
    <col min="13" max="13" width="10.83" customWidth="1"/>
    <col min="15" max="15" width="14.17" customWidth="1"/>
    <col min="16" max="16" width="14.17" customWidth="1"/>
    <col min="17" max="17" width="14.17" customWidth="1"/>
    <col min="18" max="18" width="14.17" customWidth="1"/>
    <col min="19" max="19" width="14.17" customWidth="1"/>
    <col min="20" max="20" width="14.1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88</v>
      </c>
    </row>
    <row r="3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6"/>
      <c r="AT3" s="13" t="s">
        <v>77</v>
      </c>
    </row>
    <row r="4" ht="24.96" customHeight="1">
      <c r="B4" s="16"/>
      <c r="D4" s="136" t="s">
        <v>89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7" t="s">
        <v>16</v>
      </c>
      <c r="L6" s="16"/>
    </row>
    <row r="7" ht="16.5" customHeight="1">
      <c r="B7" s="16"/>
      <c r="E7" s="138" t="str">
        <f>'Rekapitulace stavby'!K6</f>
        <v>Výměna TTS 6kV v úseku Těchlovice - Pr. Žleb</v>
      </c>
      <c r="F7" s="137"/>
      <c r="G7" s="137"/>
      <c r="H7" s="137"/>
      <c r="L7" s="16"/>
    </row>
    <row r="8" ht="12" customHeight="1">
      <c r="B8" s="16"/>
      <c r="D8" s="137" t="s">
        <v>90</v>
      </c>
      <c r="L8" s="16"/>
    </row>
    <row r="9" s="1" customFormat="1" ht="16.5" customHeight="1">
      <c r="B9" s="39"/>
      <c r="E9" s="138" t="s">
        <v>91</v>
      </c>
      <c r="F9" s="1"/>
      <c r="G9" s="1"/>
      <c r="H9" s="1"/>
      <c r="I9" s="139"/>
      <c r="L9" s="39"/>
    </row>
    <row r="10" s="1" customFormat="1" ht="12" customHeight="1">
      <c r="B10" s="39"/>
      <c r="D10" s="137" t="s">
        <v>92</v>
      </c>
      <c r="I10" s="139"/>
      <c r="L10" s="39"/>
    </row>
    <row r="11" s="1" customFormat="1" ht="36.96" customHeight="1">
      <c r="B11" s="39"/>
      <c r="E11" s="140" t="s">
        <v>279</v>
      </c>
      <c r="F11" s="1"/>
      <c r="G11" s="1"/>
      <c r="H11" s="1"/>
      <c r="I11" s="139"/>
      <c r="L11" s="39"/>
    </row>
    <row r="12" s="1" customFormat="1">
      <c r="B12" s="39"/>
      <c r="I12" s="139"/>
      <c r="L12" s="39"/>
    </row>
    <row r="13" s="1" customFormat="1" ht="12" customHeight="1">
      <c r="B13" s="39"/>
      <c r="D13" s="137" t="s">
        <v>18</v>
      </c>
      <c r="F13" s="13" t="s">
        <v>1</v>
      </c>
      <c r="I13" s="141" t="s">
        <v>19</v>
      </c>
      <c r="J13" s="13" t="s">
        <v>1</v>
      </c>
      <c r="L13" s="39"/>
    </row>
    <row r="14" s="1" customFormat="1" ht="12" customHeight="1">
      <c r="B14" s="39"/>
      <c r="D14" s="137" t="s">
        <v>20</v>
      </c>
      <c r="F14" s="13" t="s">
        <v>21</v>
      </c>
      <c r="I14" s="141" t="s">
        <v>22</v>
      </c>
      <c r="J14" s="142" t="str">
        <f>'Rekapitulace stavby'!AN8</f>
        <v>3. 5. 2019</v>
      </c>
      <c r="L14" s="39"/>
    </row>
    <row r="15" s="1" customFormat="1" ht="10.8" customHeight="1">
      <c r="B15" s="39"/>
      <c r="I15" s="139"/>
      <c r="L15" s="39"/>
    </row>
    <row r="16" s="1" customFormat="1" ht="12" customHeight="1">
      <c r="B16" s="39"/>
      <c r="D16" s="137" t="s">
        <v>24</v>
      </c>
      <c r="I16" s="141" t="s">
        <v>25</v>
      </c>
      <c r="J16" s="13" t="str">
        <f>IF('Rekapitulace stavby'!AN10="","",'Rekapitulace stavby'!AN10)</f>
        <v/>
      </c>
      <c r="L16" s="39"/>
    </row>
    <row r="17" s="1" customFormat="1" ht="18" customHeight="1">
      <c r="B17" s="39"/>
      <c r="E17" s="13" t="str">
        <f>IF('Rekapitulace stavby'!E11="","",'Rekapitulace stavby'!E11)</f>
        <v xml:space="preserve"> </v>
      </c>
      <c r="I17" s="141" t="s">
        <v>26</v>
      </c>
      <c r="J17" s="13" t="str">
        <f>IF('Rekapitulace stavby'!AN11="","",'Rekapitulace stavby'!AN11)</f>
        <v/>
      </c>
      <c r="L17" s="39"/>
    </row>
    <row r="18" s="1" customFormat="1" ht="6.96" customHeight="1">
      <c r="B18" s="39"/>
      <c r="I18" s="139"/>
      <c r="L18" s="39"/>
    </row>
    <row r="19" s="1" customFormat="1" ht="12" customHeight="1">
      <c r="B19" s="39"/>
      <c r="D19" s="137" t="s">
        <v>27</v>
      </c>
      <c r="I19" s="141" t="s">
        <v>25</v>
      </c>
      <c r="J19" s="29" t="str">
        <f>'Rekapitulace stavby'!AN13</f>
        <v>Vyplň údaj</v>
      </c>
      <c r="L19" s="39"/>
    </row>
    <row r="20" s="1" customFormat="1" ht="18" customHeight="1">
      <c r="B20" s="39"/>
      <c r="E20" s="29" t="str">
        <f>'Rekapitulace stavby'!E14</f>
        <v>Vyplň údaj</v>
      </c>
      <c r="F20" s="13"/>
      <c r="G20" s="13"/>
      <c r="H20" s="13"/>
      <c r="I20" s="141" t="s">
        <v>26</v>
      </c>
      <c r="J20" s="29" t="str">
        <f>'Rekapitulace stavby'!AN14</f>
        <v>Vyplň údaj</v>
      </c>
      <c r="L20" s="39"/>
    </row>
    <row r="21" s="1" customFormat="1" ht="6.96" customHeight="1">
      <c r="B21" s="39"/>
      <c r="I21" s="139"/>
      <c r="L21" s="39"/>
    </row>
    <row r="22" s="1" customFormat="1" ht="12" customHeight="1">
      <c r="B22" s="39"/>
      <c r="D22" s="137" t="s">
        <v>29</v>
      </c>
      <c r="I22" s="141" t="s">
        <v>25</v>
      </c>
      <c r="J22" s="13" t="str">
        <f>IF('Rekapitulace stavby'!AN16="","",'Rekapitulace stavby'!AN16)</f>
        <v/>
      </c>
      <c r="L22" s="39"/>
    </row>
    <row r="23" s="1" customFormat="1" ht="18" customHeight="1">
      <c r="B23" s="39"/>
      <c r="E23" s="13" t="str">
        <f>IF('Rekapitulace stavby'!E17="","",'Rekapitulace stavby'!E17)</f>
        <v xml:space="preserve"> </v>
      </c>
      <c r="I23" s="141" t="s">
        <v>26</v>
      </c>
      <c r="J23" s="13" t="str">
        <f>IF('Rekapitulace stavby'!AN17="","",'Rekapitulace stavby'!AN17)</f>
        <v/>
      </c>
      <c r="L23" s="39"/>
    </row>
    <row r="24" s="1" customFormat="1" ht="6.96" customHeight="1">
      <c r="B24" s="39"/>
      <c r="I24" s="139"/>
      <c r="L24" s="39"/>
    </row>
    <row r="25" s="1" customFormat="1" ht="12" customHeight="1">
      <c r="B25" s="39"/>
      <c r="D25" s="137" t="s">
        <v>31</v>
      </c>
      <c r="I25" s="141" t="s">
        <v>25</v>
      </c>
      <c r="J25" s="13" t="str">
        <f>IF('Rekapitulace stavby'!AN19="","",'Rekapitulace stavby'!AN19)</f>
        <v/>
      </c>
      <c r="L25" s="39"/>
    </row>
    <row r="26" s="1" customFormat="1" ht="18" customHeight="1">
      <c r="B26" s="39"/>
      <c r="E26" s="13" t="str">
        <f>IF('Rekapitulace stavby'!E20="","",'Rekapitulace stavby'!E20)</f>
        <v>Ing. Čapek</v>
      </c>
      <c r="I26" s="141" t="s">
        <v>26</v>
      </c>
      <c r="J26" s="13" t="str">
        <f>IF('Rekapitulace stavby'!AN20="","",'Rekapitulace stavby'!AN20)</f>
        <v/>
      </c>
      <c r="L26" s="39"/>
    </row>
    <row r="27" s="1" customFormat="1" ht="6.96" customHeight="1">
      <c r="B27" s="39"/>
      <c r="I27" s="139"/>
      <c r="L27" s="39"/>
    </row>
    <row r="28" s="1" customFormat="1" ht="12" customHeight="1">
      <c r="B28" s="39"/>
      <c r="D28" s="137" t="s">
        <v>33</v>
      </c>
      <c r="I28" s="139"/>
      <c r="L28" s="39"/>
    </row>
    <row r="29" s="7" customFormat="1" ht="16.5" customHeight="1">
      <c r="B29" s="143"/>
      <c r="E29" s="144" t="s">
        <v>1</v>
      </c>
      <c r="F29" s="144"/>
      <c r="G29" s="144"/>
      <c r="H29" s="144"/>
      <c r="I29" s="145"/>
      <c r="L29" s="143"/>
    </row>
    <row r="30" s="1" customFormat="1" ht="6.96" customHeight="1">
      <c r="B30" s="39"/>
      <c r="I30" s="139"/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46"/>
      <c r="J31" s="67"/>
      <c r="K31" s="67"/>
      <c r="L31" s="39"/>
    </row>
    <row r="32" s="1" customFormat="1" ht="25.44" customHeight="1">
      <c r="B32" s="39"/>
      <c r="D32" s="147" t="s">
        <v>34</v>
      </c>
      <c r="I32" s="139"/>
      <c r="J32" s="148">
        <f>ROUND(J86, 2)</f>
        <v>0</v>
      </c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6"/>
      <c r="J33" s="67"/>
      <c r="K33" s="67"/>
      <c r="L33" s="39"/>
    </row>
    <row r="34" s="1" customFormat="1" ht="14.4" customHeight="1">
      <c r="B34" s="39"/>
      <c r="F34" s="149" t="s">
        <v>36</v>
      </c>
      <c r="I34" s="150" t="s">
        <v>35</v>
      </c>
      <c r="J34" s="149" t="s">
        <v>37</v>
      </c>
      <c r="L34" s="39"/>
    </row>
    <row r="35" s="1" customFormat="1" ht="14.4" customHeight="1">
      <c r="B35" s="39"/>
      <c r="D35" s="137" t="s">
        <v>38</v>
      </c>
      <c r="E35" s="137" t="s">
        <v>39</v>
      </c>
      <c r="F35" s="151">
        <f>ROUND((SUM(BE86:BE91)),  2)</f>
        <v>0</v>
      </c>
      <c r="I35" s="152">
        <v>0.20999999999999999</v>
      </c>
      <c r="J35" s="151">
        <f>ROUND(((SUM(BE86:BE91))*I35),  2)</f>
        <v>0</v>
      </c>
      <c r="L35" s="39"/>
    </row>
    <row r="36" s="1" customFormat="1" ht="14.4" customHeight="1">
      <c r="B36" s="39"/>
      <c r="E36" s="137" t="s">
        <v>40</v>
      </c>
      <c r="F36" s="151">
        <f>ROUND((SUM(BF86:BF91)),  2)</f>
        <v>0</v>
      </c>
      <c r="I36" s="152">
        <v>0.14999999999999999</v>
      </c>
      <c r="J36" s="151">
        <f>ROUND(((SUM(BF86:BF91))*I36),  2)</f>
        <v>0</v>
      </c>
      <c r="L36" s="39"/>
    </row>
    <row r="37" hidden="1" s="1" customFormat="1" ht="14.4" customHeight="1">
      <c r="B37" s="39"/>
      <c r="E37" s="137" t="s">
        <v>41</v>
      </c>
      <c r="F37" s="151">
        <f>ROUND((SUM(BG86:BG91)),  2)</f>
        <v>0</v>
      </c>
      <c r="I37" s="152">
        <v>0.20999999999999999</v>
      </c>
      <c r="J37" s="151">
        <f>0</f>
        <v>0</v>
      </c>
      <c r="L37" s="39"/>
    </row>
    <row r="38" hidden="1" s="1" customFormat="1" ht="14.4" customHeight="1">
      <c r="B38" s="39"/>
      <c r="E38" s="137" t="s">
        <v>42</v>
      </c>
      <c r="F38" s="151">
        <f>ROUND((SUM(BH86:BH91)),  2)</f>
        <v>0</v>
      </c>
      <c r="I38" s="152">
        <v>0.14999999999999999</v>
      </c>
      <c r="J38" s="151">
        <f>0</f>
        <v>0</v>
      </c>
      <c r="L38" s="39"/>
    </row>
    <row r="39" hidden="1" s="1" customFormat="1" ht="14.4" customHeight="1">
      <c r="B39" s="39"/>
      <c r="E39" s="137" t="s">
        <v>43</v>
      </c>
      <c r="F39" s="151">
        <f>ROUND((SUM(BI86:BI91)),  2)</f>
        <v>0</v>
      </c>
      <c r="I39" s="152">
        <v>0</v>
      </c>
      <c r="J39" s="151">
        <f>0</f>
        <v>0</v>
      </c>
      <c r="L39" s="39"/>
    </row>
    <row r="40" s="1" customFormat="1" ht="6.96" customHeight="1">
      <c r="B40" s="39"/>
      <c r="I40" s="139"/>
      <c r="L40" s="39"/>
    </row>
    <row r="41" s="1" customFormat="1" ht="25.44" customHeight="1">
      <c r="B41" s="39"/>
      <c r="C41" s="153"/>
      <c r="D41" s="154" t="s">
        <v>44</v>
      </c>
      <c r="E41" s="155"/>
      <c r="F41" s="155"/>
      <c r="G41" s="156" t="s">
        <v>45</v>
      </c>
      <c r="H41" s="157" t="s">
        <v>46</v>
      </c>
      <c r="I41" s="158"/>
      <c r="J41" s="159">
        <f>SUM(J32:J39)</f>
        <v>0</v>
      </c>
      <c r="K41" s="160"/>
      <c r="L41" s="39"/>
    </row>
    <row r="42" s="1" customFormat="1" ht="14.4" customHeight="1">
      <c r="B42" s="161"/>
      <c r="C42" s="162"/>
      <c r="D42" s="162"/>
      <c r="E42" s="162"/>
      <c r="F42" s="162"/>
      <c r="G42" s="162"/>
      <c r="H42" s="162"/>
      <c r="I42" s="163"/>
      <c r="J42" s="162"/>
      <c r="K42" s="162"/>
      <c r="L42" s="39"/>
    </row>
    <row r="46" s="1" customFormat="1" ht="6.96" customHeight="1">
      <c r="B46" s="164"/>
      <c r="C46" s="165"/>
      <c r="D46" s="165"/>
      <c r="E46" s="165"/>
      <c r="F46" s="165"/>
      <c r="G46" s="165"/>
      <c r="H46" s="165"/>
      <c r="I46" s="166"/>
      <c r="J46" s="165"/>
      <c r="K46" s="165"/>
      <c r="L46" s="39"/>
    </row>
    <row r="47" s="1" customFormat="1" ht="24.96" customHeight="1">
      <c r="B47" s="34"/>
      <c r="C47" s="19" t="s">
        <v>94</v>
      </c>
      <c r="D47" s="35"/>
      <c r="E47" s="35"/>
      <c r="F47" s="35"/>
      <c r="G47" s="35"/>
      <c r="H47" s="35"/>
      <c r="I47" s="139"/>
      <c r="J47" s="35"/>
      <c r="K47" s="35"/>
      <c r="L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139"/>
      <c r="J48" s="35"/>
      <c r="K48" s="35"/>
      <c r="L48" s="39"/>
    </row>
    <row r="49" s="1" customFormat="1" ht="12" customHeight="1">
      <c r="B49" s="34"/>
      <c r="C49" s="28" t="s">
        <v>16</v>
      </c>
      <c r="D49" s="35"/>
      <c r="E49" s="35"/>
      <c r="F49" s="35"/>
      <c r="G49" s="35"/>
      <c r="H49" s="35"/>
      <c r="I49" s="139"/>
      <c r="J49" s="35"/>
      <c r="K49" s="35"/>
      <c r="L49" s="39"/>
    </row>
    <row r="50" s="1" customFormat="1" ht="16.5" customHeight="1">
      <c r="B50" s="34"/>
      <c r="C50" s="35"/>
      <c r="D50" s="35"/>
      <c r="E50" s="167" t="str">
        <f>E7</f>
        <v>Výměna TTS 6kV v úseku Těchlovice - Pr. Žleb</v>
      </c>
      <c r="F50" s="28"/>
      <c r="G50" s="28"/>
      <c r="H50" s="28"/>
      <c r="I50" s="139"/>
      <c r="J50" s="35"/>
      <c r="K50" s="35"/>
      <c r="L50" s="39"/>
    </row>
    <row r="51" ht="12" customHeight="1">
      <c r="B51" s="17"/>
      <c r="C51" s="28" t="s">
        <v>90</v>
      </c>
      <c r="D51" s="18"/>
      <c r="E51" s="18"/>
      <c r="F51" s="18"/>
      <c r="G51" s="18"/>
      <c r="H51" s="18"/>
      <c r="I51" s="132"/>
      <c r="J51" s="18"/>
      <c r="K51" s="18"/>
      <c r="L51" s="16"/>
    </row>
    <row r="52" s="1" customFormat="1" ht="16.5" customHeight="1">
      <c r="B52" s="34"/>
      <c r="C52" s="35"/>
      <c r="D52" s="35"/>
      <c r="E52" s="167" t="s">
        <v>91</v>
      </c>
      <c r="F52" s="35"/>
      <c r="G52" s="35"/>
      <c r="H52" s="35"/>
      <c r="I52" s="139"/>
      <c r="J52" s="35"/>
      <c r="K52" s="35"/>
      <c r="L52" s="39"/>
    </row>
    <row r="53" s="1" customFormat="1" ht="12" customHeight="1">
      <c r="B53" s="34"/>
      <c r="C53" s="28" t="s">
        <v>92</v>
      </c>
      <c r="D53" s="35"/>
      <c r="E53" s="35"/>
      <c r="F53" s="35"/>
      <c r="G53" s="35"/>
      <c r="H53" s="35"/>
      <c r="I53" s="139"/>
      <c r="J53" s="35"/>
      <c r="K53" s="35"/>
      <c r="L53" s="39"/>
    </row>
    <row r="54" s="1" customFormat="1" ht="16.5" customHeight="1">
      <c r="B54" s="34"/>
      <c r="C54" s="35"/>
      <c r="D54" s="35"/>
      <c r="E54" s="60" t="str">
        <f>E11</f>
        <v>SO1.3 - VON</v>
      </c>
      <c r="F54" s="35"/>
      <c r="G54" s="35"/>
      <c r="H54" s="35"/>
      <c r="I54" s="139"/>
      <c r="J54" s="35"/>
      <c r="K54" s="35"/>
      <c r="L54" s="39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139"/>
      <c r="J55" s="35"/>
      <c r="K55" s="35"/>
      <c r="L55" s="39"/>
    </row>
    <row r="56" s="1" customFormat="1" ht="12" customHeight="1">
      <c r="B56" s="34"/>
      <c r="C56" s="28" t="s">
        <v>20</v>
      </c>
      <c r="D56" s="35"/>
      <c r="E56" s="35"/>
      <c r="F56" s="23" t="str">
        <f>F14</f>
        <v xml:space="preserve"> </v>
      </c>
      <c r="G56" s="35"/>
      <c r="H56" s="35"/>
      <c r="I56" s="141" t="s">
        <v>22</v>
      </c>
      <c r="J56" s="63" t="str">
        <f>IF(J14="","",J14)</f>
        <v>3. 5. 2019</v>
      </c>
      <c r="K56" s="35"/>
      <c r="L56" s="39"/>
    </row>
    <row r="57" s="1" customFormat="1" ht="6.96" customHeight="1">
      <c r="B57" s="34"/>
      <c r="C57" s="35"/>
      <c r="D57" s="35"/>
      <c r="E57" s="35"/>
      <c r="F57" s="35"/>
      <c r="G57" s="35"/>
      <c r="H57" s="35"/>
      <c r="I57" s="139"/>
      <c r="J57" s="35"/>
      <c r="K57" s="35"/>
      <c r="L57" s="39"/>
    </row>
    <row r="58" s="1" customFormat="1" ht="13.65" customHeight="1">
      <c r="B58" s="34"/>
      <c r="C58" s="28" t="s">
        <v>24</v>
      </c>
      <c r="D58" s="35"/>
      <c r="E58" s="35"/>
      <c r="F58" s="23" t="str">
        <f>E17</f>
        <v xml:space="preserve"> </v>
      </c>
      <c r="G58" s="35"/>
      <c r="H58" s="35"/>
      <c r="I58" s="141" t="s">
        <v>29</v>
      </c>
      <c r="J58" s="32" t="str">
        <f>E23</f>
        <v xml:space="preserve"> </v>
      </c>
      <c r="K58" s="35"/>
      <c r="L58" s="39"/>
    </row>
    <row r="59" s="1" customFormat="1" ht="13.65" customHeight="1">
      <c r="B59" s="34"/>
      <c r="C59" s="28" t="s">
        <v>27</v>
      </c>
      <c r="D59" s="35"/>
      <c r="E59" s="35"/>
      <c r="F59" s="23" t="str">
        <f>IF(E20="","",E20)</f>
        <v>Vyplň údaj</v>
      </c>
      <c r="G59" s="35"/>
      <c r="H59" s="35"/>
      <c r="I59" s="141" t="s">
        <v>31</v>
      </c>
      <c r="J59" s="32" t="str">
        <f>E26</f>
        <v>Ing. Čapek</v>
      </c>
      <c r="K59" s="35"/>
      <c r="L59" s="39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139"/>
      <c r="J60" s="35"/>
      <c r="K60" s="35"/>
      <c r="L60" s="39"/>
    </row>
    <row r="61" s="1" customFormat="1" ht="29.28" customHeight="1">
      <c r="B61" s="34"/>
      <c r="C61" s="168" t="s">
        <v>95</v>
      </c>
      <c r="D61" s="169"/>
      <c r="E61" s="169"/>
      <c r="F61" s="169"/>
      <c r="G61" s="169"/>
      <c r="H61" s="169"/>
      <c r="I61" s="170"/>
      <c r="J61" s="171" t="s">
        <v>96</v>
      </c>
      <c r="K61" s="169"/>
      <c r="L61" s="39"/>
    </row>
    <row r="62" s="1" customFormat="1" ht="10.32" customHeight="1">
      <c r="B62" s="34"/>
      <c r="C62" s="35"/>
      <c r="D62" s="35"/>
      <c r="E62" s="35"/>
      <c r="F62" s="35"/>
      <c r="G62" s="35"/>
      <c r="H62" s="35"/>
      <c r="I62" s="139"/>
      <c r="J62" s="35"/>
      <c r="K62" s="35"/>
      <c r="L62" s="39"/>
    </row>
    <row r="63" s="1" customFormat="1" ht="22.8" customHeight="1">
      <c r="B63" s="34"/>
      <c r="C63" s="172" t="s">
        <v>97</v>
      </c>
      <c r="D63" s="35"/>
      <c r="E63" s="35"/>
      <c r="F63" s="35"/>
      <c r="G63" s="35"/>
      <c r="H63" s="35"/>
      <c r="I63" s="139"/>
      <c r="J63" s="94">
        <f>J86</f>
        <v>0</v>
      </c>
      <c r="K63" s="35"/>
      <c r="L63" s="39"/>
      <c r="AU63" s="13" t="s">
        <v>98</v>
      </c>
    </row>
    <row r="64" s="8" customFormat="1" ht="24.96" customHeight="1">
      <c r="B64" s="173"/>
      <c r="C64" s="174"/>
      <c r="D64" s="175" t="s">
        <v>280</v>
      </c>
      <c r="E64" s="176"/>
      <c r="F64" s="176"/>
      <c r="G64" s="176"/>
      <c r="H64" s="176"/>
      <c r="I64" s="177"/>
      <c r="J64" s="178">
        <f>J87</f>
        <v>0</v>
      </c>
      <c r="K64" s="174"/>
      <c r="L64" s="179"/>
    </row>
    <row r="65" s="1" customFormat="1" ht="21.84" customHeight="1">
      <c r="B65" s="34"/>
      <c r="C65" s="35"/>
      <c r="D65" s="35"/>
      <c r="E65" s="35"/>
      <c r="F65" s="35"/>
      <c r="G65" s="35"/>
      <c r="H65" s="35"/>
      <c r="I65" s="139"/>
      <c r="J65" s="35"/>
      <c r="K65" s="35"/>
      <c r="L65" s="39"/>
    </row>
    <row r="66" s="1" customFormat="1" ht="6.96" customHeight="1">
      <c r="B66" s="53"/>
      <c r="C66" s="54"/>
      <c r="D66" s="54"/>
      <c r="E66" s="54"/>
      <c r="F66" s="54"/>
      <c r="G66" s="54"/>
      <c r="H66" s="54"/>
      <c r="I66" s="163"/>
      <c r="J66" s="54"/>
      <c r="K66" s="54"/>
      <c r="L66" s="39"/>
    </row>
    <row r="70" s="1" customFormat="1" ht="6.96" customHeight="1">
      <c r="B70" s="55"/>
      <c r="C70" s="56"/>
      <c r="D70" s="56"/>
      <c r="E70" s="56"/>
      <c r="F70" s="56"/>
      <c r="G70" s="56"/>
      <c r="H70" s="56"/>
      <c r="I70" s="166"/>
      <c r="J70" s="56"/>
      <c r="K70" s="56"/>
      <c r="L70" s="39"/>
    </row>
    <row r="71" s="1" customFormat="1" ht="24.96" customHeight="1">
      <c r="B71" s="34"/>
      <c r="C71" s="19" t="s">
        <v>100</v>
      </c>
      <c r="D71" s="35"/>
      <c r="E71" s="35"/>
      <c r="F71" s="35"/>
      <c r="G71" s="35"/>
      <c r="H71" s="35"/>
      <c r="I71" s="139"/>
      <c r="J71" s="35"/>
      <c r="K71" s="35"/>
      <c r="L71" s="39"/>
    </row>
    <row r="72" s="1" customFormat="1" ht="6.96" customHeight="1">
      <c r="B72" s="34"/>
      <c r="C72" s="35"/>
      <c r="D72" s="35"/>
      <c r="E72" s="35"/>
      <c r="F72" s="35"/>
      <c r="G72" s="35"/>
      <c r="H72" s="35"/>
      <c r="I72" s="139"/>
      <c r="J72" s="35"/>
      <c r="K72" s="35"/>
      <c r="L72" s="39"/>
    </row>
    <row r="73" s="1" customFormat="1" ht="12" customHeight="1">
      <c r="B73" s="34"/>
      <c r="C73" s="28" t="s">
        <v>16</v>
      </c>
      <c r="D73" s="35"/>
      <c r="E73" s="35"/>
      <c r="F73" s="35"/>
      <c r="G73" s="35"/>
      <c r="H73" s="35"/>
      <c r="I73" s="139"/>
      <c r="J73" s="35"/>
      <c r="K73" s="35"/>
      <c r="L73" s="39"/>
    </row>
    <row r="74" s="1" customFormat="1" ht="16.5" customHeight="1">
      <c r="B74" s="34"/>
      <c r="C74" s="35"/>
      <c r="D74" s="35"/>
      <c r="E74" s="167" t="str">
        <f>E7</f>
        <v>Výměna TTS 6kV v úseku Těchlovice - Pr. Žleb</v>
      </c>
      <c r="F74" s="28"/>
      <c r="G74" s="28"/>
      <c r="H74" s="28"/>
      <c r="I74" s="139"/>
      <c r="J74" s="35"/>
      <c r="K74" s="35"/>
      <c r="L74" s="39"/>
    </row>
    <row r="75" ht="12" customHeight="1">
      <c r="B75" s="17"/>
      <c r="C75" s="28" t="s">
        <v>90</v>
      </c>
      <c r="D75" s="18"/>
      <c r="E75" s="18"/>
      <c r="F75" s="18"/>
      <c r="G75" s="18"/>
      <c r="H75" s="18"/>
      <c r="I75" s="132"/>
      <c r="J75" s="18"/>
      <c r="K75" s="18"/>
      <c r="L75" s="16"/>
    </row>
    <row r="76" s="1" customFormat="1" ht="16.5" customHeight="1">
      <c r="B76" s="34"/>
      <c r="C76" s="35"/>
      <c r="D76" s="35"/>
      <c r="E76" s="167" t="s">
        <v>91</v>
      </c>
      <c r="F76" s="35"/>
      <c r="G76" s="35"/>
      <c r="H76" s="35"/>
      <c r="I76" s="139"/>
      <c r="J76" s="35"/>
      <c r="K76" s="35"/>
      <c r="L76" s="39"/>
    </row>
    <row r="77" s="1" customFormat="1" ht="12" customHeight="1">
      <c r="B77" s="34"/>
      <c r="C77" s="28" t="s">
        <v>92</v>
      </c>
      <c r="D77" s="35"/>
      <c r="E77" s="35"/>
      <c r="F77" s="35"/>
      <c r="G77" s="35"/>
      <c r="H77" s="35"/>
      <c r="I77" s="139"/>
      <c r="J77" s="35"/>
      <c r="K77" s="35"/>
      <c r="L77" s="39"/>
    </row>
    <row r="78" s="1" customFormat="1" ht="16.5" customHeight="1">
      <c r="B78" s="34"/>
      <c r="C78" s="35"/>
      <c r="D78" s="35"/>
      <c r="E78" s="60" t="str">
        <f>E11</f>
        <v>SO1.3 - VON</v>
      </c>
      <c r="F78" s="35"/>
      <c r="G78" s="35"/>
      <c r="H78" s="35"/>
      <c r="I78" s="139"/>
      <c r="J78" s="35"/>
      <c r="K78" s="35"/>
      <c r="L78" s="39"/>
    </row>
    <row r="79" s="1" customFormat="1" ht="6.96" customHeight="1">
      <c r="B79" s="34"/>
      <c r="C79" s="35"/>
      <c r="D79" s="35"/>
      <c r="E79" s="35"/>
      <c r="F79" s="35"/>
      <c r="G79" s="35"/>
      <c r="H79" s="35"/>
      <c r="I79" s="139"/>
      <c r="J79" s="35"/>
      <c r="K79" s="35"/>
      <c r="L79" s="39"/>
    </row>
    <row r="80" s="1" customFormat="1" ht="12" customHeight="1">
      <c r="B80" s="34"/>
      <c r="C80" s="28" t="s">
        <v>20</v>
      </c>
      <c r="D80" s="35"/>
      <c r="E80" s="35"/>
      <c r="F80" s="23" t="str">
        <f>F14</f>
        <v xml:space="preserve"> </v>
      </c>
      <c r="G80" s="35"/>
      <c r="H80" s="35"/>
      <c r="I80" s="141" t="s">
        <v>22</v>
      </c>
      <c r="J80" s="63" t="str">
        <f>IF(J14="","",J14)</f>
        <v>3. 5. 2019</v>
      </c>
      <c r="K80" s="35"/>
      <c r="L80" s="39"/>
    </row>
    <row r="81" s="1" customFormat="1" ht="6.96" customHeight="1">
      <c r="B81" s="34"/>
      <c r="C81" s="35"/>
      <c r="D81" s="35"/>
      <c r="E81" s="35"/>
      <c r="F81" s="35"/>
      <c r="G81" s="35"/>
      <c r="H81" s="35"/>
      <c r="I81" s="139"/>
      <c r="J81" s="35"/>
      <c r="K81" s="35"/>
      <c r="L81" s="39"/>
    </row>
    <row r="82" s="1" customFormat="1" ht="13.65" customHeight="1">
      <c r="B82" s="34"/>
      <c r="C82" s="28" t="s">
        <v>24</v>
      </c>
      <c r="D82" s="35"/>
      <c r="E82" s="35"/>
      <c r="F82" s="23" t="str">
        <f>E17</f>
        <v xml:space="preserve"> </v>
      </c>
      <c r="G82" s="35"/>
      <c r="H82" s="35"/>
      <c r="I82" s="141" t="s">
        <v>29</v>
      </c>
      <c r="J82" s="32" t="str">
        <f>E23</f>
        <v xml:space="preserve"> </v>
      </c>
      <c r="K82" s="35"/>
      <c r="L82" s="39"/>
    </row>
    <row r="83" s="1" customFormat="1" ht="13.65" customHeight="1">
      <c r="B83" s="34"/>
      <c r="C83" s="28" t="s">
        <v>27</v>
      </c>
      <c r="D83" s="35"/>
      <c r="E83" s="35"/>
      <c r="F83" s="23" t="str">
        <f>IF(E20="","",E20)</f>
        <v>Vyplň údaj</v>
      </c>
      <c r="G83" s="35"/>
      <c r="H83" s="35"/>
      <c r="I83" s="141" t="s">
        <v>31</v>
      </c>
      <c r="J83" s="32" t="str">
        <f>E26</f>
        <v>Ing. Čapek</v>
      </c>
      <c r="K83" s="35"/>
      <c r="L83" s="39"/>
    </row>
    <row r="84" s="1" customFormat="1" ht="10.32" customHeight="1">
      <c r="B84" s="34"/>
      <c r="C84" s="35"/>
      <c r="D84" s="35"/>
      <c r="E84" s="35"/>
      <c r="F84" s="35"/>
      <c r="G84" s="35"/>
      <c r="H84" s="35"/>
      <c r="I84" s="139"/>
      <c r="J84" s="35"/>
      <c r="K84" s="35"/>
      <c r="L84" s="39"/>
    </row>
    <row r="85" s="9" customFormat="1" ht="29.28" customHeight="1">
      <c r="B85" s="180"/>
      <c r="C85" s="181" t="s">
        <v>101</v>
      </c>
      <c r="D85" s="182" t="s">
        <v>53</v>
      </c>
      <c r="E85" s="182" t="s">
        <v>49</v>
      </c>
      <c r="F85" s="182" t="s">
        <v>50</v>
      </c>
      <c r="G85" s="182" t="s">
        <v>102</v>
      </c>
      <c r="H85" s="182" t="s">
        <v>103</v>
      </c>
      <c r="I85" s="183" t="s">
        <v>104</v>
      </c>
      <c r="J85" s="182" t="s">
        <v>96</v>
      </c>
      <c r="K85" s="184" t="s">
        <v>105</v>
      </c>
      <c r="L85" s="185"/>
      <c r="M85" s="84" t="s">
        <v>1</v>
      </c>
      <c r="N85" s="85" t="s">
        <v>38</v>
      </c>
      <c r="O85" s="85" t="s">
        <v>106</v>
      </c>
      <c r="P85" s="85" t="s">
        <v>107</v>
      </c>
      <c r="Q85" s="85" t="s">
        <v>108</v>
      </c>
      <c r="R85" s="85" t="s">
        <v>109</v>
      </c>
      <c r="S85" s="85" t="s">
        <v>110</v>
      </c>
      <c r="T85" s="86" t="s">
        <v>111</v>
      </c>
    </row>
    <row r="86" s="1" customFormat="1" ht="22.8" customHeight="1">
      <c r="B86" s="34"/>
      <c r="C86" s="91" t="s">
        <v>112</v>
      </c>
      <c r="D86" s="35"/>
      <c r="E86" s="35"/>
      <c r="F86" s="35"/>
      <c r="G86" s="35"/>
      <c r="H86" s="35"/>
      <c r="I86" s="139"/>
      <c r="J86" s="186">
        <f>BK86</f>
        <v>0</v>
      </c>
      <c r="K86" s="35"/>
      <c r="L86" s="39"/>
      <c r="M86" s="87"/>
      <c r="N86" s="88"/>
      <c r="O86" s="88"/>
      <c r="P86" s="187">
        <f>P87</f>
        <v>0</v>
      </c>
      <c r="Q86" s="88"/>
      <c r="R86" s="187">
        <f>R87</f>
        <v>0</v>
      </c>
      <c r="S86" s="88"/>
      <c r="T86" s="188">
        <f>T87</f>
        <v>0</v>
      </c>
      <c r="AT86" s="13" t="s">
        <v>67</v>
      </c>
      <c r="AU86" s="13" t="s">
        <v>98</v>
      </c>
      <c r="BK86" s="189">
        <f>BK87</f>
        <v>0</v>
      </c>
    </row>
    <row r="87" s="10" customFormat="1" ht="25.92" customHeight="1">
      <c r="B87" s="190"/>
      <c r="C87" s="191"/>
      <c r="D87" s="192" t="s">
        <v>67</v>
      </c>
      <c r="E87" s="193" t="s">
        <v>281</v>
      </c>
      <c r="F87" s="193" t="s">
        <v>282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SUM(P88:P91)</f>
        <v>0</v>
      </c>
      <c r="Q87" s="198"/>
      <c r="R87" s="199">
        <f>SUM(R88:R91)</f>
        <v>0</v>
      </c>
      <c r="S87" s="198"/>
      <c r="T87" s="200">
        <f>SUM(T88:T91)</f>
        <v>0</v>
      </c>
      <c r="AR87" s="201" t="s">
        <v>141</v>
      </c>
      <c r="AT87" s="202" t="s">
        <v>67</v>
      </c>
      <c r="AU87" s="202" t="s">
        <v>68</v>
      </c>
      <c r="AY87" s="201" t="s">
        <v>116</v>
      </c>
      <c r="BK87" s="203">
        <f>SUM(BK88:BK91)</f>
        <v>0</v>
      </c>
    </row>
    <row r="88" s="1" customFormat="1" ht="22.5" customHeight="1">
      <c r="B88" s="34"/>
      <c r="C88" s="204" t="s">
        <v>75</v>
      </c>
      <c r="D88" s="204" t="s">
        <v>117</v>
      </c>
      <c r="E88" s="205" t="s">
        <v>283</v>
      </c>
      <c r="F88" s="206" t="s">
        <v>284</v>
      </c>
      <c r="G88" s="207" t="s">
        <v>285</v>
      </c>
      <c r="H88" s="241"/>
      <c r="I88" s="209"/>
      <c r="J88" s="210">
        <f>ROUND(I88*H88,2)</f>
        <v>0</v>
      </c>
      <c r="K88" s="206" t="s">
        <v>121</v>
      </c>
      <c r="L88" s="39"/>
      <c r="M88" s="211" t="s">
        <v>1</v>
      </c>
      <c r="N88" s="212" t="s">
        <v>39</v>
      </c>
      <c r="O88" s="75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AR88" s="13" t="s">
        <v>115</v>
      </c>
      <c r="AT88" s="13" t="s">
        <v>117</v>
      </c>
      <c r="AU88" s="13" t="s">
        <v>75</v>
      </c>
      <c r="AY88" s="13" t="s">
        <v>116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3" t="s">
        <v>75</v>
      </c>
      <c r="BK88" s="215">
        <f>ROUND(I88*H88,2)</f>
        <v>0</v>
      </c>
      <c r="BL88" s="13" t="s">
        <v>115</v>
      </c>
      <c r="BM88" s="13" t="s">
        <v>286</v>
      </c>
    </row>
    <row r="89" s="1" customFormat="1">
      <c r="B89" s="34"/>
      <c r="C89" s="35"/>
      <c r="D89" s="216" t="s">
        <v>124</v>
      </c>
      <c r="E89" s="35"/>
      <c r="F89" s="217" t="s">
        <v>284</v>
      </c>
      <c r="G89" s="35"/>
      <c r="H89" s="35"/>
      <c r="I89" s="139"/>
      <c r="J89" s="35"/>
      <c r="K89" s="35"/>
      <c r="L89" s="39"/>
      <c r="M89" s="218"/>
      <c r="N89" s="75"/>
      <c r="O89" s="75"/>
      <c r="P89" s="75"/>
      <c r="Q89" s="75"/>
      <c r="R89" s="75"/>
      <c r="S89" s="75"/>
      <c r="T89" s="76"/>
      <c r="AT89" s="13" t="s">
        <v>124</v>
      </c>
      <c r="AU89" s="13" t="s">
        <v>75</v>
      </c>
    </row>
    <row r="90" s="1" customFormat="1" ht="22.5" customHeight="1">
      <c r="B90" s="34"/>
      <c r="C90" s="204" t="s">
        <v>77</v>
      </c>
      <c r="D90" s="204" t="s">
        <v>117</v>
      </c>
      <c r="E90" s="205" t="s">
        <v>287</v>
      </c>
      <c r="F90" s="206" t="s">
        <v>288</v>
      </c>
      <c r="G90" s="207" t="s">
        <v>285</v>
      </c>
      <c r="H90" s="241"/>
      <c r="I90" s="209"/>
      <c r="J90" s="210">
        <f>ROUND(I90*H90,2)</f>
        <v>0</v>
      </c>
      <c r="K90" s="206" t="s">
        <v>121</v>
      </c>
      <c r="L90" s="39"/>
      <c r="M90" s="211" t="s">
        <v>1</v>
      </c>
      <c r="N90" s="212" t="s">
        <v>39</v>
      </c>
      <c r="O90" s="75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AR90" s="13" t="s">
        <v>115</v>
      </c>
      <c r="AT90" s="13" t="s">
        <v>117</v>
      </c>
      <c r="AU90" s="13" t="s">
        <v>75</v>
      </c>
      <c r="AY90" s="13" t="s">
        <v>116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3" t="s">
        <v>75</v>
      </c>
      <c r="BK90" s="215">
        <f>ROUND(I90*H90,2)</f>
        <v>0</v>
      </c>
      <c r="BL90" s="13" t="s">
        <v>115</v>
      </c>
      <c r="BM90" s="13" t="s">
        <v>289</v>
      </c>
    </row>
    <row r="91" s="1" customFormat="1">
      <c r="B91" s="34"/>
      <c r="C91" s="35"/>
      <c r="D91" s="216" t="s">
        <v>124</v>
      </c>
      <c r="E91" s="35"/>
      <c r="F91" s="217" t="s">
        <v>288</v>
      </c>
      <c r="G91" s="35"/>
      <c r="H91" s="35"/>
      <c r="I91" s="139"/>
      <c r="J91" s="35"/>
      <c r="K91" s="35"/>
      <c r="L91" s="39"/>
      <c r="M91" s="230"/>
      <c r="N91" s="231"/>
      <c r="O91" s="231"/>
      <c r="P91" s="231"/>
      <c r="Q91" s="231"/>
      <c r="R91" s="231"/>
      <c r="S91" s="231"/>
      <c r="T91" s="232"/>
      <c r="AT91" s="13" t="s">
        <v>124</v>
      </c>
      <c r="AU91" s="13" t="s">
        <v>75</v>
      </c>
    </row>
    <row r="92" s="1" customFormat="1" ht="6.96" customHeight="1">
      <c r="B92" s="53"/>
      <c r="C92" s="54"/>
      <c r="D92" s="54"/>
      <c r="E92" s="54"/>
      <c r="F92" s="54"/>
      <c r="G92" s="54"/>
      <c r="H92" s="54"/>
      <c r="I92" s="163"/>
      <c r="J92" s="54"/>
      <c r="K92" s="54"/>
      <c r="L92" s="39"/>
    </row>
  </sheetData>
  <sheetProtection sheet="1" autoFilter="0" formatColumns="0" formatRows="0" objects="1" scenarios="1" spinCount="100000" saltValue="CSkcnPl337j3vz7vCHdWt4p+a5nbsJGNCV4PImgbcA3yltjUvlIqw0AIfJAF2J9JSQUl5G3V5RwX3PCpeCL0lw==" hashValue="v3aoL8kM9jlCP50CZpphvBdmq9ucXlz6aFwmGjzWe8+pCF4Vts0xGeB4O7eUNq2KKsCLe3A6NoDXPcFA1NcoMg==" algorithmName="SHA-512" password="CC35"/>
  <autoFilter ref="C85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Čapek Jiří, Ing.</dc:creator>
  <cp:lastModifiedBy>Čapek Jiří, Ing.</cp:lastModifiedBy>
  <dcterms:created xsi:type="dcterms:W3CDTF">2019-06-28T08:46:28Z</dcterms:created>
  <dcterms:modified xsi:type="dcterms:W3CDTF">2019-06-28T08:46:31Z</dcterms:modified>
</cp:coreProperties>
</file>