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Č1 - km 6,541 (ZV3) - km ..." sheetId="2" r:id="rId2"/>
    <sheet name="Č2 - nástupiště Bystřany" sheetId="3" r:id="rId3"/>
    <sheet name="Č3 - KV3 - ZV1  ( změna č..." sheetId="4" r:id="rId4"/>
    <sheet name="Č4 - nástupiště Prosetice" sheetId="5" r:id="rId5"/>
    <sheet name="Č5 - km 6,403 (ZV1) - km ..." sheetId="6" r:id="rId6"/>
    <sheet name="Č6 - NEOCEŇOVAT - materiá..." sheetId="7" r:id="rId7"/>
    <sheet name="SO 1.1.1 - elektroinstalace" sheetId="8" r:id="rId8"/>
    <sheet name="SO 1.1.2 - zemní práce" sheetId="9" r:id="rId9"/>
    <sheet name="Č1 - VRN - TK Teplice zám..." sheetId="10" r:id="rId10"/>
    <sheet name="SO 1.1.3 - VRN -Osvětlení" sheetId="11" r:id="rId11"/>
    <sheet name="Pokyny pro vyplnění" sheetId="12" r:id="rId12"/>
  </sheets>
  <definedNames>
    <definedName name="_xlnm.Print_Area" localSheetId="0">'Rekapitulace zakázky'!$D$4:$AO$36,'Rekapitulace zakázky'!$C$42:$AQ$69</definedName>
    <definedName name="_xlnm.Print_Titles" localSheetId="0">'Rekapitulace zakázky'!$52:$52</definedName>
    <definedName name="_xlnm._FilterDatabase" localSheetId="1" hidden="1">'Č1 - km 6,541 (ZV3) - km ...'!$C$89:$L$347</definedName>
    <definedName name="_xlnm.Print_Area" localSheetId="1">'Č1 - km 6,541 (ZV3) - km ...'!$C$4:$K$43,'Č1 - km 6,541 (ZV3) - km ...'!$C$49:$K$69,'Č1 - km 6,541 (ZV3) - km ...'!$C$75:$L$347</definedName>
    <definedName name="_xlnm.Print_Titles" localSheetId="1">'Č1 - km 6,541 (ZV3) - km ...'!$89:$89</definedName>
    <definedName name="_xlnm._FilterDatabase" localSheetId="2" hidden="1">'Č2 - nástupiště Bystřany'!$C$89:$L$178</definedName>
    <definedName name="_xlnm.Print_Area" localSheetId="2">'Č2 - nástupiště Bystřany'!$C$4:$K$43,'Č2 - nástupiště Bystřany'!$C$49:$K$69,'Č2 - nástupiště Bystřany'!$C$75:$L$178</definedName>
    <definedName name="_xlnm.Print_Titles" localSheetId="2">'Č2 - nástupiště Bystřany'!$89:$89</definedName>
    <definedName name="_xlnm._FilterDatabase" localSheetId="3" hidden="1">'Č3 - KV3 - ZV1  ( změna č...'!$C$89:$L$290</definedName>
    <definedName name="_xlnm.Print_Area" localSheetId="3">'Č3 - KV3 - ZV1  ( změna č...'!$C$4:$K$43,'Č3 - KV3 - ZV1  ( změna č...'!$C$49:$K$69,'Č3 - KV3 - ZV1  ( změna č...'!$C$75:$L$290</definedName>
    <definedName name="_xlnm.Print_Titles" localSheetId="3">'Č3 - KV3 - ZV1  ( změna č...'!$89:$89</definedName>
    <definedName name="_xlnm._FilterDatabase" localSheetId="4" hidden="1">'Č4 - nástupiště Prosetice'!$C$89:$L$183</definedName>
    <definedName name="_xlnm.Print_Area" localSheetId="4">'Č4 - nástupiště Prosetice'!$C$4:$K$43,'Č4 - nástupiště Prosetice'!$C$49:$K$69,'Č4 - nástupiště Prosetice'!$C$75:$L$183</definedName>
    <definedName name="_xlnm.Print_Titles" localSheetId="4">'Č4 - nástupiště Prosetice'!$89:$89</definedName>
    <definedName name="_xlnm._FilterDatabase" localSheetId="5" hidden="1">'Č5 - km 6,403 (ZV1) - km ...'!$C$89:$L$415</definedName>
    <definedName name="_xlnm.Print_Area" localSheetId="5">'Č5 - km 6,403 (ZV1) - km ...'!$C$4:$K$43,'Č5 - km 6,403 (ZV1) - km ...'!$C$49:$K$69,'Č5 - km 6,403 (ZV1) - km ...'!$C$75:$L$415</definedName>
    <definedName name="_xlnm.Print_Titles" localSheetId="5">'Č5 - km 6,403 (ZV1) - km ...'!$89:$89</definedName>
    <definedName name="_xlnm._FilterDatabase" localSheetId="6" hidden="1">'Č6 - NEOCEŇOVAT - materiá...'!$C$86:$L$133</definedName>
    <definedName name="_xlnm.Print_Area" localSheetId="6">'Č6 - NEOCEŇOVAT - materiá...'!$C$4:$K$43,'Č6 - NEOCEŇOVAT - materiá...'!$C$49:$K$66,'Č6 - NEOCEŇOVAT - materiá...'!$C$72:$L$133</definedName>
    <definedName name="_xlnm.Print_Titles" localSheetId="6">'Č6 - NEOCEŇOVAT - materiá...'!$86:$86</definedName>
    <definedName name="_xlnm._FilterDatabase" localSheetId="7" hidden="1">'SO 1.1.1 - elektroinstalace'!$C$93:$L$109</definedName>
    <definedName name="_xlnm.Print_Area" localSheetId="7">'SO 1.1.1 - elektroinstalace'!$C$4:$K$45,'SO 1.1.1 - elektroinstalace'!$C$51:$K$71,'SO 1.1.1 - elektroinstalace'!$C$77:$L$109</definedName>
    <definedName name="_xlnm.Print_Titles" localSheetId="7">'SO 1.1.1 - elektroinstalace'!$93:$93</definedName>
    <definedName name="_xlnm._FilterDatabase" localSheetId="8" hidden="1">'SO 1.1.2 - zemní práce'!$C$97:$L$125</definedName>
    <definedName name="_xlnm.Print_Area" localSheetId="8">'SO 1.1.2 - zemní práce'!$C$4:$K$45,'SO 1.1.2 - zemní práce'!$C$51:$K$75,'SO 1.1.2 - zemní práce'!$C$81:$L$125</definedName>
    <definedName name="_xlnm.Print_Titles" localSheetId="8">'SO 1.1.2 - zemní práce'!$97:$97</definedName>
    <definedName name="_xlnm._FilterDatabase" localSheetId="9" hidden="1">'Č1 - VRN - TK Teplice zám...'!$C$87:$L$122</definedName>
    <definedName name="_xlnm.Print_Area" localSheetId="9">'Č1 - VRN - TK Teplice zám...'!$C$4:$K$43,'Č1 - VRN - TK Teplice zám...'!$C$49:$K$67,'Č1 - VRN - TK Teplice zám...'!$C$73:$L$122</definedName>
    <definedName name="_xlnm.Print_Titles" localSheetId="9">'Č1 - VRN - TK Teplice zám...'!$87:$87</definedName>
    <definedName name="_xlnm._FilterDatabase" localSheetId="10" hidden="1">'SO 1.1.3 - VRN -Osvětlení'!$C$87:$L$93</definedName>
    <definedName name="_xlnm.Print_Area" localSheetId="10">'SO 1.1.3 - VRN -Osvětlení'!$C$4:$K$43,'SO 1.1.3 - VRN -Osvětlení'!$C$49:$K$67,'SO 1.1.3 - VRN -Osvětlení'!$C$73:$L$93</definedName>
    <definedName name="_xlnm.Print_Titles" localSheetId="10">'SO 1.1.3 - VRN -Osvětlení'!$87:$87</definedName>
  </definedNames>
  <calcPr/>
</workbook>
</file>

<file path=xl/calcChain.xml><?xml version="1.0" encoding="utf-8"?>
<calcChain xmlns="http://schemas.openxmlformats.org/spreadsheetml/2006/main">
  <c i="11" r="K41"/>
  <c r="K40"/>
  <c i="1" r="BA68"/>
  <c i="11" r="K39"/>
  <c i="1" r="AZ68"/>
  <c i="11" r="BI92"/>
  <c r="BH92"/>
  <c r="BF92"/>
  <c r="BE92"/>
  <c r="R92"/>
  <c r="Q92"/>
  <c r="X92"/>
  <c r="V92"/>
  <c r="T92"/>
  <c r="P92"/>
  <c r="BK92"/>
  <c r="K92"/>
  <c r="BG92"/>
  <c r="BI90"/>
  <c r="F41"/>
  <c i="1" r="BF68"/>
  <c i="11" r="BH90"/>
  <c r="F40"/>
  <c i="1" r="BE68"/>
  <c i="11" r="BF90"/>
  <c r="K38"/>
  <c i="1" r="AY68"/>
  <c i="11" r="F38"/>
  <c i="1" r="BC68"/>
  <c i="11" r="BE90"/>
  <c r="K37"/>
  <c i="1" r="AX68"/>
  <c i="11" r="F37"/>
  <c i="1" r="BB68"/>
  <c i="11" r="R90"/>
  <c r="R89"/>
  <c r="R88"/>
  <c r="J65"/>
  <c r="Q90"/>
  <c r="Q89"/>
  <c r="Q88"/>
  <c r="I65"/>
  <c r="X90"/>
  <c r="X89"/>
  <c r="X88"/>
  <c r="V90"/>
  <c r="V89"/>
  <c r="V88"/>
  <c r="T90"/>
  <c r="T89"/>
  <c r="T88"/>
  <c i="1" r="AW68"/>
  <c i="11" r="P90"/>
  <c r="BK90"/>
  <c r="BK89"/>
  <c r="K89"/>
  <c r="BK88"/>
  <c r="K88"/>
  <c r="K65"/>
  <c r="K34"/>
  <c i="1" r="AG68"/>
  <c i="11" r="K90"/>
  <c r="BG90"/>
  <c r="F39"/>
  <c i="1" r="BD68"/>
  <c i="11" r="K66"/>
  <c r="J66"/>
  <c r="I66"/>
  <c r="J85"/>
  <c r="F84"/>
  <c r="F82"/>
  <c r="E80"/>
  <c r="K33"/>
  <c i="1" r="AT68"/>
  <c i="11" r="K32"/>
  <c i="1" r="AS68"/>
  <c i="11" r="J61"/>
  <c r="F60"/>
  <c r="F58"/>
  <c r="E56"/>
  <c r="K43"/>
  <c r="J23"/>
  <c r="E23"/>
  <c r="J84"/>
  <c r="J60"/>
  <c r="J22"/>
  <c r="J20"/>
  <c r="E20"/>
  <c r="F85"/>
  <c r="F61"/>
  <c r="J19"/>
  <c r="J14"/>
  <c r="J82"/>
  <c r="J58"/>
  <c r="E7"/>
  <c r="E76"/>
  <c r="E52"/>
  <c i="10" r="K41"/>
  <c r="K40"/>
  <c i="1" r="BA67"/>
  <c i="10" r="K39"/>
  <c i="1" r="AZ67"/>
  <c i="10" r="BI121"/>
  <c r="BH121"/>
  <c r="BF121"/>
  <c r="BE121"/>
  <c r="R121"/>
  <c r="Q121"/>
  <c r="X121"/>
  <c r="V121"/>
  <c r="T121"/>
  <c r="P121"/>
  <c r="BK121"/>
  <c r="K121"/>
  <c r="BG121"/>
  <c r="BI117"/>
  <c r="BH117"/>
  <c r="BF117"/>
  <c r="BE117"/>
  <c r="R117"/>
  <c r="R116"/>
  <c r="Q117"/>
  <c r="Q116"/>
  <c r="X117"/>
  <c r="X116"/>
  <c r="V117"/>
  <c r="V116"/>
  <c r="T117"/>
  <c r="T116"/>
  <c r="P117"/>
  <c r="BK117"/>
  <c r="BK116"/>
  <c r="K116"/>
  <c r="K117"/>
  <c r="BG117"/>
  <c r="K66"/>
  <c r="J66"/>
  <c r="I66"/>
  <c r="BI114"/>
  <c r="BH114"/>
  <c r="BF114"/>
  <c r="BE114"/>
  <c r="R114"/>
  <c r="Q114"/>
  <c r="X114"/>
  <c r="V114"/>
  <c r="T114"/>
  <c r="P114"/>
  <c r="BK114"/>
  <c r="K114"/>
  <c r="BG114"/>
  <c r="BI110"/>
  <c r="BH110"/>
  <c r="BF110"/>
  <c r="BE110"/>
  <c r="R110"/>
  <c r="Q110"/>
  <c r="X110"/>
  <c r="V110"/>
  <c r="T110"/>
  <c r="P110"/>
  <c r="BK110"/>
  <c r="K110"/>
  <c r="BG110"/>
  <c r="BI105"/>
  <c r="BH105"/>
  <c r="BF105"/>
  <c r="BE105"/>
  <c r="R105"/>
  <c r="Q105"/>
  <c r="X105"/>
  <c r="V105"/>
  <c r="T105"/>
  <c r="P105"/>
  <c r="BK105"/>
  <c r="K105"/>
  <c r="BG105"/>
  <c r="BI103"/>
  <c r="BH103"/>
  <c r="BF103"/>
  <c r="BE103"/>
  <c r="R103"/>
  <c r="Q103"/>
  <c r="X103"/>
  <c r="V103"/>
  <c r="T103"/>
  <c r="P103"/>
  <c r="BK103"/>
  <c r="K103"/>
  <c r="BG103"/>
  <c r="BI101"/>
  <c r="BH101"/>
  <c r="BF101"/>
  <c r="BE101"/>
  <c r="R101"/>
  <c r="Q101"/>
  <c r="X101"/>
  <c r="V101"/>
  <c r="T101"/>
  <c r="P101"/>
  <c r="BK101"/>
  <c r="K101"/>
  <c r="BG101"/>
  <c r="BI98"/>
  <c r="BH98"/>
  <c r="BF98"/>
  <c r="BE98"/>
  <c r="R98"/>
  <c r="Q98"/>
  <c r="X98"/>
  <c r="V98"/>
  <c r="T98"/>
  <c r="P98"/>
  <c r="BK98"/>
  <c r="K98"/>
  <c r="BG98"/>
  <c r="BI96"/>
  <c r="BH96"/>
  <c r="BF96"/>
  <c r="BE96"/>
  <c r="R96"/>
  <c r="Q96"/>
  <c r="X96"/>
  <c r="V96"/>
  <c r="T96"/>
  <c r="P96"/>
  <c r="BK96"/>
  <c r="K96"/>
  <c r="BG96"/>
  <c r="BI92"/>
  <c r="BH92"/>
  <c r="BF92"/>
  <c r="BE92"/>
  <c r="R92"/>
  <c r="Q92"/>
  <c r="X92"/>
  <c r="V92"/>
  <c r="T92"/>
  <c r="P92"/>
  <c r="BK92"/>
  <c r="K92"/>
  <c r="BG92"/>
  <c r="BI89"/>
  <c r="F41"/>
  <c i="1" r="BF67"/>
  <c i="10" r="BH89"/>
  <c r="F40"/>
  <c i="1" r="BE67"/>
  <c i="10" r="BF89"/>
  <c r="K38"/>
  <c i="1" r="AY67"/>
  <c i="10" r="F38"/>
  <c i="1" r="BC67"/>
  <c i="10" r="BE89"/>
  <c r="K37"/>
  <c i="1" r="AX67"/>
  <c i="10" r="F37"/>
  <c i="1" r="BB67"/>
  <c i="10" r="R89"/>
  <c r="R88"/>
  <c r="J65"/>
  <c r="Q89"/>
  <c r="Q88"/>
  <c r="I65"/>
  <c r="X89"/>
  <c r="X88"/>
  <c r="V89"/>
  <c r="V88"/>
  <c r="T89"/>
  <c r="T88"/>
  <c i="1" r="AW67"/>
  <c i="10" r="P89"/>
  <c r="BK89"/>
  <c r="BK88"/>
  <c r="K88"/>
  <c r="K65"/>
  <c r="K34"/>
  <c i="1" r="AG67"/>
  <c i="10" r="K89"/>
  <c r="BG89"/>
  <c r="F39"/>
  <c i="1" r="BD67"/>
  <c i="10" r="J85"/>
  <c r="F84"/>
  <c r="F82"/>
  <c r="E80"/>
  <c r="K33"/>
  <c i="1" r="AT67"/>
  <c i="10" r="K32"/>
  <c i="1" r="AS67"/>
  <c i="10" r="J61"/>
  <c r="F60"/>
  <c r="F58"/>
  <c r="E56"/>
  <c r="K43"/>
  <c r="J23"/>
  <c r="E23"/>
  <c r="J84"/>
  <c r="J60"/>
  <c r="J22"/>
  <c r="J20"/>
  <c r="E20"/>
  <c r="F85"/>
  <c r="F61"/>
  <c r="J19"/>
  <c r="J14"/>
  <c r="J82"/>
  <c r="J58"/>
  <c r="E7"/>
  <c r="E76"/>
  <c r="E52"/>
  <c i="9" r="K43"/>
  <c r="K42"/>
  <c i="1" r="BA65"/>
  <c i="9" r="K41"/>
  <c i="1" r="AZ65"/>
  <c i="9" r="BI124"/>
  <c r="BH124"/>
  <c r="BF124"/>
  <c r="BE124"/>
  <c r="R124"/>
  <c r="R123"/>
  <c r="R122"/>
  <c r="Q124"/>
  <c r="Q123"/>
  <c r="Q122"/>
  <c r="X124"/>
  <c r="X123"/>
  <c r="X122"/>
  <c r="V124"/>
  <c r="V123"/>
  <c r="V122"/>
  <c r="T124"/>
  <c r="T123"/>
  <c r="T122"/>
  <c r="P124"/>
  <c r="BK124"/>
  <c r="BK123"/>
  <c r="K123"/>
  <c r="BK122"/>
  <c r="K122"/>
  <c r="K124"/>
  <c r="BG124"/>
  <c r="K74"/>
  <c r="J74"/>
  <c r="I74"/>
  <c r="K73"/>
  <c r="J73"/>
  <c r="I73"/>
  <c r="BI118"/>
  <c r="BH118"/>
  <c r="BF118"/>
  <c r="BE118"/>
  <c r="R118"/>
  <c r="R117"/>
  <c r="Q118"/>
  <c r="Q117"/>
  <c r="X118"/>
  <c r="X117"/>
  <c r="V118"/>
  <c r="V117"/>
  <c r="T118"/>
  <c r="T117"/>
  <c r="P118"/>
  <c r="BK118"/>
  <c r="BK117"/>
  <c r="K117"/>
  <c r="K118"/>
  <c r="BG118"/>
  <c r="K72"/>
  <c r="J72"/>
  <c r="I72"/>
  <c r="BI112"/>
  <c r="BH112"/>
  <c r="BF112"/>
  <c r="BE112"/>
  <c r="R112"/>
  <c r="Q112"/>
  <c r="X112"/>
  <c r="V112"/>
  <c r="T112"/>
  <c r="P112"/>
  <c r="BK112"/>
  <c r="K112"/>
  <c r="BG112"/>
  <c r="BI109"/>
  <c r="BH109"/>
  <c r="BF109"/>
  <c r="BE109"/>
  <c r="R109"/>
  <c r="Q109"/>
  <c r="X109"/>
  <c r="V109"/>
  <c r="T109"/>
  <c r="P109"/>
  <c r="BK109"/>
  <c r="K109"/>
  <c r="BG109"/>
  <c r="BI105"/>
  <c r="BH105"/>
  <c r="BF105"/>
  <c r="BE105"/>
  <c r="R105"/>
  <c r="Q105"/>
  <c r="X105"/>
  <c r="V105"/>
  <c r="T105"/>
  <c r="P105"/>
  <c r="BK105"/>
  <c r="K105"/>
  <c r="BG105"/>
  <c r="BI101"/>
  <c r="F43"/>
  <c i="1" r="BF65"/>
  <c i="9" r="BH101"/>
  <c r="F42"/>
  <c i="1" r="BE65"/>
  <c i="9" r="BF101"/>
  <c r="K40"/>
  <c i="1" r="AY65"/>
  <c i="9" r="F40"/>
  <c i="1" r="BC65"/>
  <c i="9" r="BE101"/>
  <c r="K39"/>
  <c i="1" r="AX65"/>
  <c i="9" r="F39"/>
  <c i="1" r="BB65"/>
  <c i="9" r="R101"/>
  <c r="R100"/>
  <c r="R99"/>
  <c r="R98"/>
  <c r="J69"/>
  <c r="Q101"/>
  <c r="Q100"/>
  <c r="Q99"/>
  <c r="Q98"/>
  <c r="I69"/>
  <c r="X101"/>
  <c r="X100"/>
  <c r="X99"/>
  <c r="X98"/>
  <c r="V101"/>
  <c r="V100"/>
  <c r="V99"/>
  <c r="V98"/>
  <c r="T101"/>
  <c r="T100"/>
  <c r="T99"/>
  <c r="T98"/>
  <c i="1" r="AW65"/>
  <c i="9" r="P101"/>
  <c r="BK101"/>
  <c r="BK100"/>
  <c r="K100"/>
  <c r="BK99"/>
  <c r="K99"/>
  <c r="BK98"/>
  <c r="K98"/>
  <c r="K69"/>
  <c r="K36"/>
  <c i="1" r="AG65"/>
  <c i="9" r="K101"/>
  <c r="BG101"/>
  <c r="F41"/>
  <c i="1" r="BD65"/>
  <c i="9" r="K71"/>
  <c r="J71"/>
  <c r="I71"/>
  <c r="K70"/>
  <c r="J70"/>
  <c r="I70"/>
  <c r="J95"/>
  <c r="F94"/>
  <c r="F92"/>
  <c r="E90"/>
  <c r="K35"/>
  <c i="1" r="AT65"/>
  <c i="9" r="K34"/>
  <c i="1" r="AS65"/>
  <c i="9" r="J65"/>
  <c r="F64"/>
  <c r="F62"/>
  <c r="E60"/>
  <c r="K45"/>
  <c r="J25"/>
  <c r="E25"/>
  <c r="J94"/>
  <c r="J64"/>
  <c r="J24"/>
  <c r="J22"/>
  <c r="E22"/>
  <c r="F95"/>
  <c r="F65"/>
  <c r="J21"/>
  <c r="J16"/>
  <c r="J92"/>
  <c r="J62"/>
  <c r="E7"/>
  <c r="E84"/>
  <c r="E54"/>
  <c i="8" r="K43"/>
  <c r="K42"/>
  <c i="1" r="BA64"/>
  <c i="8" r="K41"/>
  <c i="1" r="AZ64"/>
  <c i="8" r="BI108"/>
  <c r="BH108"/>
  <c r="BF108"/>
  <c r="BE108"/>
  <c r="R108"/>
  <c r="Q108"/>
  <c r="X108"/>
  <c r="V108"/>
  <c r="T108"/>
  <c r="P108"/>
  <c r="BK108"/>
  <c r="K108"/>
  <c r="BG108"/>
  <c r="BI106"/>
  <c r="BH106"/>
  <c r="BF106"/>
  <c r="BE106"/>
  <c r="R106"/>
  <c r="Q106"/>
  <c r="X106"/>
  <c r="V106"/>
  <c r="T106"/>
  <c r="P106"/>
  <c r="BK106"/>
  <c r="K106"/>
  <c r="BG106"/>
  <c r="BI104"/>
  <c r="BH104"/>
  <c r="BF104"/>
  <c r="BE104"/>
  <c r="R104"/>
  <c r="Q104"/>
  <c r="X104"/>
  <c r="V104"/>
  <c r="T104"/>
  <c r="P104"/>
  <c r="BK104"/>
  <c r="K104"/>
  <c r="BG104"/>
  <c r="BI102"/>
  <c r="BH102"/>
  <c r="BF102"/>
  <c r="BE102"/>
  <c r="R102"/>
  <c r="Q102"/>
  <c r="X102"/>
  <c r="V102"/>
  <c r="T102"/>
  <c r="P102"/>
  <c r="BK102"/>
  <c r="K102"/>
  <c r="BG102"/>
  <c r="BI100"/>
  <c r="BH100"/>
  <c r="BF100"/>
  <c r="BE100"/>
  <c r="R100"/>
  <c r="Q100"/>
  <c r="X100"/>
  <c r="V100"/>
  <c r="T100"/>
  <c r="P100"/>
  <c r="BK100"/>
  <c r="K100"/>
  <c r="BG100"/>
  <c r="BI98"/>
  <c r="BH98"/>
  <c r="BF98"/>
  <c r="BE98"/>
  <c r="R98"/>
  <c r="Q98"/>
  <c r="X98"/>
  <c r="V98"/>
  <c r="T98"/>
  <c r="P98"/>
  <c r="BK98"/>
  <c r="K98"/>
  <c r="BG98"/>
  <c r="BI96"/>
  <c r="F43"/>
  <c i="1" r="BF64"/>
  <c i="8" r="BH96"/>
  <c r="F42"/>
  <c i="1" r="BE64"/>
  <c i="8" r="BF96"/>
  <c r="K40"/>
  <c i="1" r="AY64"/>
  <c i="8" r="F40"/>
  <c i="1" r="BC64"/>
  <c i="8" r="BE96"/>
  <c r="K39"/>
  <c i="1" r="AX64"/>
  <c i="8" r="F39"/>
  <c i="1" r="BB64"/>
  <c i="8" r="R96"/>
  <c r="R95"/>
  <c r="R94"/>
  <c r="J69"/>
  <c r="Q96"/>
  <c r="Q95"/>
  <c r="Q94"/>
  <c r="I69"/>
  <c r="X96"/>
  <c r="X95"/>
  <c r="X94"/>
  <c r="V96"/>
  <c r="V95"/>
  <c r="V94"/>
  <c r="T96"/>
  <c r="T95"/>
  <c r="T94"/>
  <c i="1" r="AW64"/>
  <c i="8" r="P96"/>
  <c r="BK96"/>
  <c r="BK95"/>
  <c r="K95"/>
  <c r="BK94"/>
  <c r="K94"/>
  <c r="K69"/>
  <c r="K36"/>
  <c i="1" r="AG64"/>
  <c i="8" r="K96"/>
  <c r="BG96"/>
  <c r="F41"/>
  <c i="1" r="BD64"/>
  <c i="8" r="K70"/>
  <c r="J70"/>
  <c r="I70"/>
  <c r="J91"/>
  <c r="F90"/>
  <c r="F88"/>
  <c r="E86"/>
  <c r="K35"/>
  <c i="1" r="AT64"/>
  <c i="8" r="K34"/>
  <c i="1" r="AS64"/>
  <c i="8" r="J65"/>
  <c r="F64"/>
  <c r="F62"/>
  <c r="E60"/>
  <c r="K45"/>
  <c r="J25"/>
  <c r="E25"/>
  <c r="J90"/>
  <c r="J64"/>
  <c r="J24"/>
  <c r="J22"/>
  <c r="E22"/>
  <c r="F91"/>
  <c r="F65"/>
  <c r="J21"/>
  <c r="J16"/>
  <c r="J88"/>
  <c r="J62"/>
  <c r="E7"/>
  <c r="E80"/>
  <c r="E54"/>
  <c i="7" r="K41"/>
  <c r="K40"/>
  <c i="1" r="BA61"/>
  <c i="7" r="K39"/>
  <c i="1" r="AZ61"/>
  <c i="7" r="BI132"/>
  <c r="BH132"/>
  <c r="BF132"/>
  <c r="BE132"/>
  <c r="R132"/>
  <c r="Q132"/>
  <c r="X132"/>
  <c r="V132"/>
  <c r="T132"/>
  <c r="P132"/>
  <c r="BK132"/>
  <c r="K132"/>
  <c r="BG132"/>
  <c r="BI130"/>
  <c r="BH130"/>
  <c r="BF130"/>
  <c r="BE130"/>
  <c r="R130"/>
  <c r="Q130"/>
  <c r="X130"/>
  <c r="V130"/>
  <c r="T130"/>
  <c r="P130"/>
  <c r="BK130"/>
  <c r="K130"/>
  <c r="BG130"/>
  <c r="BI128"/>
  <c r="BH128"/>
  <c r="BF128"/>
  <c r="BE128"/>
  <c r="R128"/>
  <c r="Q128"/>
  <c r="X128"/>
  <c r="V128"/>
  <c r="T128"/>
  <c r="P128"/>
  <c r="BK128"/>
  <c r="K128"/>
  <c r="BG128"/>
  <c r="BI126"/>
  <c r="BH126"/>
  <c r="BF126"/>
  <c r="BE126"/>
  <c r="R126"/>
  <c r="Q126"/>
  <c r="X126"/>
  <c r="V126"/>
  <c r="T126"/>
  <c r="P126"/>
  <c r="BK126"/>
  <c r="K126"/>
  <c r="BG126"/>
  <c r="BI124"/>
  <c r="BH124"/>
  <c r="BF124"/>
  <c r="BE124"/>
  <c r="R124"/>
  <c r="Q124"/>
  <c r="X124"/>
  <c r="V124"/>
  <c r="T124"/>
  <c r="P124"/>
  <c r="BK124"/>
  <c r="K124"/>
  <c r="BG124"/>
  <c r="BI122"/>
  <c r="BH122"/>
  <c r="BF122"/>
  <c r="BE122"/>
  <c r="R122"/>
  <c r="Q122"/>
  <c r="X122"/>
  <c r="V122"/>
  <c r="T122"/>
  <c r="P122"/>
  <c r="BK122"/>
  <c r="K122"/>
  <c r="BG122"/>
  <c r="BI120"/>
  <c r="BH120"/>
  <c r="BF120"/>
  <c r="BE120"/>
  <c r="R120"/>
  <c r="Q120"/>
  <c r="X120"/>
  <c r="V120"/>
  <c r="T120"/>
  <c r="P120"/>
  <c r="BK120"/>
  <c r="K120"/>
  <c r="BG120"/>
  <c r="BI118"/>
  <c r="BH118"/>
  <c r="BF118"/>
  <c r="BE118"/>
  <c r="R118"/>
  <c r="Q118"/>
  <c r="X118"/>
  <c r="V118"/>
  <c r="T118"/>
  <c r="P118"/>
  <c r="BK118"/>
  <c r="K118"/>
  <c r="BG118"/>
  <c r="BI116"/>
  <c r="BH116"/>
  <c r="BF116"/>
  <c r="BE116"/>
  <c r="R116"/>
  <c r="Q116"/>
  <c r="X116"/>
  <c r="V116"/>
  <c r="T116"/>
  <c r="P116"/>
  <c r="BK116"/>
  <c r="K116"/>
  <c r="BG116"/>
  <c r="BI114"/>
  <c r="BH114"/>
  <c r="BF114"/>
  <c r="BE114"/>
  <c r="R114"/>
  <c r="Q114"/>
  <c r="X114"/>
  <c r="V114"/>
  <c r="T114"/>
  <c r="P114"/>
  <c r="BK114"/>
  <c r="K114"/>
  <c r="BG114"/>
  <c r="BI112"/>
  <c r="BH112"/>
  <c r="BF112"/>
  <c r="BE112"/>
  <c r="R112"/>
  <c r="Q112"/>
  <c r="X112"/>
  <c r="V112"/>
  <c r="T112"/>
  <c r="P112"/>
  <c r="BK112"/>
  <c r="K112"/>
  <c r="BG112"/>
  <c r="BI110"/>
  <c r="BH110"/>
  <c r="BF110"/>
  <c r="BE110"/>
  <c r="R110"/>
  <c r="Q110"/>
  <c r="X110"/>
  <c r="V110"/>
  <c r="T110"/>
  <c r="P110"/>
  <c r="BK110"/>
  <c r="K110"/>
  <c r="BG110"/>
  <c r="BI108"/>
  <c r="BH108"/>
  <c r="BF108"/>
  <c r="BE108"/>
  <c r="R108"/>
  <c r="Q108"/>
  <c r="X108"/>
  <c r="V108"/>
  <c r="T108"/>
  <c r="P108"/>
  <c r="BK108"/>
  <c r="K108"/>
  <c r="BG108"/>
  <c r="BI106"/>
  <c r="BH106"/>
  <c r="BF106"/>
  <c r="BE106"/>
  <c r="R106"/>
  <c r="Q106"/>
  <c r="X106"/>
  <c r="V106"/>
  <c r="T106"/>
  <c r="P106"/>
  <c r="BK106"/>
  <c r="K106"/>
  <c r="BG106"/>
  <c r="BI104"/>
  <c r="BH104"/>
  <c r="BF104"/>
  <c r="BE104"/>
  <c r="R104"/>
  <c r="Q104"/>
  <c r="X104"/>
  <c r="V104"/>
  <c r="T104"/>
  <c r="P104"/>
  <c r="BK104"/>
  <c r="K104"/>
  <c r="BG104"/>
  <c r="BI102"/>
  <c r="BH102"/>
  <c r="BF102"/>
  <c r="BE102"/>
  <c r="R102"/>
  <c r="Q102"/>
  <c r="X102"/>
  <c r="V102"/>
  <c r="T102"/>
  <c r="P102"/>
  <c r="BK102"/>
  <c r="K102"/>
  <c r="BG102"/>
  <c r="BI100"/>
  <c r="BH100"/>
  <c r="BF100"/>
  <c r="BE100"/>
  <c r="R100"/>
  <c r="Q100"/>
  <c r="X100"/>
  <c r="V100"/>
  <c r="T100"/>
  <c r="P100"/>
  <c r="BK100"/>
  <c r="K100"/>
  <c r="BG100"/>
  <c r="BI98"/>
  <c r="BH98"/>
  <c r="BF98"/>
  <c r="BE98"/>
  <c r="R98"/>
  <c r="Q98"/>
  <c r="X98"/>
  <c r="V98"/>
  <c r="T98"/>
  <c r="P98"/>
  <c r="BK98"/>
  <c r="K98"/>
  <c r="BG98"/>
  <c r="BI96"/>
  <c r="BH96"/>
  <c r="BF96"/>
  <c r="BE96"/>
  <c r="R96"/>
  <c r="Q96"/>
  <c r="X96"/>
  <c r="V96"/>
  <c r="T96"/>
  <c r="P96"/>
  <c r="BK96"/>
  <c r="K96"/>
  <c r="BG96"/>
  <c r="BI94"/>
  <c r="BH94"/>
  <c r="BF94"/>
  <c r="BE94"/>
  <c r="R94"/>
  <c r="Q94"/>
  <c r="X94"/>
  <c r="V94"/>
  <c r="T94"/>
  <c r="P94"/>
  <c r="BK94"/>
  <c r="K94"/>
  <c r="BG94"/>
  <c r="BI92"/>
  <c r="BH92"/>
  <c r="BF92"/>
  <c r="BE92"/>
  <c r="R92"/>
  <c r="Q92"/>
  <c r="X92"/>
  <c r="V92"/>
  <c r="T92"/>
  <c r="P92"/>
  <c r="BK92"/>
  <c r="K92"/>
  <c r="BG92"/>
  <c r="BI90"/>
  <c r="BH90"/>
  <c r="BF90"/>
  <c r="BE90"/>
  <c r="R90"/>
  <c r="Q90"/>
  <c r="X90"/>
  <c r="V90"/>
  <c r="T90"/>
  <c r="P90"/>
  <c r="BK90"/>
  <c r="K90"/>
  <c r="BG90"/>
  <c r="BI88"/>
  <c r="F41"/>
  <c i="1" r="BF61"/>
  <c i="7" r="BH88"/>
  <c r="F40"/>
  <c i="1" r="BE61"/>
  <c i="7" r="BF88"/>
  <c r="K38"/>
  <c i="1" r="AY61"/>
  <c i="7" r="F38"/>
  <c i="1" r="BC61"/>
  <c i="7" r="BE88"/>
  <c r="K37"/>
  <c i="1" r="AX61"/>
  <c i="7" r="F37"/>
  <c i="1" r="BB61"/>
  <c i="7" r="R88"/>
  <c r="R87"/>
  <c r="J65"/>
  <c r="Q88"/>
  <c r="Q87"/>
  <c r="I65"/>
  <c r="X88"/>
  <c r="X87"/>
  <c r="V88"/>
  <c r="V87"/>
  <c r="T88"/>
  <c r="T87"/>
  <c i="1" r="AW61"/>
  <c i="7" r="P88"/>
  <c r="BK88"/>
  <c r="BK87"/>
  <c r="K87"/>
  <c r="K65"/>
  <c r="K34"/>
  <c i="1" r="AG61"/>
  <c i="7" r="K88"/>
  <c r="BG88"/>
  <c r="F39"/>
  <c i="1" r="BD61"/>
  <c i="7" r="J84"/>
  <c r="F83"/>
  <c r="F81"/>
  <c r="E79"/>
  <c r="K33"/>
  <c i="1" r="AT61"/>
  <c i="7" r="K32"/>
  <c i="1" r="AS61"/>
  <c i="7" r="J61"/>
  <c r="F60"/>
  <c r="F58"/>
  <c r="E56"/>
  <c r="K43"/>
  <c r="J23"/>
  <c r="E23"/>
  <c r="J83"/>
  <c r="J60"/>
  <c r="J22"/>
  <c r="J20"/>
  <c r="E20"/>
  <c r="F84"/>
  <c r="F61"/>
  <c r="J19"/>
  <c r="J14"/>
  <c r="J81"/>
  <c r="J58"/>
  <c r="E7"/>
  <c r="E75"/>
  <c r="E52"/>
  <c i="6" r="K41"/>
  <c r="K40"/>
  <c i="1" r="BA60"/>
  <c i="6" r="K39"/>
  <c i="1" r="AZ60"/>
  <c i="6" r="BI414"/>
  <c r="BH414"/>
  <c r="BF414"/>
  <c r="BE414"/>
  <c r="R414"/>
  <c r="Q414"/>
  <c r="X414"/>
  <c r="V414"/>
  <c r="T414"/>
  <c r="P414"/>
  <c r="BK414"/>
  <c r="K414"/>
  <c r="BG414"/>
  <c r="BI412"/>
  <c r="BH412"/>
  <c r="BF412"/>
  <c r="BE412"/>
  <c r="R412"/>
  <c r="Q412"/>
  <c r="X412"/>
  <c r="V412"/>
  <c r="T412"/>
  <c r="P412"/>
  <c r="BK412"/>
  <c r="K412"/>
  <c r="BG412"/>
  <c r="BI410"/>
  <c r="BH410"/>
  <c r="BF410"/>
  <c r="BE410"/>
  <c r="R410"/>
  <c r="Q410"/>
  <c r="X410"/>
  <c r="V410"/>
  <c r="T410"/>
  <c r="P410"/>
  <c r="BK410"/>
  <c r="K410"/>
  <c r="BG410"/>
  <c r="BI408"/>
  <c r="BH408"/>
  <c r="BF408"/>
  <c r="BE408"/>
  <c r="R408"/>
  <c r="Q408"/>
  <c r="X408"/>
  <c r="V408"/>
  <c r="T408"/>
  <c r="P408"/>
  <c r="BK408"/>
  <c r="K408"/>
  <c r="BG408"/>
  <c r="BI406"/>
  <c r="BH406"/>
  <c r="BF406"/>
  <c r="BE406"/>
  <c r="R406"/>
  <c r="Q406"/>
  <c r="X406"/>
  <c r="V406"/>
  <c r="T406"/>
  <c r="P406"/>
  <c r="BK406"/>
  <c r="K406"/>
  <c r="BG406"/>
  <c r="BI402"/>
  <c r="BH402"/>
  <c r="BF402"/>
  <c r="BE402"/>
  <c r="R402"/>
  <c r="Q402"/>
  <c r="X402"/>
  <c r="V402"/>
  <c r="T402"/>
  <c r="P402"/>
  <c r="BK402"/>
  <c r="K402"/>
  <c r="BG402"/>
  <c r="BI398"/>
  <c r="BH398"/>
  <c r="BF398"/>
  <c r="BE398"/>
  <c r="R398"/>
  <c r="Q398"/>
  <c r="X398"/>
  <c r="V398"/>
  <c r="T398"/>
  <c r="P398"/>
  <c r="BK398"/>
  <c r="K398"/>
  <c r="BG398"/>
  <c r="BI394"/>
  <c r="BH394"/>
  <c r="BF394"/>
  <c r="BE394"/>
  <c r="R394"/>
  <c r="Q394"/>
  <c r="X394"/>
  <c r="V394"/>
  <c r="T394"/>
  <c r="P394"/>
  <c r="BK394"/>
  <c r="K394"/>
  <c r="BG394"/>
  <c r="BI391"/>
  <c r="BH391"/>
  <c r="BF391"/>
  <c r="BE391"/>
  <c r="R391"/>
  <c r="Q391"/>
  <c r="X391"/>
  <c r="V391"/>
  <c r="T391"/>
  <c r="P391"/>
  <c r="BK391"/>
  <c r="K391"/>
  <c r="BG391"/>
  <c r="BI387"/>
  <c r="BH387"/>
  <c r="BF387"/>
  <c r="BE387"/>
  <c r="R387"/>
  <c r="Q387"/>
  <c r="X387"/>
  <c r="V387"/>
  <c r="T387"/>
  <c r="P387"/>
  <c r="BK387"/>
  <c r="K387"/>
  <c r="BG387"/>
  <c r="BI383"/>
  <c r="BH383"/>
  <c r="BF383"/>
  <c r="BE383"/>
  <c r="R383"/>
  <c r="Q383"/>
  <c r="X383"/>
  <c r="V383"/>
  <c r="T383"/>
  <c r="P383"/>
  <c r="BK383"/>
  <c r="K383"/>
  <c r="BG383"/>
  <c r="BI379"/>
  <c r="BH379"/>
  <c r="BF379"/>
  <c r="BE379"/>
  <c r="R379"/>
  <c r="Q379"/>
  <c r="X379"/>
  <c r="V379"/>
  <c r="T379"/>
  <c r="P379"/>
  <c r="BK379"/>
  <c r="K379"/>
  <c r="BG379"/>
  <c r="BI374"/>
  <c r="BH374"/>
  <c r="BF374"/>
  <c r="BE374"/>
  <c r="R374"/>
  <c r="Q374"/>
  <c r="X374"/>
  <c r="V374"/>
  <c r="T374"/>
  <c r="P374"/>
  <c r="BK374"/>
  <c r="K374"/>
  <c r="BG374"/>
  <c r="BI365"/>
  <c r="BH365"/>
  <c r="BF365"/>
  <c r="BE365"/>
  <c r="R365"/>
  <c r="Q365"/>
  <c r="X365"/>
  <c r="V365"/>
  <c r="T365"/>
  <c r="P365"/>
  <c r="BK365"/>
  <c r="K365"/>
  <c r="BG365"/>
  <c r="BI357"/>
  <c r="BH357"/>
  <c r="BF357"/>
  <c r="BE357"/>
  <c r="R357"/>
  <c r="Q357"/>
  <c r="X357"/>
  <c r="V357"/>
  <c r="T357"/>
  <c r="P357"/>
  <c r="BK357"/>
  <c r="K357"/>
  <c r="BG357"/>
  <c r="BI354"/>
  <c r="BH354"/>
  <c r="BF354"/>
  <c r="BE354"/>
  <c r="R354"/>
  <c r="Q354"/>
  <c r="X354"/>
  <c r="V354"/>
  <c r="T354"/>
  <c r="P354"/>
  <c r="BK354"/>
  <c r="K354"/>
  <c r="BG354"/>
  <c r="BI348"/>
  <c r="BH348"/>
  <c r="BF348"/>
  <c r="BE348"/>
  <c r="R348"/>
  <c r="Q348"/>
  <c r="X348"/>
  <c r="V348"/>
  <c r="T348"/>
  <c r="P348"/>
  <c r="BK348"/>
  <c r="K348"/>
  <c r="BG348"/>
  <c r="BI340"/>
  <c r="BH340"/>
  <c r="BF340"/>
  <c r="BE340"/>
  <c r="R340"/>
  <c r="Q340"/>
  <c r="X340"/>
  <c r="V340"/>
  <c r="T340"/>
  <c r="P340"/>
  <c r="BK340"/>
  <c r="K340"/>
  <c r="BG340"/>
  <c r="BI334"/>
  <c r="BH334"/>
  <c r="BF334"/>
  <c r="BE334"/>
  <c r="R334"/>
  <c r="Q334"/>
  <c r="X334"/>
  <c r="V334"/>
  <c r="T334"/>
  <c r="P334"/>
  <c r="BK334"/>
  <c r="K334"/>
  <c r="BG334"/>
  <c r="BI317"/>
  <c r="BH317"/>
  <c r="BF317"/>
  <c r="BE317"/>
  <c r="R317"/>
  <c r="Q317"/>
  <c r="X317"/>
  <c r="V317"/>
  <c r="T317"/>
  <c r="P317"/>
  <c r="BK317"/>
  <c r="K317"/>
  <c r="BG317"/>
  <c r="BI313"/>
  <c r="BH313"/>
  <c r="BF313"/>
  <c r="BE313"/>
  <c r="R313"/>
  <c r="R312"/>
  <c r="Q313"/>
  <c r="Q312"/>
  <c r="X313"/>
  <c r="X312"/>
  <c r="V313"/>
  <c r="V312"/>
  <c r="T313"/>
  <c r="T312"/>
  <c r="P313"/>
  <c r="BK313"/>
  <c r="BK312"/>
  <c r="K312"/>
  <c r="K313"/>
  <c r="BG313"/>
  <c r="K68"/>
  <c r="J68"/>
  <c r="I68"/>
  <c r="BI306"/>
  <c r="BH306"/>
  <c r="BF306"/>
  <c r="BE306"/>
  <c r="R306"/>
  <c r="Q306"/>
  <c r="X306"/>
  <c r="V306"/>
  <c r="T306"/>
  <c r="P306"/>
  <c r="BK306"/>
  <c r="K306"/>
  <c r="BG306"/>
  <c r="BI298"/>
  <c r="BH298"/>
  <c r="BF298"/>
  <c r="BE298"/>
  <c r="R298"/>
  <c r="Q298"/>
  <c r="X298"/>
  <c r="V298"/>
  <c r="T298"/>
  <c r="P298"/>
  <c r="BK298"/>
  <c r="K298"/>
  <c r="BG298"/>
  <c r="BI290"/>
  <c r="BH290"/>
  <c r="BF290"/>
  <c r="BE290"/>
  <c r="R290"/>
  <c r="Q290"/>
  <c r="X290"/>
  <c r="V290"/>
  <c r="T290"/>
  <c r="P290"/>
  <c r="BK290"/>
  <c r="K290"/>
  <c r="BG290"/>
  <c r="BI284"/>
  <c r="BH284"/>
  <c r="BF284"/>
  <c r="BE284"/>
  <c r="R284"/>
  <c r="Q284"/>
  <c r="X284"/>
  <c r="V284"/>
  <c r="T284"/>
  <c r="P284"/>
  <c r="BK284"/>
  <c r="K284"/>
  <c r="BG284"/>
  <c r="BI276"/>
  <c r="BH276"/>
  <c r="BF276"/>
  <c r="BE276"/>
  <c r="R276"/>
  <c r="Q276"/>
  <c r="X276"/>
  <c r="V276"/>
  <c r="T276"/>
  <c r="P276"/>
  <c r="BK276"/>
  <c r="K276"/>
  <c r="BG276"/>
  <c r="BI270"/>
  <c r="BH270"/>
  <c r="BF270"/>
  <c r="BE270"/>
  <c r="R270"/>
  <c r="Q270"/>
  <c r="X270"/>
  <c r="V270"/>
  <c r="T270"/>
  <c r="P270"/>
  <c r="BK270"/>
  <c r="K270"/>
  <c r="BG270"/>
  <c r="BI264"/>
  <c r="BH264"/>
  <c r="BF264"/>
  <c r="BE264"/>
  <c r="R264"/>
  <c r="Q264"/>
  <c r="X264"/>
  <c r="V264"/>
  <c r="T264"/>
  <c r="P264"/>
  <c r="BK264"/>
  <c r="K264"/>
  <c r="BG264"/>
  <c r="BI258"/>
  <c r="BH258"/>
  <c r="BF258"/>
  <c r="BE258"/>
  <c r="R258"/>
  <c r="Q258"/>
  <c r="X258"/>
  <c r="V258"/>
  <c r="T258"/>
  <c r="P258"/>
  <c r="BK258"/>
  <c r="K258"/>
  <c r="BG258"/>
  <c r="BI255"/>
  <c r="BH255"/>
  <c r="BF255"/>
  <c r="BE255"/>
  <c r="R255"/>
  <c r="Q255"/>
  <c r="X255"/>
  <c r="V255"/>
  <c r="T255"/>
  <c r="P255"/>
  <c r="BK255"/>
  <c r="K255"/>
  <c r="BG255"/>
  <c r="BI252"/>
  <c r="BH252"/>
  <c r="BF252"/>
  <c r="BE252"/>
  <c r="R252"/>
  <c r="Q252"/>
  <c r="X252"/>
  <c r="V252"/>
  <c r="T252"/>
  <c r="P252"/>
  <c r="BK252"/>
  <c r="K252"/>
  <c r="BG252"/>
  <c r="BI249"/>
  <c r="BH249"/>
  <c r="BF249"/>
  <c r="BE249"/>
  <c r="R249"/>
  <c r="Q249"/>
  <c r="X249"/>
  <c r="V249"/>
  <c r="T249"/>
  <c r="P249"/>
  <c r="BK249"/>
  <c r="K249"/>
  <c r="BG249"/>
  <c r="BI239"/>
  <c r="BH239"/>
  <c r="BF239"/>
  <c r="BE239"/>
  <c r="R239"/>
  <c r="Q239"/>
  <c r="X239"/>
  <c r="V239"/>
  <c r="T239"/>
  <c r="P239"/>
  <c r="BK239"/>
  <c r="K239"/>
  <c r="BG239"/>
  <c r="BI233"/>
  <c r="BH233"/>
  <c r="BF233"/>
  <c r="BE233"/>
  <c r="R233"/>
  <c r="Q233"/>
  <c r="X233"/>
  <c r="V233"/>
  <c r="T233"/>
  <c r="P233"/>
  <c r="BK233"/>
  <c r="K233"/>
  <c r="BG233"/>
  <c r="BI227"/>
  <c r="BH227"/>
  <c r="BF227"/>
  <c r="BE227"/>
  <c r="R227"/>
  <c r="Q227"/>
  <c r="X227"/>
  <c r="V227"/>
  <c r="T227"/>
  <c r="P227"/>
  <c r="BK227"/>
  <c r="K227"/>
  <c r="BG227"/>
  <c r="BI222"/>
  <c r="BH222"/>
  <c r="BF222"/>
  <c r="BE222"/>
  <c r="R222"/>
  <c r="Q222"/>
  <c r="X222"/>
  <c r="V222"/>
  <c r="T222"/>
  <c r="P222"/>
  <c r="BK222"/>
  <c r="K222"/>
  <c r="BG222"/>
  <c r="BI214"/>
  <c r="BH214"/>
  <c r="BF214"/>
  <c r="BE214"/>
  <c r="R214"/>
  <c r="Q214"/>
  <c r="X214"/>
  <c r="V214"/>
  <c r="T214"/>
  <c r="P214"/>
  <c r="BK214"/>
  <c r="K214"/>
  <c r="BG214"/>
  <c r="BI204"/>
  <c r="BH204"/>
  <c r="BF204"/>
  <c r="BE204"/>
  <c r="R204"/>
  <c r="Q204"/>
  <c r="X204"/>
  <c r="V204"/>
  <c r="T204"/>
  <c r="P204"/>
  <c r="BK204"/>
  <c r="K204"/>
  <c r="BG204"/>
  <c r="BI198"/>
  <c r="BH198"/>
  <c r="BF198"/>
  <c r="BE198"/>
  <c r="R198"/>
  <c r="Q198"/>
  <c r="X198"/>
  <c r="V198"/>
  <c r="T198"/>
  <c r="P198"/>
  <c r="BK198"/>
  <c r="K198"/>
  <c r="BG198"/>
  <c r="BI189"/>
  <c r="BH189"/>
  <c r="BF189"/>
  <c r="BE189"/>
  <c r="R189"/>
  <c r="Q189"/>
  <c r="X189"/>
  <c r="V189"/>
  <c r="T189"/>
  <c r="P189"/>
  <c r="BK189"/>
  <c r="K189"/>
  <c r="BG189"/>
  <c r="BI184"/>
  <c r="BH184"/>
  <c r="BF184"/>
  <c r="BE184"/>
  <c r="R184"/>
  <c r="Q184"/>
  <c r="X184"/>
  <c r="V184"/>
  <c r="T184"/>
  <c r="P184"/>
  <c r="BK184"/>
  <c r="K184"/>
  <c r="BG184"/>
  <c r="BI175"/>
  <c r="BH175"/>
  <c r="BF175"/>
  <c r="BE175"/>
  <c r="R175"/>
  <c r="Q175"/>
  <c r="X175"/>
  <c r="V175"/>
  <c r="T175"/>
  <c r="P175"/>
  <c r="BK175"/>
  <c r="K175"/>
  <c r="BG175"/>
  <c r="BI167"/>
  <c r="BH167"/>
  <c r="BF167"/>
  <c r="BE167"/>
  <c r="R167"/>
  <c r="Q167"/>
  <c r="X167"/>
  <c r="V167"/>
  <c r="T167"/>
  <c r="P167"/>
  <c r="BK167"/>
  <c r="K167"/>
  <c r="BG167"/>
  <c r="BI159"/>
  <c r="BH159"/>
  <c r="BF159"/>
  <c r="BE159"/>
  <c r="R159"/>
  <c r="Q159"/>
  <c r="X159"/>
  <c r="V159"/>
  <c r="T159"/>
  <c r="P159"/>
  <c r="BK159"/>
  <c r="K159"/>
  <c r="BG159"/>
  <c r="BI149"/>
  <c r="BH149"/>
  <c r="BF149"/>
  <c r="BE149"/>
  <c r="R149"/>
  <c r="Q149"/>
  <c r="X149"/>
  <c r="V149"/>
  <c r="T149"/>
  <c r="P149"/>
  <c r="BK149"/>
  <c r="K149"/>
  <c r="BG149"/>
  <c r="BI142"/>
  <c r="BH142"/>
  <c r="BF142"/>
  <c r="BE142"/>
  <c r="R142"/>
  <c r="Q142"/>
  <c r="X142"/>
  <c r="V142"/>
  <c r="T142"/>
  <c r="P142"/>
  <c r="BK142"/>
  <c r="K142"/>
  <c r="BG142"/>
  <c r="BI139"/>
  <c r="BH139"/>
  <c r="BF139"/>
  <c r="BE139"/>
  <c r="R139"/>
  <c r="Q139"/>
  <c r="X139"/>
  <c r="V139"/>
  <c r="T139"/>
  <c r="P139"/>
  <c r="BK139"/>
  <c r="K139"/>
  <c r="BG139"/>
  <c r="BI133"/>
  <c r="BH133"/>
  <c r="BF133"/>
  <c r="BE133"/>
  <c r="R133"/>
  <c r="Q133"/>
  <c r="X133"/>
  <c r="V133"/>
  <c r="T133"/>
  <c r="P133"/>
  <c r="BK133"/>
  <c r="K133"/>
  <c r="BG133"/>
  <c r="BI121"/>
  <c r="BH121"/>
  <c r="BF121"/>
  <c r="BE121"/>
  <c r="R121"/>
  <c r="Q121"/>
  <c r="X121"/>
  <c r="V121"/>
  <c r="T121"/>
  <c r="P121"/>
  <c r="BK121"/>
  <c r="K121"/>
  <c r="BG121"/>
  <c r="BI116"/>
  <c r="BH116"/>
  <c r="BF116"/>
  <c r="BE116"/>
  <c r="R116"/>
  <c r="Q116"/>
  <c r="X116"/>
  <c r="V116"/>
  <c r="T116"/>
  <c r="P116"/>
  <c r="BK116"/>
  <c r="K116"/>
  <c r="BG116"/>
  <c r="BI106"/>
  <c r="BH106"/>
  <c r="BF106"/>
  <c r="BE106"/>
  <c r="R106"/>
  <c r="Q106"/>
  <c r="X106"/>
  <c r="V106"/>
  <c r="T106"/>
  <c r="P106"/>
  <c r="BK106"/>
  <c r="K106"/>
  <c r="BG106"/>
  <c r="BI96"/>
  <c r="BH96"/>
  <c r="BF96"/>
  <c r="BE96"/>
  <c r="R96"/>
  <c r="Q96"/>
  <c r="X96"/>
  <c r="V96"/>
  <c r="T96"/>
  <c r="P96"/>
  <c r="BK96"/>
  <c r="K96"/>
  <c r="BG96"/>
  <c r="BI93"/>
  <c r="F41"/>
  <c i="1" r="BF60"/>
  <c i="6" r="BH93"/>
  <c r="F40"/>
  <c i="1" r="BE60"/>
  <c i="6" r="BF93"/>
  <c r="K38"/>
  <c i="1" r="AY60"/>
  <c i="6" r="F38"/>
  <c i="1" r="BC60"/>
  <c i="6" r="BE93"/>
  <c r="K37"/>
  <c i="1" r="AX60"/>
  <c i="6" r="F37"/>
  <c i="1" r="BB60"/>
  <c i="6" r="R93"/>
  <c r="R92"/>
  <c r="R91"/>
  <c r="R90"/>
  <c r="J65"/>
  <c r="Q93"/>
  <c r="Q92"/>
  <c r="Q91"/>
  <c r="Q90"/>
  <c r="I65"/>
  <c r="X93"/>
  <c r="X92"/>
  <c r="X91"/>
  <c r="X90"/>
  <c r="V93"/>
  <c r="V92"/>
  <c r="V91"/>
  <c r="V90"/>
  <c r="T93"/>
  <c r="T92"/>
  <c r="T91"/>
  <c r="T90"/>
  <c i="1" r="AW60"/>
  <c i="6" r="P93"/>
  <c r="BK93"/>
  <c r="BK92"/>
  <c r="K92"/>
  <c r="BK91"/>
  <c r="K91"/>
  <c r="BK90"/>
  <c r="K90"/>
  <c r="K65"/>
  <c r="K34"/>
  <c i="1" r="AG60"/>
  <c i="6" r="K93"/>
  <c r="BG93"/>
  <c r="F39"/>
  <c i="1" r="BD60"/>
  <c i="6" r="K67"/>
  <c r="J67"/>
  <c r="I67"/>
  <c r="K66"/>
  <c r="J66"/>
  <c r="I66"/>
  <c r="J87"/>
  <c r="F86"/>
  <c r="F84"/>
  <c r="E82"/>
  <c r="K33"/>
  <c i="1" r="AT60"/>
  <c i="6" r="K32"/>
  <c i="1" r="AS60"/>
  <c i="6" r="J61"/>
  <c r="F60"/>
  <c r="F58"/>
  <c r="E56"/>
  <c r="K43"/>
  <c r="J23"/>
  <c r="E23"/>
  <c r="J86"/>
  <c r="J60"/>
  <c r="J22"/>
  <c r="J20"/>
  <c r="E20"/>
  <c r="F87"/>
  <c r="F61"/>
  <c r="J19"/>
  <c r="J14"/>
  <c r="J84"/>
  <c r="J58"/>
  <c r="E7"/>
  <c r="E78"/>
  <c r="E52"/>
  <c i="5" r="K41"/>
  <c r="K40"/>
  <c i="1" r="BA59"/>
  <c i="5" r="K39"/>
  <c i="1" r="AZ59"/>
  <c i="5" r="BI177"/>
  <c r="BH177"/>
  <c r="BF177"/>
  <c r="BE177"/>
  <c r="R177"/>
  <c r="Q177"/>
  <c r="X177"/>
  <c r="V177"/>
  <c r="T177"/>
  <c r="P177"/>
  <c r="BK177"/>
  <c r="K177"/>
  <c r="BG177"/>
  <c r="BI170"/>
  <c r="BH170"/>
  <c r="BF170"/>
  <c r="BE170"/>
  <c r="R170"/>
  <c r="R169"/>
  <c r="Q170"/>
  <c r="Q169"/>
  <c r="X170"/>
  <c r="X169"/>
  <c r="V170"/>
  <c r="V169"/>
  <c r="T170"/>
  <c r="T169"/>
  <c r="P170"/>
  <c r="BK170"/>
  <c r="BK169"/>
  <c r="K169"/>
  <c r="K170"/>
  <c r="BG170"/>
  <c r="K68"/>
  <c r="J68"/>
  <c r="I68"/>
  <c r="BI166"/>
  <c r="BH166"/>
  <c r="BF166"/>
  <c r="BE166"/>
  <c r="R166"/>
  <c r="Q166"/>
  <c r="X166"/>
  <c r="V166"/>
  <c r="T166"/>
  <c r="P166"/>
  <c r="BK166"/>
  <c r="K166"/>
  <c r="BG166"/>
  <c r="BI161"/>
  <c r="BH161"/>
  <c r="BF161"/>
  <c r="BE161"/>
  <c r="R161"/>
  <c r="Q161"/>
  <c r="X161"/>
  <c r="V161"/>
  <c r="T161"/>
  <c r="P161"/>
  <c r="BK161"/>
  <c r="K161"/>
  <c r="BG161"/>
  <c r="BI159"/>
  <c r="BH159"/>
  <c r="BF159"/>
  <c r="BE159"/>
  <c r="R159"/>
  <c r="Q159"/>
  <c r="X159"/>
  <c r="V159"/>
  <c r="T159"/>
  <c r="P159"/>
  <c r="BK159"/>
  <c r="K159"/>
  <c r="BG159"/>
  <c r="BI157"/>
  <c r="BH157"/>
  <c r="BF157"/>
  <c r="BE157"/>
  <c r="R157"/>
  <c r="Q157"/>
  <c r="X157"/>
  <c r="V157"/>
  <c r="T157"/>
  <c r="P157"/>
  <c r="BK157"/>
  <c r="K157"/>
  <c r="BG157"/>
  <c r="BI155"/>
  <c r="BH155"/>
  <c r="BF155"/>
  <c r="BE155"/>
  <c r="R155"/>
  <c r="Q155"/>
  <c r="X155"/>
  <c r="V155"/>
  <c r="T155"/>
  <c r="P155"/>
  <c r="BK155"/>
  <c r="K155"/>
  <c r="BG155"/>
  <c r="BI153"/>
  <c r="BH153"/>
  <c r="BF153"/>
  <c r="BE153"/>
  <c r="R153"/>
  <c r="Q153"/>
  <c r="X153"/>
  <c r="V153"/>
  <c r="T153"/>
  <c r="P153"/>
  <c r="BK153"/>
  <c r="K153"/>
  <c r="BG153"/>
  <c r="BI142"/>
  <c r="BH142"/>
  <c r="BF142"/>
  <c r="BE142"/>
  <c r="R142"/>
  <c r="Q142"/>
  <c r="X142"/>
  <c r="V142"/>
  <c r="T142"/>
  <c r="P142"/>
  <c r="BK142"/>
  <c r="K142"/>
  <c r="BG142"/>
  <c r="BI136"/>
  <c r="BH136"/>
  <c r="BF136"/>
  <c r="BE136"/>
  <c r="R136"/>
  <c r="Q136"/>
  <c r="X136"/>
  <c r="V136"/>
  <c r="T136"/>
  <c r="P136"/>
  <c r="BK136"/>
  <c r="K136"/>
  <c r="BG136"/>
  <c r="BI129"/>
  <c r="BH129"/>
  <c r="BF129"/>
  <c r="BE129"/>
  <c r="R129"/>
  <c r="Q129"/>
  <c r="X129"/>
  <c r="V129"/>
  <c r="T129"/>
  <c r="P129"/>
  <c r="BK129"/>
  <c r="K129"/>
  <c r="BG129"/>
  <c r="BI127"/>
  <c r="BH127"/>
  <c r="BF127"/>
  <c r="BE127"/>
  <c r="R127"/>
  <c r="Q127"/>
  <c r="X127"/>
  <c r="V127"/>
  <c r="T127"/>
  <c r="P127"/>
  <c r="BK127"/>
  <c r="K127"/>
  <c r="BG127"/>
  <c r="BI125"/>
  <c r="BH125"/>
  <c r="BF125"/>
  <c r="BE125"/>
  <c r="R125"/>
  <c r="Q125"/>
  <c r="X125"/>
  <c r="V125"/>
  <c r="T125"/>
  <c r="P125"/>
  <c r="BK125"/>
  <c r="K125"/>
  <c r="BG125"/>
  <c r="BI123"/>
  <c r="BH123"/>
  <c r="BF123"/>
  <c r="BE123"/>
  <c r="R123"/>
  <c r="Q123"/>
  <c r="X123"/>
  <c r="V123"/>
  <c r="T123"/>
  <c r="P123"/>
  <c r="BK123"/>
  <c r="K123"/>
  <c r="BG123"/>
  <c r="BI115"/>
  <c r="BH115"/>
  <c r="BF115"/>
  <c r="BE115"/>
  <c r="R115"/>
  <c r="Q115"/>
  <c r="X115"/>
  <c r="V115"/>
  <c r="T115"/>
  <c r="P115"/>
  <c r="BK115"/>
  <c r="K115"/>
  <c r="BG115"/>
  <c r="BI112"/>
  <c r="BH112"/>
  <c r="BF112"/>
  <c r="BE112"/>
  <c r="R112"/>
  <c r="Q112"/>
  <c r="X112"/>
  <c r="V112"/>
  <c r="T112"/>
  <c r="P112"/>
  <c r="BK112"/>
  <c r="K112"/>
  <c r="BG112"/>
  <c r="BI109"/>
  <c r="BH109"/>
  <c r="BF109"/>
  <c r="BE109"/>
  <c r="R109"/>
  <c r="Q109"/>
  <c r="X109"/>
  <c r="V109"/>
  <c r="T109"/>
  <c r="P109"/>
  <c r="BK109"/>
  <c r="K109"/>
  <c r="BG109"/>
  <c r="BI103"/>
  <c r="BH103"/>
  <c r="BF103"/>
  <c r="BE103"/>
  <c r="R103"/>
  <c r="Q103"/>
  <c r="X103"/>
  <c r="V103"/>
  <c r="T103"/>
  <c r="P103"/>
  <c r="BK103"/>
  <c r="K103"/>
  <c r="BG103"/>
  <c r="BI96"/>
  <c r="BH96"/>
  <c r="BF96"/>
  <c r="BE96"/>
  <c r="R96"/>
  <c r="Q96"/>
  <c r="X96"/>
  <c r="V96"/>
  <c r="T96"/>
  <c r="P96"/>
  <c r="BK96"/>
  <c r="K96"/>
  <c r="BG96"/>
  <c r="BI93"/>
  <c r="F41"/>
  <c i="1" r="BF59"/>
  <c i="5" r="BH93"/>
  <c r="F40"/>
  <c i="1" r="BE59"/>
  <c i="5" r="BF93"/>
  <c r="K38"/>
  <c i="1" r="AY59"/>
  <c i="5" r="F38"/>
  <c i="1" r="BC59"/>
  <c i="5" r="BE93"/>
  <c r="K37"/>
  <c i="1" r="AX59"/>
  <c i="5" r="F37"/>
  <c i="1" r="BB59"/>
  <c i="5" r="R93"/>
  <c r="R92"/>
  <c r="R91"/>
  <c r="R90"/>
  <c r="J65"/>
  <c r="Q93"/>
  <c r="Q92"/>
  <c r="Q91"/>
  <c r="Q90"/>
  <c r="I65"/>
  <c r="X93"/>
  <c r="X92"/>
  <c r="X91"/>
  <c r="X90"/>
  <c r="V93"/>
  <c r="V92"/>
  <c r="V91"/>
  <c r="V90"/>
  <c r="T93"/>
  <c r="T92"/>
  <c r="T91"/>
  <c r="T90"/>
  <c i="1" r="AW59"/>
  <c i="5" r="P93"/>
  <c r="BK93"/>
  <c r="BK92"/>
  <c r="K92"/>
  <c r="BK91"/>
  <c r="K91"/>
  <c r="BK90"/>
  <c r="K90"/>
  <c r="K65"/>
  <c r="K34"/>
  <c i="1" r="AG59"/>
  <c i="5" r="K93"/>
  <c r="BG93"/>
  <c r="F39"/>
  <c i="1" r="BD59"/>
  <c i="5" r="K67"/>
  <c r="J67"/>
  <c r="I67"/>
  <c r="K66"/>
  <c r="J66"/>
  <c r="I66"/>
  <c r="J87"/>
  <c r="F86"/>
  <c r="F84"/>
  <c r="E82"/>
  <c r="K33"/>
  <c i="1" r="AT59"/>
  <c i="5" r="K32"/>
  <c i="1" r="AS59"/>
  <c i="5" r="J61"/>
  <c r="F60"/>
  <c r="F58"/>
  <c r="E56"/>
  <c r="K43"/>
  <c r="J23"/>
  <c r="E23"/>
  <c r="J86"/>
  <c r="J60"/>
  <c r="J22"/>
  <c r="J20"/>
  <c r="E20"/>
  <c r="F87"/>
  <c r="F61"/>
  <c r="J19"/>
  <c r="J14"/>
  <c r="J84"/>
  <c r="J58"/>
  <c r="E7"/>
  <c r="E78"/>
  <c r="E52"/>
  <c i="4" r="K41"/>
  <c r="K40"/>
  <c i="1" r="BA58"/>
  <c i="4" r="K39"/>
  <c i="1" r="AZ58"/>
  <c i="4" r="BI289"/>
  <c r="BH289"/>
  <c r="BF289"/>
  <c r="BE289"/>
  <c r="R289"/>
  <c r="Q289"/>
  <c r="X289"/>
  <c r="V289"/>
  <c r="T289"/>
  <c r="P289"/>
  <c r="BK289"/>
  <c r="K289"/>
  <c r="BG289"/>
  <c r="BI287"/>
  <c r="BH287"/>
  <c r="BF287"/>
  <c r="BE287"/>
  <c r="R287"/>
  <c r="Q287"/>
  <c r="X287"/>
  <c r="V287"/>
  <c r="T287"/>
  <c r="P287"/>
  <c r="BK287"/>
  <c r="K287"/>
  <c r="BG287"/>
  <c r="BI283"/>
  <c r="BH283"/>
  <c r="BF283"/>
  <c r="BE283"/>
  <c r="R283"/>
  <c r="Q283"/>
  <c r="X283"/>
  <c r="V283"/>
  <c r="T283"/>
  <c r="P283"/>
  <c r="BK283"/>
  <c r="K283"/>
  <c r="BG283"/>
  <c r="BI279"/>
  <c r="BH279"/>
  <c r="BF279"/>
  <c r="BE279"/>
  <c r="R279"/>
  <c r="Q279"/>
  <c r="X279"/>
  <c r="V279"/>
  <c r="T279"/>
  <c r="P279"/>
  <c r="BK279"/>
  <c r="K279"/>
  <c r="BG279"/>
  <c r="BI275"/>
  <c r="BH275"/>
  <c r="BF275"/>
  <c r="BE275"/>
  <c r="R275"/>
  <c r="Q275"/>
  <c r="X275"/>
  <c r="V275"/>
  <c r="T275"/>
  <c r="P275"/>
  <c r="BK275"/>
  <c r="K275"/>
  <c r="BG275"/>
  <c r="BI271"/>
  <c r="BH271"/>
  <c r="BF271"/>
  <c r="BE271"/>
  <c r="R271"/>
  <c r="Q271"/>
  <c r="X271"/>
  <c r="V271"/>
  <c r="T271"/>
  <c r="P271"/>
  <c r="BK271"/>
  <c r="K271"/>
  <c r="BG271"/>
  <c r="BI267"/>
  <c r="BH267"/>
  <c r="BF267"/>
  <c r="BE267"/>
  <c r="R267"/>
  <c r="Q267"/>
  <c r="X267"/>
  <c r="V267"/>
  <c r="T267"/>
  <c r="P267"/>
  <c r="BK267"/>
  <c r="K267"/>
  <c r="BG267"/>
  <c r="BI262"/>
  <c r="BH262"/>
  <c r="BF262"/>
  <c r="BE262"/>
  <c r="R262"/>
  <c r="Q262"/>
  <c r="X262"/>
  <c r="V262"/>
  <c r="T262"/>
  <c r="P262"/>
  <c r="BK262"/>
  <c r="K262"/>
  <c r="BG262"/>
  <c r="BI258"/>
  <c r="BH258"/>
  <c r="BF258"/>
  <c r="BE258"/>
  <c r="R258"/>
  <c r="Q258"/>
  <c r="X258"/>
  <c r="V258"/>
  <c r="T258"/>
  <c r="P258"/>
  <c r="BK258"/>
  <c r="K258"/>
  <c r="BG258"/>
  <c r="BI252"/>
  <c r="BH252"/>
  <c r="BF252"/>
  <c r="BE252"/>
  <c r="R252"/>
  <c r="Q252"/>
  <c r="X252"/>
  <c r="V252"/>
  <c r="T252"/>
  <c r="P252"/>
  <c r="BK252"/>
  <c r="K252"/>
  <c r="BG252"/>
  <c r="BI249"/>
  <c r="BH249"/>
  <c r="BF249"/>
  <c r="BE249"/>
  <c r="R249"/>
  <c r="Q249"/>
  <c r="X249"/>
  <c r="V249"/>
  <c r="T249"/>
  <c r="P249"/>
  <c r="BK249"/>
  <c r="K249"/>
  <c r="BG249"/>
  <c r="BI243"/>
  <c r="BH243"/>
  <c r="BF243"/>
  <c r="BE243"/>
  <c r="R243"/>
  <c r="Q243"/>
  <c r="X243"/>
  <c r="V243"/>
  <c r="T243"/>
  <c r="P243"/>
  <c r="BK243"/>
  <c r="K243"/>
  <c r="BG243"/>
  <c r="BI239"/>
  <c r="BH239"/>
  <c r="BF239"/>
  <c r="BE239"/>
  <c r="R239"/>
  <c r="Q239"/>
  <c r="X239"/>
  <c r="V239"/>
  <c r="T239"/>
  <c r="P239"/>
  <c r="BK239"/>
  <c r="K239"/>
  <c r="BG239"/>
  <c r="BI233"/>
  <c r="BH233"/>
  <c r="BF233"/>
  <c r="BE233"/>
  <c r="R233"/>
  <c r="R232"/>
  <c r="Q233"/>
  <c r="Q232"/>
  <c r="X233"/>
  <c r="X232"/>
  <c r="V233"/>
  <c r="V232"/>
  <c r="T233"/>
  <c r="T232"/>
  <c r="P233"/>
  <c r="BK233"/>
  <c r="BK232"/>
  <c r="K232"/>
  <c r="K233"/>
  <c r="BG233"/>
  <c r="K68"/>
  <c r="J68"/>
  <c r="I68"/>
  <c r="BI226"/>
  <c r="BH226"/>
  <c r="BF226"/>
  <c r="BE226"/>
  <c r="R226"/>
  <c r="Q226"/>
  <c r="X226"/>
  <c r="V226"/>
  <c r="T226"/>
  <c r="P226"/>
  <c r="BK226"/>
  <c r="K226"/>
  <c r="BG226"/>
  <c r="BI220"/>
  <c r="BH220"/>
  <c r="BF220"/>
  <c r="BE220"/>
  <c r="R220"/>
  <c r="Q220"/>
  <c r="X220"/>
  <c r="V220"/>
  <c r="T220"/>
  <c r="P220"/>
  <c r="BK220"/>
  <c r="K220"/>
  <c r="BG220"/>
  <c r="BI217"/>
  <c r="BH217"/>
  <c r="BF217"/>
  <c r="BE217"/>
  <c r="R217"/>
  <c r="Q217"/>
  <c r="X217"/>
  <c r="V217"/>
  <c r="T217"/>
  <c r="P217"/>
  <c r="BK217"/>
  <c r="K217"/>
  <c r="BG217"/>
  <c r="BI214"/>
  <c r="BH214"/>
  <c r="BF214"/>
  <c r="BE214"/>
  <c r="R214"/>
  <c r="Q214"/>
  <c r="X214"/>
  <c r="V214"/>
  <c r="T214"/>
  <c r="P214"/>
  <c r="BK214"/>
  <c r="K214"/>
  <c r="BG214"/>
  <c r="BI208"/>
  <c r="BH208"/>
  <c r="BF208"/>
  <c r="BE208"/>
  <c r="R208"/>
  <c r="Q208"/>
  <c r="X208"/>
  <c r="V208"/>
  <c r="T208"/>
  <c r="P208"/>
  <c r="BK208"/>
  <c r="K208"/>
  <c r="BG208"/>
  <c r="BI203"/>
  <c r="BH203"/>
  <c r="BF203"/>
  <c r="BE203"/>
  <c r="R203"/>
  <c r="Q203"/>
  <c r="X203"/>
  <c r="V203"/>
  <c r="T203"/>
  <c r="P203"/>
  <c r="BK203"/>
  <c r="K203"/>
  <c r="BG203"/>
  <c r="BI196"/>
  <c r="BH196"/>
  <c r="BF196"/>
  <c r="BE196"/>
  <c r="R196"/>
  <c r="Q196"/>
  <c r="X196"/>
  <c r="V196"/>
  <c r="T196"/>
  <c r="P196"/>
  <c r="BK196"/>
  <c r="K196"/>
  <c r="BG196"/>
  <c r="BI187"/>
  <c r="BH187"/>
  <c r="BF187"/>
  <c r="BE187"/>
  <c r="R187"/>
  <c r="Q187"/>
  <c r="X187"/>
  <c r="V187"/>
  <c r="T187"/>
  <c r="P187"/>
  <c r="BK187"/>
  <c r="K187"/>
  <c r="BG187"/>
  <c r="BI184"/>
  <c r="BH184"/>
  <c r="BF184"/>
  <c r="BE184"/>
  <c r="R184"/>
  <c r="Q184"/>
  <c r="X184"/>
  <c r="V184"/>
  <c r="T184"/>
  <c r="P184"/>
  <c r="BK184"/>
  <c r="K184"/>
  <c r="BG184"/>
  <c r="BI181"/>
  <c r="BH181"/>
  <c r="BF181"/>
  <c r="BE181"/>
  <c r="R181"/>
  <c r="Q181"/>
  <c r="X181"/>
  <c r="V181"/>
  <c r="T181"/>
  <c r="P181"/>
  <c r="BK181"/>
  <c r="K181"/>
  <c r="BG181"/>
  <c r="BI176"/>
  <c r="BH176"/>
  <c r="BF176"/>
  <c r="BE176"/>
  <c r="R176"/>
  <c r="Q176"/>
  <c r="X176"/>
  <c r="V176"/>
  <c r="T176"/>
  <c r="P176"/>
  <c r="BK176"/>
  <c r="K176"/>
  <c r="BG176"/>
  <c r="BI169"/>
  <c r="BH169"/>
  <c r="BF169"/>
  <c r="BE169"/>
  <c r="R169"/>
  <c r="Q169"/>
  <c r="X169"/>
  <c r="V169"/>
  <c r="T169"/>
  <c r="P169"/>
  <c r="BK169"/>
  <c r="K169"/>
  <c r="BG169"/>
  <c r="BI161"/>
  <c r="BH161"/>
  <c r="BF161"/>
  <c r="BE161"/>
  <c r="R161"/>
  <c r="Q161"/>
  <c r="X161"/>
  <c r="V161"/>
  <c r="T161"/>
  <c r="P161"/>
  <c r="BK161"/>
  <c r="K161"/>
  <c r="BG161"/>
  <c r="BI154"/>
  <c r="BH154"/>
  <c r="BF154"/>
  <c r="BE154"/>
  <c r="R154"/>
  <c r="Q154"/>
  <c r="X154"/>
  <c r="V154"/>
  <c r="T154"/>
  <c r="P154"/>
  <c r="BK154"/>
  <c r="K154"/>
  <c r="BG154"/>
  <c r="BI149"/>
  <c r="BH149"/>
  <c r="BF149"/>
  <c r="BE149"/>
  <c r="R149"/>
  <c r="Q149"/>
  <c r="X149"/>
  <c r="V149"/>
  <c r="T149"/>
  <c r="P149"/>
  <c r="BK149"/>
  <c r="K149"/>
  <c r="BG149"/>
  <c r="BI143"/>
  <c r="BH143"/>
  <c r="BF143"/>
  <c r="BE143"/>
  <c r="R143"/>
  <c r="Q143"/>
  <c r="X143"/>
  <c r="V143"/>
  <c r="T143"/>
  <c r="P143"/>
  <c r="BK143"/>
  <c r="K143"/>
  <c r="BG143"/>
  <c r="BI133"/>
  <c r="BH133"/>
  <c r="BF133"/>
  <c r="BE133"/>
  <c r="R133"/>
  <c r="Q133"/>
  <c r="X133"/>
  <c r="V133"/>
  <c r="T133"/>
  <c r="P133"/>
  <c r="BK133"/>
  <c r="K133"/>
  <c r="BG133"/>
  <c r="BI130"/>
  <c r="BH130"/>
  <c r="BF130"/>
  <c r="BE130"/>
  <c r="R130"/>
  <c r="Q130"/>
  <c r="X130"/>
  <c r="V130"/>
  <c r="T130"/>
  <c r="P130"/>
  <c r="BK130"/>
  <c r="K130"/>
  <c r="BG130"/>
  <c r="BI124"/>
  <c r="BH124"/>
  <c r="BF124"/>
  <c r="BE124"/>
  <c r="R124"/>
  <c r="Q124"/>
  <c r="X124"/>
  <c r="V124"/>
  <c r="T124"/>
  <c r="P124"/>
  <c r="BK124"/>
  <c r="K124"/>
  <c r="BG124"/>
  <c r="BI118"/>
  <c r="BH118"/>
  <c r="BF118"/>
  <c r="BE118"/>
  <c r="R118"/>
  <c r="Q118"/>
  <c r="X118"/>
  <c r="V118"/>
  <c r="T118"/>
  <c r="P118"/>
  <c r="BK118"/>
  <c r="K118"/>
  <c r="BG118"/>
  <c r="BI115"/>
  <c r="BH115"/>
  <c r="BF115"/>
  <c r="BE115"/>
  <c r="R115"/>
  <c r="Q115"/>
  <c r="X115"/>
  <c r="V115"/>
  <c r="T115"/>
  <c r="P115"/>
  <c r="BK115"/>
  <c r="K115"/>
  <c r="BG115"/>
  <c r="BI112"/>
  <c r="BH112"/>
  <c r="BF112"/>
  <c r="BE112"/>
  <c r="R112"/>
  <c r="Q112"/>
  <c r="X112"/>
  <c r="V112"/>
  <c r="T112"/>
  <c r="P112"/>
  <c r="BK112"/>
  <c r="K112"/>
  <c r="BG112"/>
  <c r="BI109"/>
  <c r="BH109"/>
  <c r="BF109"/>
  <c r="BE109"/>
  <c r="R109"/>
  <c r="Q109"/>
  <c r="X109"/>
  <c r="V109"/>
  <c r="T109"/>
  <c r="P109"/>
  <c r="BK109"/>
  <c r="K109"/>
  <c r="BG109"/>
  <c r="BI99"/>
  <c r="BH99"/>
  <c r="BF99"/>
  <c r="BE99"/>
  <c r="R99"/>
  <c r="Q99"/>
  <c r="X99"/>
  <c r="V99"/>
  <c r="T99"/>
  <c r="P99"/>
  <c r="BK99"/>
  <c r="K99"/>
  <c r="BG99"/>
  <c r="BI96"/>
  <c r="BH96"/>
  <c r="BF96"/>
  <c r="BE96"/>
  <c r="R96"/>
  <c r="Q96"/>
  <c r="X96"/>
  <c r="V96"/>
  <c r="T96"/>
  <c r="P96"/>
  <c r="BK96"/>
  <c r="K96"/>
  <c r="BG96"/>
  <c r="BI93"/>
  <c r="F41"/>
  <c i="1" r="BF58"/>
  <c i="4" r="BH93"/>
  <c r="F40"/>
  <c i="1" r="BE58"/>
  <c i="4" r="BF93"/>
  <c r="K38"/>
  <c i="1" r="AY58"/>
  <c i="4" r="F38"/>
  <c i="1" r="BC58"/>
  <c i="4" r="BE93"/>
  <c r="K37"/>
  <c i="1" r="AX58"/>
  <c i="4" r="F37"/>
  <c i="1" r="BB58"/>
  <c i="4" r="R93"/>
  <c r="R92"/>
  <c r="R91"/>
  <c r="R90"/>
  <c r="J65"/>
  <c r="Q93"/>
  <c r="Q92"/>
  <c r="Q91"/>
  <c r="Q90"/>
  <c r="I65"/>
  <c r="X93"/>
  <c r="X92"/>
  <c r="X91"/>
  <c r="X90"/>
  <c r="V93"/>
  <c r="V92"/>
  <c r="V91"/>
  <c r="V90"/>
  <c r="T93"/>
  <c r="T92"/>
  <c r="T91"/>
  <c r="T90"/>
  <c i="1" r="AW58"/>
  <c i="4" r="P93"/>
  <c r="BK93"/>
  <c r="BK92"/>
  <c r="K92"/>
  <c r="BK91"/>
  <c r="K91"/>
  <c r="BK90"/>
  <c r="K90"/>
  <c r="K65"/>
  <c r="K34"/>
  <c i="1" r="AG58"/>
  <c i="4" r="K93"/>
  <c r="BG93"/>
  <c r="F39"/>
  <c i="1" r="BD58"/>
  <c i="4" r="K67"/>
  <c r="J67"/>
  <c r="I67"/>
  <c r="K66"/>
  <c r="J66"/>
  <c r="I66"/>
  <c r="J87"/>
  <c r="F86"/>
  <c r="F84"/>
  <c r="E82"/>
  <c r="K33"/>
  <c i="1" r="AT58"/>
  <c i="4" r="K32"/>
  <c i="1" r="AS58"/>
  <c i="4" r="J61"/>
  <c r="F60"/>
  <c r="F58"/>
  <c r="E56"/>
  <c r="K43"/>
  <c r="J23"/>
  <c r="E23"/>
  <c r="J86"/>
  <c r="J60"/>
  <c r="J22"/>
  <c r="J20"/>
  <c r="E20"/>
  <c r="F87"/>
  <c r="F61"/>
  <c r="J19"/>
  <c r="J14"/>
  <c r="J84"/>
  <c r="J58"/>
  <c r="E7"/>
  <c r="E78"/>
  <c r="E52"/>
  <c i="3" r="K41"/>
  <c r="K40"/>
  <c i="1" r="BA57"/>
  <c i="3" r="K39"/>
  <c i="1" r="AZ57"/>
  <c i="3" r="BI172"/>
  <c r="BH172"/>
  <c r="BF172"/>
  <c r="BE172"/>
  <c r="R172"/>
  <c r="Q172"/>
  <c r="X172"/>
  <c r="V172"/>
  <c r="T172"/>
  <c r="P172"/>
  <c r="BK172"/>
  <c r="K172"/>
  <c r="BG172"/>
  <c r="BI165"/>
  <c r="BH165"/>
  <c r="BF165"/>
  <c r="BE165"/>
  <c r="R165"/>
  <c r="R164"/>
  <c r="Q165"/>
  <c r="Q164"/>
  <c r="X165"/>
  <c r="X164"/>
  <c r="V165"/>
  <c r="V164"/>
  <c r="T165"/>
  <c r="T164"/>
  <c r="P165"/>
  <c r="BK165"/>
  <c r="BK164"/>
  <c r="K164"/>
  <c r="K165"/>
  <c r="BG165"/>
  <c r="K68"/>
  <c r="J68"/>
  <c r="I68"/>
  <c r="BI159"/>
  <c r="BH159"/>
  <c r="BF159"/>
  <c r="BE159"/>
  <c r="R159"/>
  <c r="Q159"/>
  <c r="X159"/>
  <c r="V159"/>
  <c r="T159"/>
  <c r="P159"/>
  <c r="BK159"/>
  <c r="K159"/>
  <c r="BG159"/>
  <c r="BI157"/>
  <c r="BH157"/>
  <c r="BF157"/>
  <c r="BE157"/>
  <c r="R157"/>
  <c r="Q157"/>
  <c r="X157"/>
  <c r="V157"/>
  <c r="T157"/>
  <c r="P157"/>
  <c r="BK157"/>
  <c r="K157"/>
  <c r="BG157"/>
  <c r="BI155"/>
  <c r="BH155"/>
  <c r="BF155"/>
  <c r="BE155"/>
  <c r="R155"/>
  <c r="Q155"/>
  <c r="X155"/>
  <c r="V155"/>
  <c r="T155"/>
  <c r="P155"/>
  <c r="BK155"/>
  <c r="K155"/>
  <c r="BG155"/>
  <c r="BI153"/>
  <c r="BH153"/>
  <c r="BF153"/>
  <c r="BE153"/>
  <c r="R153"/>
  <c r="Q153"/>
  <c r="X153"/>
  <c r="V153"/>
  <c r="T153"/>
  <c r="P153"/>
  <c r="BK153"/>
  <c r="K153"/>
  <c r="BG153"/>
  <c r="BI151"/>
  <c r="BH151"/>
  <c r="BF151"/>
  <c r="BE151"/>
  <c r="R151"/>
  <c r="Q151"/>
  <c r="X151"/>
  <c r="V151"/>
  <c r="T151"/>
  <c r="P151"/>
  <c r="BK151"/>
  <c r="K151"/>
  <c r="BG151"/>
  <c r="BI140"/>
  <c r="BH140"/>
  <c r="BF140"/>
  <c r="BE140"/>
  <c r="R140"/>
  <c r="Q140"/>
  <c r="X140"/>
  <c r="V140"/>
  <c r="T140"/>
  <c r="P140"/>
  <c r="BK140"/>
  <c r="K140"/>
  <c r="BG140"/>
  <c r="BI135"/>
  <c r="BH135"/>
  <c r="BF135"/>
  <c r="BE135"/>
  <c r="R135"/>
  <c r="Q135"/>
  <c r="X135"/>
  <c r="V135"/>
  <c r="T135"/>
  <c r="P135"/>
  <c r="BK135"/>
  <c r="K135"/>
  <c r="BG135"/>
  <c r="BI128"/>
  <c r="BH128"/>
  <c r="BF128"/>
  <c r="BE128"/>
  <c r="R128"/>
  <c r="Q128"/>
  <c r="X128"/>
  <c r="V128"/>
  <c r="T128"/>
  <c r="P128"/>
  <c r="BK128"/>
  <c r="K128"/>
  <c r="BG128"/>
  <c r="BI126"/>
  <c r="BH126"/>
  <c r="BF126"/>
  <c r="BE126"/>
  <c r="R126"/>
  <c r="Q126"/>
  <c r="X126"/>
  <c r="V126"/>
  <c r="T126"/>
  <c r="P126"/>
  <c r="BK126"/>
  <c r="K126"/>
  <c r="BG126"/>
  <c r="BI124"/>
  <c r="BH124"/>
  <c r="BF124"/>
  <c r="BE124"/>
  <c r="R124"/>
  <c r="Q124"/>
  <c r="X124"/>
  <c r="V124"/>
  <c r="T124"/>
  <c r="P124"/>
  <c r="BK124"/>
  <c r="K124"/>
  <c r="BG124"/>
  <c r="BI122"/>
  <c r="BH122"/>
  <c r="BF122"/>
  <c r="BE122"/>
  <c r="R122"/>
  <c r="Q122"/>
  <c r="X122"/>
  <c r="V122"/>
  <c r="T122"/>
  <c r="P122"/>
  <c r="BK122"/>
  <c r="K122"/>
  <c r="BG122"/>
  <c r="BI114"/>
  <c r="BH114"/>
  <c r="BF114"/>
  <c r="BE114"/>
  <c r="R114"/>
  <c r="Q114"/>
  <c r="X114"/>
  <c r="V114"/>
  <c r="T114"/>
  <c r="P114"/>
  <c r="BK114"/>
  <c r="K114"/>
  <c r="BG114"/>
  <c r="BI111"/>
  <c r="BH111"/>
  <c r="BF111"/>
  <c r="BE111"/>
  <c r="R111"/>
  <c r="Q111"/>
  <c r="X111"/>
  <c r="V111"/>
  <c r="T111"/>
  <c r="P111"/>
  <c r="BK111"/>
  <c r="K111"/>
  <c r="BG111"/>
  <c r="BI108"/>
  <c r="BH108"/>
  <c r="BF108"/>
  <c r="BE108"/>
  <c r="R108"/>
  <c r="Q108"/>
  <c r="X108"/>
  <c r="V108"/>
  <c r="T108"/>
  <c r="P108"/>
  <c r="BK108"/>
  <c r="K108"/>
  <c r="BG108"/>
  <c r="BI102"/>
  <c r="BH102"/>
  <c r="BF102"/>
  <c r="BE102"/>
  <c r="R102"/>
  <c r="Q102"/>
  <c r="X102"/>
  <c r="V102"/>
  <c r="T102"/>
  <c r="P102"/>
  <c r="BK102"/>
  <c r="K102"/>
  <c r="BG102"/>
  <c r="BI96"/>
  <c r="BH96"/>
  <c r="BF96"/>
  <c r="BE96"/>
  <c r="R96"/>
  <c r="Q96"/>
  <c r="X96"/>
  <c r="V96"/>
  <c r="T96"/>
  <c r="P96"/>
  <c r="BK96"/>
  <c r="K96"/>
  <c r="BG96"/>
  <c r="BI93"/>
  <c r="F41"/>
  <c i="1" r="BF57"/>
  <c i="3" r="BH93"/>
  <c r="F40"/>
  <c i="1" r="BE57"/>
  <c i="3" r="BF93"/>
  <c r="K38"/>
  <c i="1" r="AY57"/>
  <c i="3" r="F38"/>
  <c i="1" r="BC57"/>
  <c i="3" r="BE93"/>
  <c r="K37"/>
  <c i="1" r="AX57"/>
  <c i="3" r="F37"/>
  <c i="1" r="BB57"/>
  <c i="3" r="R93"/>
  <c r="R92"/>
  <c r="R91"/>
  <c r="R90"/>
  <c r="J65"/>
  <c r="Q93"/>
  <c r="Q92"/>
  <c r="Q91"/>
  <c r="Q90"/>
  <c r="I65"/>
  <c r="X93"/>
  <c r="X92"/>
  <c r="X91"/>
  <c r="X90"/>
  <c r="V93"/>
  <c r="V92"/>
  <c r="V91"/>
  <c r="V90"/>
  <c r="T93"/>
  <c r="T92"/>
  <c r="T91"/>
  <c r="T90"/>
  <c i="1" r="AW57"/>
  <c i="3" r="P93"/>
  <c r="BK93"/>
  <c r="BK92"/>
  <c r="K92"/>
  <c r="BK91"/>
  <c r="K91"/>
  <c r="BK90"/>
  <c r="K90"/>
  <c r="K65"/>
  <c r="K34"/>
  <c i="1" r="AG57"/>
  <c i="3" r="K93"/>
  <c r="BG93"/>
  <c r="F39"/>
  <c i="1" r="BD57"/>
  <c i="3" r="K67"/>
  <c r="J67"/>
  <c r="I67"/>
  <c r="K66"/>
  <c r="J66"/>
  <c r="I66"/>
  <c r="J87"/>
  <c r="F86"/>
  <c r="F84"/>
  <c r="E82"/>
  <c r="K33"/>
  <c i="1" r="AT57"/>
  <c i="3" r="K32"/>
  <c i="1" r="AS57"/>
  <c i="3" r="J61"/>
  <c r="F60"/>
  <c r="F58"/>
  <c r="E56"/>
  <c r="K43"/>
  <c r="J23"/>
  <c r="E23"/>
  <c r="J86"/>
  <c r="J60"/>
  <c r="J22"/>
  <c r="J20"/>
  <c r="E20"/>
  <c r="F87"/>
  <c r="F61"/>
  <c r="J19"/>
  <c r="J14"/>
  <c r="J84"/>
  <c r="J58"/>
  <c r="E7"/>
  <c r="E78"/>
  <c r="E52"/>
  <c i="2" r="K41"/>
  <c r="K40"/>
  <c i="1" r="BA56"/>
  <c i="2" r="K39"/>
  <c i="1" r="AZ56"/>
  <c i="2" r="BI346"/>
  <c r="BH346"/>
  <c r="BF346"/>
  <c r="BE346"/>
  <c r="R346"/>
  <c r="Q346"/>
  <c r="X346"/>
  <c r="V346"/>
  <c r="T346"/>
  <c r="P346"/>
  <c r="BK346"/>
  <c r="K346"/>
  <c r="BG346"/>
  <c r="BI344"/>
  <c r="BH344"/>
  <c r="BF344"/>
  <c r="BE344"/>
  <c r="R344"/>
  <c r="Q344"/>
  <c r="X344"/>
  <c r="V344"/>
  <c r="T344"/>
  <c r="P344"/>
  <c r="BK344"/>
  <c r="K344"/>
  <c r="BG344"/>
  <c r="BI342"/>
  <c r="BH342"/>
  <c r="BF342"/>
  <c r="BE342"/>
  <c r="R342"/>
  <c r="Q342"/>
  <c r="X342"/>
  <c r="V342"/>
  <c r="T342"/>
  <c r="P342"/>
  <c r="BK342"/>
  <c r="K342"/>
  <c r="BG342"/>
  <c r="BI340"/>
  <c r="BH340"/>
  <c r="BF340"/>
  <c r="BE340"/>
  <c r="R340"/>
  <c r="Q340"/>
  <c r="X340"/>
  <c r="V340"/>
  <c r="T340"/>
  <c r="P340"/>
  <c r="BK340"/>
  <c r="K340"/>
  <c r="BG340"/>
  <c r="BI337"/>
  <c r="BH337"/>
  <c r="BF337"/>
  <c r="BE337"/>
  <c r="R337"/>
  <c r="Q337"/>
  <c r="X337"/>
  <c r="V337"/>
  <c r="T337"/>
  <c r="P337"/>
  <c r="BK337"/>
  <c r="K337"/>
  <c r="BG337"/>
  <c r="BI333"/>
  <c r="BH333"/>
  <c r="BF333"/>
  <c r="BE333"/>
  <c r="R333"/>
  <c r="Q333"/>
  <c r="X333"/>
  <c r="V333"/>
  <c r="T333"/>
  <c r="P333"/>
  <c r="BK333"/>
  <c r="K333"/>
  <c r="BG333"/>
  <c r="BI329"/>
  <c r="BH329"/>
  <c r="BF329"/>
  <c r="BE329"/>
  <c r="R329"/>
  <c r="Q329"/>
  <c r="X329"/>
  <c r="V329"/>
  <c r="T329"/>
  <c r="P329"/>
  <c r="BK329"/>
  <c r="K329"/>
  <c r="BG329"/>
  <c r="BI327"/>
  <c r="BH327"/>
  <c r="BF327"/>
  <c r="BE327"/>
  <c r="R327"/>
  <c r="Q327"/>
  <c r="X327"/>
  <c r="V327"/>
  <c r="T327"/>
  <c r="P327"/>
  <c r="BK327"/>
  <c r="K327"/>
  <c r="BG327"/>
  <c r="BI325"/>
  <c r="BH325"/>
  <c r="BF325"/>
  <c r="BE325"/>
  <c r="R325"/>
  <c r="Q325"/>
  <c r="X325"/>
  <c r="V325"/>
  <c r="T325"/>
  <c r="P325"/>
  <c r="BK325"/>
  <c r="K325"/>
  <c r="BG325"/>
  <c r="BI323"/>
  <c r="BH323"/>
  <c r="BF323"/>
  <c r="BE323"/>
  <c r="R323"/>
  <c r="Q323"/>
  <c r="X323"/>
  <c r="V323"/>
  <c r="T323"/>
  <c r="P323"/>
  <c r="BK323"/>
  <c r="K323"/>
  <c r="BG323"/>
  <c r="BI321"/>
  <c r="BH321"/>
  <c r="BF321"/>
  <c r="BE321"/>
  <c r="R321"/>
  <c r="Q321"/>
  <c r="X321"/>
  <c r="V321"/>
  <c r="T321"/>
  <c r="P321"/>
  <c r="BK321"/>
  <c r="K321"/>
  <c r="BG321"/>
  <c r="BI319"/>
  <c r="BH319"/>
  <c r="BF319"/>
  <c r="BE319"/>
  <c r="R319"/>
  <c r="Q319"/>
  <c r="X319"/>
  <c r="V319"/>
  <c r="T319"/>
  <c r="P319"/>
  <c r="BK319"/>
  <c r="K319"/>
  <c r="BG319"/>
  <c r="BI317"/>
  <c r="BH317"/>
  <c r="BF317"/>
  <c r="BE317"/>
  <c r="R317"/>
  <c r="Q317"/>
  <c r="X317"/>
  <c r="V317"/>
  <c r="T317"/>
  <c r="P317"/>
  <c r="BK317"/>
  <c r="K317"/>
  <c r="BG317"/>
  <c r="BI315"/>
  <c r="BH315"/>
  <c r="BF315"/>
  <c r="BE315"/>
  <c r="R315"/>
  <c r="Q315"/>
  <c r="X315"/>
  <c r="V315"/>
  <c r="T315"/>
  <c r="P315"/>
  <c r="BK315"/>
  <c r="K315"/>
  <c r="BG315"/>
  <c r="BI313"/>
  <c r="BH313"/>
  <c r="BF313"/>
  <c r="BE313"/>
  <c r="R313"/>
  <c r="Q313"/>
  <c r="X313"/>
  <c r="V313"/>
  <c r="T313"/>
  <c r="P313"/>
  <c r="BK313"/>
  <c r="K313"/>
  <c r="BG313"/>
  <c r="BI309"/>
  <c r="BH309"/>
  <c r="BF309"/>
  <c r="BE309"/>
  <c r="R309"/>
  <c r="Q309"/>
  <c r="X309"/>
  <c r="V309"/>
  <c r="T309"/>
  <c r="P309"/>
  <c r="BK309"/>
  <c r="K309"/>
  <c r="BG309"/>
  <c r="BI306"/>
  <c r="BH306"/>
  <c r="BF306"/>
  <c r="BE306"/>
  <c r="R306"/>
  <c r="Q306"/>
  <c r="X306"/>
  <c r="V306"/>
  <c r="T306"/>
  <c r="P306"/>
  <c r="BK306"/>
  <c r="K306"/>
  <c r="BG306"/>
  <c r="BI301"/>
  <c r="BH301"/>
  <c r="BF301"/>
  <c r="BE301"/>
  <c r="R301"/>
  <c r="Q301"/>
  <c r="X301"/>
  <c r="V301"/>
  <c r="T301"/>
  <c r="P301"/>
  <c r="BK301"/>
  <c r="K301"/>
  <c r="BG301"/>
  <c r="BI293"/>
  <c r="BH293"/>
  <c r="BF293"/>
  <c r="BE293"/>
  <c r="R293"/>
  <c r="Q293"/>
  <c r="X293"/>
  <c r="V293"/>
  <c r="T293"/>
  <c r="P293"/>
  <c r="BK293"/>
  <c r="K293"/>
  <c r="BG293"/>
  <c r="BI285"/>
  <c r="BH285"/>
  <c r="BF285"/>
  <c r="BE285"/>
  <c r="R285"/>
  <c r="Q285"/>
  <c r="X285"/>
  <c r="V285"/>
  <c r="T285"/>
  <c r="P285"/>
  <c r="BK285"/>
  <c r="K285"/>
  <c r="BG285"/>
  <c r="BI280"/>
  <c r="BH280"/>
  <c r="BF280"/>
  <c r="BE280"/>
  <c r="R280"/>
  <c r="R279"/>
  <c r="Q280"/>
  <c r="Q279"/>
  <c r="X280"/>
  <c r="X279"/>
  <c r="V280"/>
  <c r="V279"/>
  <c r="T280"/>
  <c r="T279"/>
  <c r="P280"/>
  <c r="BK280"/>
  <c r="BK279"/>
  <c r="K279"/>
  <c r="K280"/>
  <c r="BG280"/>
  <c r="K68"/>
  <c r="J68"/>
  <c r="I68"/>
  <c r="BI273"/>
  <c r="BH273"/>
  <c r="BF273"/>
  <c r="BE273"/>
  <c r="R273"/>
  <c r="Q273"/>
  <c r="X273"/>
  <c r="V273"/>
  <c r="T273"/>
  <c r="P273"/>
  <c r="BK273"/>
  <c r="K273"/>
  <c r="BG273"/>
  <c r="BI267"/>
  <c r="BH267"/>
  <c r="BF267"/>
  <c r="BE267"/>
  <c r="R267"/>
  <c r="Q267"/>
  <c r="X267"/>
  <c r="V267"/>
  <c r="T267"/>
  <c r="P267"/>
  <c r="BK267"/>
  <c r="K267"/>
  <c r="BG267"/>
  <c r="BI259"/>
  <c r="BH259"/>
  <c r="BF259"/>
  <c r="BE259"/>
  <c r="R259"/>
  <c r="Q259"/>
  <c r="X259"/>
  <c r="V259"/>
  <c r="T259"/>
  <c r="P259"/>
  <c r="BK259"/>
  <c r="K259"/>
  <c r="BG259"/>
  <c r="BI256"/>
  <c r="BH256"/>
  <c r="BF256"/>
  <c r="BE256"/>
  <c r="R256"/>
  <c r="Q256"/>
  <c r="X256"/>
  <c r="V256"/>
  <c r="T256"/>
  <c r="P256"/>
  <c r="BK256"/>
  <c r="K256"/>
  <c r="BG256"/>
  <c r="BI250"/>
  <c r="BH250"/>
  <c r="BF250"/>
  <c r="BE250"/>
  <c r="R250"/>
  <c r="Q250"/>
  <c r="X250"/>
  <c r="V250"/>
  <c r="T250"/>
  <c r="P250"/>
  <c r="BK250"/>
  <c r="K250"/>
  <c r="BG250"/>
  <c r="BI244"/>
  <c r="BH244"/>
  <c r="BF244"/>
  <c r="BE244"/>
  <c r="R244"/>
  <c r="Q244"/>
  <c r="X244"/>
  <c r="V244"/>
  <c r="T244"/>
  <c r="P244"/>
  <c r="BK244"/>
  <c r="K244"/>
  <c r="BG244"/>
  <c r="BI238"/>
  <c r="BH238"/>
  <c r="BF238"/>
  <c r="BE238"/>
  <c r="R238"/>
  <c r="Q238"/>
  <c r="X238"/>
  <c r="V238"/>
  <c r="T238"/>
  <c r="P238"/>
  <c r="BK238"/>
  <c r="K238"/>
  <c r="BG238"/>
  <c r="BI235"/>
  <c r="BH235"/>
  <c r="BF235"/>
  <c r="BE235"/>
  <c r="R235"/>
  <c r="Q235"/>
  <c r="X235"/>
  <c r="V235"/>
  <c r="T235"/>
  <c r="P235"/>
  <c r="BK235"/>
  <c r="K235"/>
  <c r="BG235"/>
  <c r="BI232"/>
  <c r="BH232"/>
  <c r="BF232"/>
  <c r="BE232"/>
  <c r="R232"/>
  <c r="Q232"/>
  <c r="X232"/>
  <c r="V232"/>
  <c r="T232"/>
  <c r="P232"/>
  <c r="BK232"/>
  <c r="K232"/>
  <c r="BG232"/>
  <c r="BI229"/>
  <c r="BH229"/>
  <c r="BF229"/>
  <c r="BE229"/>
  <c r="R229"/>
  <c r="Q229"/>
  <c r="X229"/>
  <c r="V229"/>
  <c r="T229"/>
  <c r="P229"/>
  <c r="BK229"/>
  <c r="K229"/>
  <c r="BG229"/>
  <c r="BI226"/>
  <c r="BH226"/>
  <c r="BF226"/>
  <c r="BE226"/>
  <c r="R226"/>
  <c r="Q226"/>
  <c r="X226"/>
  <c r="V226"/>
  <c r="T226"/>
  <c r="P226"/>
  <c r="BK226"/>
  <c r="K226"/>
  <c r="BG226"/>
  <c r="BI220"/>
  <c r="BH220"/>
  <c r="BF220"/>
  <c r="BE220"/>
  <c r="R220"/>
  <c r="Q220"/>
  <c r="X220"/>
  <c r="V220"/>
  <c r="T220"/>
  <c r="P220"/>
  <c r="BK220"/>
  <c r="K220"/>
  <c r="BG220"/>
  <c r="BI214"/>
  <c r="BH214"/>
  <c r="BF214"/>
  <c r="BE214"/>
  <c r="R214"/>
  <c r="Q214"/>
  <c r="X214"/>
  <c r="V214"/>
  <c r="T214"/>
  <c r="P214"/>
  <c r="BK214"/>
  <c r="K214"/>
  <c r="BG214"/>
  <c r="BI211"/>
  <c r="BH211"/>
  <c r="BF211"/>
  <c r="BE211"/>
  <c r="R211"/>
  <c r="Q211"/>
  <c r="X211"/>
  <c r="V211"/>
  <c r="T211"/>
  <c r="P211"/>
  <c r="BK211"/>
  <c r="K211"/>
  <c r="BG211"/>
  <c r="BI208"/>
  <c r="BH208"/>
  <c r="BF208"/>
  <c r="BE208"/>
  <c r="R208"/>
  <c r="Q208"/>
  <c r="X208"/>
  <c r="V208"/>
  <c r="T208"/>
  <c r="P208"/>
  <c r="BK208"/>
  <c r="K208"/>
  <c r="BG208"/>
  <c r="BI202"/>
  <c r="BH202"/>
  <c r="BF202"/>
  <c r="BE202"/>
  <c r="R202"/>
  <c r="Q202"/>
  <c r="X202"/>
  <c r="V202"/>
  <c r="T202"/>
  <c r="P202"/>
  <c r="BK202"/>
  <c r="K202"/>
  <c r="BG202"/>
  <c r="BI196"/>
  <c r="BH196"/>
  <c r="BF196"/>
  <c r="BE196"/>
  <c r="R196"/>
  <c r="Q196"/>
  <c r="X196"/>
  <c r="V196"/>
  <c r="T196"/>
  <c r="P196"/>
  <c r="BK196"/>
  <c r="K196"/>
  <c r="BG196"/>
  <c r="BI193"/>
  <c r="BH193"/>
  <c r="BF193"/>
  <c r="BE193"/>
  <c r="R193"/>
  <c r="Q193"/>
  <c r="X193"/>
  <c r="V193"/>
  <c r="T193"/>
  <c r="P193"/>
  <c r="BK193"/>
  <c r="K193"/>
  <c r="BG193"/>
  <c r="BI187"/>
  <c r="BH187"/>
  <c r="BF187"/>
  <c r="BE187"/>
  <c r="R187"/>
  <c r="Q187"/>
  <c r="X187"/>
  <c r="V187"/>
  <c r="T187"/>
  <c r="P187"/>
  <c r="BK187"/>
  <c r="K187"/>
  <c r="BG187"/>
  <c r="BI182"/>
  <c r="BH182"/>
  <c r="BF182"/>
  <c r="BE182"/>
  <c r="R182"/>
  <c r="Q182"/>
  <c r="X182"/>
  <c r="V182"/>
  <c r="T182"/>
  <c r="P182"/>
  <c r="BK182"/>
  <c r="K182"/>
  <c r="BG182"/>
  <c r="BI171"/>
  <c r="BH171"/>
  <c r="BF171"/>
  <c r="BE171"/>
  <c r="R171"/>
  <c r="Q171"/>
  <c r="X171"/>
  <c r="V171"/>
  <c r="T171"/>
  <c r="P171"/>
  <c r="BK171"/>
  <c r="K171"/>
  <c r="BG171"/>
  <c r="BI168"/>
  <c r="BH168"/>
  <c r="BF168"/>
  <c r="BE168"/>
  <c r="R168"/>
  <c r="Q168"/>
  <c r="X168"/>
  <c r="V168"/>
  <c r="T168"/>
  <c r="P168"/>
  <c r="BK168"/>
  <c r="K168"/>
  <c r="BG168"/>
  <c r="BI163"/>
  <c r="BH163"/>
  <c r="BF163"/>
  <c r="BE163"/>
  <c r="R163"/>
  <c r="Q163"/>
  <c r="X163"/>
  <c r="V163"/>
  <c r="T163"/>
  <c r="P163"/>
  <c r="BK163"/>
  <c r="K163"/>
  <c r="BG163"/>
  <c r="BI149"/>
  <c r="BH149"/>
  <c r="BF149"/>
  <c r="BE149"/>
  <c r="R149"/>
  <c r="Q149"/>
  <c r="X149"/>
  <c r="V149"/>
  <c r="T149"/>
  <c r="P149"/>
  <c r="BK149"/>
  <c r="K149"/>
  <c r="BG149"/>
  <c r="BI139"/>
  <c r="BH139"/>
  <c r="BF139"/>
  <c r="BE139"/>
  <c r="R139"/>
  <c r="Q139"/>
  <c r="X139"/>
  <c r="V139"/>
  <c r="T139"/>
  <c r="P139"/>
  <c r="BK139"/>
  <c r="K139"/>
  <c r="BG139"/>
  <c r="BI123"/>
  <c r="BH123"/>
  <c r="BF123"/>
  <c r="BE123"/>
  <c r="R123"/>
  <c r="Q123"/>
  <c r="X123"/>
  <c r="V123"/>
  <c r="T123"/>
  <c r="P123"/>
  <c r="BK123"/>
  <c r="K123"/>
  <c r="BG123"/>
  <c r="BI107"/>
  <c r="BH107"/>
  <c r="BF107"/>
  <c r="BE107"/>
  <c r="R107"/>
  <c r="Q107"/>
  <c r="X107"/>
  <c r="V107"/>
  <c r="T107"/>
  <c r="P107"/>
  <c r="BK107"/>
  <c r="K107"/>
  <c r="BG107"/>
  <c r="BI93"/>
  <c r="F41"/>
  <c i="1" r="BF56"/>
  <c i="2" r="BH93"/>
  <c r="F40"/>
  <c i="1" r="BE56"/>
  <c i="2" r="BF93"/>
  <c r="K38"/>
  <c i="1" r="AY56"/>
  <c i="2" r="F38"/>
  <c i="1" r="BC56"/>
  <c i="2" r="BE93"/>
  <c r="K37"/>
  <c i="1" r="AX56"/>
  <c i="2" r="F37"/>
  <c i="1" r="BB56"/>
  <c i="2" r="R93"/>
  <c r="R92"/>
  <c r="R91"/>
  <c r="R90"/>
  <c r="J65"/>
  <c r="Q93"/>
  <c r="Q92"/>
  <c r="Q91"/>
  <c r="Q90"/>
  <c r="I65"/>
  <c r="X93"/>
  <c r="X92"/>
  <c r="X91"/>
  <c r="X90"/>
  <c r="V93"/>
  <c r="V92"/>
  <c r="V91"/>
  <c r="V90"/>
  <c r="T93"/>
  <c r="T92"/>
  <c r="T91"/>
  <c r="T90"/>
  <c i="1" r="AW56"/>
  <c i="2" r="P93"/>
  <c r="BK93"/>
  <c r="BK92"/>
  <c r="K92"/>
  <c r="BK91"/>
  <c r="K91"/>
  <c r="BK90"/>
  <c r="K90"/>
  <c r="K65"/>
  <c r="K34"/>
  <c i="1" r="AG56"/>
  <c i="2" r="K93"/>
  <c r="BG93"/>
  <c r="F39"/>
  <c i="1" r="BD56"/>
  <c i="2" r="K67"/>
  <c r="J67"/>
  <c r="I67"/>
  <c r="K66"/>
  <c r="J66"/>
  <c r="I66"/>
  <c r="J87"/>
  <c r="F86"/>
  <c r="F84"/>
  <c r="E82"/>
  <c r="K33"/>
  <c i="1" r="AT56"/>
  <c i="2" r="K32"/>
  <c i="1" r="AS56"/>
  <c i="2" r="J61"/>
  <c r="F60"/>
  <c r="F58"/>
  <c r="E56"/>
  <c r="K43"/>
  <c r="J23"/>
  <c r="E23"/>
  <c r="J86"/>
  <c r="J60"/>
  <c r="J22"/>
  <c r="J20"/>
  <c r="E20"/>
  <c r="F87"/>
  <c r="F61"/>
  <c r="J19"/>
  <c r="J14"/>
  <c r="J84"/>
  <c r="J58"/>
  <c r="E7"/>
  <c r="E78"/>
  <c r="E52"/>
  <c i="1" r="BF66"/>
  <c r="BE66"/>
  <c r="BD66"/>
  <c r="BC66"/>
  <c r="BB66"/>
  <c r="BA66"/>
  <c r="AZ66"/>
  <c r="AY66"/>
  <c r="AX66"/>
  <c r="AW66"/>
  <c r="AV66"/>
  <c r="AU66"/>
  <c r="AT66"/>
  <c r="AS66"/>
  <c r="AG66"/>
  <c r="BF63"/>
  <c r="BE63"/>
  <c r="BD63"/>
  <c r="BC63"/>
  <c r="BB63"/>
  <c r="BA63"/>
  <c r="AZ63"/>
  <c r="AY63"/>
  <c r="AX63"/>
  <c r="AW63"/>
  <c r="AV63"/>
  <c r="AU63"/>
  <c r="AT63"/>
  <c r="AS63"/>
  <c r="AG63"/>
  <c r="BF62"/>
  <c r="BE62"/>
  <c r="BD62"/>
  <c r="BC62"/>
  <c r="BB62"/>
  <c r="BA62"/>
  <c r="AZ62"/>
  <c r="AY62"/>
  <c r="AX62"/>
  <c r="AW62"/>
  <c r="AV62"/>
  <c r="AU62"/>
  <c r="AT62"/>
  <c r="AS62"/>
  <c r="AG62"/>
  <c r="BF55"/>
  <c r="BE55"/>
  <c r="BD55"/>
  <c r="BC55"/>
  <c r="BB55"/>
  <c r="BA55"/>
  <c r="AZ55"/>
  <c r="AY55"/>
  <c r="AX55"/>
  <c r="AW55"/>
  <c r="AV55"/>
  <c r="AU55"/>
  <c r="AT55"/>
  <c r="AS55"/>
  <c r="AG55"/>
  <c r="BF54"/>
  <c r="W33"/>
  <c r="BE54"/>
  <c r="W32"/>
  <c r="BD54"/>
  <c r="W31"/>
  <c r="BC54"/>
  <c r="W30"/>
  <c r="BB54"/>
  <c r="W29"/>
  <c r="BA54"/>
  <c r="AZ54"/>
  <c r="AY54"/>
  <c r="AK30"/>
  <c r="AX54"/>
  <c r="AK29"/>
  <c r="AW54"/>
  <c r="AV54"/>
  <c r="AU54"/>
  <c r="AT54"/>
  <c r="AS54"/>
  <c r="AG54"/>
  <c r="AK26"/>
  <c r="AV68"/>
  <c r="AN68"/>
  <c r="AV67"/>
  <c r="AN67"/>
  <c r="AN66"/>
  <c r="AV65"/>
  <c r="AN65"/>
  <c r="AV64"/>
  <c r="AN64"/>
  <c r="AN63"/>
  <c r="AN62"/>
  <c r="AV61"/>
  <c r="AN61"/>
  <c r="AV60"/>
  <c r="AN60"/>
  <c r="AV59"/>
  <c r="AN59"/>
  <c r="AV58"/>
  <c r="AN58"/>
  <c r="AV57"/>
  <c r="AN57"/>
  <c r="AV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<sst xmlns="http://schemas.openxmlformats.org/spreadsheetml/2006/main">
  <si>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</si>
  <si>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</si>
  <si>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</si>
  <si>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</si>
  <si>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</si>
  <si>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</si>
  <si>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{8ba650eb-914b-4884-8856-fdfee64c88d4}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</si>
  <si>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</si>
  <si>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</si>
  <si>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</si>
  <si>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</si>
  <si>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</si>
  <si>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</si>
  <si>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</si>
  <si>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</si>
  <si>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65019142-Zm1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</si>
  <si>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</si>
  <si>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</si>
  <si>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 xml:space="preserve">Oprava trati v úseku Teplice, zámecká zahrada - Úpořiny   ( změna č.1 po prohlídce staveniště )</t>
  </si>
  <si>
    <t>KSO:</t>
  </si>
  <si>
    <t>824 26</t>
  </si>
  <si>
    <t>CC-CZ:</t>
  </si>
  <si>
    <t>21212</t>
  </si>
  <si>
    <t>Místo:</t>
  </si>
  <si>
    <t>TK Řetenice - Úpořiny</t>
  </si>
  <si>
    <t>Datum:</t>
  </si>
  <si>
    <t>2. 8. 2019</t>
  </si>
  <si>
    <t>CZ-CPV:</t>
  </si>
  <si>
    <t>44212000-9</t>
  </si>
  <si>
    <t>CZ-CPA:</t>
  </si>
  <si>
    <t>42.12.10</t>
  </si>
  <si>
    <t>Zadavatel:</t>
  </si>
  <si>
    <t>IČ:</t>
  </si>
  <si>
    <t>70994234</t>
  </si>
  <si>
    <t>SŽDC s.o. OŘ UNL, ST Most</t>
  </si>
  <si>
    <t>DIČ:</t>
  </si>
  <si>
    <t/>
  </si>
  <si>
    <t>Uchazeč:</t>
  </si>
  <si>
    <t>Vyplň údaj</t>
  </si>
  <si>
    <t>Projektant:</t>
  </si>
  <si>
    <t xml:space="preserve"> </t>
  </si>
  <si>
    <t>Zpracovatel:</t>
  </si>
  <si>
    <t>Ing. Střítezský Petr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</si>
  <si>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</si>
  <si>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</si>
  <si>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</si>
  <si>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</si>
  <si>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</si>
  <si>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</si>
  <si>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</si>
  <si>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</si>
  <si>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</si>
  <si>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</si>
  <si>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</si>
  <si>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</si>
  <si>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</si>
  <si>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</si>
  <si>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</si>
  <si>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</si>
  <si>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</si>
  <si>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</si>
  <si>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</si>
  <si>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</si>
  <si>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</si>
  <si>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</si>
  <si>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</si>
  <si>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</si>
  <si>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</si>
  <si>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</si>
  <si>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</si>
  <si>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</si>
  <si>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</si>
  <si>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</si>
  <si>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</si>
  <si>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</si>
  <si>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</si>
  <si>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</si>
  <si>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</si>
  <si>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</si>
  <si>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</si>
  <si>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</si>
  <si>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</si>
  <si>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</si>
  <si>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</si>
  <si>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</si>
  <si>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O1</t>
  </si>
  <si>
    <t xml:space="preserve">TK Teplice zám. zah. - Úpořiny   ( změna č.1 po prohlídce staveniště )</t>
  </si>
  <si>
    <t>STA</t>
  </si>
  <si>
    <t>1</t>
  </si>
  <si>
    <t>{b1baa629-9909-410c-8cb0-ad27a95a68a8}</t>
  </si>
  <si>
    <t>2</t>
  </si>
  <si>
    <t>/</t>
  </si>
  <si>
    <t>Č1</t>
  </si>
  <si>
    <t xml:space="preserve">km 6,541 (ZV3) - km 7,640    ( změna č.1 po prohlídce staveniště )</t>
  </si>
  <si>
    <t>Soupis</t>
  </si>
  <si>
    <t>{68b37cc7-68a1-4aa9-8dfd-db360b7143f5}</t>
  </si>
  <si>
    <t>Č2</t>
  </si>
  <si>
    <t>nástupiště Bystřany</t>
  </si>
  <si>
    <t>{b4849f12-cbba-46eb-8d55-4dd22406f361}</t>
  </si>
  <si>
    <t>Č3</t>
  </si>
  <si>
    <t xml:space="preserve">KV3 - ZV1  ( změna č.1 po prohlídce staveniště )</t>
  </si>
  <si>
    <t>{b0043572-dd52-4e00-9953-1a78ecd1eabe}</t>
  </si>
  <si>
    <t>Č4</t>
  </si>
  <si>
    <t>nástupiště Prosetice</t>
  </si>
  <si>
    <t>{5122fdc8-70a9-4f02-9c4e-aa814b14d7ce}</t>
  </si>
  <si>
    <t>Č5</t>
  </si>
  <si>
    <t xml:space="preserve">km 6,403 (ZV1) - km 2,765  ( změna č.1 po prohlídce staveniště )</t>
  </si>
  <si>
    <t>{5ca4db47-4065-4b3b-b21b-2cabb3402a03}</t>
  </si>
  <si>
    <t>Č6</t>
  </si>
  <si>
    <t>NEOCEŇOVAT - materiál dodávaný ST</t>
  </si>
  <si>
    <t>{476d830e-80d1-4080-a7d3-a00eb63dac3d}</t>
  </si>
  <si>
    <t>O2</t>
  </si>
  <si>
    <t>Oprava osvětlení zast. Bystřany</t>
  </si>
  <si>
    <t>{d899ef18-c440-4cb9-b9bd-3d2a2164b7b3}</t>
  </si>
  <si>
    <t>SO 1.1</t>
  </si>
  <si>
    <t>oprava osvětlení</t>
  </si>
  <si>
    <t>{bd223e1f-06db-4c85-a0b7-00029830767e}</t>
  </si>
  <si>
    <t>SO 1.1.1</t>
  </si>
  <si>
    <t>elektroinstalace</t>
  </si>
  <si>
    <t>3</t>
  </si>
  <si>
    <t>{1257a53e-de5f-41c4-9c0a-6b8d0db34566}</t>
  </si>
  <si>
    <t>SO 1.1.2</t>
  </si>
  <si>
    <t>zemní práce</t>
  </si>
  <si>
    <t>{8924d3c0-0311-441c-98a9-133760b3c3c3}</t>
  </si>
  <si>
    <t>O3</t>
  </si>
  <si>
    <t>Vedlejší rozpočtové náklady</t>
  </si>
  <si>
    <t>{2f06f150-aa9b-4931-8969-6197f3572ca9}</t>
  </si>
  <si>
    <t>VRN - TK Teplice zám. zah. - Úpořiny</t>
  </si>
  <si>
    <t>{e681f903-a7de-459e-974a-33c7761b29be}</t>
  </si>
  <si>
    <t>SO 1.1.3</t>
  </si>
  <si>
    <t>VRN -Osvětlení</t>
  </si>
  <si>
    <t>{2dae9fa3-3c59-42bc-b368-19567018b5c8}</t>
  </si>
  <si>
    <t>KRYCÍ LIST SOUPISU PRACÍ</t>
  </si>
  <si>
    <t>Objekt:</t>
  </si>
  <si>
    <t xml:space="preserve">O1 - TK Teplice zám. zah. - Úpořiny   ( změna č.1 po prohlídce staveniště )</t>
  </si>
  <si>
    <t>Soupis:</t>
  </si>
  <si>
    <t xml:space="preserve">Č1 - km 6,541 (ZV3) - km 7,640    ( změna č.1 po prohlídce staveniště )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</si>
  <si>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</si>
  <si>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</si>
  <si>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</si>
  <si>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</si>
  <si>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</si>
  <si>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</si>
  <si>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</si>
  <si>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</si>
  <si>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</si>
  <si>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5 - Komunikace pozemní</t>
  </si>
  <si>
    <t>OST - Ostatní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</si>
  <si>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</si>
  <si>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</si>
  <si>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</si>
  <si>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</si>
  <si>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</si>
  <si>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</si>
  <si>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</si>
  <si>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</si>
  <si>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</si>
  <si>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</si>
  <si>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</si>
  <si>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</si>
  <si>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</si>
  <si>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</si>
  <si>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</si>
  <si>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</si>
  <si>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</si>
  <si>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</si>
  <si>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</si>
  <si>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</si>
  <si>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</si>
  <si>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</si>
  <si>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</si>
  <si>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</si>
  <si>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5905030010</t>
  </si>
  <si>
    <t>Ojedinělá výměna KL mimo lavičku lože otevřené</t>
  </si>
  <si>
    <t>m3</t>
  </si>
  <si>
    <t>Sborník UOŽI 01 2019</t>
  </si>
  <si>
    <t>4</t>
  </si>
  <si>
    <t>-868117387</t>
  </si>
  <si>
    <t>PP</t>
  </si>
  <si>
    <t>Ojedinělá výměna KL mimo lavičku lože otevřené. Poznámka: 1. V cenách jsou započteny náklady na ruční rozkopání, odstranění materiálu KL a uložení výzisku na terén nebo naložení na dopravní prostředek, přehození nového kameniva, úprava KL do profilu a případné snížení pod patou kolejnice. U výměny KL včetně lavičky jsou v ceně započteny náklady na případné uvolnění, posun a dotažení pražce. 2. V cenách nejsou obsaženy náklady na podbití pražce, dodávku a doplnění kameniva.</t>
  </si>
  <si>
    <t>PSC</t>
  </si>
  <si>
    <t>Poznámka k souboru cen:_x000d_
1. V cenách jsou započteny náklady na ruční rozkopání, odstranění materiálu KL a uložení výzisku na terén nebo naložení na dopravní prostředek, přehození nového kameniva, úprava KL do profilu a případné snížení pod patou kolejnice. U výměny KL včetně lavičky jsou v ceně započteny náklady na případné uvolnění, posun a dotažení pražce._x000d_
2. V cenách nejsou obsaženy náklady na podbití pražce, dodávku a doplnění kameniva.</t>
  </si>
  <si>
    <t>VV</t>
  </si>
  <si>
    <t>km 7,250 Lp odtranění hlíny za hlavou pražce</t>
  </si>
  <si>
    <t>5*0,3*0,2</t>
  </si>
  <si>
    <t>km 7,400 - 7,550 za hlavama pražců</t>
  </si>
  <si>
    <t>150*0,3*0,2*2</t>
  </si>
  <si>
    <t>km 7,500 - 7,550 vně pražců</t>
  </si>
  <si>
    <t>50*0,2*0,3</t>
  </si>
  <si>
    <t>zast. Bystřany - u nástupiště</t>
  </si>
  <si>
    <t>55*0,6</t>
  </si>
  <si>
    <t>P2098</t>
  </si>
  <si>
    <t>12,5*1</t>
  </si>
  <si>
    <t>Součet</t>
  </si>
  <si>
    <t>5905105030</t>
  </si>
  <si>
    <t>Doplnění KL kamenivem souvisle strojně v koleji</t>
  </si>
  <si>
    <t>1402839160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</si>
  <si>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</si>
  <si>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Poznámka k souboru cen:_x000d_
1. V cenách jsou započteny náklady na doplnění kameniva ojediněle ručně vidlemi a/nebo souvisle strojně z výsypných vozů případně nakladačem._x000d_
2. V cenách nejsou obsaženy náklady na dodávku kameniva.</t>
  </si>
  <si>
    <t>štěrk k ASP</t>
  </si>
  <si>
    <t>5*30</t>
  </si>
  <si>
    <t>5906020120</t>
  </si>
  <si>
    <t>Souvislá výměna pražců v KL otevřeném i zapuštěném pražce betonové příčné vystrojené</t>
  </si>
  <si>
    <t>kus</t>
  </si>
  <si>
    <t>183417152</t>
  </si>
  <si>
    <t>Souvislá výměna pražců v KL otevřeném i zapuštěném pražce betonové příčné vystrojené. Poznámka: 1. V cenách jsou započteny náklady na souvislou výměnu pražců, demontáž upevňovadel, odstranění KL a části stezky, vysunutí a výměnu pražců, montáž upevňovadel, úpravu KL a části stezky, ošetření součástí mazivem a naložení výzisku na dopravní prostředek. U nevystrojených a výhybkových pražců dřevěných vrtání otvorů pro vrtule. 2. V cenách nejsou obsaženy náklady na podbití pražců, snížení KL pod patou kolejnice, dodávku materiálu, dopravu výzisku na skládku a skládkovné.</t>
  </si>
  <si>
    <t>Poznámka k souboru cen:_x000d_
1. V cenách jsou započteny náklady na souvislou výměnu pražců, demontáž upevňovadel, odstranění KL a části stezky, vysunutí a výměnu pražců, montáž upevňovadel, úpravu KL a části stezky, ošetření součástí mazivem a naložení výzisku na dopravní prostředek. U nevystrojených a výhybkových pražců dřevěných vrtání otvorů pro vrtule._x000d_
2. V cenách nejsou obsaženy náklady na podbití pražců, snížení KL pod patou kolejnice, dodávku materiálu, dopravu výzisku na skládku a skládkovné.</t>
  </si>
  <si>
    <t>dřev. pražce vyjmout - vložit SB5</t>
  </si>
  <si>
    <t>styky</t>
  </si>
  <si>
    <t>11</t>
  </si>
  <si>
    <t>km 7,000</t>
  </si>
  <si>
    <t>P 2098</t>
  </si>
  <si>
    <t>20</t>
  </si>
  <si>
    <t>def. betonové pražce</t>
  </si>
  <si>
    <t>km 6,830 SB5/SB5</t>
  </si>
  <si>
    <t>km 6,900 SB3/SB3</t>
  </si>
  <si>
    <t>5906105010</t>
  </si>
  <si>
    <t>Demontáž pražce dřevěný</t>
  </si>
  <si>
    <t>-194554867</t>
  </si>
  <si>
    <t>Demontáž pražce dřevěný. Poznámka: 1. V cenách jsou započteny náklady na manipulaci, demontáž, odstrojení do součástí a uložení pražců.</t>
  </si>
  <si>
    <t>Poznámka k souboru cen:_x000d_
1. V cenách jsou započteny náklady na manipulaci, demontáž, odstrojení do součástí a uložení pražců.</t>
  </si>
  <si>
    <t>11*2</t>
  </si>
  <si>
    <t>5907015040</t>
  </si>
  <si>
    <t>Ojedinělá výměna kolejnic stávající upevnění tv. S49 rozdělení "d"</t>
  </si>
  <si>
    <t>m</t>
  </si>
  <si>
    <t>1115599535</t>
  </si>
  <si>
    <t>Ojedinělá výměna kolejnic stávající upevnění tv. S49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</si>
  <si>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Poznámka k souboru cen:_x000d_
1. V cenách jsou započteny náklady na demontáž upevňovadel, výměnu kolejnic, dílů a součástí, úpravu dilatačních spár, pryžových podložek, montáž upevňovadel, zřízení nebo demontáž prozatímních styků a ošetření součástí mazivem._x000d_
2. V cenách nejsou započteny náklady na dělení kolejnic, zřízení svaru, demontáž nebo montáž styků.</t>
  </si>
  <si>
    <t>km 6,780 Lp</t>
  </si>
  <si>
    <t>25</t>
  </si>
  <si>
    <t>km 7,080 Lp + Pp</t>
  </si>
  <si>
    <t>2*4</t>
  </si>
  <si>
    <t>2*13</t>
  </si>
  <si>
    <t>75*1</t>
  </si>
  <si>
    <t>sváry</t>
  </si>
  <si>
    <t>14*0,5</t>
  </si>
  <si>
    <t>6</t>
  </si>
  <si>
    <t>5907040030</t>
  </si>
  <si>
    <t>Posun kolejnic před svařováním tv. S49</t>
  </si>
  <si>
    <t>119485430</t>
  </si>
  <si>
    <t>Posun kolejnic před svařováním tv. S49.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</si>
  <si>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Poznámka k souboru cen:_x000d_
1. V cenách jsou započteny náklady na přizdvižení a posun kolejnice. Položka se použije v případě krácení deformovaných konců kolejnic před svařováním._x000d_
2. V cenách nejsou obsaženy náklady na demontáž a montáž upevňovadel. Položku nelze použít pro posun z důvodu úpravy dilatačních spár před svařováním.</t>
  </si>
  <si>
    <t>1099*2</t>
  </si>
  <si>
    <t>7</t>
  </si>
  <si>
    <t>5907045120</t>
  </si>
  <si>
    <t>Příplatek za obtížnost při výměně kolejnic na rozponových podkladnicích tv. S49</t>
  </si>
  <si>
    <t>27924085</t>
  </si>
  <si>
    <t>Příplatek za obtížnost při výměně kolejnic na rozponových podkladnicích tv. S49. Poznámka: 1. V cenách jsou započteny náklady za obtížné podmínky výměny kolejnic. 2. V cenách nejsou obsaženy náklady na povolení a dotažení upevňovadel.</t>
  </si>
  <si>
    <t>Poznámka k souboru cen:_x000d_
1. V cenách jsou započteny náklady za obtížné podmínky výměny kolejnic._x000d_
2. V cenách nejsou obsaženy náklady na povolení a dotažení upevňovadel.</t>
  </si>
  <si>
    <t>8</t>
  </si>
  <si>
    <t>5907050120</t>
  </si>
  <si>
    <t>Dělení kolejnic kyslíkem tv. S49</t>
  </si>
  <si>
    <t>360475928</t>
  </si>
  <si>
    <t>Dělení kolejnic kyslíkem tv. S49. Poznámka: 1. V cenách jsou započteny náklady na manipulaci podložení, označení a provedení řezu kolejnice.</t>
  </si>
  <si>
    <t>Poznámka k souboru cen:_x000d_
1. V cenách jsou započteny náklady na manipulaci podložení, označení a provedení řezu kolejnice.</t>
  </si>
  <si>
    <t>tvar T i S</t>
  </si>
  <si>
    <t>75*2</t>
  </si>
  <si>
    <t>staré sváry</t>
  </si>
  <si>
    <t>14*2</t>
  </si>
  <si>
    <t>šrot</t>
  </si>
  <si>
    <t>10</t>
  </si>
  <si>
    <t>9</t>
  </si>
  <si>
    <t>5908005430</t>
  </si>
  <si>
    <t>Oprava kolejnicového styku demontáž spojek tv. S49</t>
  </si>
  <si>
    <t>styk</t>
  </si>
  <si>
    <t>826541292</t>
  </si>
  <si>
    <t>Oprava kolejnicového styku demontáž spojek tv. S49. Poznámka: 1. V cenách jsou započteny náklady na výměnu, demontáž nebo montáž vniřní spojky a/nebo celého styku a ošetření součástí mazivem. U přechodových spojek se použije položka s větším tvarem. 2. V cenách nejsou obsaženy náklady na dodávku materiálu.</t>
  </si>
  <si>
    <t>Poznámka k souboru cen:_x000d_
1. V cenách jsou započteny náklady na výměnu, demontáž nebo montáž vniřní spojky a/nebo celého styku a ošetření součástí mazivem. U přechodových spojek se použije položka s větším tvarem._x000d_
2. V cenách nejsou obsaženy náklady na dodávku materiálu.</t>
  </si>
  <si>
    <t>75</t>
  </si>
  <si>
    <t>5908045020</t>
  </si>
  <si>
    <t>Výměna podkladnice dvě vrtule pražce betonové</t>
  </si>
  <si>
    <t>1730987798</t>
  </si>
  <si>
    <t>Výměna podkladnice dvě vrtule pražce betonové. Poznámka: 1. V cenách jsou započteny náklady na demontáž, teslování, kolíčkování, převrtání a impregnaci, výměnu a montáž u pražců dřevěných a demontáž, výměnu a montáž u pražců betonových, naložení výzisku na dopravní prostředek a ošetření součástí mazivem.</t>
  </si>
  <si>
    <t>Poznámka k souboru cen:_x000d_
1. V cenách jsou započteny náklady na demontáž, teslování, kolíčkování, převrtání a impregnaci, výměnu a montáž u pražců dřevěných a demontáž, výměnu a montáž u pražců betonových, naložení výzisku na dopravní prostředek a ošetření součástí mazivem.</t>
  </si>
  <si>
    <t>pro případnou výměnu šroubu T10</t>
  </si>
  <si>
    <t>200</t>
  </si>
  <si>
    <t>5908050010</t>
  </si>
  <si>
    <t>Výměna upevnění podkladnicového komplety a pryžová podložka</t>
  </si>
  <si>
    <t>úl.pl.</t>
  </si>
  <si>
    <t>510662355</t>
  </si>
  <si>
    <t>Výměna upevnění podkladnicového komplety a pryžová podložka. Poznámka: 1. V cenách jsou započteny náklady na demontáž, výměnu a montáž, ošetření součástí mazivem a naložení výzisku na dopravní prostředek. 2. V cenách nejsou obsaženy náklady na vrtání pražce a dodávku materiálu.</t>
  </si>
  <si>
    <t>Poznámka k souboru cen:_x000d_
1. V cenách jsou započteny náklady na demontáž, výměnu a montáž, ošetření součástí mazivem a naložení výzisku na dopravní prostředek._x000d_
2. V cenách nejsou obsaženy náklady na vrtání pražce a dodávku materiálu.</t>
  </si>
  <si>
    <t>12</t>
  </si>
  <si>
    <t>5908053210</t>
  </si>
  <si>
    <t>Výměna drobného kolejiva vrtule do pražce</t>
  </si>
  <si>
    <t>1797752417</t>
  </si>
  <si>
    <t>Výměna drobného kolejiva vrtule do pražce. Poznámka: 1. V cenách jsou započteny náklady na demontáž upevňovadel, výměnu součásti, montáž upevňovadel a ošetření součástí mazivem. 2. V cenách nejsou obsaženy náklady na dodávku materiálu.</t>
  </si>
  <si>
    <t>Poznámka k souboru cen:_x000d_
1. V cenách jsou započteny náklady na demontáž upevňovadel, výměnu součásti, montáž upevňovadel a ošetření součástí mazivem._x000d_
2. V cenách nejsou obsaženy náklady na dodávku materiálu.</t>
  </si>
  <si>
    <t>km 6,620 poničené vrtule po nehodě</t>
  </si>
  <si>
    <t>13</t>
  </si>
  <si>
    <t>5909032020</t>
  </si>
  <si>
    <t>Přesná úprava GPK koleje směrové a výškové uspořádání pražce betonové</t>
  </si>
  <si>
    <t>km</t>
  </si>
  <si>
    <t>-1839349614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</si>
  <si>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</si>
  <si>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Poznámka k souboru cen:_x000d_
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objednateli._x000d_
2. V cenách nejsou obsaženy náklady na zaměření APK, doplnění a dodávku kameniva a snížení KL pod patou kolejnice.</t>
  </si>
  <si>
    <t>km 6,541 - 7,640</t>
  </si>
  <si>
    <t>1,099</t>
  </si>
  <si>
    <t>14</t>
  </si>
  <si>
    <t>5910020030</t>
  </si>
  <si>
    <t>Svařování kolejnic termitem plný předehřev standardní spára svar sériový tv. S49</t>
  </si>
  <si>
    <t>svar</t>
  </si>
  <si>
    <t>1366063190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</si>
  <si>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</si>
  <si>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svaru._x000d_
2. V cenách nejsou obsaženy náklady na kontrolu svaru ultrazvukem, podbití pražců a demontáž styku.</t>
  </si>
  <si>
    <t>5910035030</t>
  </si>
  <si>
    <t>Dosažení dovolené upínací teploty v BK prodloužením kolejnicového pásu v koleji tv. S49</t>
  </si>
  <si>
    <t>533612002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</si>
  <si>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</si>
  <si>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Poznámka k souboru cen:_x000d_
1. V cenách jsou započteny náklady na montáž a demontáž napínacího zařízení nebo ohřevu kolejnic a udržování potřebného prodloužení kolejnicového pásu._x000d_
2. V cenách nejsou obsaženy náklady na demontáž upevňovadel a kolejnicových spojek.</t>
  </si>
  <si>
    <t>16</t>
  </si>
  <si>
    <t>5910040220</t>
  </si>
  <si>
    <t>Umožnění volné dilatace kolejnice bez demontáže nebo montáže upevňovadel s osazením a odstraněním kluzných podložek rozdělení pražců "d"</t>
  </si>
  <si>
    <t>1554486670</t>
  </si>
  <si>
    <t>Umožnění volné dilatace kolejnice bez demontáže nebo montáže upevňovadel s osazením a odstraněním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</si>
  <si>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Poznámka k souboru cen:_x000d_
1. V cenách jsou započteny náklady na uvolnění, demontáž a rovnoměrné prodloužení nebo zkrácení kolejnice, vyznačení značek a vedení dokumentace._x000d_
2. V cenách nejsou obsaženy náklady na demontáž kolejnicových spojek.</t>
  </si>
  <si>
    <t>km 7,640 - 6,541 + výběhy</t>
  </si>
  <si>
    <t>(2*1099)+(2*100)</t>
  </si>
  <si>
    <t>17</t>
  </si>
  <si>
    <t>5910063010</t>
  </si>
  <si>
    <t>Opravné souvislé broušení kolejnic R260 head checking, povrchové vady, příčný a podélný profil hloubky do 2 mm</t>
  </si>
  <si>
    <t>-647890368</t>
  </si>
  <si>
    <t>Opravné souvislé broušení kolejnic R260 head checking, povrchové vady, příčný a podélný profil hloubky do 2 mm. Poznámka: 1. V cenách jsou započteny náklady na kontinuální odstranění nebo úpravu převalků, skluzových vln a povrchových vad, optimalizaci příčného a podélného profilu hlavy kolejnice souvisle velkým broucícím,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</si>
  <si>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Poznámka k souboru cen:_x000d_
1. V cenách jsou započteny náklady na kontinuální odstranění nebo úpravu převalků, skluzových vln a povrchových vad, optimalizaci příčného a podélného profilu hlavy kolejnice souvisle velkým broucícím, frézovacím nebo hoblovacím strojem včetně dokumentace měření záznamu podélného a příčného profilu hlavy kolejnice a hloubky povrchových trhlin, zajištění požární bezpečnosti a bezpečnosti v místech veřejnosti přístupných podle platných předpisů a požadavku objednatele, likvidaci odpadu po broušení a přepravu stroje.</t>
  </si>
  <si>
    <t>km 6,541 - 7,640 Lp + Pp</t>
  </si>
  <si>
    <t>2*1100</t>
  </si>
  <si>
    <t>18</t>
  </si>
  <si>
    <t>5912060210</t>
  </si>
  <si>
    <t>Demontáž zajišťovací značky včetně sloupku a základu konzolové</t>
  </si>
  <si>
    <t>-1002506868</t>
  </si>
  <si>
    <t>Demontáž zajišťovací značky včetně sloupku a základu konzolové. Poznámka: 1. V cenách jsou započteny náklady na demontáž součástí značky, úpravu a urovnání terénu.</t>
  </si>
  <si>
    <t>Poznámka k souboru cen:_x000d_
1. V cenách jsou započteny náklady na demontáž součástí značky, úpravu a urovnání terénu.</t>
  </si>
  <si>
    <t>19</t>
  </si>
  <si>
    <t>5912065020</t>
  </si>
  <si>
    <t>Montáž zajišťovací značky samostatné hřeb</t>
  </si>
  <si>
    <t>501178176</t>
  </si>
  <si>
    <t>Montáž zajišťovací značky samostatné hřeb. Poznámka: 1. V cenách jsou započteny náklady na montáž součástí značky včetně zemních prací a úpravy terénu. 2. V cenách nejsou obsaženy náklady na dodávku materiálu.</t>
  </si>
  <si>
    <t>Poznámka k souboru cen:_x000d_
1. V cenách jsou započteny náklady na montáž součástí značky včetně zemních prací a úpravy terénu._x000d_
2. V cenách nejsou obsaženy náklady na dodávku materiálu.</t>
  </si>
  <si>
    <t>5912065210</t>
  </si>
  <si>
    <t>Montáž zajišťovací značky včetně sloupku a základu konzolové</t>
  </si>
  <si>
    <t>490658002</t>
  </si>
  <si>
    <t>Montáž zajišťovací značky včetně sloupku a základu konzolové. Poznámka: 1. V cenách jsou započteny náklady na montáž součástí značky včetně zemních prací a úpravy terénu. 2. V cenách nejsou obsaženy náklady na dodávku materiálu.</t>
  </si>
  <si>
    <t>5913075030</t>
  </si>
  <si>
    <t>Montáž betonové přejezdové konstrukce část vnější a vnitřní včetně závěrných zídek</t>
  </si>
  <si>
    <t>489466906</t>
  </si>
  <si>
    <t>Montáž betonové přejezdové konstrukce část vnější a vnitřní včetně závěrných zídek. Poznámka: 1. V cenách jsou započteny náklady na montáž konstrukce. 2. V cenách nejsou obsaženy náklady na dodávku materiálu.</t>
  </si>
  <si>
    <t>Poznámka k souboru cen:_x000d_
1. V cenách jsou započteny náklady na montáž konstrukce._x000d_
2. V cenách nejsou obsaženy náklady na dodávku materiálu.</t>
  </si>
  <si>
    <t>22</t>
  </si>
  <si>
    <t>5913215010</t>
  </si>
  <si>
    <t>Demontáž kolejnicových dílů přejezdu zaklopená kolejnice</t>
  </si>
  <si>
    <t>-1851771187</t>
  </si>
  <si>
    <t>Demontáž kolejnicových dílů přejezdu zaklopená kolejnice. Poznámka: 1. V cenách jsou započteny náklady na demontáž a naložení na dopravní prostředek.</t>
  </si>
  <si>
    <t>Poznámka k souboru cen:_x000d_
1. V cenách jsou započteny náklady na demontáž a naložení na dopravní prostředek.</t>
  </si>
  <si>
    <t>5,7*2</t>
  </si>
  <si>
    <t>23</t>
  </si>
  <si>
    <t>5913235020</t>
  </si>
  <si>
    <t>Dělení AB komunikace řezáním hloubky do 20 cm</t>
  </si>
  <si>
    <t>23107322</t>
  </si>
  <si>
    <t>Dělení AB komunikace řezáním hloubky do 20 cm. Poznámka: 1. V cenách jsou započteny náklady na provedení úkolu.</t>
  </si>
  <si>
    <t>Poznámka k souboru cen:_x000d_
1. V cenách jsou započteny náklady na provedení úkolu.</t>
  </si>
  <si>
    <t>4,5*2</t>
  </si>
  <si>
    <t>24</t>
  </si>
  <si>
    <t>5913240020</t>
  </si>
  <si>
    <t>Odstranění AB komunikace odtěžením nebo frézováním hloubky do 20 cm</t>
  </si>
  <si>
    <t>m2</t>
  </si>
  <si>
    <t>1322371220</t>
  </si>
  <si>
    <t>Odstranění AB komunikace odtěžením nebo frézováním hloubky do 20 cm. Poznámka: 1. V cenách jsou započteny náklady na odtěžení nebo frézování a naložení výzisku na dopravní prostředek.</t>
  </si>
  <si>
    <t>Poznámka k souboru cen:_x000d_
1. V cenách jsou započteny náklady na odtěžení nebo frézování a naložení výzisku na dopravní prostředek.</t>
  </si>
  <si>
    <t>13,05+4,95+19,35</t>
  </si>
  <si>
    <t>5913250020</t>
  </si>
  <si>
    <t>Zřízení konstrukce vozovky asfaltobetonové dle vzorového listu Ž těžké - podkladní, ložní a obrusná vrstva tloušťky do 25 cm</t>
  </si>
  <si>
    <t>1263181755</t>
  </si>
  <si>
    <t>Zřízení konstrukce vozovky asfaltobetonové dle vzorového listu Ž těžké - podkladní, ložní a obrusná vrstva tloušťky do 25 cm. Poznámka: 1. V cenách jsou započteny náklady na zřízení netuhé vozovky podle VL s živičným podkladem ze stmelených vrstev podle vzorového listu Ž. 2. V cenách nejsou obsaženy náklady na dodávku materiálu.</t>
  </si>
  <si>
    <t>Poznámka k souboru cen:_x000d_
1. V cenách jsou započteny náklady na zřízení netuhé vozovky podle VL s živičným podkladem ze stmelených vrstev podle vzorového listu Ž._x000d_
2. V cenách nejsou obsaženy náklady na dodávku materiálu.</t>
  </si>
  <si>
    <t>26</t>
  </si>
  <si>
    <t>5913255040</t>
  </si>
  <si>
    <t>Zřízení konstrukce vozovky asfaltobetonové s podkladní, ložní a obrusnou vrstvou tlouštky do 20 cm</t>
  </si>
  <si>
    <t>1966004738</t>
  </si>
  <si>
    <t>Zřízení konstrukce vozovky asfaltobetonové s podkladní, ložní a obrusnou vrstvou tlouštky do 20 cm. Poznámka: 1. V cenách jsou započteny náklady na zřízení vozovky s živičným na podkladu ze stmelených vrstev a na manipulaci. 2. V cenách nejsou obsaženy náklady na dodávku materiálu.</t>
  </si>
  <si>
    <t>Poznámka k souboru cen:_x000d_
1. V cenách jsou započteny náklady na zřízení vozovky s živičným na podkladu ze stmelených vrstev a na manipulaci._x000d_
2. V cenách nejsou obsaženy náklady na dodávku materiálu.</t>
  </si>
  <si>
    <t>odečet panely</t>
  </si>
  <si>
    <t>-4,95-(4,5*2*0,6)</t>
  </si>
  <si>
    <t>27</t>
  </si>
  <si>
    <t>5999005020</t>
  </si>
  <si>
    <t>Třídění pražců a kolejnicových podpor</t>
  </si>
  <si>
    <t>t</t>
  </si>
  <si>
    <t>-49573674</t>
  </si>
  <si>
    <t>Třídění pražců a kolejnicových podpor. Poznámka: 1. V cenách jsou započteny náklady na manipulaci, vytřídění a uložení materiálu na úložiště nebo do skladu.</t>
  </si>
  <si>
    <t>Poznámka k souboru cen:_x000d_
1. V cenách jsou započteny náklady na manipulaci, vytřídění a uložení materiálu na úložiště nebo do skladu.</t>
  </si>
  <si>
    <t>rozvoz bet. pražců pod rušené styky</t>
  </si>
  <si>
    <t>11*0,282</t>
  </si>
  <si>
    <t>28</t>
  </si>
  <si>
    <t>5999005030</t>
  </si>
  <si>
    <t>Třídění kolejnic</t>
  </si>
  <si>
    <t>612527812</t>
  </si>
  <si>
    <t>Třídění kolejnic. Poznámka: 1. V cenách jsou započteny náklady na manipulaci, vytřídění a uložení materiálu na úložiště nebo do skladu.</t>
  </si>
  <si>
    <t>přesun kolejnic z úseku SVK na místo vložení</t>
  </si>
  <si>
    <t>141*0,049</t>
  </si>
  <si>
    <t>OST</t>
  </si>
  <si>
    <t>Ostatní</t>
  </si>
  <si>
    <t>29</t>
  </si>
  <si>
    <t>9902100300</t>
  </si>
  <si>
    <t xml:space="preserve">Doprava dodávek zhotovitele, dodávek objednatele nebo výzisku mechanizací přes 3,5 t sypanin  do 30 km</t>
  </si>
  <si>
    <t>512</t>
  </si>
  <si>
    <t>-1756860788</t>
  </si>
  <si>
    <t>Doprava dodávek zhotovitele, dodávek objednatele nebo výzisku mechanizací přes 3,5 t sypanin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</si>
  <si>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Pokud bude realizována jednosměrná přeprava z bodu A do bodu B (např. pro společnost Cargo, a.s.), uvažuje se poloviční vzdálenost z celkově ujeté trasy.</t>
  </si>
  <si>
    <t>37,35*0,2*2,5</t>
  </si>
  <si>
    <t>30</t>
  </si>
  <si>
    <t>-1875472472</t>
  </si>
  <si>
    <t>bet. pražce</t>
  </si>
  <si>
    <t>0,272*2</t>
  </si>
  <si>
    <t>ZZ</t>
  </si>
  <si>
    <t>10*0,1</t>
  </si>
  <si>
    <t>31</t>
  </si>
  <si>
    <t>9909000500</t>
  </si>
  <si>
    <t>Poplatek uložení odpadu betonových prefabrikátů</t>
  </si>
  <si>
    <t>-380467800</t>
  </si>
  <si>
    <t>Poplatek uložení odpadu betonových prefabrikátů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</si>
  <si>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Poznámka k souboru cen:_x000d_
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</si>
  <si>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32</t>
  </si>
  <si>
    <t>9909000600</t>
  </si>
  <si>
    <t>Poplatek za recyklaci odpadu</t>
  </si>
  <si>
    <t>571306515</t>
  </si>
  <si>
    <t>Poplatek za recyklaci odpadu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</si>
  <si>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33</t>
  </si>
  <si>
    <t>M</t>
  </si>
  <si>
    <t>5963104035</t>
  </si>
  <si>
    <t>Přejezd železobetonový kompletní sestava</t>
  </si>
  <si>
    <t>-155194573</t>
  </si>
  <si>
    <t>P</t>
  </si>
  <si>
    <t>Poznámka k položce:_x000d_
ŽB panely s nosiči schválená pro SŽDC._x000d_
Vnitřní a vnější panely, závěrné zídky, pref. základ, oporníky a náběhy</t>
  </si>
  <si>
    <t>34</t>
  </si>
  <si>
    <t>5955101005</t>
  </si>
  <si>
    <t>Kamenivo drcené štěrk frakce 31,5/63 třídy min. BII</t>
  </si>
  <si>
    <t>679874892</t>
  </si>
  <si>
    <t>216,8*1,5</t>
  </si>
  <si>
    <t>35</t>
  </si>
  <si>
    <t>5958134042</t>
  </si>
  <si>
    <t>Součásti upevňovací šroub svěrkový T10 M24x80</t>
  </si>
  <si>
    <t>-856934154</t>
  </si>
  <si>
    <t>36</t>
  </si>
  <si>
    <t>5958134041</t>
  </si>
  <si>
    <t>Součásti upevňovací šroub svěrkový T5</t>
  </si>
  <si>
    <t>-2026931512</t>
  </si>
  <si>
    <t>37</t>
  </si>
  <si>
    <t>5958134040</t>
  </si>
  <si>
    <t>Součásti upevňovací kroužek pružný dvojitý Fe 6</t>
  </si>
  <si>
    <t>-286378139</t>
  </si>
  <si>
    <t>38</t>
  </si>
  <si>
    <t>5958134140</t>
  </si>
  <si>
    <t>Součásti upevňovací vložka M</t>
  </si>
  <si>
    <t>286829476</t>
  </si>
  <si>
    <t>39</t>
  </si>
  <si>
    <t>5958128010</t>
  </si>
  <si>
    <t>Komplety ŽS 4 (šroub RS 1, matice M 24, podložka Fe6, svěrka ŽS4)</t>
  </si>
  <si>
    <t>-2058700850</t>
  </si>
  <si>
    <t>40</t>
  </si>
  <si>
    <t>5958125010</t>
  </si>
  <si>
    <t>Komplety s antikorozní úpravou ŽS 4 (svěrka ŽS4, šroub RS 1, matice M24, podložka Fe6)</t>
  </si>
  <si>
    <t>-1676807590</t>
  </si>
  <si>
    <t>41</t>
  </si>
  <si>
    <t>5958134115</t>
  </si>
  <si>
    <t>Součásti upevňovací matice M24</t>
  </si>
  <si>
    <t>738282786</t>
  </si>
  <si>
    <t>42</t>
  </si>
  <si>
    <t>5958158005</t>
  </si>
  <si>
    <t xml:space="preserve">Podložka pryžová pod patu kolejnice S49  183/126/6</t>
  </si>
  <si>
    <t>-466909720</t>
  </si>
  <si>
    <t>43</t>
  </si>
  <si>
    <t>5963146000</t>
  </si>
  <si>
    <t>Asfaltový beton ACO 11S 50/70 střednězrnný-obrusná vrstva</t>
  </si>
  <si>
    <t>1643367248</t>
  </si>
  <si>
    <t>25*0,1*2,5</t>
  </si>
  <si>
    <t>44</t>
  </si>
  <si>
    <t>5963146010</t>
  </si>
  <si>
    <t>Asfaltový beton ACL 16S 50/70 hrubozrnný-ložní vrstva</t>
  </si>
  <si>
    <t>620230403</t>
  </si>
  <si>
    <t>25*0,15*2,5</t>
  </si>
  <si>
    <t>45</t>
  </si>
  <si>
    <t>5962119000</t>
  </si>
  <si>
    <t>Zajištění PPK sloupek zajišťovací značka</t>
  </si>
  <si>
    <t>-707278187</t>
  </si>
  <si>
    <t>Poznámka k položce:_x000d_
včetně značky a štítku</t>
  </si>
  <si>
    <t>46</t>
  </si>
  <si>
    <t>5962119005</t>
  </si>
  <si>
    <t>Zajištění PPK betonový prefabrikovaný základ</t>
  </si>
  <si>
    <t>1659212143</t>
  </si>
  <si>
    <t>47</t>
  </si>
  <si>
    <t>5962119010</t>
  </si>
  <si>
    <t>Zajištění PPK konzolová značka</t>
  </si>
  <si>
    <t>-1861668594</t>
  </si>
  <si>
    <t>48</t>
  </si>
  <si>
    <t>5962119015</t>
  </si>
  <si>
    <t>Zajištění PPK hřebová litinová značka</t>
  </si>
  <si>
    <t>169482320</t>
  </si>
  <si>
    <t>49</t>
  </si>
  <si>
    <t>5962119020</t>
  </si>
  <si>
    <t>Zajištění PPK štítek konzolové a hřebové značky</t>
  </si>
  <si>
    <t>-1359155118</t>
  </si>
  <si>
    <t>Č2 - nástupiště Bystřany</t>
  </si>
  <si>
    <t>5912045110</t>
  </si>
  <si>
    <t>Montáž návěstidla včetně sloupku a patky konce nástupiště</t>
  </si>
  <si>
    <t>-1543309414</t>
  </si>
  <si>
    <t>Montáž návěstidla včetně sloupku a patky konce nástupiště. Poznámka: 1. V cenách jsou započteny náklady na zemní práce, montáž patky, sloupku a návěstidla, úpravu a rozprostření zeminy na terén. 2. V cenách nejsou obsaženy náklady na dodávku materiálu.</t>
  </si>
  <si>
    <t>Poznámka k souboru cen:_x000d_
1. V cenách jsou započteny náklady na zemní práce, montáž patky, sloupku a návěstidla, úpravu a rozprostření zeminy na terén._x000d_
2. V cenách nejsou obsaženy náklady na dodávku materiálu.</t>
  </si>
  <si>
    <t>5913285025</t>
  </si>
  <si>
    <t>Montáž dílů komunikace z betonových dlaždic uložení v podsypu</t>
  </si>
  <si>
    <t>-1579553872</t>
  </si>
  <si>
    <t>Montáž dílů komunikace z betonových dlaždic uložení v podsypu. Poznámka: 1. V cenách jsou započteny náklady na osazení dlažby nebo obrubníku. 2. V cenách nejsou obsaženy náklady na dodávku materiálu.</t>
  </si>
  <si>
    <t>Poznámka k souboru cen:_x000d_
1. V cenách jsou započteny náklady na osazení dlažby nebo obrubníku._x000d_
2. V cenách nejsou obsaženy náklady na dodávku materiálu.</t>
  </si>
  <si>
    <t>0,7*50</t>
  </si>
  <si>
    <t>5913285210</t>
  </si>
  <si>
    <t>Montáž dílů komunikace obrubníku uložení v betonu</t>
  </si>
  <si>
    <t>1058815502</t>
  </si>
  <si>
    <t>Montáž dílů komunikace obrubníku uložení v betonu. Poznámka: 1. V cenách jsou započteny náklady na osazení dlažby nebo obrubníku. 2. V cenách nejsou obsaženy náklady na dodávku materiálu.</t>
  </si>
  <si>
    <t>2*4+2</t>
  </si>
  <si>
    <t>0,7+0,7+50</t>
  </si>
  <si>
    <t>5913440030</t>
  </si>
  <si>
    <t>Nátěr vizuálně kontrastního pruhu nástupiště šíře do 150 mm</t>
  </si>
  <si>
    <t>1383379746</t>
  </si>
  <si>
    <t>Nátěr vizuálně kontrastního pruhu nástupiště šíře do 150 mm. Poznámka: 1. V cenách jsou započteny náklady na očištění povrchu pásu od starého nátěru a nečistot a jeho obnovení barvou schváleného typu a odstínu. 2. V cenách nejsou obsaženy náklady na dodávku materiálu.</t>
  </si>
  <si>
    <t>Poznámka k souboru cen:_x000d_
1. V cenách jsou započteny náklady na očištění povrchu pásu od starého nátěru a nečistot a jeho obnovení barvou schváleného typu a odstínu._x000d_
2. V cenách nejsou obsaženy náklady na dodávku materiálu.</t>
  </si>
  <si>
    <t>5914120030</t>
  </si>
  <si>
    <t>Demontáž nástupiště úrovňového Tischer jednostranného včetně podložek</t>
  </si>
  <si>
    <t>-920678739</t>
  </si>
  <si>
    <t>Demontáž nástupiště úrovňového Tischer jednostranného včetně podložek. Poznámka: 1. V cenách jsou započteny náklady na snesení dílů i zásypu a jejich uložení na plochu nebo naložení na dopravní prostředek a uložení na úložišti.</t>
  </si>
  <si>
    <t>Poznámka k souboru cen:_x000d_
1. V cenách jsou započteny náklady na snesení dílů i zásypu a jejich uložení na plochu nebo naložení na dopravní prostředek a uložení na úložišti.</t>
  </si>
  <si>
    <t>5914130250</t>
  </si>
  <si>
    <t>Montáž nástupiště mimoúrovňového Sudop KD (KS) 230</t>
  </si>
  <si>
    <t>1406742048</t>
  </si>
  <si>
    <t>Montáž nástupiště mimoúrovňového Sudop KD (KS) 230. Poznámka: 1. V cenách jsou započteny náklady na úpravu terénu, montáž a zásyp podle vzorového listu. 2. V cenách nejsou obsaženy náklady na dodávku materiálu.</t>
  </si>
  <si>
    <t>Poznámka k souboru cen:_x000d_
1. V cenách jsou započteny náklady na úpravu terénu, montáž a zásyp podle vzorového listu._x000d_
2. V cenách nejsou obsaženy náklady na dodávku materiálu.</t>
  </si>
  <si>
    <t>VL Ž8.33-N str. 7</t>
  </si>
  <si>
    <t>550 na TK</t>
  </si>
  <si>
    <t>jako výplňovou desku použít stávající prefabrikáty</t>
  </si>
  <si>
    <t>50</t>
  </si>
  <si>
    <t>5962101045</t>
  </si>
  <si>
    <t>Návěstidlo konec nástupiště</t>
  </si>
  <si>
    <t>1588279088</t>
  </si>
  <si>
    <t>5962113000</t>
  </si>
  <si>
    <t>Sloupek ocelový pozinkovaný 70 mm</t>
  </si>
  <si>
    <t>1682174379</t>
  </si>
  <si>
    <t>5962114000</t>
  </si>
  <si>
    <t>Výstroj sloupku objímka 50 až 100 mm kompletní</t>
  </si>
  <si>
    <t>1231454690</t>
  </si>
  <si>
    <t>5964159005</t>
  </si>
  <si>
    <t>Obrubník chodníkový</t>
  </si>
  <si>
    <t>1085586443</t>
  </si>
  <si>
    <t>nástupiště</t>
  </si>
  <si>
    <t>52</t>
  </si>
  <si>
    <t>přístup</t>
  </si>
  <si>
    <t>5964151000</t>
  </si>
  <si>
    <t>Dlažba zámková hladká cihla</t>
  </si>
  <si>
    <t>-413732889</t>
  </si>
  <si>
    <t>5964161000</t>
  </si>
  <si>
    <t>Beton lehce zhutnitelný C 12/15;X0 F5 2 080 2 517</t>
  </si>
  <si>
    <t>-1572407313</t>
  </si>
  <si>
    <t>pro obrubníky</t>
  </si>
  <si>
    <t>62*0,4*0,4</t>
  </si>
  <si>
    <t>pod U95</t>
  </si>
  <si>
    <t>51*0,05*0,3*0,3</t>
  </si>
  <si>
    <t>mezi Tischer a U95</t>
  </si>
  <si>
    <t>51*0,25*0,25*0,01</t>
  </si>
  <si>
    <t>pod desky</t>
  </si>
  <si>
    <t>51*0,25*0,01</t>
  </si>
  <si>
    <t>5964147075</t>
  </si>
  <si>
    <t>Nástupištní díly konzolová deska KS 230 V pravá</t>
  </si>
  <si>
    <t>-886719713</t>
  </si>
  <si>
    <t>5964147080</t>
  </si>
  <si>
    <t>Nástupištní díly konzolová deska KS 230 V levá</t>
  </si>
  <si>
    <t>-1373533393</t>
  </si>
  <si>
    <t>5964147060</t>
  </si>
  <si>
    <t>Nástupištní díly konzolová deska KS 230</t>
  </si>
  <si>
    <t>1608865941</t>
  </si>
  <si>
    <t>5964147010</t>
  </si>
  <si>
    <t>Nástupištní díly blok úložný U95</t>
  </si>
  <si>
    <t>1818351913</t>
  </si>
  <si>
    <t>5955101025</t>
  </si>
  <si>
    <t>Kamenivo drcené drť frakce 4/8</t>
  </si>
  <si>
    <t>202552226</t>
  </si>
  <si>
    <t>pod dlažbu</t>
  </si>
  <si>
    <t>((50*0,7*0,05)+(4*2*0,05))*1,5</t>
  </si>
  <si>
    <t>9902100200</t>
  </si>
  <si>
    <t xml:space="preserve">Doprava dodávek zhotovitele, dodávek objednatele nebo výzisku mechanizací přes 3,5 t sypanin  do 20 km</t>
  </si>
  <si>
    <t>-443923845</t>
  </si>
  <si>
    <t>Doprava dodávek zhotovitele, dodávek objednatele nebo výzisku mechanizací přes 3,5 t sypanin do 20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</si>
  <si>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z TO Oldřichov</t>
  </si>
  <si>
    <t>Tischer</t>
  </si>
  <si>
    <t>50*0,149</t>
  </si>
  <si>
    <t>9902900200</t>
  </si>
  <si>
    <t xml:space="preserve">Naložení  objemnějšího kusového materiálu, vybouraných hmot</t>
  </si>
  <si>
    <t>-671003947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</si>
  <si>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</si>
  <si>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Poznámka k souboru cen:_x000d_
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</si>
  <si>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 xml:space="preserve">Č3 - KV3 - ZV1  ( změna č.1 po prohlídce staveniště )</t>
  </si>
  <si>
    <t>5905105040</t>
  </si>
  <si>
    <t>Doplnění KL kamenivem souvisle strojně ve výhybce</t>
  </si>
  <si>
    <t>-72012725</t>
  </si>
  <si>
    <t>Doplnění KL kamenivem souvisle strojně ve výhybce. Poznámka: 1. V cenách jsou započteny náklady na doplnění kameniva ojediněle ručně vidlemi a/nebo souvisle strojně z výsypných vozů případně nakladačem. 2. V cenách nejsou obsaženy náklady na dodávku kameniva.</t>
  </si>
  <si>
    <t>SB5/SB5</t>
  </si>
  <si>
    <t>5906035030</t>
  </si>
  <si>
    <t>Souvislá výměna pražců současně s výměnou nebo čištěním KL pražce dřevěné výhybkové délky do 3 m</t>
  </si>
  <si>
    <t>1204918051</t>
  </si>
  <si>
    <t>Souvislá výměna pražců současně s výměnou nebo čištěním KL pražce dřevěné výhybkové délky do 3 m.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</si>
  <si>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Poznámka k souboru cen:_x000d_
1. V cenách jsou započteny náklady na demontáž upevňovadel, výměnu pražců, montáž upevňovadel. U nevystrojených a výhybkových pražců dřevěných vrtání otvorů pro vrtule._x000d_
2. V cenách nejsou obsaženy náklady na odstranění KL, rozrušení lavičky, podbití pražce, úpravu KL do profilu, snížení KL pod patou kolejnice, doplnění kameniva, dodávku materiálu, dopravu výzisku na skládku a skládkovné.</t>
  </si>
  <si>
    <t>5906035040</t>
  </si>
  <si>
    <t>Souvislá výměna pražců současně s výměnou nebo čištěním KL pražce dřevěné výhybkové délky přes 3 do 4 m</t>
  </si>
  <si>
    <t>332423570</t>
  </si>
  <si>
    <t>Souvislá výměna pražců současně s výměnou nebo čištěním KL pražce dřevěné výhybkové délky přes 3 do 4 m.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</si>
  <si>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5906035050</t>
  </si>
  <si>
    <t>Souvislá výměna pražců současně s výměnou nebo čištěním KL pražce dřevěné výhybkové délky přes 4 do 5 m</t>
  </si>
  <si>
    <t>-2071639127</t>
  </si>
  <si>
    <t>Souvislá výměna pražců současně s výměnou nebo čištěním KL pražce dřevěné výhybkové délky přes 4 do 5 m.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</si>
  <si>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5906035120</t>
  </si>
  <si>
    <t>Souvislá výměna pražců současně s výměnou nebo čištěním KL pražce betonové příčné vystrojené</t>
  </si>
  <si>
    <t>-1499778485</t>
  </si>
  <si>
    <t>Souvislá výměna pražců současně s výměnou nebo čištěním KL pražce betonové příčné vystrojené. Poznámka: 1. V cenách jsou započteny náklady na demontáž upevňovadel, výměnu pražců, montáž upevňovadel. U nevystrojených a výhybkových pražců dřevěných vrtání otvorů pro vrtule. 2. V cenách nejsou obsaženy náklady na odstranění KL, rozrušení lavičky, podbití pražce, úpravu KL do profilu, snížení KL pod patou kolejnice, doplnění kameniva, dodávku materiálu, dopravu výzisku na skládku a skládkovné.</t>
  </si>
  <si>
    <t>vyjmout 6 ks dřev vložit 6 ks SB5</t>
  </si>
  <si>
    <t>3*2</t>
  </si>
  <si>
    <t>5906105020</t>
  </si>
  <si>
    <t>Demontáž pražce betonový</t>
  </si>
  <si>
    <t>685570197</t>
  </si>
  <si>
    <t>Demontáž pražce betonový. Poznámka: 1. V cenách jsou započteny náklady na manipulaci, demontáž, odstrojení do součástí a uložení pražců.</t>
  </si>
  <si>
    <t>5907015035</t>
  </si>
  <si>
    <t>Ojedinělá výměna kolejnic stávající upevnění tv. S49 rozdělení "c"</t>
  </si>
  <si>
    <t>1833063699</t>
  </si>
  <si>
    <t>Ojedinělá výměna kolejnic stávající upevnění tv. S49 rozdělení "c".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</si>
  <si>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KV1-KV3</t>
  </si>
  <si>
    <t>2*3</t>
  </si>
  <si>
    <t>KV3</t>
  </si>
  <si>
    <t>2*7</t>
  </si>
  <si>
    <t>středovky</t>
  </si>
  <si>
    <t>2*12</t>
  </si>
  <si>
    <t>-528968446</t>
  </si>
  <si>
    <t>vyřezané styky</t>
  </si>
  <si>
    <t>81*2</t>
  </si>
  <si>
    <t>-2035940258</t>
  </si>
  <si>
    <t>2*81</t>
  </si>
  <si>
    <t>tvar T</t>
  </si>
  <si>
    <t>6*2</t>
  </si>
  <si>
    <t>v.č.1</t>
  </si>
  <si>
    <t>-1828822475</t>
  </si>
  <si>
    <t>v.č. 1 v přímém směru</t>
  </si>
  <si>
    <t>v odbočném ponechat stávající upevnění</t>
  </si>
  <si>
    <t>-1470371577</t>
  </si>
  <si>
    <t>SB5</t>
  </si>
  <si>
    <t>120</t>
  </si>
  <si>
    <t>-1944100437</t>
  </si>
  <si>
    <t>5909041010</t>
  </si>
  <si>
    <t>Úprava GPK výhybky směrové a výškové uspořádání pražce dřevěné nebo ocelové</t>
  </si>
  <si>
    <t>-846796077</t>
  </si>
  <si>
    <t>Úprava GPK výhybky směrové a výškové uspořádání pražce dřevěné nebo ocelové.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 2. V cenách nejsou obsaženy náklady doplnění a dodávku kameniva a snížení KL pod patou kolejnice.</t>
  </si>
  <si>
    <t>Poznámka k souboru cen:_x000d_
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objednateli._x000d_
2. V cenách nejsou obsaženy náklady doplnění a dodávku kameniva a snížení KL pod patou kolejnice.</t>
  </si>
  <si>
    <t>728393010</t>
  </si>
  <si>
    <t>Poznámka k položce:_x000d_
tvar T</t>
  </si>
  <si>
    <t>v.č. 1</t>
  </si>
  <si>
    <t>836228435</t>
  </si>
  <si>
    <t>5910040210</t>
  </si>
  <si>
    <t>Umožnění volné dilatace kolejnice bez demontáže nebo montáže upevňovadel s osazením a odstraněním kluzných podložek rozdělení pražců "c"</t>
  </si>
  <si>
    <t>1645238452</t>
  </si>
  <si>
    <t>Umožnění volné dilatace kolejnice bez demontáže nebo montáže upevňovadel s osazením a odstraněním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</si>
  <si>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1792168145</t>
  </si>
  <si>
    <t>km 6,541 - 6,430 Lp + Pp</t>
  </si>
  <si>
    <t>2*111</t>
  </si>
  <si>
    <t>5910090050</t>
  </si>
  <si>
    <t>Navaření srdcovky jednoduché montované z kolejnic úhel odbočení 5°-7,9° (1:7,5 až 1:9) hloubky do 10 mm</t>
  </si>
  <si>
    <t>115679148</t>
  </si>
  <si>
    <t>Navaření srdcovky jednoduché montované z kolejnic úhel odbočení 5°-7,9° (1:7,5 až 1:9) hloubky do 10 mm. Poznámka: 1. V cenách jsou obsaženy náklady na uvolnění upevňovadel, vyrovnání srdcovky, opravu navařením, dotažení upevňovadel a kontrola měřidlem. 2. V cenách nejsou obsaženy náklady na podbití srdcovky a nedestruktivní kontrolu.</t>
  </si>
  <si>
    <t>Poznámka k souboru cen:_x000d_
1. V cenách jsou obsaženy náklady na uvolnění upevňovadel, vyrovnání srdcovky, opravu navařením, dotažení upevňovadel a kontrola měřidlem._x000d_
2. V cenách nejsou obsaženy náklady na podbití srdcovky a nedestruktivní kontrolu.</t>
  </si>
  <si>
    <t>5910132030</t>
  </si>
  <si>
    <t>Zřízení zádržné opěrky na jazyku i opornici</t>
  </si>
  <si>
    <t>pár</t>
  </si>
  <si>
    <t>-1503747548</t>
  </si>
  <si>
    <t>Zřízení zádržné opěrky na jazyku i opornici. Poznámka: 1. V cenách jsou započteny náklady na vrtání otvorů a montáž. 2. V cenách nejsou obsaženy náklady na dodávku materiálu.</t>
  </si>
  <si>
    <t>Poznámka k souboru cen:_x000d_
1. V cenách jsou započteny náklady na vrtání otvorů a montáž._x000d_
2. V cenách nejsou obsaženy náklady na dodávku materiálu.</t>
  </si>
  <si>
    <t>12*0,282</t>
  </si>
  <si>
    <t>44*0,049</t>
  </si>
  <si>
    <t>9901000200</t>
  </si>
  <si>
    <t>Doprava dodávek zhotovitele, dodávek objednatele nebo výzisku mechanizací o nosnosti do 3,5 t do 20 km</t>
  </si>
  <si>
    <t>-836329468</t>
  </si>
  <si>
    <t>Doprava dodávek zhotovitele, dodávek objednatele nebo výzisku mechanizací o nosnosti do 3,5 t do 20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</si>
  <si>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přeprava užitých dřev. pražců a svrškového materiálu z TO Oldřichov</t>
  </si>
  <si>
    <t>9901000300</t>
  </si>
  <si>
    <t>Doprava dodávek zhotovitele, dodávek objednatele nebo výzisku mechanizací o nosnosti do 3,5 t do 30 km</t>
  </si>
  <si>
    <t>-1753935139</t>
  </si>
  <si>
    <t>Doprava dodávek zhotovitele, dodávek objednatele nebo výzisku mechanizací o nosnosti do 3,5 t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</si>
  <si>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Poznámka k položce:_x000d_
pryž</t>
  </si>
  <si>
    <t>0,272*9</t>
  </si>
  <si>
    <t>9909000400</t>
  </si>
  <si>
    <t>Poplatek za likvidaci plastových součástí</t>
  </si>
  <si>
    <t>196369063</t>
  </si>
  <si>
    <t>Poplatek za likvidaci plastových součástí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</si>
  <si>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1789198347</t>
  </si>
  <si>
    <t>30*1,5</t>
  </si>
  <si>
    <t>5956131000</t>
  </si>
  <si>
    <t>Vystrojení pražce dřevěného kolíčky do dřevěných pražců</t>
  </si>
  <si>
    <t>1958680260</t>
  </si>
  <si>
    <t>616</t>
  </si>
  <si>
    <t>1650503452</t>
  </si>
  <si>
    <t>416+24</t>
  </si>
  <si>
    <t>-753609653</t>
  </si>
  <si>
    <t>103532575</t>
  </si>
  <si>
    <t>-1876906228</t>
  </si>
  <si>
    <t>-1840998754</t>
  </si>
  <si>
    <t>208+12+47</t>
  </si>
  <si>
    <t>5958158070</t>
  </si>
  <si>
    <t>Podložka polyetylenová pod podkladnici 380/160/2 (S4, R4)</t>
  </si>
  <si>
    <t>-1935873302</t>
  </si>
  <si>
    <t>5958176000</t>
  </si>
  <si>
    <t xml:space="preserve">Penefolové  pásy folie 30x1x0,002</t>
  </si>
  <si>
    <t>2035074007</t>
  </si>
  <si>
    <t>Č4 - nástupiště Prosetice</t>
  </si>
  <si>
    <t>9*1</t>
  </si>
  <si>
    <t>1,5*4</t>
  </si>
  <si>
    <t>4*2+2</t>
  </si>
  <si>
    <t>0,7+0,7+50+2</t>
  </si>
  <si>
    <t>54</t>
  </si>
  <si>
    <t>64*0,4*0,4</t>
  </si>
  <si>
    <t>((50*0,7*0,05)+(4*2*0,05)+(9*1*0,05))*1,5</t>
  </si>
  <si>
    <t>59R1</t>
  </si>
  <si>
    <t>Zábradlí ocelové s vodorovnou výplní, včetně povrchových úprav, výška 1100 mm</t>
  </si>
  <si>
    <t>-708032548</t>
  </si>
  <si>
    <t>Poznámka k položce:_x000d_
v ceně je zahrnuto i osazení včetně materiálu_x000d_
úprava vyzískaného zábradlí dle potřeby s převozem z SVD Most</t>
  </si>
  <si>
    <t xml:space="preserve">Č5 - km 6,403 (ZV1) - km 2,765  ( změna č.1 po prohlídce staveniště )</t>
  </si>
  <si>
    <t>5901020010</t>
  </si>
  <si>
    <t>Nedestruktivní zkoušení kolejnic základní</t>
  </si>
  <si>
    <t>-500142801</t>
  </si>
  <si>
    <t>Nedestruktivní zkoušení kolejnic základní. Poznámka: 1. V cenách jsou započteny náklady na nedestruktivní zkoušení včetně vizuální prohlídky vad, svarů a návarů a předání tištěných výstupů.</t>
  </si>
  <si>
    <t>Poznámka k souboru cen:_x000d_
1. V cenách jsou započteny náklady na nedestruktivní zkoušení včetně vizuální prohlídky vad, svarů a návarů a předání tištěných výstupů.</t>
  </si>
  <si>
    <t>zast. Prosetice - u nástupiště km 4,920 - 4,980</t>
  </si>
  <si>
    <t>60*0,6</t>
  </si>
  <si>
    <t>km 5,200 - 5,270</t>
  </si>
  <si>
    <t>70*0,6</t>
  </si>
  <si>
    <t>P2097 - odstranění nánosu</t>
  </si>
  <si>
    <t>12*30</t>
  </si>
  <si>
    <t>5905115010</t>
  </si>
  <si>
    <t>Příplatek za úpravu nadvýšení KL v oblouku o malém poloměru</t>
  </si>
  <si>
    <t>-73209079</t>
  </si>
  <si>
    <t>Příplatek za úpravu nadvýšení KL v oblouku o malém poloměru. Poznámka: 1. V cenách jsou započteny náklady na úpravu nadvýšení KL ručně. 2. V cenách nejsou obsaženy náklady na doplnění a zřízení nadvýšení z vozů a na dodávku kameniva.</t>
  </si>
  <si>
    <t>Poznámka k souboru cen:_x000d_
1. V cenách jsou započteny náklady na úpravu nadvýšení KL ručně._x000d_
2. V cenách nejsou obsaženy náklady na doplnění a zřízení nadvýšení z vozů a na dodávku kameniva.</t>
  </si>
  <si>
    <t>162+305+70</t>
  </si>
  <si>
    <t>86+18</t>
  </si>
  <si>
    <t>před ZV1</t>
  </si>
  <si>
    <t>km 4,120 a 4,250 SB5/SB5</t>
  </si>
  <si>
    <t>172+36+7</t>
  </si>
  <si>
    <t>1030008992</t>
  </si>
  <si>
    <t>5907015410</t>
  </si>
  <si>
    <t>Ojedinělá výměna kolejnic současně s výměnou kompletů a pryžové podložky tv. S49 rozdělení "c"</t>
  </si>
  <si>
    <t>-827135333</t>
  </si>
  <si>
    <t>Ojedinělá výměna kolejnic současně s výměnou kompletů a pryžové podložky tv. S49 rozdělení "c".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</si>
  <si>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posuny</t>
  </si>
  <si>
    <t>z úseku SVK</t>
  </si>
  <si>
    <t>5907025410</t>
  </si>
  <si>
    <t>Výměna kolejnicových pásů současně s výměnou kompletů a pryžové podložky tv. S49 rozdělení "c"</t>
  </si>
  <si>
    <t>-937210517</t>
  </si>
  <si>
    <t>Výměna kolejnicových pásů současně s výměnou kompletů a pryžové podložky tv. S49 rozdělení "c".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</si>
  <si>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Poznámka k souboru cen:_x000d_
1. V cenách jsou započteny náklady na demontáž upevňovadel, výměnu kolejnicových pásů, dílů a součástí, montáž upevňovadel, úpravu dilatačních spár, pryžových podložek, zřízení nebo demontáž prozatímních styků a ošetření součástí mazivem._x000d_
2. V cenách nejsou započteny náklady na dělení kolejnic, zřízení svaru, demontáž nebo montáž styků.</t>
  </si>
  <si>
    <t>km 3748 - 4,700 Lp+Pp</t>
  </si>
  <si>
    <t>952*2</t>
  </si>
  <si>
    <t>km 5,280 - 5,803 Lp+Pp</t>
  </si>
  <si>
    <t>523*2</t>
  </si>
  <si>
    <t>km 5,900 - 6,388 Lp+Pp</t>
  </si>
  <si>
    <t>488*2</t>
  </si>
  <si>
    <t>km 4,700 - 5,280</t>
  </si>
  <si>
    <t>580*2</t>
  </si>
  <si>
    <t>km 5,803 - 5,900</t>
  </si>
  <si>
    <t>93*2</t>
  </si>
  <si>
    <t>122627755</t>
  </si>
  <si>
    <t>102</t>
  </si>
  <si>
    <t>350</t>
  </si>
  <si>
    <t>207</t>
  </si>
  <si>
    <t>741773713</t>
  </si>
  <si>
    <t>580*2/0,675</t>
  </si>
  <si>
    <t>93*2/0,675</t>
  </si>
  <si>
    <t>"zaokrouhlení"+1,925</t>
  </si>
  <si>
    <t>-1366582538</t>
  </si>
  <si>
    <t>"km " (2,765-2,965)*-1</t>
  </si>
  <si>
    <t>"km " (3,203-6,403)*-1</t>
  </si>
  <si>
    <t>5910010030</t>
  </si>
  <si>
    <t>Odtavovací stykové svařování kolejnic užitých ve stabilní svařovně vstupní délky do 10 m tv. S49</t>
  </si>
  <si>
    <t>2041259218</t>
  </si>
  <si>
    <t>Odtavovací stykové svařování kolejnic užitých ve stabilní svařovně vstupní délky do 10 m tv. S49. Poznámka: 1. V cenách jsou započteny náklady na základní vytřídění při odběru z úložiště na užité k regeneraci a odpadové, určení lepší pojízdné hrany, případné otáčení kolejnice, vizuální kontrola s označením vad k vyříznutí, vyříznutí vad strojní pilou, obroušení převalků (do 1 mm) a zaoblených ostrých pojízdných hran, broušení kontaktních ploch svaru, vyrovnání a svaření kolejnic opracování a dorovnání svaru, dělení kol. pásu na požadovanou délku, obroušení pojížděných ploch svaru, vizuální prohlídka, měření geometrie svaru, kontrola svaru ultrazvukem a vedení výrobní dokumentace. 2. V cenách nejsou obsaženy náklady na kontrolu svaru ultrazvukem a dodávku kolejnic.</t>
  </si>
  <si>
    <t>Poznámka k souboru cen:_x000d_
1. V cenách jsou započteny náklady na základní vytřídění při odběru z úložiště na užité k regeneraci a odpadové, určení lepší pojízdné hrany, případné otáčení kolejnice, vizuální kontrola s označením vad k vyříznutí, vyříznutí vad strojní pilou, obroušení převalků (do 1 mm) a zaoblených ostrých pojízdných hran, broušení kontaktních ploch svaru, vyrovnání a svaření kolejnic opracování a dorovnání svaru, dělení kol. pásu na požadovanou délku, obroušení pojížděných ploch svaru, vizuální prohlídka, měření geometrie svaru, kontrola svaru ultrazvukem a vedení výrobní dokumentace._x000d_
2. V cenách nejsou obsaženy náklady na kontrolu svaru ultrazvukem a dodávku kolejnic.</t>
  </si>
  <si>
    <t>-525768811</t>
  </si>
  <si>
    <t>SVK</t>
  </si>
  <si>
    <t>70</t>
  </si>
  <si>
    <t>1484961058</t>
  </si>
  <si>
    <t>-1337704639</t>
  </si>
  <si>
    <t>km 6,403-3,748+ 50 výběh</t>
  </si>
  <si>
    <t>2705*2</t>
  </si>
  <si>
    <t>1428020803</t>
  </si>
  <si>
    <t>km 3,748 - 6,403 Lp + Pp</t>
  </si>
  <si>
    <t>2*2655</t>
  </si>
  <si>
    <t>5910136010</t>
  </si>
  <si>
    <t>Montáž pražcové kotvy v koleji</t>
  </si>
  <si>
    <t>1453231879</t>
  </si>
  <si>
    <t>Montáž pražcové kotvy v koleji. Poznámka: 1. V cenách jsou započteny náklady na odstranění kameniva, montáž, ošetření součásti mazivem a úpravu kameniva. 2. V cenách nejsou obsaženy náklady na dodávku materiálu.</t>
  </si>
  <si>
    <t>Poznámka k souboru cen:_x000d_
1. V cenách jsou započteny náklady na odstranění kameniva, montáž, ošetření součásti mazivem a úpravu kameniva._x000d_
2. V cenách nejsou obsaženy náklady na dodávku materiálu.</t>
  </si>
  <si>
    <t>R = 250 v oblouku každý 2. ve vzestupnicích každý 3.</t>
  </si>
  <si>
    <t>4+120+4</t>
  </si>
  <si>
    <t>R = 251 v oblouku každý 2. ve vzestupnicích každý 3.</t>
  </si>
  <si>
    <t>5+226+4</t>
  </si>
  <si>
    <t>R = 270 v oblouku každý 3. ve vzestupnicích každý 3.</t>
  </si>
  <si>
    <t>2+36+2</t>
  </si>
  <si>
    <t>-51579151</t>
  </si>
  <si>
    <t>-359422042</t>
  </si>
  <si>
    <t>-1335845987</t>
  </si>
  <si>
    <t>5913035010</t>
  </si>
  <si>
    <t>Demontáž celopryžové přejezdové konstrukce málo zatížené v koleji část vnější a vnitřní bez závěrných zídek</t>
  </si>
  <si>
    <t>-1601402176</t>
  </si>
  <si>
    <t>Demontáž celopryžové přejezdové konstrukce málo zatížené v koleji část vnější a vnitřní bez závěrných zídek. Poznámka: 1. V cenách jsou započteny náklady na demontáž konstrukce, naložení na dopravní prostředek.</t>
  </si>
  <si>
    <t>Poznámka k souboru cen:_x000d_
1. V cenách jsou započteny náklady na demontáž konstrukce, naložení na dopravní prostředek.</t>
  </si>
  <si>
    <t>P2097</t>
  </si>
  <si>
    <t>12,6</t>
  </si>
  <si>
    <t>5913040010</t>
  </si>
  <si>
    <t>Montáž celopryžové přejezdové konstrukce málo zatížené v koleji část vnější a vnitřní bez závěrných zídek</t>
  </si>
  <si>
    <t>-23398447</t>
  </si>
  <si>
    <t>Montáž celopryžové přejezdové konstrukce málo zatížené v koleji část vnější a vnitřní bez závěrných zídek. Poznámka: 1. V cenách jsou započteny náklady na montáž konstrukce. 2. V cenách nejsou obsaženy náklady na dodávku materiálu.</t>
  </si>
  <si>
    <t>5914005010</t>
  </si>
  <si>
    <t>Rozšíření stezky zemního tělesa dle VL Ž2 přisypávkou zemního tělesa</t>
  </si>
  <si>
    <t>-1073912271</t>
  </si>
  <si>
    <t>Rozšíření stezky zemního tělesa dle VL Ž2 přisypávkou zemního tělesa. Poznámka: 1. V cenách jsou započteny i náklady na uložení výzisku na terén nebo naložení na dopravní prostředek. 2. V cenách nejsou obsaženy náklady na dodávku materiálu, odtěžení zemního tělesa, dopravu a skládkovné.</t>
  </si>
  <si>
    <t>Poznámka k souboru cen:_x000d_
1. V cenách jsou započteny i náklady na uložení výzisku na terén nebo naložení na dopravní prostředek._x000d_
2. V cenách nejsou obsaženy náklady na dodávku materiálu, odtěžení zemního tělesa, dopravu a skládkovné.</t>
  </si>
  <si>
    <t>km 5,300 - 5,620</t>
  </si>
  <si>
    <t>320*0,5</t>
  </si>
  <si>
    <t>5914005040</t>
  </si>
  <si>
    <t>Rozšíření stezky zemního tělesa dle VL Ž2 použitými železobetonovými pražci</t>
  </si>
  <si>
    <t>-650795272</t>
  </si>
  <si>
    <t>Rozšíření stezky zemního tělesa dle VL Ž2 použitými železobetonovými pražci. Poznámka: 1. V cenách jsou započteny i náklady na uložení výzisku na terén nebo naložení na dopravní prostředek. 2. V cenách nejsou obsaženy náklady na dodávku materiálu, odtěžení zemního tělesa, dopravu a skládkovné.</t>
  </si>
  <si>
    <t>km 5,620 - 5,750</t>
  </si>
  <si>
    <t>130*0,4</t>
  </si>
  <si>
    <t>km 6,319</t>
  </si>
  <si>
    <t>2*0,4</t>
  </si>
  <si>
    <t>5914015010</t>
  </si>
  <si>
    <t>Čištění odvodňovacích zařízení ručně příkop zpevněný</t>
  </si>
  <si>
    <t>1884159814</t>
  </si>
  <si>
    <t>Čištění odvodňovacích zařízení ručně příkop zpevněný. Poznámka: 1. V cenách jsou započteny náklady na vyčištění od nánosu a nečistot a rozprostření výzisku na terén nebo naložení na dopravní prostředek. 2. V cenách nejsou obsaženy náklady na dopravu a skládkovné.</t>
  </si>
  <si>
    <t>Poznámka k souboru cen:_x000d_
1. V cenách jsou započteny náklady na vyčištění od nánosu a nečistot a rozprostření výzisku na terén nebo naložení na dopravní prostředek._x000d_
2. V cenách nejsou obsaženy náklady na dopravu a skládkovné.</t>
  </si>
  <si>
    <t>km 5,900 - 6,200 Lp</t>
  </si>
  <si>
    <t>300*0,5*0,2</t>
  </si>
  <si>
    <t>5915010020</t>
  </si>
  <si>
    <t>Těžení zeminy nebo horniny železničního spodku II. třídy</t>
  </si>
  <si>
    <t>1356798131</t>
  </si>
  <si>
    <t>Těžení zeminy nebo horniny železničního spodku II. třídy. Poznámka: 1. V cenách jsou započteny náklady na těžení a uložení výzisku na terén nebo naložení na dopravní prostředek a uložení na úložišti.</t>
  </si>
  <si>
    <t>Poznámka k souboru cen:_x000d_
1. V cenách jsou započteny náklady na těžení a uložení výzisku na terén nebo naložení na dopravní prostředek a uložení na úložišti.</t>
  </si>
  <si>
    <t>km 4,150 Lp</t>
  </si>
  <si>
    <t>5*0,5*1</t>
  </si>
  <si>
    <t>km 5,770 (bývalý přejezd) - otevřít štěrkové lože</t>
  </si>
  <si>
    <t>2*10*0,3</t>
  </si>
  <si>
    <t>113*0,282</t>
  </si>
  <si>
    <t>PAB z Řetenic</t>
  </si>
  <si>
    <t>240*0,260</t>
  </si>
  <si>
    <t>47*0,049</t>
  </si>
  <si>
    <t>-1805579175</t>
  </si>
  <si>
    <t>Poznámka k položce:_x000d_
pryže</t>
  </si>
  <si>
    <t>9902100100</t>
  </si>
  <si>
    <t xml:space="preserve">Doprava dodávek zhotovitele, dodávek objednatele nebo výzisku mechanizací přes 3,5 t sypanin  do 10 km</t>
  </si>
  <si>
    <t>-1083921617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</si>
  <si>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</si>
  <si>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přesun zeminy pro zřízení stezky</t>
  </si>
  <si>
    <t>70*0,6*1,8</t>
  </si>
  <si>
    <t>2*1,8</t>
  </si>
  <si>
    <t>5*0,3*0,2*1,8</t>
  </si>
  <si>
    <t>150*0,3*0,2*2*1,8</t>
  </si>
  <si>
    <t>50*0,2*0,3*1,8</t>
  </si>
  <si>
    <t>12,5*1*1,8</t>
  </si>
  <si>
    <t>1175314773</t>
  </si>
  <si>
    <t>přeprava kolejnic z regenarace na místo vložení</t>
  </si>
  <si>
    <t>3926*0,049</t>
  </si>
  <si>
    <t>60*0,1</t>
  </si>
  <si>
    <t>953964894</t>
  </si>
  <si>
    <t>regenerované kolejnice k odvozu</t>
  </si>
  <si>
    <t>2120229250</t>
  </si>
  <si>
    <t>-1702035411</t>
  </si>
  <si>
    <t>12*30*1,5</t>
  </si>
  <si>
    <t>60*0,6*1,5</t>
  </si>
  <si>
    <t>70*0,6*1,5</t>
  </si>
  <si>
    <t>1172375742</t>
  </si>
  <si>
    <t>96</t>
  </si>
  <si>
    <t>786170786</t>
  </si>
  <si>
    <t>15492</t>
  </si>
  <si>
    <t>658637340</t>
  </si>
  <si>
    <t>-1482707573</t>
  </si>
  <si>
    <t>5960101015</t>
  </si>
  <si>
    <t>Pražcové kotvy TDHB pro pražec betonový SB 5</t>
  </si>
  <si>
    <t>1798015629</t>
  </si>
  <si>
    <t>Poznámka k položce:_x000d_
pouze třmeny, lopatku dodá ST</t>
  </si>
  <si>
    <t>5958134120</t>
  </si>
  <si>
    <t>Součásti upevňovací matice M24 samojistná</t>
  </si>
  <si>
    <t>707102665</t>
  </si>
  <si>
    <t>403*2</t>
  </si>
  <si>
    <t>244814812</t>
  </si>
  <si>
    <t>432388448</t>
  </si>
  <si>
    <t>7836</t>
  </si>
  <si>
    <t>-1537507664</t>
  </si>
  <si>
    <t>-2021192293</t>
  </si>
  <si>
    <t>51</t>
  </si>
  <si>
    <t>259004505</t>
  </si>
  <si>
    <t>1849951135</t>
  </si>
  <si>
    <t>53</t>
  </si>
  <si>
    <t>-550161778</t>
  </si>
  <si>
    <t>Č6 - NEOCEŇOVAT - materiál dodávaný ST</t>
  </si>
  <si>
    <t>5957201010</t>
  </si>
  <si>
    <t>Kolejnice užité tv. S49</t>
  </si>
  <si>
    <t>-1805605923</t>
  </si>
  <si>
    <t>5956207020</t>
  </si>
  <si>
    <t>Pražec dřevěný výhybkový užitý délky 2600 mm</t>
  </si>
  <si>
    <t>-357898058</t>
  </si>
  <si>
    <t>5956207025</t>
  </si>
  <si>
    <t>Pražec dřevěný výhybkový užitý délky 2700 mm</t>
  </si>
  <si>
    <t>1165492716</t>
  </si>
  <si>
    <t>5956207030</t>
  </si>
  <si>
    <t>Pražec dřevěný výhybkový užitý délky 2800 mm</t>
  </si>
  <si>
    <t>790288</t>
  </si>
  <si>
    <t>5956207035</t>
  </si>
  <si>
    <t>Pražec dřevěný výhybkový užitý délky 2900 mm</t>
  </si>
  <si>
    <t>-2011265988</t>
  </si>
  <si>
    <t>5956207040</t>
  </si>
  <si>
    <t>Pražec dřevěný výhybkový užitý délky 3000 mm</t>
  </si>
  <si>
    <t>-2146402035</t>
  </si>
  <si>
    <t>5956207045</t>
  </si>
  <si>
    <t>Pražec dřevěný výhybkový užitý délky 3100 mm</t>
  </si>
  <si>
    <t>-767598567</t>
  </si>
  <si>
    <t>5956207050</t>
  </si>
  <si>
    <t>Pražec dřevěný výhybkový užitý délky 3200 mm</t>
  </si>
  <si>
    <t>848026107</t>
  </si>
  <si>
    <t>5956207055</t>
  </si>
  <si>
    <t>Pražec dřevěný výhybkový užitý délky 3300 mm</t>
  </si>
  <si>
    <t>-1876746522</t>
  </si>
  <si>
    <t>5956207060</t>
  </si>
  <si>
    <t>Pražec dřevěný výhybkový užitý délky 3400 mm</t>
  </si>
  <si>
    <t>1547507092</t>
  </si>
  <si>
    <t>5956207065</t>
  </si>
  <si>
    <t>Pražec dřevěný výhybkový užitý délky 3500 mm</t>
  </si>
  <si>
    <t>-93607608</t>
  </si>
  <si>
    <t>5956207070</t>
  </si>
  <si>
    <t>Pražec dřevěný výhybkový užitý délky 3600 mm</t>
  </si>
  <si>
    <t>658141175</t>
  </si>
  <si>
    <t>5956207075</t>
  </si>
  <si>
    <t>Pražec dřevěný výhybkový užitý délky 3700 mm</t>
  </si>
  <si>
    <t>-1341669303</t>
  </si>
  <si>
    <t>5956207080</t>
  </si>
  <si>
    <t>Pražec dřevěný výhybkový užitý délky 3800 mm</t>
  </si>
  <si>
    <t>1424435713</t>
  </si>
  <si>
    <t>5956207085</t>
  </si>
  <si>
    <t>Pražec dřevěný výhybkový užitý délky 3900 mm</t>
  </si>
  <si>
    <t>-1525989514</t>
  </si>
  <si>
    <t>5956207090</t>
  </si>
  <si>
    <t>Pražec dřevěný výhybkový užitý délky 4000 mm</t>
  </si>
  <si>
    <t>-1338444596</t>
  </si>
  <si>
    <t>5956207095</t>
  </si>
  <si>
    <t>Pražec dřevěný výhybkový užitý délky 4100 mm</t>
  </si>
  <si>
    <t>-317575200</t>
  </si>
  <si>
    <t>5956207100</t>
  </si>
  <si>
    <t>Pražec dřevěný výhybkový užitý délky 4200 mm</t>
  </si>
  <si>
    <t>-829452456</t>
  </si>
  <si>
    <t>5956207105</t>
  </si>
  <si>
    <t>Pražec dřevěný výhybkový užitý délky 4300 mm</t>
  </si>
  <si>
    <t>-1579429132</t>
  </si>
  <si>
    <t>5956207110</t>
  </si>
  <si>
    <t>Pražec dřevěný výhybkový užitý délky 4400 mm</t>
  </si>
  <si>
    <t>-496748693</t>
  </si>
  <si>
    <t>5958246000</t>
  </si>
  <si>
    <t>Vrtule užitá R1(145)</t>
  </si>
  <si>
    <t>1688568911</t>
  </si>
  <si>
    <t>5958246005</t>
  </si>
  <si>
    <t>Vrtule užitá R2 (160)</t>
  </si>
  <si>
    <t>1896898967</t>
  </si>
  <si>
    <t>5958234000</t>
  </si>
  <si>
    <t>Kroužek pružný užitý dvojitý Fe 6</t>
  </si>
  <si>
    <t>-12210709</t>
  </si>
  <si>
    <t>O2 - Oprava osvětlení zast. Bystřany</t>
  </si>
  <si>
    <t>SO 1.1 - oprava osvětlení</t>
  </si>
  <si>
    <t>Úroveň 3:</t>
  </si>
  <si>
    <t>SO 1.1.1 - elektroinstalace</t>
  </si>
  <si>
    <t>7493171010</t>
  </si>
  <si>
    <t>Demontáž osvětlovacích stožárů výšky do 6 m</t>
  </si>
  <si>
    <t>44898245</t>
  </si>
  <si>
    <t>Demontáž osvětlovacích stožárů výšky do 6 m - včetně veškeré elektrovýzbroje (svítidla, kabely, rozvodnice)</t>
  </si>
  <si>
    <t>7493151030</t>
  </si>
  <si>
    <t>Montáž osvětlovacích stožárů včetně výstroje pevných sadových výšky do 6 m</t>
  </si>
  <si>
    <t>-1693490918</t>
  </si>
  <si>
    <t>Montáž osvětlovacích stožárů včetně výstroje pevných sadových výšky do 6 m - včetně připojovací svorkovnice, kabelového vedení ke svítidlům a veškerého příslušenství. Neobsahuje základovou konstrukci a montáž svítidla</t>
  </si>
  <si>
    <t>7492756040</t>
  </si>
  <si>
    <t>Pomocné práce pro montáž kabelů zatažení kabelů do chráničky do 4 kg/m</t>
  </si>
  <si>
    <t>-1563754076</t>
  </si>
  <si>
    <t>7492751022</t>
  </si>
  <si>
    <t>Montáž ukončení kabelů nn v rozvaděči nebo na přístroji izolovaných s označením 2 - 5-ti žílových do 25 mm2</t>
  </si>
  <si>
    <t>632311257</t>
  </si>
  <si>
    <t>Montáž ukončení kabelů nn v rozvaděči nebo na přístroji izolovaných s označením 2 - 5-ti žílových do 25 mm2 - montáž kabelové koncovky nebo záklopky včetně odizolování pláště a izolace žil kabelu, ukončení žil v rozvaděči, upevnění kabelových ok, roz. trubice, zakončení stínění apod.</t>
  </si>
  <si>
    <t>7492502020</t>
  </si>
  <si>
    <t>Kabely, vodiče, šňůry Cu - nn Kabel silový 4 a 5-žílový Cu, plastová izolace CYKY 5J4 (5Cx4)</t>
  </si>
  <si>
    <t>128</t>
  </si>
  <si>
    <t>1512711877</t>
  </si>
  <si>
    <t>7491100120</t>
  </si>
  <si>
    <t xml:space="preserve">Trubková vedení Ohebné elektroinstalační trubky KOPOFLEX  50 rudá</t>
  </si>
  <si>
    <t>1877528431</t>
  </si>
  <si>
    <t>7498150510</t>
  </si>
  <si>
    <t>Vyhotovení výchozí revizní zprávy pro opravné práce pro objem investičních nákladů do 100 000 Kč</t>
  </si>
  <si>
    <t>169569800</t>
  </si>
  <si>
    <t>Vyhotovení výchozí revizní zprávy pro opravné práce pro objem investičních nákladů do 100 000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</si>
  <si>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SO 1.1.2 - zemní práce</t>
  </si>
  <si>
    <t xml:space="preserve">    1 - Zemní práce</t>
  </si>
  <si>
    <t xml:space="preserve">    2 - Zakládání</t>
  </si>
  <si>
    <t>M - Práce a dodávky M</t>
  </si>
  <si>
    <t xml:space="preserve">    46-M - Zemní práce při extr.mont.pracích</t>
  </si>
  <si>
    <t>Zemní práce</t>
  </si>
  <si>
    <t>122201101</t>
  </si>
  <si>
    <t>Odkopávky a prokopávky nezapažené v hornině tř. 3 objem do 100 m3</t>
  </si>
  <si>
    <t>CS ÚRS 2019 01</t>
  </si>
  <si>
    <t>623728200</t>
  </si>
  <si>
    <t>Odkopávky a prokopávky nezapažené s přehozením výkopku na vzdálenost do 3 m nebo s naložením na dopravní prostředek v hornině tř. 3 do 100 m3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</si>
  <si>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</si>
  <si>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1*1*0,8*4</t>
  </si>
  <si>
    <t>131203102</t>
  </si>
  <si>
    <t>Hloubení jam ručním nebo pneum nářadím v nesoudržných horninách tř. 3</t>
  </si>
  <si>
    <t>1356457363</t>
  </si>
  <si>
    <t>Hloubení zapažených i nezapažených jam ručním nebo pneumatickým nářadím s urovnáním dna do předepsaného profilu a spádu v horninách tř. 3 nesoudržných</t>
  </si>
  <si>
    <t xml:space="preserve">Poznámka k souboru cen:_x000d_
1. V cenách jsou započteny i náklady na přehození výkopku na přilehlém terénu na vzdálenost do 3 m od okraje jámy nebo naložení na dopravní prostředek._x000d_
2. V cenách 10-3101 až 40-3102 jsou započteny i náklady na svislý přesun horniny po házečkách do 2 metrů._x000d_
</t>
  </si>
  <si>
    <t>0,5*0,5*1,1*3</t>
  </si>
  <si>
    <t>174101101</t>
  </si>
  <si>
    <t>Zásyp jam, šachet rýh nebo kolem objektů sypaninou se zhutněním</t>
  </si>
  <si>
    <t>-888171801</t>
  </si>
  <si>
    <t>Zásyp sypaninou z jakékoliv horniny s uložením výkopku ve vrstvách se zhutněním jam, šachet, rýh nebo kolem objektů v těchto vykopávkách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</si>
  <si>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</si>
  <si>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120901121</t>
  </si>
  <si>
    <t>Bourání zdiva z betonu prostého neprokládaného v odkopávkách nebo prokopávkách ručně</t>
  </si>
  <si>
    <t>997658953</t>
  </si>
  <si>
    <t>Bourání konstrukcí v odkopávkách a prokopávkách s přemístěním suti na hromady na vzdálenost do 20 m nebo s naložením na dopravní prostředek ručně z betonu prostého neprokládaného</t>
  </si>
  <si>
    <t xml:space="preserve">Poznámka k souboru cen:_x000d_
1. Ceny jsou určeny pouze pro bourání konstrukcí ze zdiva nebo z betonu ve výkopišti při provádění zemních prací, jsou-li zdiva nebo beton obklopeny horninou nebo sypaninou tak, že k nim není bez vykopávky přístup._x000d_
2. Ceny nelze použít pro bourání konstrukcí ze zdiva nebo betonu jako pro samostatnou stavební práci, i když jsou bourané konstrukce pod úrovní terénu, jako např. zdi, stropy a klenby v suterénu._x000d_
3. Vodorovné přemístění materiálu nad 20 m z rozbouraných konstrukcí ve výkopišti se oceňuje jako přemístění výkopku z hornin tř. 5 až 7 cenami souboru cen 162 . 0-1 . Vodorovné přemístění výkopku._x000d_
4. Svislé přemístění materiálu z rozbouraných konstrukcí ve výkopišti se oceňuje jako přemístění výkopku z hornin tř. 5 až 7 cenami souboru cen 161 10-11 Svislé přemístění výkopku._x000d_
5. Ceny nelze použít pro bourání konstrukcí pod vodou; toto bourání se ocení individuálně._x000d_
6. Objem vybouraného materiálu pro přemístění se rovná objemu konstrukcí před rozbouráním._x000d_
7. Vzdálenost vodorovného přemístění se určuje od těžiště původní konstrukce do těžiště skládky._x000d_
</t>
  </si>
  <si>
    <t>Poznámka k položce:_x000d_
odbourání základu stožárků</t>
  </si>
  <si>
    <t>0,4*0,4*1*3</t>
  </si>
  <si>
    <t>Zakládání</t>
  </si>
  <si>
    <t>275321411</t>
  </si>
  <si>
    <t>Základové patky ze ŽB bez zvýšených nároků na prostředí tř. C 20/25</t>
  </si>
  <si>
    <t>1020077414</t>
  </si>
  <si>
    <t>Základy z betonu železového (bez výztuže) patky z betonu bez zvláštních nároků na prostředí tř. C 20/25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</si>
  <si>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3. V cenách nejsou započteny náklady na výztuž, tyto se oceňují cenami souboru cen 27* 36-.... Výztuž základů._x000d_
4. V cenách z betonu pro konstrukce bílých van 27. 32-3 nejsou započteny náklady na těsnění dilatačních a pracovních spar, tyto se oceňují cenami souborů cen 953 33 části A08 tohoto katalogu._x000d_
</t>
  </si>
  <si>
    <t>Práce a dodávky M</t>
  </si>
  <si>
    <t>46-M</t>
  </si>
  <si>
    <t>Zemní práce při extr.mont.pracích</t>
  </si>
  <si>
    <t>460520173</t>
  </si>
  <si>
    <t>Montáž trubek ochranných plastových ohebných do 90 mm uložených do rýhy</t>
  </si>
  <si>
    <t>64</t>
  </si>
  <si>
    <t>372995993</t>
  </si>
  <si>
    <t>Montáž trubek ochranných uložených volně do rýhy plastových ohebných, vnitřního průměru přes 50 do 90 mm</t>
  </si>
  <si>
    <t>O3 - Vedlejší rozpočtové náklady</t>
  </si>
  <si>
    <t>Č1 - VRN - TK Teplice zám. zah. - Úpořiny</t>
  </si>
  <si>
    <t>VRN - Vedlejší rozpočtové náklady</t>
  </si>
  <si>
    <t>021211001</t>
  </si>
  <si>
    <t>Průzkumné práce pro opravy Doplňující laboratorní rozbor kontaminace zeminy nebo kol. lože</t>
  </si>
  <si>
    <t>1024</t>
  </si>
  <si>
    <t>-2088946070</t>
  </si>
  <si>
    <t>Průzkumné práce pro opravy Doplňující laboratorní rozbor kontaminace zeminy nebo kol. lože - V ceně jsou započteny náklady na doplňující rozbor kameniva nebo KL pro objasnění kontaminace ropnými látkami akreditovanou laboratoří včetně vyhodnocení a předání zprávy o výsledku.</t>
  </si>
  <si>
    <t>Poznámka k souboru cen:_x000d_
V ceně jsou započteny náklady na doplňující rozbor kameniva nebo KL pro objasnění kontaminace ropnými látkami akreditovanou laboratoří včetně vyhodnocení a předání zprávy o výsledku.</t>
  </si>
  <si>
    <t>022111001</t>
  </si>
  <si>
    <t>Geodetické práce Kontrola PPK při směrové a výškové úpravě koleje zaměřením APK trať jednokolejná</t>
  </si>
  <si>
    <t>-1666553513</t>
  </si>
  <si>
    <t>Geodetické práce Kontrola PPK při směrové a výškové úpravě koleje zaměřením APK trať jednokolejná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</si>
  <si>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Poznámka k souboru cen:_x000d_
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</si>
  <si>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3,892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</si>
  <si>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</si>
  <si>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</si>
  <si>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%</t>
  </si>
  <si>
    <t>1683488011</t>
  </si>
  <si>
    <t>022121001</t>
  </si>
  <si>
    <t>Geodetické práce Diagnostika technické infrastruktury Vytýčení trasy inženýrských sítí</t>
  </si>
  <si>
    <t>-630919683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</si>
  <si>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</si>
  <si>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Poznámka k souboru cen:_x000d_
V sazbě jsou započteny náklady na vyhledání trasy detektorem, zaměření a zobrazení trasy a předání výstupu zaměření. V sazbě nejsou obsaženy náklady na vytýčení sítí ve správě provozovatele.</t>
  </si>
  <si>
    <t>011101001</t>
  </si>
  <si>
    <t>Finanční náklady pojistné</t>
  </si>
  <si>
    <t>666474556</t>
  </si>
  <si>
    <t>033111001</t>
  </si>
  <si>
    <t>Provozní vlivy Výluka silničního provozu se zajištěním objížďky</t>
  </si>
  <si>
    <t>-1931670821</t>
  </si>
  <si>
    <t>033131001</t>
  </si>
  <si>
    <t>Provozní vlivy Organizační zajištění prací při zřizování a udržování BK kolejí a výhybek</t>
  </si>
  <si>
    <t>1675790279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</si>
  <si>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</si>
  <si>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Poznámka k souboru cen:_x000d_
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</si>
  <si>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3892*2</t>
  </si>
  <si>
    <t>023131001</t>
  </si>
  <si>
    <t>Projektové práce Dokumentace skutečného provedení železničního svršku a spodku</t>
  </si>
  <si>
    <t>-1716137763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</si>
  <si>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</si>
  <si>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Poznámka k souboru cen:_x000d_
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</si>
  <si>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Poznámka k položce:_x000d_
3,892 km</t>
  </si>
  <si>
    <t>022101011</t>
  </si>
  <si>
    <t>Geodetické práce Geodetické práce v průběhu opravy</t>
  </si>
  <si>
    <t>-1752152817</t>
  </si>
  <si>
    <t>VRN</t>
  </si>
  <si>
    <t>023113001</t>
  </si>
  <si>
    <t>Projektové práce Technický projekt zajištění PPK s optimalizací nivelety/osy koleje trať jednokolejná</t>
  </si>
  <si>
    <t>-703332284</t>
  </si>
  <si>
    <t>Projektové práce Technický projekt zajištění PPK s optimalizací nivelety/osy koleje trať jednokolejná - 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</si>
  <si>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Poznámka k souboru cen:_x000d_
V cenách jsou obsaženy náklady na polohové zaměření, nivelaci, ověření párových zajišťovacích značek, zpracování projektu zajištění PPK, zpracování projektu zajištění dle předpisu SŽDC S3, díl III a štítky. PPK=prostorová poloha koleje</t>
  </si>
  <si>
    <t>024101401</t>
  </si>
  <si>
    <t>Inženýrská činnost koordinační a kompletační činnost</t>
  </si>
  <si>
    <t>-1554111897</t>
  </si>
  <si>
    <t>SO 1.1.3 - VRN -Osvětlení</t>
  </si>
  <si>
    <t>022101021</t>
  </si>
  <si>
    <t>Geodetické práce Geodetické práce po ukončení opravy</t>
  </si>
  <si>
    <t>-2006602663</t>
  </si>
  <si>
    <t>032101001</t>
  </si>
  <si>
    <t>Územní vlivy klimatické vlivy (vyjma mrazu pod -10°C)</t>
  </si>
  <si>
    <t>-1327294889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</si>
  <si>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</si>
  <si>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</si>
  <si>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</si>
  <si>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</si>
  <si>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rekonstrukce </t>
    </r>
    <r>
      <rPr>
        <rFont val="Trebuchet MS"/>
        <charset val="238"/>
        <color auto="1"/>
        <sz val="9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</si>
  <si>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rekonstrukce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</si>
  <si>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</si>
  <si>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</si>
  <si>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rekonstrukce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</si>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</sst>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horizontal="right" vertical="center"/>
    </xf>
    <xf numFmtId="4" fontId="28" fillId="0" borderId="0" xfId="0" applyNumberFormat="1" applyFont="1" applyBorder="1" applyAlignment="1" applyProtection="1">
      <alignment horizontal="right"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3" fillId="0" borderId="13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5" borderId="23" xfId="0" applyFont="1" applyFill="1" applyBorder="1" applyAlignment="1" applyProtection="1">
      <alignment horizontal="center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5.83" style="1" hidden="1" customWidth="1"/>
    <col min="49" max="49" width="25.83" style="1" hidden="1" customWidth="1"/>
    <col min="50" max="50" width="21.67" style="1" hidden="1" customWidth="1"/>
    <col min="51" max="51" width="21.67" style="1" hidden="1" customWidth="1"/>
    <col min="52" max="52" width="25" style="1" hidden="1" customWidth="1"/>
    <col min="53" max="53" width="25" style="1" hidden="1" customWidth="1"/>
    <col min="54" max="54" width="21.67" style="1" hidden="1" customWidth="1"/>
    <col min="55" max="55" width="19.17" style="1" hidden="1" customWidth="1"/>
    <col min="56" max="56" width="25" style="1" hidden="1" customWidth="1"/>
    <col min="57" max="57" width="21.67" style="1" hidden="1" customWidth="1"/>
    <col min="58" max="58" width="19.17" style="1" hidden="1" customWidth="1"/>
    <col min="59" max="59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22</v>
      </c>
      <c r="AO7" s="23"/>
      <c r="AP7" s="23"/>
      <c r="AQ7" s="23"/>
      <c r="AR7" s="21"/>
      <c r="BG7" s="32"/>
      <c r="BS7" s="18" t="s">
        <v>7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G8" s="32"/>
      <c r="BS8" s="18" t="s">
        <v>7</v>
      </c>
    </row>
    <row r="9" s="1" customFormat="1" ht="29.28" customHeight="1">
      <c r="B9" s="22"/>
      <c r="C9" s="23"/>
      <c r="D9" s="27" t="s">
        <v>27</v>
      </c>
      <c r="E9" s="23"/>
      <c r="F9" s="23"/>
      <c r="G9" s="23"/>
      <c r="H9" s="23"/>
      <c r="I9" s="23"/>
      <c r="J9" s="23"/>
      <c r="K9" s="35" t="s">
        <v>28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29</v>
      </c>
      <c r="AL9" s="23"/>
      <c r="AM9" s="23"/>
      <c r="AN9" s="35" t="s">
        <v>30</v>
      </c>
      <c r="AO9" s="23"/>
      <c r="AP9" s="23"/>
      <c r="AQ9" s="23"/>
      <c r="AR9" s="21"/>
      <c r="BG9" s="32"/>
      <c r="BS9" s="18" t="s">
        <v>7</v>
      </c>
    </row>
    <row r="10" s="1" customFormat="1" ht="12" customHeight="1">
      <c r="B10" s="22"/>
      <c r="C10" s="23"/>
      <c r="D10" s="33" t="s">
        <v>31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32</v>
      </c>
      <c r="AL10" s="23"/>
      <c r="AM10" s="23"/>
      <c r="AN10" s="28" t="s">
        <v>33</v>
      </c>
      <c r="AO10" s="23"/>
      <c r="AP10" s="23"/>
      <c r="AQ10" s="23"/>
      <c r="AR10" s="21"/>
      <c r="BG10" s="32"/>
      <c r="BS10" s="18" t="s">
        <v>7</v>
      </c>
    </row>
    <row r="11" s="1" customFormat="1" ht="18.48" customHeight="1">
      <c r="B11" s="22"/>
      <c r="C11" s="23"/>
      <c r="D11" s="23"/>
      <c r="E11" s="28" t="s">
        <v>34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35</v>
      </c>
      <c r="AL11" s="23"/>
      <c r="AM11" s="23"/>
      <c r="AN11" s="28" t="s">
        <v>36</v>
      </c>
      <c r="AO11" s="23"/>
      <c r="AP11" s="23"/>
      <c r="AQ11" s="23"/>
      <c r="AR11" s="21"/>
      <c r="BG11" s="32"/>
      <c r="BS11" s="18" t="s">
        <v>7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s="1" customFormat="1" ht="12" customHeight="1">
      <c r="B13" s="22"/>
      <c r="C13" s="23"/>
      <c r="D13" s="33" t="s">
        <v>37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32</v>
      </c>
      <c r="AL13" s="23"/>
      <c r="AM13" s="23"/>
      <c r="AN13" s="36" t="s">
        <v>38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6" t="s">
        <v>38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35</v>
      </c>
      <c r="AL14" s="23"/>
      <c r="AM14" s="23"/>
      <c r="AN14" s="36" t="s">
        <v>38</v>
      </c>
      <c r="AO14" s="23"/>
      <c r="AP14" s="23"/>
      <c r="AQ14" s="23"/>
      <c r="AR14" s="21"/>
      <c r="BG14" s="32"/>
      <c r="BS14" s="18" t="s">
        <v>7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32</v>
      </c>
      <c r="AL16" s="23"/>
      <c r="AM16" s="23"/>
      <c r="AN16" s="28" t="s">
        <v>36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35</v>
      </c>
      <c r="AL17" s="23"/>
      <c r="AM17" s="23"/>
      <c r="AN17" s="28" t="s">
        <v>36</v>
      </c>
      <c r="AO17" s="23"/>
      <c r="AP17" s="23"/>
      <c r="AQ17" s="23"/>
      <c r="AR17" s="21"/>
      <c r="BG17" s="32"/>
      <c r="BS17" s="18" t="s">
        <v>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32</v>
      </c>
      <c r="AL19" s="23"/>
      <c r="AM19" s="23"/>
      <c r="AN19" s="28" t="s">
        <v>36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35</v>
      </c>
      <c r="AL20" s="23"/>
      <c r="AM20" s="23"/>
      <c r="AN20" s="28" t="s">
        <v>36</v>
      </c>
      <c r="AO20" s="23"/>
      <c r="AP20" s="23"/>
      <c r="AQ20" s="23"/>
      <c r="AR20" s="21"/>
      <c r="BG20" s="32"/>
      <c r="BS20" s="18" t="s">
        <v>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43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51" customHeight="1">
      <c r="B23" s="22"/>
      <c r="C23" s="23"/>
      <c r="D23" s="23"/>
      <c r="E23" s="38" t="s">
        <v>44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G25" s="32"/>
    </row>
    <row r="26" s="2" customFormat="1" ht="25.92" customHeight="1">
      <c r="A26" s="40"/>
      <c r="B26" s="41"/>
      <c r="C26" s="42"/>
      <c r="D26" s="43" t="s">
        <v>45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48</v>
      </c>
      <c r="AL28" s="47"/>
      <c r="AM28" s="47"/>
      <c r="AN28" s="47"/>
      <c r="AO28" s="47"/>
      <c r="AP28" s="42"/>
      <c r="AQ28" s="42"/>
      <c r="AR28" s="46"/>
      <c r="BG28" s="32"/>
    </row>
    <row r="29" hidden="1" s="3" customFormat="1" ht="14.4" customHeight="1">
      <c r="A29" s="3"/>
      <c r="B29" s="48"/>
      <c r="C29" s="49"/>
      <c r="D29" s="33" t="s">
        <v>49</v>
      </c>
      <c r="E29" s="49"/>
      <c r="F29" s="33" t="s">
        <v>50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hidden="1" s="3" customFormat="1" ht="14.4" customHeight="1">
      <c r="A30" s="3"/>
      <c r="B30" s="48"/>
      <c r="C30" s="49"/>
      <c r="D30" s="49"/>
      <c r="E30" s="49"/>
      <c r="F30" s="33" t="s">
        <v>51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s="3" customFormat="1" ht="14.4" customHeight="1">
      <c r="A31" s="3"/>
      <c r="B31" s="48"/>
      <c r="C31" s="49"/>
      <c r="D31" s="54" t="s">
        <v>49</v>
      </c>
      <c r="E31" s="49"/>
      <c r="F31" s="33" t="s">
        <v>52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s="3" customFormat="1" ht="14.4" customHeight="1">
      <c r="A32" s="3"/>
      <c r="B32" s="48"/>
      <c r="C32" s="49"/>
      <c r="D32" s="49"/>
      <c r="E32" s="49"/>
      <c r="F32" s="33" t="s">
        <v>53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3" t="s">
        <v>54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5"/>
      <c r="D35" s="56" t="s">
        <v>55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56</v>
      </c>
      <c r="U35" s="57"/>
      <c r="V35" s="57"/>
      <c r="W35" s="57"/>
      <c r="X35" s="59" t="s">
        <v>57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6"/>
      <c r="BG37" s="40"/>
    </row>
    <row r="41" s="2" customFormat="1" ht="6.96" customHeight="1">
      <c r="A41" s="40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6"/>
      <c r="BG41" s="40"/>
    </row>
    <row r="42" s="2" customFormat="1" ht="24.96" customHeight="1">
      <c r="A42" s="40"/>
      <c r="B42" s="41"/>
      <c r="C42" s="24" t="s">
        <v>58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6"/>
      <c r="C44" s="33" t="s">
        <v>14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65019142-Zm1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G44" s="4"/>
    </row>
    <row r="45" s="5" customFormat="1" ht="36.96" customHeight="1">
      <c r="A45" s="5"/>
      <c r="B45" s="69"/>
      <c r="C45" s="70" t="s">
        <v>17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 xml:space="preserve">Oprava trati v úseku Teplice, zámecká zahrada - Úpořiny   ( změna č.1 po prohlídce staveniště )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3" t="s">
        <v>23</v>
      </c>
      <c r="D47" s="42"/>
      <c r="E47" s="42"/>
      <c r="F47" s="42"/>
      <c r="G47" s="42"/>
      <c r="H47" s="42"/>
      <c r="I47" s="42"/>
      <c r="J47" s="42"/>
      <c r="K47" s="42"/>
      <c r="L47" s="74" t="str">
        <f>IF(K8="","",K8)</f>
        <v>TK Řetenice - Úpořiny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25</v>
      </c>
      <c r="AJ47" s="42"/>
      <c r="AK47" s="42"/>
      <c r="AL47" s="42"/>
      <c r="AM47" s="75" t="str">
        <f>IF(AN8= "","",AN8)</f>
        <v>2. 8. 2019</v>
      </c>
      <c r="AN47" s="75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3" t="s">
        <v>31</v>
      </c>
      <c r="D49" s="42"/>
      <c r="E49" s="42"/>
      <c r="F49" s="42"/>
      <c r="G49" s="42"/>
      <c r="H49" s="42"/>
      <c r="I49" s="42"/>
      <c r="J49" s="42"/>
      <c r="K49" s="42"/>
      <c r="L49" s="67" t="str">
        <f>IF(E11= "","",E11)</f>
        <v>SŽDC s.o. OŘ UNL, ST Most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39</v>
      </c>
      <c r="AJ49" s="42"/>
      <c r="AK49" s="42"/>
      <c r="AL49" s="42"/>
      <c r="AM49" s="76" t="str">
        <f>IF(E17="","",E17)</f>
        <v xml:space="preserve"> </v>
      </c>
      <c r="AN49" s="67"/>
      <c r="AO49" s="67"/>
      <c r="AP49" s="67"/>
      <c r="AQ49" s="42"/>
      <c r="AR49" s="46"/>
      <c r="AS49" s="77" t="s">
        <v>59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80"/>
      <c r="BG49" s="40"/>
    </row>
    <row r="50" s="2" customFormat="1" ht="15.15" customHeight="1">
      <c r="A50" s="40"/>
      <c r="B50" s="41"/>
      <c r="C50" s="33" t="s">
        <v>37</v>
      </c>
      <c r="D50" s="42"/>
      <c r="E50" s="42"/>
      <c r="F50" s="42"/>
      <c r="G50" s="42"/>
      <c r="H50" s="42"/>
      <c r="I50" s="42"/>
      <c r="J50" s="42"/>
      <c r="K50" s="42"/>
      <c r="L50" s="67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41</v>
      </c>
      <c r="AJ50" s="42"/>
      <c r="AK50" s="42"/>
      <c r="AL50" s="42"/>
      <c r="AM50" s="76" t="str">
        <f>IF(E20="","",E20)</f>
        <v>Ing. Střítezský Petr</v>
      </c>
      <c r="AN50" s="67"/>
      <c r="AO50" s="67"/>
      <c r="AP50" s="67"/>
      <c r="AQ50" s="42"/>
      <c r="AR50" s="46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4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8"/>
      <c r="BG51" s="40"/>
    </row>
    <row r="52" s="2" customFormat="1" ht="29.28" customHeight="1">
      <c r="A52" s="40"/>
      <c r="B52" s="41"/>
      <c r="C52" s="89" t="s">
        <v>60</v>
      </c>
      <c r="D52" s="90"/>
      <c r="E52" s="90"/>
      <c r="F52" s="90"/>
      <c r="G52" s="90"/>
      <c r="H52" s="91"/>
      <c r="I52" s="92" t="s">
        <v>61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62</v>
      </c>
      <c r="AH52" s="90"/>
      <c r="AI52" s="90"/>
      <c r="AJ52" s="90"/>
      <c r="AK52" s="90"/>
      <c r="AL52" s="90"/>
      <c r="AM52" s="90"/>
      <c r="AN52" s="92" t="s">
        <v>63</v>
      </c>
      <c r="AO52" s="90"/>
      <c r="AP52" s="90"/>
      <c r="AQ52" s="94" t="s">
        <v>64</v>
      </c>
      <c r="AR52" s="46"/>
      <c r="AS52" s="95" t="s">
        <v>65</v>
      </c>
      <c r="AT52" s="96" t="s">
        <v>66</v>
      </c>
      <c r="AU52" s="96" t="s">
        <v>67</v>
      </c>
      <c r="AV52" s="96" t="s">
        <v>68</v>
      </c>
      <c r="AW52" s="96" t="s">
        <v>69</v>
      </c>
      <c r="AX52" s="96" t="s">
        <v>70</v>
      </c>
      <c r="AY52" s="96" t="s">
        <v>71</v>
      </c>
      <c r="AZ52" s="96" t="s">
        <v>72</v>
      </c>
      <c r="BA52" s="96" t="s">
        <v>73</v>
      </c>
      <c r="BB52" s="96" t="s">
        <v>74</v>
      </c>
      <c r="BC52" s="96" t="s">
        <v>75</v>
      </c>
      <c r="BD52" s="96" t="s">
        <v>76</v>
      </c>
      <c r="BE52" s="96" t="s">
        <v>77</v>
      </c>
      <c r="BF52" s="97" t="s">
        <v>78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100"/>
      <c r="BG53" s="40"/>
    </row>
    <row r="54" s="6" customFormat="1" ht="32.4" customHeight="1">
      <c r="A54" s="6"/>
      <c r="B54" s="101"/>
      <c r="C54" s="102" t="s">
        <v>79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ROUND(AG55+AG62+AG66,2)</f>
        <v>0</v>
      </c>
      <c r="AH54" s="104"/>
      <c r="AI54" s="104"/>
      <c r="AJ54" s="104"/>
      <c r="AK54" s="104"/>
      <c r="AL54" s="104"/>
      <c r="AM54" s="104"/>
      <c r="AN54" s="105">
        <f>SUM(AG54,AV54)</f>
        <v>0</v>
      </c>
      <c r="AO54" s="105"/>
      <c r="AP54" s="105"/>
      <c r="AQ54" s="106" t="s">
        <v>36</v>
      </c>
      <c r="AR54" s="107"/>
      <c r="AS54" s="108">
        <f>ROUND(AS55+AS62+AS66,2)</f>
        <v>0</v>
      </c>
      <c r="AT54" s="109">
        <f>ROUND(AT55+AT62+AT66,2)</f>
        <v>0</v>
      </c>
      <c r="AU54" s="110">
        <f>ROUND(AU55+AU62+AU66,2)</f>
        <v>0</v>
      </c>
      <c r="AV54" s="110">
        <f>ROUND(SUM(AX54:AY54),2)</f>
        <v>0</v>
      </c>
      <c r="AW54" s="111">
        <f>ROUND(AW55+AW62+AW66,5)</f>
        <v>0</v>
      </c>
      <c r="AX54" s="110">
        <f>ROUND(BB54*L29,2)</f>
        <v>0</v>
      </c>
      <c r="AY54" s="110">
        <f>ROUND(BC54*L30,2)</f>
        <v>0</v>
      </c>
      <c r="AZ54" s="110">
        <f>ROUND(BD54*L29,2)</f>
        <v>0</v>
      </c>
      <c r="BA54" s="110">
        <f>ROUND(BE54*L30,2)</f>
        <v>0</v>
      </c>
      <c r="BB54" s="110">
        <f>ROUND(BB55+BB62+BB66,2)</f>
        <v>0</v>
      </c>
      <c r="BC54" s="110">
        <f>ROUND(BC55+BC62+BC66,2)</f>
        <v>0</v>
      </c>
      <c r="BD54" s="110">
        <f>ROUND(BD55+BD62+BD66,2)</f>
        <v>0</v>
      </c>
      <c r="BE54" s="110">
        <f>ROUND(BE55+BE62+BE66,2)</f>
        <v>0</v>
      </c>
      <c r="BF54" s="112">
        <f>ROUND(BF55+BF62+BF66,2)</f>
        <v>0</v>
      </c>
      <c r="BG54" s="6"/>
      <c r="BS54" s="113" t="s">
        <v>80</v>
      </c>
      <c r="BT54" s="113" t="s">
        <v>81</v>
      </c>
      <c r="BU54" s="114" t="s">
        <v>82</v>
      </c>
      <c r="BV54" s="113" t="s">
        <v>83</v>
      </c>
      <c r="BW54" s="113" t="s">
        <v>6</v>
      </c>
      <c r="BX54" s="113" t="s">
        <v>84</v>
      </c>
      <c r="CL54" s="113" t="s">
        <v>20</v>
      </c>
    </row>
    <row r="55" s="7" customFormat="1" ht="27" customHeight="1">
      <c r="A55" s="7"/>
      <c r="B55" s="115"/>
      <c r="C55" s="116"/>
      <c r="D55" s="117" t="s">
        <v>85</v>
      </c>
      <c r="E55" s="117"/>
      <c r="F55" s="117"/>
      <c r="G55" s="117"/>
      <c r="H55" s="117"/>
      <c r="I55" s="118"/>
      <c r="J55" s="117" t="s">
        <v>86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ROUND(SUM(AG56:AG61),2)</f>
        <v>0</v>
      </c>
      <c r="AH55" s="118"/>
      <c r="AI55" s="118"/>
      <c r="AJ55" s="118"/>
      <c r="AK55" s="118"/>
      <c r="AL55" s="118"/>
      <c r="AM55" s="118"/>
      <c r="AN55" s="120">
        <f>SUM(AG55,AV55)</f>
        <v>0</v>
      </c>
      <c r="AO55" s="118"/>
      <c r="AP55" s="118"/>
      <c r="AQ55" s="121" t="s">
        <v>87</v>
      </c>
      <c r="AR55" s="122"/>
      <c r="AS55" s="123">
        <f>ROUND(SUM(AS56:AS61),2)</f>
        <v>0</v>
      </c>
      <c r="AT55" s="124">
        <f>ROUND(SUM(AT56:AT61),2)</f>
        <v>0</v>
      </c>
      <c r="AU55" s="125">
        <f>ROUND(SUM(AU56:AU61),2)</f>
        <v>0</v>
      </c>
      <c r="AV55" s="125">
        <f>ROUND(SUM(AX55:AY55),2)</f>
        <v>0</v>
      </c>
      <c r="AW55" s="126">
        <f>ROUND(SUM(AW56:AW61),5)</f>
        <v>0</v>
      </c>
      <c r="AX55" s="125">
        <f>ROUND(BB55*L29,2)</f>
        <v>0</v>
      </c>
      <c r="AY55" s="125">
        <f>ROUND(BC55*L30,2)</f>
        <v>0</v>
      </c>
      <c r="AZ55" s="125">
        <f>ROUND(BD55*L29,2)</f>
        <v>0</v>
      </c>
      <c r="BA55" s="125">
        <f>ROUND(BE55*L30,2)</f>
        <v>0</v>
      </c>
      <c r="BB55" s="125">
        <f>ROUND(SUM(BB56:BB61),2)</f>
        <v>0</v>
      </c>
      <c r="BC55" s="125">
        <f>ROUND(SUM(BC56:BC61),2)</f>
        <v>0</v>
      </c>
      <c r="BD55" s="125">
        <f>ROUND(SUM(BD56:BD61),2)</f>
        <v>0</v>
      </c>
      <c r="BE55" s="125">
        <f>ROUND(SUM(BE56:BE61),2)</f>
        <v>0</v>
      </c>
      <c r="BF55" s="127">
        <f>ROUND(SUM(BF56:BF61),2)</f>
        <v>0</v>
      </c>
      <c r="BG55" s="7"/>
      <c r="BS55" s="128" t="s">
        <v>80</v>
      </c>
      <c r="BT55" s="128" t="s">
        <v>88</v>
      </c>
      <c r="BU55" s="128" t="s">
        <v>82</v>
      </c>
      <c r="BV55" s="128" t="s">
        <v>83</v>
      </c>
      <c r="BW55" s="128" t="s">
        <v>89</v>
      </c>
      <c r="BX55" s="128" t="s">
        <v>6</v>
      </c>
      <c r="CL55" s="128" t="s">
        <v>36</v>
      </c>
      <c r="CM55" s="128" t="s">
        <v>90</v>
      </c>
    </row>
    <row r="56" s="4" customFormat="1" ht="25.5" customHeight="1">
      <c r="A56" s="129" t="s">
        <v>91</v>
      </c>
      <c r="B56" s="66"/>
      <c r="C56" s="130"/>
      <c r="D56" s="130"/>
      <c r="E56" s="131" t="s">
        <v>92</v>
      </c>
      <c r="F56" s="131"/>
      <c r="G56" s="131"/>
      <c r="H56" s="131"/>
      <c r="I56" s="131"/>
      <c r="J56" s="130"/>
      <c r="K56" s="131" t="s">
        <v>93</v>
      </c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2">
        <f>'Č1 - km 6,541 (ZV3) - km ...'!K34</f>
        <v>0</v>
      </c>
      <c r="AH56" s="130"/>
      <c r="AI56" s="130"/>
      <c r="AJ56" s="130"/>
      <c r="AK56" s="130"/>
      <c r="AL56" s="130"/>
      <c r="AM56" s="130"/>
      <c r="AN56" s="132">
        <f>SUM(AG56,AV56)</f>
        <v>0</v>
      </c>
      <c r="AO56" s="130"/>
      <c r="AP56" s="130"/>
      <c r="AQ56" s="133" t="s">
        <v>94</v>
      </c>
      <c r="AR56" s="68"/>
      <c r="AS56" s="134">
        <f>'Č1 - km 6,541 (ZV3) - km ...'!K32</f>
        <v>0</v>
      </c>
      <c r="AT56" s="135">
        <f>'Č1 - km 6,541 (ZV3) - km ...'!K33</f>
        <v>0</v>
      </c>
      <c r="AU56" s="135">
        <v>0</v>
      </c>
      <c r="AV56" s="135">
        <f>ROUND(SUM(AX56:AY56),2)</f>
        <v>0</v>
      </c>
      <c r="AW56" s="136">
        <f>'Č1 - km 6,541 (ZV3) - km ...'!T90</f>
        <v>0</v>
      </c>
      <c r="AX56" s="135">
        <f>'Č1 - km 6,541 (ZV3) - km ...'!K37</f>
        <v>0</v>
      </c>
      <c r="AY56" s="135">
        <f>'Č1 - km 6,541 (ZV3) - km ...'!K38</f>
        <v>0</v>
      </c>
      <c r="AZ56" s="135">
        <f>'Č1 - km 6,541 (ZV3) - km ...'!K39</f>
        <v>0</v>
      </c>
      <c r="BA56" s="135">
        <f>'Č1 - km 6,541 (ZV3) - km ...'!K40</f>
        <v>0</v>
      </c>
      <c r="BB56" s="135">
        <f>'Č1 - km 6,541 (ZV3) - km ...'!F37</f>
        <v>0</v>
      </c>
      <c r="BC56" s="135">
        <f>'Č1 - km 6,541 (ZV3) - km ...'!F38</f>
        <v>0</v>
      </c>
      <c r="BD56" s="135">
        <f>'Č1 - km 6,541 (ZV3) - km ...'!F39</f>
        <v>0</v>
      </c>
      <c r="BE56" s="135">
        <f>'Č1 - km 6,541 (ZV3) - km ...'!F40</f>
        <v>0</v>
      </c>
      <c r="BF56" s="137">
        <f>'Č1 - km 6,541 (ZV3) - km ...'!F41</f>
        <v>0</v>
      </c>
      <c r="BG56" s="4"/>
      <c r="BT56" s="138" t="s">
        <v>90</v>
      </c>
      <c r="BV56" s="138" t="s">
        <v>83</v>
      </c>
      <c r="BW56" s="138" t="s">
        <v>95</v>
      </c>
      <c r="BX56" s="138" t="s">
        <v>89</v>
      </c>
      <c r="CL56" s="138" t="s">
        <v>36</v>
      </c>
    </row>
    <row r="57" s="4" customFormat="1" ht="16.5" customHeight="1">
      <c r="A57" s="129" t="s">
        <v>91</v>
      </c>
      <c r="B57" s="66"/>
      <c r="C57" s="130"/>
      <c r="D57" s="130"/>
      <c r="E57" s="131" t="s">
        <v>96</v>
      </c>
      <c r="F57" s="131"/>
      <c r="G57" s="131"/>
      <c r="H57" s="131"/>
      <c r="I57" s="131"/>
      <c r="J57" s="130"/>
      <c r="K57" s="131" t="s">
        <v>97</v>
      </c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2">
        <f>'Č2 - nástupiště Bystřany'!K34</f>
        <v>0</v>
      </c>
      <c r="AH57" s="130"/>
      <c r="AI57" s="130"/>
      <c r="AJ57" s="130"/>
      <c r="AK57" s="130"/>
      <c r="AL57" s="130"/>
      <c r="AM57" s="130"/>
      <c r="AN57" s="132">
        <f>SUM(AG57,AV57)</f>
        <v>0</v>
      </c>
      <c r="AO57" s="130"/>
      <c r="AP57" s="130"/>
      <c r="AQ57" s="133" t="s">
        <v>94</v>
      </c>
      <c r="AR57" s="68"/>
      <c r="AS57" s="134">
        <f>'Č2 - nástupiště Bystřany'!K32</f>
        <v>0</v>
      </c>
      <c r="AT57" s="135">
        <f>'Č2 - nástupiště Bystřany'!K33</f>
        <v>0</v>
      </c>
      <c r="AU57" s="135">
        <v>0</v>
      </c>
      <c r="AV57" s="135">
        <f>ROUND(SUM(AX57:AY57),2)</f>
        <v>0</v>
      </c>
      <c r="AW57" s="136">
        <f>'Č2 - nástupiště Bystřany'!T90</f>
        <v>0</v>
      </c>
      <c r="AX57" s="135">
        <f>'Č2 - nástupiště Bystřany'!K37</f>
        <v>0</v>
      </c>
      <c r="AY57" s="135">
        <f>'Č2 - nástupiště Bystřany'!K38</f>
        <v>0</v>
      </c>
      <c r="AZ57" s="135">
        <f>'Č2 - nástupiště Bystřany'!K39</f>
        <v>0</v>
      </c>
      <c r="BA57" s="135">
        <f>'Č2 - nástupiště Bystřany'!K40</f>
        <v>0</v>
      </c>
      <c r="BB57" s="135">
        <f>'Č2 - nástupiště Bystřany'!F37</f>
        <v>0</v>
      </c>
      <c r="BC57" s="135">
        <f>'Č2 - nástupiště Bystřany'!F38</f>
        <v>0</v>
      </c>
      <c r="BD57" s="135">
        <f>'Č2 - nástupiště Bystřany'!F39</f>
        <v>0</v>
      </c>
      <c r="BE57" s="135">
        <f>'Č2 - nástupiště Bystřany'!F40</f>
        <v>0</v>
      </c>
      <c r="BF57" s="137">
        <f>'Č2 - nástupiště Bystřany'!F41</f>
        <v>0</v>
      </c>
      <c r="BG57" s="4"/>
      <c r="BT57" s="138" t="s">
        <v>90</v>
      </c>
      <c r="BV57" s="138" t="s">
        <v>83</v>
      </c>
      <c r="BW57" s="138" t="s">
        <v>98</v>
      </c>
      <c r="BX57" s="138" t="s">
        <v>89</v>
      </c>
      <c r="CL57" s="138" t="s">
        <v>36</v>
      </c>
    </row>
    <row r="58" s="4" customFormat="1" ht="25.5" customHeight="1">
      <c r="A58" s="129" t="s">
        <v>91</v>
      </c>
      <c r="B58" s="66"/>
      <c r="C58" s="130"/>
      <c r="D58" s="130"/>
      <c r="E58" s="131" t="s">
        <v>99</v>
      </c>
      <c r="F58" s="131"/>
      <c r="G58" s="131"/>
      <c r="H58" s="131"/>
      <c r="I58" s="131"/>
      <c r="J58" s="130"/>
      <c r="K58" s="131" t="s">
        <v>100</v>
      </c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2">
        <f>'Č3 - KV3 - ZV1  ( změna č...'!K34</f>
        <v>0</v>
      </c>
      <c r="AH58" s="130"/>
      <c r="AI58" s="130"/>
      <c r="AJ58" s="130"/>
      <c r="AK58" s="130"/>
      <c r="AL58" s="130"/>
      <c r="AM58" s="130"/>
      <c r="AN58" s="132">
        <f>SUM(AG58,AV58)</f>
        <v>0</v>
      </c>
      <c r="AO58" s="130"/>
      <c r="AP58" s="130"/>
      <c r="AQ58" s="133" t="s">
        <v>94</v>
      </c>
      <c r="AR58" s="68"/>
      <c r="AS58" s="134">
        <f>'Č3 - KV3 - ZV1  ( změna č...'!K32</f>
        <v>0</v>
      </c>
      <c r="AT58" s="135">
        <f>'Č3 - KV3 - ZV1  ( změna č...'!K33</f>
        <v>0</v>
      </c>
      <c r="AU58" s="135">
        <v>0</v>
      </c>
      <c r="AV58" s="135">
        <f>ROUND(SUM(AX58:AY58),2)</f>
        <v>0</v>
      </c>
      <c r="AW58" s="136">
        <f>'Č3 - KV3 - ZV1  ( změna č...'!T90</f>
        <v>0</v>
      </c>
      <c r="AX58" s="135">
        <f>'Č3 - KV3 - ZV1  ( změna č...'!K37</f>
        <v>0</v>
      </c>
      <c r="AY58" s="135">
        <f>'Č3 - KV3 - ZV1  ( změna č...'!K38</f>
        <v>0</v>
      </c>
      <c r="AZ58" s="135">
        <f>'Č3 - KV3 - ZV1  ( změna č...'!K39</f>
        <v>0</v>
      </c>
      <c r="BA58" s="135">
        <f>'Č3 - KV3 - ZV1  ( změna č...'!K40</f>
        <v>0</v>
      </c>
      <c r="BB58" s="135">
        <f>'Č3 - KV3 - ZV1  ( změna č...'!F37</f>
        <v>0</v>
      </c>
      <c r="BC58" s="135">
        <f>'Č3 - KV3 - ZV1  ( změna č...'!F38</f>
        <v>0</v>
      </c>
      <c r="BD58" s="135">
        <f>'Č3 - KV3 - ZV1  ( změna č...'!F39</f>
        <v>0</v>
      </c>
      <c r="BE58" s="135">
        <f>'Č3 - KV3 - ZV1  ( změna č...'!F40</f>
        <v>0</v>
      </c>
      <c r="BF58" s="137">
        <f>'Č3 - KV3 - ZV1  ( změna č...'!F41</f>
        <v>0</v>
      </c>
      <c r="BG58" s="4"/>
      <c r="BT58" s="138" t="s">
        <v>90</v>
      </c>
      <c r="BV58" s="138" t="s">
        <v>83</v>
      </c>
      <c r="BW58" s="138" t="s">
        <v>101</v>
      </c>
      <c r="BX58" s="138" t="s">
        <v>89</v>
      </c>
      <c r="CL58" s="138" t="s">
        <v>36</v>
      </c>
    </row>
    <row r="59" s="4" customFormat="1" ht="16.5" customHeight="1">
      <c r="A59" s="129" t="s">
        <v>91</v>
      </c>
      <c r="B59" s="66"/>
      <c r="C59" s="130"/>
      <c r="D59" s="130"/>
      <c r="E59" s="131" t="s">
        <v>102</v>
      </c>
      <c r="F59" s="131"/>
      <c r="G59" s="131"/>
      <c r="H59" s="131"/>
      <c r="I59" s="131"/>
      <c r="J59" s="130"/>
      <c r="K59" s="131" t="s">
        <v>103</v>
      </c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2">
        <f>'Č4 - nástupiště Prosetice'!K34</f>
        <v>0</v>
      </c>
      <c r="AH59" s="130"/>
      <c r="AI59" s="130"/>
      <c r="AJ59" s="130"/>
      <c r="AK59" s="130"/>
      <c r="AL59" s="130"/>
      <c r="AM59" s="130"/>
      <c r="AN59" s="132">
        <f>SUM(AG59,AV59)</f>
        <v>0</v>
      </c>
      <c r="AO59" s="130"/>
      <c r="AP59" s="130"/>
      <c r="AQ59" s="133" t="s">
        <v>94</v>
      </c>
      <c r="AR59" s="68"/>
      <c r="AS59" s="134">
        <f>'Č4 - nástupiště Prosetice'!K32</f>
        <v>0</v>
      </c>
      <c r="AT59" s="135">
        <f>'Č4 - nástupiště Prosetice'!K33</f>
        <v>0</v>
      </c>
      <c r="AU59" s="135">
        <v>0</v>
      </c>
      <c r="AV59" s="135">
        <f>ROUND(SUM(AX59:AY59),2)</f>
        <v>0</v>
      </c>
      <c r="AW59" s="136">
        <f>'Č4 - nástupiště Prosetice'!T90</f>
        <v>0</v>
      </c>
      <c r="AX59" s="135">
        <f>'Č4 - nástupiště Prosetice'!K37</f>
        <v>0</v>
      </c>
      <c r="AY59" s="135">
        <f>'Č4 - nástupiště Prosetice'!K38</f>
        <v>0</v>
      </c>
      <c r="AZ59" s="135">
        <f>'Č4 - nástupiště Prosetice'!K39</f>
        <v>0</v>
      </c>
      <c r="BA59" s="135">
        <f>'Č4 - nástupiště Prosetice'!K40</f>
        <v>0</v>
      </c>
      <c r="BB59" s="135">
        <f>'Č4 - nástupiště Prosetice'!F37</f>
        <v>0</v>
      </c>
      <c r="BC59" s="135">
        <f>'Č4 - nástupiště Prosetice'!F38</f>
        <v>0</v>
      </c>
      <c r="BD59" s="135">
        <f>'Č4 - nástupiště Prosetice'!F39</f>
        <v>0</v>
      </c>
      <c r="BE59" s="135">
        <f>'Č4 - nástupiště Prosetice'!F40</f>
        <v>0</v>
      </c>
      <c r="BF59" s="137">
        <f>'Č4 - nástupiště Prosetice'!F41</f>
        <v>0</v>
      </c>
      <c r="BG59" s="4"/>
      <c r="BT59" s="138" t="s">
        <v>90</v>
      </c>
      <c r="BV59" s="138" t="s">
        <v>83</v>
      </c>
      <c r="BW59" s="138" t="s">
        <v>104</v>
      </c>
      <c r="BX59" s="138" t="s">
        <v>89</v>
      </c>
      <c r="CL59" s="138" t="s">
        <v>36</v>
      </c>
    </row>
    <row r="60" s="4" customFormat="1" ht="25.5" customHeight="1">
      <c r="A60" s="129" t="s">
        <v>91</v>
      </c>
      <c r="B60" s="66"/>
      <c r="C60" s="130"/>
      <c r="D60" s="130"/>
      <c r="E60" s="131" t="s">
        <v>105</v>
      </c>
      <c r="F60" s="131"/>
      <c r="G60" s="131"/>
      <c r="H60" s="131"/>
      <c r="I60" s="131"/>
      <c r="J60" s="130"/>
      <c r="K60" s="131" t="s">
        <v>106</v>
      </c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2">
        <f>'Č5 - km 6,403 (ZV1) - km ...'!K34</f>
        <v>0</v>
      </c>
      <c r="AH60" s="130"/>
      <c r="AI60" s="130"/>
      <c r="AJ60" s="130"/>
      <c r="AK60" s="130"/>
      <c r="AL60" s="130"/>
      <c r="AM60" s="130"/>
      <c r="AN60" s="132">
        <f>SUM(AG60,AV60)</f>
        <v>0</v>
      </c>
      <c r="AO60" s="130"/>
      <c r="AP60" s="130"/>
      <c r="AQ60" s="133" t="s">
        <v>94</v>
      </c>
      <c r="AR60" s="68"/>
      <c r="AS60" s="134">
        <f>'Č5 - km 6,403 (ZV1) - km ...'!K32</f>
        <v>0</v>
      </c>
      <c r="AT60" s="135">
        <f>'Č5 - km 6,403 (ZV1) - km ...'!K33</f>
        <v>0</v>
      </c>
      <c r="AU60" s="135">
        <v>0</v>
      </c>
      <c r="AV60" s="135">
        <f>ROUND(SUM(AX60:AY60),2)</f>
        <v>0</v>
      </c>
      <c r="AW60" s="136">
        <f>'Č5 - km 6,403 (ZV1) - km ...'!T90</f>
        <v>0</v>
      </c>
      <c r="AX60" s="135">
        <f>'Č5 - km 6,403 (ZV1) - km ...'!K37</f>
        <v>0</v>
      </c>
      <c r="AY60" s="135">
        <f>'Č5 - km 6,403 (ZV1) - km ...'!K38</f>
        <v>0</v>
      </c>
      <c r="AZ60" s="135">
        <f>'Č5 - km 6,403 (ZV1) - km ...'!K39</f>
        <v>0</v>
      </c>
      <c r="BA60" s="135">
        <f>'Č5 - km 6,403 (ZV1) - km ...'!K40</f>
        <v>0</v>
      </c>
      <c r="BB60" s="135">
        <f>'Č5 - km 6,403 (ZV1) - km ...'!F37</f>
        <v>0</v>
      </c>
      <c r="BC60" s="135">
        <f>'Č5 - km 6,403 (ZV1) - km ...'!F38</f>
        <v>0</v>
      </c>
      <c r="BD60" s="135">
        <f>'Č5 - km 6,403 (ZV1) - km ...'!F39</f>
        <v>0</v>
      </c>
      <c r="BE60" s="135">
        <f>'Č5 - km 6,403 (ZV1) - km ...'!F40</f>
        <v>0</v>
      </c>
      <c r="BF60" s="137">
        <f>'Č5 - km 6,403 (ZV1) - km ...'!F41</f>
        <v>0</v>
      </c>
      <c r="BG60" s="4"/>
      <c r="BT60" s="138" t="s">
        <v>90</v>
      </c>
      <c r="BV60" s="138" t="s">
        <v>83</v>
      </c>
      <c r="BW60" s="138" t="s">
        <v>107</v>
      </c>
      <c r="BX60" s="138" t="s">
        <v>89</v>
      </c>
      <c r="CL60" s="138" t="s">
        <v>36</v>
      </c>
    </row>
    <row r="61" s="4" customFormat="1" ht="16.5" customHeight="1">
      <c r="A61" s="129" t="s">
        <v>91</v>
      </c>
      <c r="B61" s="66"/>
      <c r="C61" s="130"/>
      <c r="D61" s="130"/>
      <c r="E61" s="131" t="s">
        <v>108</v>
      </c>
      <c r="F61" s="131"/>
      <c r="G61" s="131"/>
      <c r="H61" s="131"/>
      <c r="I61" s="131"/>
      <c r="J61" s="130"/>
      <c r="K61" s="131" t="s">
        <v>109</v>
      </c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2">
        <f>'Č6 - NEOCEŇOVAT - materiá...'!K34</f>
        <v>0</v>
      </c>
      <c r="AH61" s="130"/>
      <c r="AI61" s="130"/>
      <c r="AJ61" s="130"/>
      <c r="AK61" s="130"/>
      <c r="AL61" s="130"/>
      <c r="AM61" s="130"/>
      <c r="AN61" s="132">
        <f>SUM(AG61,AV61)</f>
        <v>0</v>
      </c>
      <c r="AO61" s="130"/>
      <c r="AP61" s="130"/>
      <c r="AQ61" s="133" t="s">
        <v>94</v>
      </c>
      <c r="AR61" s="68"/>
      <c r="AS61" s="134">
        <f>'Č6 - NEOCEŇOVAT - materiá...'!K32</f>
        <v>0</v>
      </c>
      <c r="AT61" s="135">
        <f>'Č6 - NEOCEŇOVAT - materiá...'!K33</f>
        <v>0</v>
      </c>
      <c r="AU61" s="135">
        <v>0</v>
      </c>
      <c r="AV61" s="135">
        <f>ROUND(SUM(AX61:AY61),2)</f>
        <v>0</v>
      </c>
      <c r="AW61" s="136">
        <f>'Č6 - NEOCEŇOVAT - materiá...'!T87</f>
        <v>0</v>
      </c>
      <c r="AX61" s="135">
        <f>'Č6 - NEOCEŇOVAT - materiá...'!K37</f>
        <v>0</v>
      </c>
      <c r="AY61" s="135">
        <f>'Č6 - NEOCEŇOVAT - materiá...'!K38</f>
        <v>0</v>
      </c>
      <c r="AZ61" s="135">
        <f>'Č6 - NEOCEŇOVAT - materiá...'!K39</f>
        <v>0</v>
      </c>
      <c r="BA61" s="135">
        <f>'Č6 - NEOCEŇOVAT - materiá...'!K40</f>
        <v>0</v>
      </c>
      <c r="BB61" s="135">
        <f>'Č6 - NEOCEŇOVAT - materiá...'!F37</f>
        <v>0</v>
      </c>
      <c r="BC61" s="135">
        <f>'Č6 - NEOCEŇOVAT - materiá...'!F38</f>
        <v>0</v>
      </c>
      <c r="BD61" s="135">
        <f>'Č6 - NEOCEŇOVAT - materiá...'!F39</f>
        <v>0</v>
      </c>
      <c r="BE61" s="135">
        <f>'Č6 - NEOCEŇOVAT - materiá...'!F40</f>
        <v>0</v>
      </c>
      <c r="BF61" s="137">
        <f>'Č6 - NEOCEŇOVAT - materiá...'!F41</f>
        <v>0</v>
      </c>
      <c r="BG61" s="4"/>
      <c r="BT61" s="138" t="s">
        <v>90</v>
      </c>
      <c r="BV61" s="138" t="s">
        <v>83</v>
      </c>
      <c r="BW61" s="138" t="s">
        <v>110</v>
      </c>
      <c r="BX61" s="138" t="s">
        <v>89</v>
      </c>
      <c r="CL61" s="138" t="s">
        <v>36</v>
      </c>
    </row>
    <row r="62" s="7" customFormat="1" ht="16.5" customHeight="1">
      <c r="A62" s="7"/>
      <c r="B62" s="115"/>
      <c r="C62" s="116"/>
      <c r="D62" s="117" t="s">
        <v>111</v>
      </c>
      <c r="E62" s="117"/>
      <c r="F62" s="117"/>
      <c r="G62" s="117"/>
      <c r="H62" s="117"/>
      <c r="I62" s="118"/>
      <c r="J62" s="117" t="s">
        <v>112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ROUND(AG63,2)</f>
        <v>0</v>
      </c>
      <c r="AH62" s="118"/>
      <c r="AI62" s="118"/>
      <c r="AJ62" s="118"/>
      <c r="AK62" s="118"/>
      <c r="AL62" s="118"/>
      <c r="AM62" s="118"/>
      <c r="AN62" s="120">
        <f>SUM(AG62,AV62)</f>
        <v>0</v>
      </c>
      <c r="AO62" s="118"/>
      <c r="AP62" s="118"/>
      <c r="AQ62" s="121" t="s">
        <v>87</v>
      </c>
      <c r="AR62" s="122"/>
      <c r="AS62" s="123">
        <f>ROUND(AS63,2)</f>
        <v>0</v>
      </c>
      <c r="AT62" s="124">
        <f>ROUND(AT63,2)</f>
        <v>0</v>
      </c>
      <c r="AU62" s="125">
        <f>ROUND(AU63,2)</f>
        <v>0</v>
      </c>
      <c r="AV62" s="125">
        <f>ROUND(SUM(AX62:AY62),2)</f>
        <v>0</v>
      </c>
      <c r="AW62" s="126">
        <f>ROUND(AW63,5)</f>
        <v>0</v>
      </c>
      <c r="AX62" s="125">
        <f>ROUND(BB62*L29,2)</f>
        <v>0</v>
      </c>
      <c r="AY62" s="125">
        <f>ROUND(BC62*L30,2)</f>
        <v>0</v>
      </c>
      <c r="AZ62" s="125">
        <f>ROUND(BD62*L29,2)</f>
        <v>0</v>
      </c>
      <c r="BA62" s="125">
        <f>ROUND(BE62*L30,2)</f>
        <v>0</v>
      </c>
      <c r="BB62" s="125">
        <f>ROUND(BB63,2)</f>
        <v>0</v>
      </c>
      <c r="BC62" s="125">
        <f>ROUND(BC63,2)</f>
        <v>0</v>
      </c>
      <c r="BD62" s="125">
        <f>ROUND(BD63,2)</f>
        <v>0</v>
      </c>
      <c r="BE62" s="125">
        <f>ROUND(BE63,2)</f>
        <v>0</v>
      </c>
      <c r="BF62" s="127">
        <f>ROUND(BF63,2)</f>
        <v>0</v>
      </c>
      <c r="BG62" s="7"/>
      <c r="BS62" s="128" t="s">
        <v>80</v>
      </c>
      <c r="BT62" s="128" t="s">
        <v>88</v>
      </c>
      <c r="BU62" s="128" t="s">
        <v>82</v>
      </c>
      <c r="BV62" s="128" t="s">
        <v>83</v>
      </c>
      <c r="BW62" s="128" t="s">
        <v>113</v>
      </c>
      <c r="BX62" s="128" t="s">
        <v>6</v>
      </c>
      <c r="CL62" s="128" t="s">
        <v>36</v>
      </c>
      <c r="CM62" s="128" t="s">
        <v>90</v>
      </c>
    </row>
    <row r="63" s="4" customFormat="1" ht="16.5" customHeight="1">
      <c r="A63" s="4"/>
      <c r="B63" s="66"/>
      <c r="C63" s="130"/>
      <c r="D63" s="130"/>
      <c r="E63" s="131" t="s">
        <v>114</v>
      </c>
      <c r="F63" s="131"/>
      <c r="G63" s="131"/>
      <c r="H63" s="131"/>
      <c r="I63" s="131"/>
      <c r="J63" s="130"/>
      <c r="K63" s="131" t="s">
        <v>115</v>
      </c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9">
        <f>ROUND(SUM(AG64:AG65),2)</f>
        <v>0</v>
      </c>
      <c r="AH63" s="130"/>
      <c r="AI63" s="130"/>
      <c r="AJ63" s="130"/>
      <c r="AK63" s="130"/>
      <c r="AL63" s="130"/>
      <c r="AM63" s="130"/>
      <c r="AN63" s="132">
        <f>SUM(AG63,AV63)</f>
        <v>0</v>
      </c>
      <c r="AO63" s="130"/>
      <c r="AP63" s="130"/>
      <c r="AQ63" s="133" t="s">
        <v>94</v>
      </c>
      <c r="AR63" s="68"/>
      <c r="AS63" s="140">
        <f>ROUND(SUM(AS64:AS65),2)</f>
        <v>0</v>
      </c>
      <c r="AT63" s="141">
        <f>ROUND(SUM(AT64:AT65),2)</f>
        <v>0</v>
      </c>
      <c r="AU63" s="135">
        <f>ROUND(SUM(AU64:AU65),2)</f>
        <v>0</v>
      </c>
      <c r="AV63" s="135">
        <f>ROUND(SUM(AX63:AY63),2)</f>
        <v>0</v>
      </c>
      <c r="AW63" s="136">
        <f>ROUND(SUM(AW64:AW65),5)</f>
        <v>0</v>
      </c>
      <c r="AX63" s="135">
        <f>ROUND(BB63*L29,2)</f>
        <v>0</v>
      </c>
      <c r="AY63" s="135">
        <f>ROUND(BC63*L30,2)</f>
        <v>0</v>
      </c>
      <c r="AZ63" s="135">
        <f>ROUND(BD63*L29,2)</f>
        <v>0</v>
      </c>
      <c r="BA63" s="135">
        <f>ROUND(BE63*L30,2)</f>
        <v>0</v>
      </c>
      <c r="BB63" s="135">
        <f>ROUND(SUM(BB64:BB65),2)</f>
        <v>0</v>
      </c>
      <c r="BC63" s="135">
        <f>ROUND(SUM(BC64:BC65),2)</f>
        <v>0</v>
      </c>
      <c r="BD63" s="135">
        <f>ROUND(SUM(BD64:BD65),2)</f>
        <v>0</v>
      </c>
      <c r="BE63" s="135">
        <f>ROUND(SUM(BE64:BE65),2)</f>
        <v>0</v>
      </c>
      <c r="BF63" s="137">
        <f>ROUND(SUM(BF64:BF65),2)</f>
        <v>0</v>
      </c>
      <c r="BG63" s="4"/>
      <c r="BS63" s="138" t="s">
        <v>80</v>
      </c>
      <c r="BT63" s="138" t="s">
        <v>90</v>
      </c>
      <c r="BU63" s="138" t="s">
        <v>82</v>
      </c>
      <c r="BV63" s="138" t="s">
        <v>83</v>
      </c>
      <c r="BW63" s="138" t="s">
        <v>116</v>
      </c>
      <c r="BX63" s="138" t="s">
        <v>113</v>
      </c>
      <c r="CL63" s="138" t="s">
        <v>36</v>
      </c>
    </row>
    <row r="64" s="4" customFormat="1" ht="25.5" customHeight="1">
      <c r="A64" s="129" t="s">
        <v>91</v>
      </c>
      <c r="B64" s="66"/>
      <c r="C64" s="130"/>
      <c r="D64" s="130"/>
      <c r="E64" s="130"/>
      <c r="F64" s="131" t="s">
        <v>117</v>
      </c>
      <c r="G64" s="131"/>
      <c r="H64" s="131"/>
      <c r="I64" s="131"/>
      <c r="J64" s="131"/>
      <c r="K64" s="130"/>
      <c r="L64" s="131" t="s">
        <v>118</v>
      </c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2">
        <f>'SO 1.1.1 - elektroinstalace'!K36</f>
        <v>0</v>
      </c>
      <c r="AH64" s="130"/>
      <c r="AI64" s="130"/>
      <c r="AJ64" s="130"/>
      <c r="AK64" s="130"/>
      <c r="AL64" s="130"/>
      <c r="AM64" s="130"/>
      <c r="AN64" s="132">
        <f>SUM(AG64,AV64)</f>
        <v>0</v>
      </c>
      <c r="AO64" s="130"/>
      <c r="AP64" s="130"/>
      <c r="AQ64" s="133" t="s">
        <v>94</v>
      </c>
      <c r="AR64" s="68"/>
      <c r="AS64" s="134">
        <f>'SO 1.1.1 - elektroinstalace'!K34</f>
        <v>0</v>
      </c>
      <c r="AT64" s="135">
        <f>'SO 1.1.1 - elektroinstalace'!K35</f>
        <v>0</v>
      </c>
      <c r="AU64" s="135">
        <v>0</v>
      </c>
      <c r="AV64" s="135">
        <f>ROUND(SUM(AX64:AY64),2)</f>
        <v>0</v>
      </c>
      <c r="AW64" s="136">
        <f>'SO 1.1.1 - elektroinstalace'!T94</f>
        <v>0</v>
      </c>
      <c r="AX64" s="135">
        <f>'SO 1.1.1 - elektroinstalace'!K39</f>
        <v>0</v>
      </c>
      <c r="AY64" s="135">
        <f>'SO 1.1.1 - elektroinstalace'!K40</f>
        <v>0</v>
      </c>
      <c r="AZ64" s="135">
        <f>'SO 1.1.1 - elektroinstalace'!K41</f>
        <v>0</v>
      </c>
      <c r="BA64" s="135">
        <f>'SO 1.1.1 - elektroinstalace'!K42</f>
        <v>0</v>
      </c>
      <c r="BB64" s="135">
        <f>'SO 1.1.1 - elektroinstalace'!F39</f>
        <v>0</v>
      </c>
      <c r="BC64" s="135">
        <f>'SO 1.1.1 - elektroinstalace'!F40</f>
        <v>0</v>
      </c>
      <c r="BD64" s="135">
        <f>'SO 1.1.1 - elektroinstalace'!F41</f>
        <v>0</v>
      </c>
      <c r="BE64" s="135">
        <f>'SO 1.1.1 - elektroinstalace'!F42</f>
        <v>0</v>
      </c>
      <c r="BF64" s="137">
        <f>'SO 1.1.1 - elektroinstalace'!F43</f>
        <v>0</v>
      </c>
      <c r="BG64" s="4"/>
      <c r="BT64" s="138" t="s">
        <v>119</v>
      </c>
      <c r="BV64" s="138" t="s">
        <v>83</v>
      </c>
      <c r="BW64" s="138" t="s">
        <v>120</v>
      </c>
      <c r="BX64" s="138" t="s">
        <v>116</v>
      </c>
      <c r="CL64" s="138" t="s">
        <v>36</v>
      </c>
    </row>
    <row r="65" s="4" customFormat="1" ht="25.5" customHeight="1">
      <c r="A65" s="129" t="s">
        <v>91</v>
      </c>
      <c r="B65" s="66"/>
      <c r="C65" s="130"/>
      <c r="D65" s="130"/>
      <c r="E65" s="130"/>
      <c r="F65" s="131" t="s">
        <v>121</v>
      </c>
      <c r="G65" s="131"/>
      <c r="H65" s="131"/>
      <c r="I65" s="131"/>
      <c r="J65" s="131"/>
      <c r="K65" s="130"/>
      <c r="L65" s="131" t="s">
        <v>122</v>
      </c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2">
        <f>'SO 1.1.2 - zemní práce'!K36</f>
        <v>0</v>
      </c>
      <c r="AH65" s="130"/>
      <c r="AI65" s="130"/>
      <c r="AJ65" s="130"/>
      <c r="AK65" s="130"/>
      <c r="AL65" s="130"/>
      <c r="AM65" s="130"/>
      <c r="AN65" s="132">
        <f>SUM(AG65,AV65)</f>
        <v>0</v>
      </c>
      <c r="AO65" s="130"/>
      <c r="AP65" s="130"/>
      <c r="AQ65" s="133" t="s">
        <v>94</v>
      </c>
      <c r="AR65" s="68"/>
      <c r="AS65" s="134">
        <f>'SO 1.1.2 - zemní práce'!K34</f>
        <v>0</v>
      </c>
      <c r="AT65" s="135">
        <f>'SO 1.1.2 - zemní práce'!K35</f>
        <v>0</v>
      </c>
      <c r="AU65" s="135">
        <v>0</v>
      </c>
      <c r="AV65" s="135">
        <f>ROUND(SUM(AX65:AY65),2)</f>
        <v>0</v>
      </c>
      <c r="AW65" s="136">
        <f>'SO 1.1.2 - zemní práce'!T98</f>
        <v>0</v>
      </c>
      <c r="AX65" s="135">
        <f>'SO 1.1.2 - zemní práce'!K39</f>
        <v>0</v>
      </c>
      <c r="AY65" s="135">
        <f>'SO 1.1.2 - zemní práce'!K40</f>
        <v>0</v>
      </c>
      <c r="AZ65" s="135">
        <f>'SO 1.1.2 - zemní práce'!K41</f>
        <v>0</v>
      </c>
      <c r="BA65" s="135">
        <f>'SO 1.1.2 - zemní práce'!K42</f>
        <v>0</v>
      </c>
      <c r="BB65" s="135">
        <f>'SO 1.1.2 - zemní práce'!F39</f>
        <v>0</v>
      </c>
      <c r="BC65" s="135">
        <f>'SO 1.1.2 - zemní práce'!F40</f>
        <v>0</v>
      </c>
      <c r="BD65" s="135">
        <f>'SO 1.1.2 - zemní práce'!F41</f>
        <v>0</v>
      </c>
      <c r="BE65" s="135">
        <f>'SO 1.1.2 - zemní práce'!F42</f>
        <v>0</v>
      </c>
      <c r="BF65" s="137">
        <f>'SO 1.1.2 - zemní práce'!F43</f>
        <v>0</v>
      </c>
      <c r="BG65" s="4"/>
      <c r="BT65" s="138" t="s">
        <v>119</v>
      </c>
      <c r="BV65" s="138" t="s">
        <v>83</v>
      </c>
      <c r="BW65" s="138" t="s">
        <v>123</v>
      </c>
      <c r="BX65" s="138" t="s">
        <v>116</v>
      </c>
      <c r="CL65" s="138" t="s">
        <v>36</v>
      </c>
    </row>
    <row r="66" s="7" customFormat="1" ht="16.5" customHeight="1">
      <c r="A66" s="7"/>
      <c r="B66" s="115"/>
      <c r="C66" s="116"/>
      <c r="D66" s="117" t="s">
        <v>124</v>
      </c>
      <c r="E66" s="117"/>
      <c r="F66" s="117"/>
      <c r="G66" s="117"/>
      <c r="H66" s="117"/>
      <c r="I66" s="118"/>
      <c r="J66" s="117" t="s">
        <v>125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ROUND(SUM(AG67:AG68),2)</f>
        <v>0</v>
      </c>
      <c r="AH66" s="118"/>
      <c r="AI66" s="118"/>
      <c r="AJ66" s="118"/>
      <c r="AK66" s="118"/>
      <c r="AL66" s="118"/>
      <c r="AM66" s="118"/>
      <c r="AN66" s="120">
        <f>SUM(AG66,AV66)</f>
        <v>0</v>
      </c>
      <c r="AO66" s="118"/>
      <c r="AP66" s="118"/>
      <c r="AQ66" s="121" t="s">
        <v>87</v>
      </c>
      <c r="AR66" s="122"/>
      <c r="AS66" s="123">
        <f>ROUND(SUM(AS67:AS68),2)</f>
        <v>0</v>
      </c>
      <c r="AT66" s="124">
        <f>ROUND(SUM(AT67:AT68),2)</f>
        <v>0</v>
      </c>
      <c r="AU66" s="125">
        <f>ROUND(SUM(AU67:AU68),2)</f>
        <v>0</v>
      </c>
      <c r="AV66" s="125">
        <f>ROUND(SUM(AX66:AY66),2)</f>
        <v>0</v>
      </c>
      <c r="AW66" s="126">
        <f>ROUND(SUM(AW67:AW68),5)</f>
        <v>0</v>
      </c>
      <c r="AX66" s="125">
        <f>ROUND(BB66*L29,2)</f>
        <v>0</v>
      </c>
      <c r="AY66" s="125">
        <f>ROUND(BC66*L30,2)</f>
        <v>0</v>
      </c>
      <c r="AZ66" s="125">
        <f>ROUND(BD66*L29,2)</f>
        <v>0</v>
      </c>
      <c r="BA66" s="125">
        <f>ROUND(BE66*L30,2)</f>
        <v>0</v>
      </c>
      <c r="BB66" s="125">
        <f>ROUND(SUM(BB67:BB68),2)</f>
        <v>0</v>
      </c>
      <c r="BC66" s="125">
        <f>ROUND(SUM(BC67:BC68),2)</f>
        <v>0</v>
      </c>
      <c r="BD66" s="125">
        <f>ROUND(SUM(BD67:BD68),2)</f>
        <v>0</v>
      </c>
      <c r="BE66" s="125">
        <f>ROUND(SUM(BE67:BE68),2)</f>
        <v>0</v>
      </c>
      <c r="BF66" s="127">
        <f>ROUND(SUM(BF67:BF68),2)</f>
        <v>0</v>
      </c>
      <c r="BG66" s="7"/>
      <c r="BS66" s="128" t="s">
        <v>80</v>
      </c>
      <c r="BT66" s="128" t="s">
        <v>88</v>
      </c>
      <c r="BU66" s="128" t="s">
        <v>82</v>
      </c>
      <c r="BV66" s="128" t="s">
        <v>83</v>
      </c>
      <c r="BW66" s="128" t="s">
        <v>126</v>
      </c>
      <c r="BX66" s="128" t="s">
        <v>6</v>
      </c>
      <c r="CL66" s="128" t="s">
        <v>36</v>
      </c>
      <c r="CM66" s="128" t="s">
        <v>90</v>
      </c>
    </row>
    <row r="67" s="4" customFormat="1" ht="16.5" customHeight="1">
      <c r="A67" s="129" t="s">
        <v>91</v>
      </c>
      <c r="B67" s="66"/>
      <c r="C67" s="130"/>
      <c r="D67" s="130"/>
      <c r="E67" s="131" t="s">
        <v>92</v>
      </c>
      <c r="F67" s="131"/>
      <c r="G67" s="131"/>
      <c r="H67" s="131"/>
      <c r="I67" s="131"/>
      <c r="J67" s="130"/>
      <c r="K67" s="131" t="s">
        <v>127</v>
      </c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2">
        <f>'Č1 - VRN - TK Teplice zám...'!K34</f>
        <v>0</v>
      </c>
      <c r="AH67" s="130"/>
      <c r="AI67" s="130"/>
      <c r="AJ67" s="130"/>
      <c r="AK67" s="130"/>
      <c r="AL67" s="130"/>
      <c r="AM67" s="130"/>
      <c r="AN67" s="132">
        <f>SUM(AG67,AV67)</f>
        <v>0</v>
      </c>
      <c r="AO67" s="130"/>
      <c r="AP67" s="130"/>
      <c r="AQ67" s="133" t="s">
        <v>94</v>
      </c>
      <c r="AR67" s="68"/>
      <c r="AS67" s="134">
        <f>'Č1 - VRN - TK Teplice zám...'!K32</f>
        <v>0</v>
      </c>
      <c r="AT67" s="135">
        <f>'Č1 - VRN - TK Teplice zám...'!K33</f>
        <v>0</v>
      </c>
      <c r="AU67" s="135">
        <v>0</v>
      </c>
      <c r="AV67" s="135">
        <f>ROUND(SUM(AX67:AY67),2)</f>
        <v>0</v>
      </c>
      <c r="AW67" s="136">
        <f>'Č1 - VRN - TK Teplice zám...'!T88</f>
        <v>0</v>
      </c>
      <c r="AX67" s="135">
        <f>'Č1 - VRN - TK Teplice zám...'!K37</f>
        <v>0</v>
      </c>
      <c r="AY67" s="135">
        <f>'Č1 - VRN - TK Teplice zám...'!K38</f>
        <v>0</v>
      </c>
      <c r="AZ67" s="135">
        <f>'Č1 - VRN - TK Teplice zám...'!K39</f>
        <v>0</v>
      </c>
      <c r="BA67" s="135">
        <f>'Č1 - VRN - TK Teplice zám...'!K40</f>
        <v>0</v>
      </c>
      <c r="BB67" s="135">
        <f>'Č1 - VRN - TK Teplice zám...'!F37</f>
        <v>0</v>
      </c>
      <c r="BC67" s="135">
        <f>'Č1 - VRN - TK Teplice zám...'!F38</f>
        <v>0</v>
      </c>
      <c r="BD67" s="135">
        <f>'Č1 - VRN - TK Teplice zám...'!F39</f>
        <v>0</v>
      </c>
      <c r="BE67" s="135">
        <f>'Č1 - VRN - TK Teplice zám...'!F40</f>
        <v>0</v>
      </c>
      <c r="BF67" s="137">
        <f>'Č1 - VRN - TK Teplice zám...'!F41</f>
        <v>0</v>
      </c>
      <c r="BG67" s="4"/>
      <c r="BT67" s="138" t="s">
        <v>90</v>
      </c>
      <c r="BV67" s="138" t="s">
        <v>83</v>
      </c>
      <c r="BW67" s="138" t="s">
        <v>128</v>
      </c>
      <c r="BX67" s="138" t="s">
        <v>126</v>
      </c>
      <c r="CL67" s="138" t="s">
        <v>36</v>
      </c>
    </row>
    <row r="68" s="4" customFormat="1" ht="25.5" customHeight="1">
      <c r="A68" s="129" t="s">
        <v>91</v>
      </c>
      <c r="B68" s="66"/>
      <c r="C68" s="130"/>
      <c r="D68" s="130"/>
      <c r="E68" s="131" t="s">
        <v>129</v>
      </c>
      <c r="F68" s="131"/>
      <c r="G68" s="131"/>
      <c r="H68" s="131"/>
      <c r="I68" s="131"/>
      <c r="J68" s="130"/>
      <c r="K68" s="131" t="s">
        <v>130</v>
      </c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2">
        <f>'SO 1.1.3 - VRN -Osvětlení'!K34</f>
        <v>0</v>
      </c>
      <c r="AH68" s="130"/>
      <c r="AI68" s="130"/>
      <c r="AJ68" s="130"/>
      <c r="AK68" s="130"/>
      <c r="AL68" s="130"/>
      <c r="AM68" s="130"/>
      <c r="AN68" s="132">
        <f>SUM(AG68,AV68)</f>
        <v>0</v>
      </c>
      <c r="AO68" s="130"/>
      <c r="AP68" s="130"/>
      <c r="AQ68" s="133" t="s">
        <v>94</v>
      </c>
      <c r="AR68" s="68"/>
      <c r="AS68" s="142">
        <f>'SO 1.1.3 - VRN -Osvětlení'!K32</f>
        <v>0</v>
      </c>
      <c r="AT68" s="143">
        <f>'SO 1.1.3 - VRN -Osvětlení'!K33</f>
        <v>0</v>
      </c>
      <c r="AU68" s="143">
        <v>0</v>
      </c>
      <c r="AV68" s="143">
        <f>ROUND(SUM(AX68:AY68),2)</f>
        <v>0</v>
      </c>
      <c r="AW68" s="144">
        <f>'SO 1.1.3 - VRN -Osvětlení'!T88</f>
        <v>0</v>
      </c>
      <c r="AX68" s="143">
        <f>'SO 1.1.3 - VRN -Osvětlení'!K37</f>
        <v>0</v>
      </c>
      <c r="AY68" s="143">
        <f>'SO 1.1.3 - VRN -Osvětlení'!K38</f>
        <v>0</v>
      </c>
      <c r="AZ68" s="143">
        <f>'SO 1.1.3 - VRN -Osvětlení'!K39</f>
        <v>0</v>
      </c>
      <c r="BA68" s="143">
        <f>'SO 1.1.3 - VRN -Osvětlení'!K40</f>
        <v>0</v>
      </c>
      <c r="BB68" s="143">
        <f>'SO 1.1.3 - VRN -Osvětlení'!F37</f>
        <v>0</v>
      </c>
      <c r="BC68" s="143">
        <f>'SO 1.1.3 - VRN -Osvětlení'!F38</f>
        <v>0</v>
      </c>
      <c r="BD68" s="143">
        <f>'SO 1.1.3 - VRN -Osvětlení'!F39</f>
        <v>0</v>
      </c>
      <c r="BE68" s="143">
        <f>'SO 1.1.3 - VRN -Osvětlení'!F40</f>
        <v>0</v>
      </c>
      <c r="BF68" s="145">
        <f>'SO 1.1.3 - VRN -Osvětlení'!F41</f>
        <v>0</v>
      </c>
      <c r="BG68" s="4"/>
      <c r="BT68" s="138" t="s">
        <v>90</v>
      </c>
      <c r="BV68" s="138" t="s">
        <v>83</v>
      </c>
      <c r="BW68" s="138" t="s">
        <v>131</v>
      </c>
      <c r="BX68" s="138" t="s">
        <v>126</v>
      </c>
      <c r="CL68" s="138" t="s">
        <v>36</v>
      </c>
    </row>
    <row r="69" s="2" customFormat="1" ht="30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6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</row>
    <row r="70" s="2" customFormat="1" ht="6.96" customHeight="1">
      <c r="A70" s="40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46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</row>
  </sheetData>
  <sheetProtection sheet="1" formatColumns="0" formatRows="0" objects="1" scenarios="1" spinCount="100000" saltValue="1j6vw8RoXmV+zoE5uL+TSPDx3t1s9iCvYDFukpekUZ4fOQzsDJYY84TQo6enHmG1TLPlEeTAUHwEUEtijzihSw==" hashValue="PBmKaqQoVRkdp6mSzBvgGM18TXFM/uFXo2kPScp3y2RkSzvQ+zVY9TSRM0tP1rcan8rE4IS1tyFk13Sc0b7F9g==" algorithmName="SHA-512" password="CDD6"/>
  <mergeCells count="94">
    <mergeCell ref="W31:AE31"/>
    <mergeCell ref="BG5:BG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G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D62:H62"/>
    <mergeCell ref="D55:H55"/>
    <mergeCell ref="E56:I56"/>
    <mergeCell ref="E57:I57"/>
    <mergeCell ref="E58:I58"/>
    <mergeCell ref="E59:I59"/>
    <mergeCell ref="E60:I60"/>
    <mergeCell ref="E61:I61"/>
    <mergeCell ref="E63:I63"/>
    <mergeCell ref="F64:J64"/>
    <mergeCell ref="F65:J65"/>
    <mergeCell ref="D66:H66"/>
    <mergeCell ref="E67:I67"/>
    <mergeCell ref="E68:I68"/>
    <mergeCell ref="AG64:AM64"/>
    <mergeCell ref="AG63:AM63"/>
    <mergeCell ref="AG65:AM65"/>
    <mergeCell ref="AG66:AM66"/>
    <mergeCell ref="AG67:AM67"/>
    <mergeCell ref="AG68:AM68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J62:AF62"/>
    <mergeCell ref="K63:AF63"/>
    <mergeCell ref="L64:AF64"/>
    <mergeCell ref="L65:AF65"/>
    <mergeCell ref="J66:AF66"/>
    <mergeCell ref="K67:AF67"/>
    <mergeCell ref="K68:AF68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6" location="'Č1 - km 6,541 (ZV3) - km ...'!C2" display="/"/>
    <hyperlink ref="A57" location="'Č2 - nástupiště Bystřany'!C2" display="/"/>
    <hyperlink ref="A58" location="'Č3 - KV3 - ZV1  ( změna č...'!C2" display="/"/>
    <hyperlink ref="A59" location="'Č4 - nástupiště Prosetice'!C2" display="/"/>
    <hyperlink ref="A60" location="'Č5 - km 6,403 (ZV1) - km ...'!C2" display="/"/>
    <hyperlink ref="A61" location="'Č6 - NEOCEŇOVAT - materiá...'!C2" display="/"/>
    <hyperlink ref="A64" location="'SO 1.1.1 - elektroinstalace'!C2" display="/"/>
    <hyperlink ref="A65" location="'SO 1.1.2 - zemní práce'!C2" display="/"/>
    <hyperlink ref="A67" location="'Č1 - VRN - TK Teplice zám...'!C2" display="/"/>
    <hyperlink ref="A68" location="'SO 1.1.3 - VRN -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46" customWidth="1"/>
    <col min="11" max="11" width="20.17" style="1" customWidth="1"/>
    <col min="12" max="12" width="15.5" style="1" customWidth="1"/>
    <col min="13" max="13" width="9.33" style="1" customWidth="1"/>
    <col min="14" max="14" width="10.83" style="1" hidden="1" customWidth="1"/>
    <col min="15" max="15" width="9.33" style="1" hidden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4.17" style="1" hidden="1" customWidth="1"/>
    <col min="22" max="22" width="14.17" style="1" hidden="1" customWidth="1"/>
    <col min="23" max="23" width="14.17" style="1" hidden="1" customWidth="1"/>
    <col min="24" max="24" width="14.17" style="1" hidden="1" customWidth="1"/>
    <col min="25" max="25" width="14.17" style="1" hidden="1" customWidth="1"/>
    <col min="26" max="26" width="16.33" style="1" customWidth="1"/>
    <col min="27" max="27" width="12.33" style="1" customWidth="1"/>
    <col min="28" max="28" width="15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J2" s="1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9"/>
      <c r="K3" s="148"/>
      <c r="L3" s="148"/>
      <c r="M3" s="21"/>
      <c r="AT3" s="18" t="s">
        <v>90</v>
      </c>
    </row>
    <row r="4" s="1" customFormat="1" ht="24.96" customHeight="1">
      <c r="B4" s="21"/>
      <c r="D4" s="150" t="s">
        <v>132</v>
      </c>
      <c r="I4" s="146"/>
      <c r="J4" s="146"/>
      <c r="M4" s="21"/>
      <c r="N4" s="151" t="s">
        <v>11</v>
      </c>
      <c r="AT4" s="18" t="s">
        <v>5</v>
      </c>
    </row>
    <row r="5" s="1" customFormat="1" ht="6.96" customHeight="1">
      <c r="B5" s="21"/>
      <c r="I5" s="146"/>
      <c r="J5" s="146"/>
      <c r="M5" s="21"/>
    </row>
    <row r="6" s="1" customFormat="1" ht="12" customHeight="1">
      <c r="B6" s="21"/>
      <c r="D6" s="152" t="s">
        <v>17</v>
      </c>
      <c r="I6" s="146"/>
      <c r="J6" s="146"/>
      <c r="M6" s="21"/>
    </row>
    <row r="7" s="1" customFormat="1" ht="16.5" customHeight="1">
      <c r="B7" s="21"/>
      <c r="E7" s="153" t="str">
        <f>'Rekapitulace zakázky'!K6</f>
        <v xml:space="preserve">Oprava trati v úseku Teplice, zámecká zahrada - Úpořiny   ( změna č.1 po prohlídce staveniště )</v>
      </c>
      <c r="F7" s="152"/>
      <c r="G7" s="152"/>
      <c r="H7" s="152"/>
      <c r="I7" s="146"/>
      <c r="J7" s="146"/>
      <c r="M7" s="21"/>
    </row>
    <row r="8" s="1" customFormat="1" ht="12" customHeight="1">
      <c r="B8" s="21"/>
      <c r="D8" s="152" t="s">
        <v>133</v>
      </c>
      <c r="I8" s="146"/>
      <c r="J8" s="146"/>
      <c r="M8" s="21"/>
    </row>
    <row r="9" s="2" customFormat="1" ht="16.5" customHeight="1">
      <c r="A9" s="40"/>
      <c r="B9" s="46"/>
      <c r="C9" s="40"/>
      <c r="D9" s="40"/>
      <c r="E9" s="153" t="s">
        <v>134</v>
      </c>
      <c r="F9" s="40"/>
      <c r="G9" s="40"/>
      <c r="H9" s="40"/>
      <c r="I9" s="154"/>
      <c r="J9" s="154"/>
      <c r="K9" s="40"/>
      <c r="L9" s="40"/>
      <c r="M9" s="15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135</v>
      </c>
      <c r="E10" s="40"/>
      <c r="F10" s="40"/>
      <c r="G10" s="40"/>
      <c r="H10" s="40"/>
      <c r="I10" s="154"/>
      <c r="J10" s="154"/>
      <c r="K10" s="40"/>
      <c r="L10" s="40"/>
      <c r="M10" s="15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136</v>
      </c>
      <c r="F11" s="40"/>
      <c r="G11" s="40"/>
      <c r="H11" s="40"/>
      <c r="I11" s="154"/>
      <c r="J11" s="154"/>
      <c r="K11" s="40"/>
      <c r="L11" s="40"/>
      <c r="M11" s="15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4"/>
      <c r="J12" s="154"/>
      <c r="K12" s="40"/>
      <c r="L12" s="40"/>
      <c r="M12" s="15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19</v>
      </c>
      <c r="E13" s="40"/>
      <c r="F13" s="138" t="s">
        <v>36</v>
      </c>
      <c r="G13" s="40"/>
      <c r="H13" s="40"/>
      <c r="I13" s="157" t="s">
        <v>21</v>
      </c>
      <c r="J13" s="158" t="s">
        <v>36</v>
      </c>
      <c r="K13" s="40"/>
      <c r="L13" s="40"/>
      <c r="M13" s="15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23</v>
      </c>
      <c r="E14" s="40"/>
      <c r="F14" s="138" t="s">
        <v>24</v>
      </c>
      <c r="G14" s="40"/>
      <c r="H14" s="40"/>
      <c r="I14" s="157" t="s">
        <v>25</v>
      </c>
      <c r="J14" s="159" t="str">
        <f>'Rekapitulace zakázky'!AN8</f>
        <v>2. 8. 2019</v>
      </c>
      <c r="K14" s="40"/>
      <c r="L14" s="40"/>
      <c r="M14" s="15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54"/>
      <c r="J15" s="154"/>
      <c r="K15" s="40"/>
      <c r="L15" s="40"/>
      <c r="M15" s="15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31</v>
      </c>
      <c r="E16" s="40"/>
      <c r="F16" s="40"/>
      <c r="G16" s="40"/>
      <c r="H16" s="40"/>
      <c r="I16" s="157" t="s">
        <v>32</v>
      </c>
      <c r="J16" s="158" t="s">
        <v>33</v>
      </c>
      <c r="K16" s="40"/>
      <c r="L16" s="40"/>
      <c r="M16" s="15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34</v>
      </c>
      <c r="F17" s="40"/>
      <c r="G17" s="40"/>
      <c r="H17" s="40"/>
      <c r="I17" s="157" t="s">
        <v>35</v>
      </c>
      <c r="J17" s="158" t="s">
        <v>36</v>
      </c>
      <c r="K17" s="40"/>
      <c r="L17" s="40"/>
      <c r="M17" s="15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4"/>
      <c r="J18" s="154"/>
      <c r="K18" s="40"/>
      <c r="L18" s="40"/>
      <c r="M18" s="15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37</v>
      </c>
      <c r="E19" s="40"/>
      <c r="F19" s="40"/>
      <c r="G19" s="40"/>
      <c r="H19" s="40"/>
      <c r="I19" s="157" t="s">
        <v>32</v>
      </c>
      <c r="J19" s="34" t="str">
        <f>'Rekapitulace zakázky'!AN13</f>
        <v>Vyplň údaj</v>
      </c>
      <c r="K19" s="40"/>
      <c r="L19" s="40"/>
      <c r="M19" s="15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8"/>
      <c r="G20" s="138"/>
      <c r="H20" s="138"/>
      <c r="I20" s="157" t="s">
        <v>35</v>
      </c>
      <c r="J20" s="34" t="str">
        <f>'Rekapitulace zakázky'!AN14</f>
        <v>Vyplň údaj</v>
      </c>
      <c r="K20" s="40"/>
      <c r="L20" s="40"/>
      <c r="M20" s="15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4"/>
      <c r="J21" s="154"/>
      <c r="K21" s="40"/>
      <c r="L21" s="40"/>
      <c r="M21" s="15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39</v>
      </c>
      <c r="E22" s="40"/>
      <c r="F22" s="40"/>
      <c r="G22" s="40"/>
      <c r="H22" s="40"/>
      <c r="I22" s="157" t="s">
        <v>32</v>
      </c>
      <c r="J22" s="158" t="str">
        <f>IF('Rekapitulace zakázky'!AN16="","",'Rekapitulace zakázky'!AN16)</f>
        <v/>
      </c>
      <c r="K22" s="40"/>
      <c r="L22" s="40"/>
      <c r="M22" s="15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tr">
        <f>IF('Rekapitulace zakázky'!E17="","",'Rekapitulace zakázky'!E17)</f>
        <v xml:space="preserve"> </v>
      </c>
      <c r="F23" s="40"/>
      <c r="G23" s="40"/>
      <c r="H23" s="40"/>
      <c r="I23" s="157" t="s">
        <v>35</v>
      </c>
      <c r="J23" s="158" t="str">
        <f>IF('Rekapitulace zakázky'!AN17="","",'Rekapitulace zakázky'!AN17)</f>
        <v/>
      </c>
      <c r="K23" s="40"/>
      <c r="L23" s="40"/>
      <c r="M23" s="15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4"/>
      <c r="J24" s="154"/>
      <c r="K24" s="40"/>
      <c r="L24" s="40"/>
      <c r="M24" s="15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41</v>
      </c>
      <c r="E25" s="40"/>
      <c r="F25" s="40"/>
      <c r="G25" s="40"/>
      <c r="H25" s="40"/>
      <c r="I25" s="157" t="s">
        <v>32</v>
      </c>
      <c r="J25" s="158" t="s">
        <v>36</v>
      </c>
      <c r="K25" s="40"/>
      <c r="L25" s="40"/>
      <c r="M25" s="15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42</v>
      </c>
      <c r="F26" s="40"/>
      <c r="G26" s="40"/>
      <c r="H26" s="40"/>
      <c r="I26" s="157" t="s">
        <v>35</v>
      </c>
      <c r="J26" s="158" t="s">
        <v>36</v>
      </c>
      <c r="K26" s="40"/>
      <c r="L26" s="40"/>
      <c r="M26" s="15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4"/>
      <c r="J27" s="154"/>
      <c r="K27" s="40"/>
      <c r="L27" s="40"/>
      <c r="M27" s="15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43</v>
      </c>
      <c r="E28" s="40"/>
      <c r="F28" s="40"/>
      <c r="G28" s="40"/>
      <c r="H28" s="40"/>
      <c r="I28" s="154"/>
      <c r="J28" s="154"/>
      <c r="K28" s="40"/>
      <c r="L28" s="40"/>
      <c r="M28" s="15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60"/>
      <c r="B29" s="161"/>
      <c r="C29" s="160"/>
      <c r="D29" s="160"/>
      <c r="E29" s="162" t="s">
        <v>44</v>
      </c>
      <c r="F29" s="162"/>
      <c r="G29" s="162"/>
      <c r="H29" s="162"/>
      <c r="I29" s="163"/>
      <c r="J29" s="163"/>
      <c r="K29" s="160"/>
      <c r="L29" s="160"/>
      <c r="M29" s="16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4"/>
      <c r="J30" s="154"/>
      <c r="K30" s="40"/>
      <c r="L30" s="40"/>
      <c r="M30" s="15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6"/>
      <c r="J31" s="166"/>
      <c r="K31" s="165"/>
      <c r="L31" s="165"/>
      <c r="M31" s="15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52" t="s">
        <v>137</v>
      </c>
      <c r="F32" s="40"/>
      <c r="G32" s="40"/>
      <c r="H32" s="40"/>
      <c r="I32" s="154"/>
      <c r="J32" s="154"/>
      <c r="K32" s="167">
        <f>I65</f>
        <v>0</v>
      </c>
      <c r="L32" s="40"/>
      <c r="M32" s="15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52" t="s">
        <v>138</v>
      </c>
      <c r="F33" s="40"/>
      <c r="G33" s="40"/>
      <c r="H33" s="40"/>
      <c r="I33" s="154"/>
      <c r="J33" s="154"/>
      <c r="K33" s="167">
        <f>J65</f>
        <v>0</v>
      </c>
      <c r="L33" s="40"/>
      <c r="M33" s="15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8" t="s">
        <v>45</v>
      </c>
      <c r="E34" s="40"/>
      <c r="F34" s="40"/>
      <c r="G34" s="40"/>
      <c r="H34" s="40"/>
      <c r="I34" s="154"/>
      <c r="J34" s="154"/>
      <c r="K34" s="169">
        <f>ROUND(K90, 2)</f>
        <v>0</v>
      </c>
      <c r="L34" s="40"/>
      <c r="M34" s="15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5"/>
      <c r="E35" s="165"/>
      <c r="F35" s="165"/>
      <c r="G35" s="165"/>
      <c r="H35" s="165"/>
      <c r="I35" s="166"/>
      <c r="J35" s="166"/>
      <c r="K35" s="165"/>
      <c r="L35" s="165"/>
      <c r="M35" s="15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70" t="s">
        <v>47</v>
      </c>
      <c r="G36" s="40"/>
      <c r="H36" s="40"/>
      <c r="I36" s="171" t="s">
        <v>46</v>
      </c>
      <c r="J36" s="154"/>
      <c r="K36" s="170" t="s">
        <v>48</v>
      </c>
      <c r="L36" s="40"/>
      <c r="M36" s="15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172" t="s">
        <v>49</v>
      </c>
      <c r="E37" s="152" t="s">
        <v>50</v>
      </c>
      <c r="F37" s="167">
        <f>ROUND((SUM(BE90:BE347)),  2)</f>
        <v>0</v>
      </c>
      <c r="G37" s="40"/>
      <c r="H37" s="40"/>
      <c r="I37" s="173">
        <v>0.20999999999999999</v>
      </c>
      <c r="J37" s="154"/>
      <c r="K37" s="167">
        <f>ROUND(((SUM(BE90:BE347))*I37),  2)</f>
        <v>0</v>
      </c>
      <c r="L37" s="40"/>
      <c r="M37" s="15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7">
        <f>ROUND((SUM(BF90:BF347)),  2)</f>
        <v>0</v>
      </c>
      <c r="G38" s="40"/>
      <c r="H38" s="40"/>
      <c r="I38" s="173">
        <v>0.14999999999999999</v>
      </c>
      <c r="J38" s="154"/>
      <c r="K38" s="167">
        <f>ROUND(((SUM(BF90:BF347))*I38),  2)</f>
        <v>0</v>
      </c>
      <c r="L38" s="40"/>
      <c r="M38" s="15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14.4" customHeight="1">
      <c r="A39" s="40"/>
      <c r="B39" s="46"/>
      <c r="C39" s="40"/>
      <c r="D39" s="152" t="s">
        <v>49</v>
      </c>
      <c r="E39" s="152" t="s">
        <v>52</v>
      </c>
      <c r="F39" s="167">
        <f>ROUND((SUM(BG90:BG347)),  2)</f>
        <v>0</v>
      </c>
      <c r="G39" s="40"/>
      <c r="H39" s="40"/>
      <c r="I39" s="173">
        <v>0.20999999999999999</v>
      </c>
      <c r="J39" s="154"/>
      <c r="K39" s="167">
        <f>0</f>
        <v>0</v>
      </c>
      <c r="L39" s="40"/>
      <c r="M39" s="15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152" t="s">
        <v>53</v>
      </c>
      <c r="F40" s="167">
        <f>ROUND((SUM(BH90:BH347)),  2)</f>
        <v>0</v>
      </c>
      <c r="G40" s="40"/>
      <c r="H40" s="40"/>
      <c r="I40" s="173">
        <v>0.14999999999999999</v>
      </c>
      <c r="J40" s="154"/>
      <c r="K40" s="167">
        <f>0</f>
        <v>0</v>
      </c>
      <c r="L40" s="40"/>
      <c r="M40" s="15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2" t="s">
        <v>54</v>
      </c>
      <c r="F41" s="167">
        <f>ROUND((SUM(BI90:BI347)),  2)</f>
        <v>0</v>
      </c>
      <c r="G41" s="40"/>
      <c r="H41" s="40"/>
      <c r="I41" s="173">
        <v>0</v>
      </c>
      <c r="J41" s="154"/>
      <c r="K41" s="167">
        <f>0</f>
        <v>0</v>
      </c>
      <c r="L41" s="40"/>
      <c r="M41" s="15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54"/>
      <c r="J42" s="154"/>
      <c r="K42" s="40"/>
      <c r="L42" s="40"/>
      <c r="M42" s="15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74"/>
      <c r="D43" s="175" t="s">
        <v>55</v>
      </c>
      <c r="E43" s="176"/>
      <c r="F43" s="176"/>
      <c r="G43" s="177" t="s">
        <v>56</v>
      </c>
      <c r="H43" s="178" t="s">
        <v>57</v>
      </c>
      <c r="I43" s="179"/>
      <c r="J43" s="179"/>
      <c r="K43" s="180">
        <f>SUM(K34:K41)</f>
        <v>0</v>
      </c>
      <c r="L43" s="181"/>
      <c r="M43" s="15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82"/>
      <c r="C44" s="183"/>
      <c r="D44" s="183"/>
      <c r="E44" s="183"/>
      <c r="F44" s="183"/>
      <c r="G44" s="183"/>
      <c r="H44" s="183"/>
      <c r="I44" s="184"/>
      <c r="J44" s="184"/>
      <c r="K44" s="183"/>
      <c r="L44" s="183"/>
      <c r="M44" s="15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85"/>
      <c r="C48" s="186"/>
      <c r="D48" s="186"/>
      <c r="E48" s="186"/>
      <c r="F48" s="186"/>
      <c r="G48" s="186"/>
      <c r="H48" s="186"/>
      <c r="I48" s="187"/>
      <c r="J48" s="187"/>
      <c r="K48" s="186"/>
      <c r="L48" s="186"/>
      <c r="M48" s="155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4" t="s">
        <v>139</v>
      </c>
      <c r="D49" s="42"/>
      <c r="E49" s="42"/>
      <c r="F49" s="42"/>
      <c r="G49" s="42"/>
      <c r="H49" s="42"/>
      <c r="I49" s="154"/>
      <c r="J49" s="154"/>
      <c r="K49" s="42"/>
      <c r="L49" s="42"/>
      <c r="M49" s="155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54"/>
      <c r="J50" s="154"/>
      <c r="K50" s="42"/>
      <c r="L50" s="42"/>
      <c r="M50" s="155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17</v>
      </c>
      <c r="D51" s="42"/>
      <c r="E51" s="42"/>
      <c r="F51" s="42"/>
      <c r="G51" s="42"/>
      <c r="H51" s="42"/>
      <c r="I51" s="154"/>
      <c r="J51" s="154"/>
      <c r="K51" s="42"/>
      <c r="L51" s="42"/>
      <c r="M51" s="155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8" t="str">
        <f>E7</f>
        <v xml:space="preserve">Oprava trati v úseku Teplice, zámecká zahrada - Úpořiny   ( změna č.1 po prohlídce staveniště )</v>
      </c>
      <c r="F52" s="33"/>
      <c r="G52" s="33"/>
      <c r="H52" s="33"/>
      <c r="I52" s="154"/>
      <c r="J52" s="154"/>
      <c r="K52" s="42"/>
      <c r="L52" s="42"/>
      <c r="M52" s="155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146"/>
      <c r="J53" s="146"/>
      <c r="K53" s="23"/>
      <c r="L53" s="23"/>
      <c r="M53" s="21"/>
    </row>
    <row r="54" s="2" customFormat="1" ht="16.5" customHeight="1">
      <c r="A54" s="40"/>
      <c r="B54" s="41"/>
      <c r="C54" s="42"/>
      <c r="D54" s="42"/>
      <c r="E54" s="188" t="s">
        <v>134</v>
      </c>
      <c r="F54" s="42"/>
      <c r="G54" s="42"/>
      <c r="H54" s="42"/>
      <c r="I54" s="154"/>
      <c r="J54" s="154"/>
      <c r="K54" s="42"/>
      <c r="L54" s="42"/>
      <c r="M54" s="155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3" t="s">
        <v>135</v>
      </c>
      <c r="D55" s="42"/>
      <c r="E55" s="42"/>
      <c r="F55" s="42"/>
      <c r="G55" s="42"/>
      <c r="H55" s="42"/>
      <c r="I55" s="154"/>
      <c r="J55" s="154"/>
      <c r="K55" s="42"/>
      <c r="L55" s="42"/>
      <c r="M55" s="155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2" t="str">
        <f>E11</f>
        <v xml:space="preserve">Č1 - km 6,541 (ZV3) - km 7,640    ( změna č.1 po prohlídce staveniště )</v>
      </c>
      <c r="F56" s="42"/>
      <c r="G56" s="42"/>
      <c r="H56" s="42"/>
      <c r="I56" s="154"/>
      <c r="J56" s="154"/>
      <c r="K56" s="42"/>
      <c r="L56" s="42"/>
      <c r="M56" s="155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54"/>
      <c r="J57" s="154"/>
      <c r="K57" s="42"/>
      <c r="L57" s="42"/>
      <c r="M57" s="155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3" t="s">
        <v>23</v>
      </c>
      <c r="D58" s="42"/>
      <c r="E58" s="42"/>
      <c r="F58" s="28" t="str">
        <f>F14</f>
        <v>TK Řetenice - Úpořiny</v>
      </c>
      <c r="G58" s="42"/>
      <c r="H58" s="42"/>
      <c r="I58" s="157" t="s">
        <v>25</v>
      </c>
      <c r="J58" s="159" t="str">
        <f>IF(J14="","",J14)</f>
        <v>2. 8. 2019</v>
      </c>
      <c r="K58" s="42"/>
      <c r="L58" s="42"/>
      <c r="M58" s="155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54"/>
      <c r="J59" s="154"/>
      <c r="K59" s="42"/>
      <c r="L59" s="42"/>
      <c r="M59" s="155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3" t="s">
        <v>31</v>
      </c>
      <c r="D60" s="42"/>
      <c r="E60" s="42"/>
      <c r="F60" s="28" t="str">
        <f>E17</f>
        <v>SŽDC s.o. OŘ UNL, ST Most</v>
      </c>
      <c r="G60" s="42"/>
      <c r="H60" s="42"/>
      <c r="I60" s="157" t="s">
        <v>39</v>
      </c>
      <c r="J60" s="189" t="str">
        <f>E23</f>
        <v xml:space="preserve"> </v>
      </c>
      <c r="K60" s="42"/>
      <c r="L60" s="42"/>
      <c r="M60" s="15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3" t="s">
        <v>37</v>
      </c>
      <c r="D61" s="42"/>
      <c r="E61" s="42"/>
      <c r="F61" s="28" t="str">
        <f>IF(E20="","",E20)</f>
        <v>Vyplň údaj</v>
      </c>
      <c r="G61" s="42"/>
      <c r="H61" s="42"/>
      <c r="I61" s="157" t="s">
        <v>41</v>
      </c>
      <c r="J61" s="189" t="str">
        <f>E26</f>
        <v>Ing. Střítezský Petr</v>
      </c>
      <c r="K61" s="42"/>
      <c r="L61" s="42"/>
      <c r="M61" s="15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54"/>
      <c r="J62" s="154"/>
      <c r="K62" s="42"/>
      <c r="L62" s="42"/>
      <c r="M62" s="155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90" t="s">
        <v>140</v>
      </c>
      <c r="D63" s="191"/>
      <c r="E63" s="191"/>
      <c r="F63" s="191"/>
      <c r="G63" s="191"/>
      <c r="H63" s="191"/>
      <c r="I63" s="192" t="s">
        <v>141</v>
      </c>
      <c r="J63" s="192" t="s">
        <v>142</v>
      </c>
      <c r="K63" s="193" t="s">
        <v>143</v>
      </c>
      <c r="L63" s="191"/>
      <c r="M63" s="155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54"/>
      <c r="J64" s="154"/>
      <c r="K64" s="42"/>
      <c r="L64" s="42"/>
      <c r="M64" s="15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94" t="s">
        <v>79</v>
      </c>
      <c r="D65" s="42"/>
      <c r="E65" s="42"/>
      <c r="F65" s="42"/>
      <c r="G65" s="42"/>
      <c r="H65" s="42"/>
      <c r="I65" s="195">
        <f>Q90</f>
        <v>0</v>
      </c>
      <c r="J65" s="195">
        <f>R90</f>
        <v>0</v>
      </c>
      <c r="K65" s="105">
        <f>K90</f>
        <v>0</v>
      </c>
      <c r="L65" s="42"/>
      <c r="M65" s="15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8" t="s">
        <v>144</v>
      </c>
    </row>
    <row r="66" s="9" customFormat="1" ht="24.96" customHeight="1">
      <c r="A66" s="9"/>
      <c r="B66" s="196"/>
      <c r="C66" s="197"/>
      <c r="D66" s="198" t="s">
        <v>145</v>
      </c>
      <c r="E66" s="199"/>
      <c r="F66" s="199"/>
      <c r="G66" s="199"/>
      <c r="H66" s="199"/>
      <c r="I66" s="200">
        <f>Q91</f>
        <v>0</v>
      </c>
      <c r="J66" s="200">
        <f>R91</f>
        <v>0</v>
      </c>
      <c r="K66" s="201">
        <f>K91</f>
        <v>0</v>
      </c>
      <c r="L66" s="197"/>
      <c r="M66" s="20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203"/>
      <c r="C67" s="130"/>
      <c r="D67" s="204" t="s">
        <v>146</v>
      </c>
      <c r="E67" s="205"/>
      <c r="F67" s="205"/>
      <c r="G67" s="205"/>
      <c r="H67" s="205"/>
      <c r="I67" s="206">
        <f>Q92</f>
        <v>0</v>
      </c>
      <c r="J67" s="206">
        <f>R92</f>
        <v>0</v>
      </c>
      <c r="K67" s="207">
        <f>K92</f>
        <v>0</v>
      </c>
      <c r="L67" s="130"/>
      <c r="M67" s="20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96"/>
      <c r="C68" s="197"/>
      <c r="D68" s="198" t="s">
        <v>147</v>
      </c>
      <c r="E68" s="199"/>
      <c r="F68" s="199"/>
      <c r="G68" s="199"/>
      <c r="H68" s="199"/>
      <c r="I68" s="200">
        <f>Q279</f>
        <v>0</v>
      </c>
      <c r="J68" s="200">
        <f>R279</f>
        <v>0</v>
      </c>
      <c r="K68" s="201">
        <f>K279</f>
        <v>0</v>
      </c>
      <c r="L68" s="197"/>
      <c r="M68" s="20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154"/>
      <c r="J69" s="154"/>
      <c r="K69" s="42"/>
      <c r="L69" s="42"/>
      <c r="M69" s="155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2"/>
      <c r="C70" s="63"/>
      <c r="D70" s="63"/>
      <c r="E70" s="63"/>
      <c r="F70" s="63"/>
      <c r="G70" s="63"/>
      <c r="H70" s="63"/>
      <c r="I70" s="184"/>
      <c r="J70" s="184"/>
      <c r="K70" s="63"/>
      <c r="L70" s="63"/>
      <c r="M70" s="155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4"/>
      <c r="C74" s="65"/>
      <c r="D74" s="65"/>
      <c r="E74" s="65"/>
      <c r="F74" s="65"/>
      <c r="G74" s="65"/>
      <c r="H74" s="65"/>
      <c r="I74" s="187"/>
      <c r="J74" s="187"/>
      <c r="K74" s="65"/>
      <c r="L74" s="65"/>
      <c r="M74" s="155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148</v>
      </c>
      <c r="D75" s="42"/>
      <c r="E75" s="42"/>
      <c r="F75" s="42"/>
      <c r="G75" s="42"/>
      <c r="H75" s="42"/>
      <c r="I75" s="154"/>
      <c r="J75" s="154"/>
      <c r="K75" s="42"/>
      <c r="L75" s="42"/>
      <c r="M75" s="15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54"/>
      <c r="J76" s="154"/>
      <c r="K76" s="42"/>
      <c r="L76" s="42"/>
      <c r="M76" s="15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2"/>
      <c r="E77" s="42"/>
      <c r="F77" s="42"/>
      <c r="G77" s="42"/>
      <c r="H77" s="42"/>
      <c r="I77" s="154"/>
      <c r="J77" s="154"/>
      <c r="K77" s="42"/>
      <c r="L77" s="42"/>
      <c r="M77" s="15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88" t="str">
        <f>E7</f>
        <v xml:space="preserve">Oprava trati v úseku Teplice, zámecká zahrada - Úpořiny   ( změna č.1 po prohlídce staveniště )</v>
      </c>
      <c r="F78" s="33"/>
      <c r="G78" s="33"/>
      <c r="H78" s="33"/>
      <c r="I78" s="154"/>
      <c r="J78" s="154"/>
      <c r="K78" s="42"/>
      <c r="L78" s="42"/>
      <c r="M78" s="155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2"/>
      <c r="C79" s="33" t="s">
        <v>133</v>
      </c>
      <c r="D79" s="23"/>
      <c r="E79" s="23"/>
      <c r="F79" s="23"/>
      <c r="G79" s="23"/>
      <c r="H79" s="23"/>
      <c r="I79" s="146"/>
      <c r="J79" s="146"/>
      <c r="K79" s="23"/>
      <c r="L79" s="23"/>
      <c r="M79" s="21"/>
    </row>
    <row r="80" s="2" customFormat="1" ht="16.5" customHeight="1">
      <c r="A80" s="40"/>
      <c r="B80" s="41"/>
      <c r="C80" s="42"/>
      <c r="D80" s="42"/>
      <c r="E80" s="188" t="s">
        <v>134</v>
      </c>
      <c r="F80" s="42"/>
      <c r="G80" s="42"/>
      <c r="H80" s="42"/>
      <c r="I80" s="154"/>
      <c r="J80" s="154"/>
      <c r="K80" s="42"/>
      <c r="L80" s="42"/>
      <c r="M80" s="15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135</v>
      </c>
      <c r="D81" s="42"/>
      <c r="E81" s="42"/>
      <c r="F81" s="42"/>
      <c r="G81" s="42"/>
      <c r="H81" s="42"/>
      <c r="I81" s="154"/>
      <c r="J81" s="154"/>
      <c r="K81" s="42"/>
      <c r="L81" s="42"/>
      <c r="M81" s="15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2" t="str">
        <f>E11</f>
        <v xml:space="preserve">Č1 - km 6,541 (ZV3) - km 7,640    ( změna č.1 po prohlídce staveniště )</v>
      </c>
      <c r="F82" s="42"/>
      <c r="G82" s="42"/>
      <c r="H82" s="42"/>
      <c r="I82" s="154"/>
      <c r="J82" s="154"/>
      <c r="K82" s="42"/>
      <c r="L82" s="42"/>
      <c r="M82" s="15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54"/>
      <c r="J83" s="154"/>
      <c r="K83" s="42"/>
      <c r="L83" s="42"/>
      <c r="M83" s="15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23</v>
      </c>
      <c r="D84" s="42"/>
      <c r="E84" s="42"/>
      <c r="F84" s="28" t="str">
        <f>F14</f>
        <v>TK Řetenice - Úpořiny</v>
      </c>
      <c r="G84" s="42"/>
      <c r="H84" s="42"/>
      <c r="I84" s="157" t="s">
        <v>25</v>
      </c>
      <c r="J84" s="159" t="str">
        <f>IF(J14="","",J14)</f>
        <v>2. 8. 2019</v>
      </c>
      <c r="K84" s="42"/>
      <c r="L84" s="42"/>
      <c r="M84" s="15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54"/>
      <c r="J85" s="154"/>
      <c r="K85" s="42"/>
      <c r="L85" s="42"/>
      <c r="M85" s="15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3" t="s">
        <v>31</v>
      </c>
      <c r="D86" s="42"/>
      <c r="E86" s="42"/>
      <c r="F86" s="28" t="str">
        <f>E17</f>
        <v>SŽDC s.o. OŘ UNL, ST Most</v>
      </c>
      <c r="G86" s="42"/>
      <c r="H86" s="42"/>
      <c r="I86" s="157" t="s">
        <v>39</v>
      </c>
      <c r="J86" s="189" t="str">
        <f>E23</f>
        <v xml:space="preserve"> </v>
      </c>
      <c r="K86" s="42"/>
      <c r="L86" s="42"/>
      <c r="M86" s="15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3" t="s">
        <v>37</v>
      </c>
      <c r="D87" s="42"/>
      <c r="E87" s="42"/>
      <c r="F87" s="28" t="str">
        <f>IF(E20="","",E20)</f>
        <v>Vyplň údaj</v>
      </c>
      <c r="G87" s="42"/>
      <c r="H87" s="42"/>
      <c r="I87" s="157" t="s">
        <v>41</v>
      </c>
      <c r="J87" s="189" t="str">
        <f>E26</f>
        <v>Ing. Střítezský Petr</v>
      </c>
      <c r="K87" s="42"/>
      <c r="L87" s="42"/>
      <c r="M87" s="15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154"/>
      <c r="J88" s="154"/>
      <c r="K88" s="42"/>
      <c r="L88" s="42"/>
      <c r="M88" s="15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209"/>
      <c r="B89" s="210"/>
      <c r="C89" s="211" t="s">
        <v>149</v>
      </c>
      <c r="D89" s="212" t="s">
        <v>64</v>
      </c>
      <c r="E89" s="212" t="s">
        <v>60</v>
      </c>
      <c r="F89" s="212" t="s">
        <v>61</v>
      </c>
      <c r="G89" s="212" t="s">
        <v>150</v>
      </c>
      <c r="H89" s="212" t="s">
        <v>151</v>
      </c>
      <c r="I89" s="213" t="s">
        <v>152</v>
      </c>
      <c r="J89" s="213" t="s">
        <v>153</v>
      </c>
      <c r="K89" s="212" t="s">
        <v>143</v>
      </c>
      <c r="L89" s="214" t="s">
        <v>154</v>
      </c>
      <c r="M89" s="215"/>
      <c r="N89" s="95" t="s">
        <v>36</v>
      </c>
      <c r="O89" s="96" t="s">
        <v>49</v>
      </c>
      <c r="P89" s="96" t="s">
        <v>155</v>
      </c>
      <c r="Q89" s="96" t="s">
        <v>156</v>
      </c>
      <c r="R89" s="96" t="s">
        <v>157</v>
      </c>
      <c r="S89" s="96" t="s">
        <v>158</v>
      </c>
      <c r="T89" s="96" t="s">
        <v>159</v>
      </c>
      <c r="U89" s="96" t="s">
        <v>160</v>
      </c>
      <c r="V89" s="96" t="s">
        <v>161</v>
      </c>
      <c r="W89" s="96" t="s">
        <v>162</v>
      </c>
      <c r="X89" s="96" t="s">
        <v>163</v>
      </c>
      <c r="Y89" s="97" t="s">
        <v>164</v>
      </c>
      <c r="Z89" s="209"/>
      <c r="AA89" s="209"/>
      <c r="AB89" s="209"/>
      <c r="AC89" s="209"/>
      <c r="AD89" s="209"/>
      <c r="AE89" s="209"/>
    </row>
    <row r="90" s="2" customFormat="1" ht="22.8" customHeight="1">
      <c r="A90" s="40"/>
      <c r="B90" s="41"/>
      <c r="C90" s="102" t="s">
        <v>165</v>
      </c>
      <c r="D90" s="42"/>
      <c r="E90" s="42"/>
      <c r="F90" s="42"/>
      <c r="G90" s="42"/>
      <c r="H90" s="42"/>
      <c r="I90" s="154"/>
      <c r="J90" s="154"/>
      <c r="K90" s="216">
        <f>BK90</f>
        <v>0</v>
      </c>
      <c r="L90" s="42"/>
      <c r="M90" s="46"/>
      <c r="N90" s="98"/>
      <c r="O90" s="217"/>
      <c r="P90" s="99"/>
      <c r="Q90" s="218">
        <f>Q91+Q279</f>
        <v>0</v>
      </c>
      <c r="R90" s="218">
        <f>R91+R279</f>
        <v>0</v>
      </c>
      <c r="S90" s="99"/>
      <c r="T90" s="219">
        <f>T91+T279</f>
        <v>0</v>
      </c>
      <c r="U90" s="99"/>
      <c r="V90" s="219">
        <f>V91+V279</f>
        <v>352.65443999999997</v>
      </c>
      <c r="W90" s="99"/>
      <c r="X90" s="219">
        <f>X91+X279</f>
        <v>0</v>
      </c>
      <c r="Y90" s="100"/>
      <c r="Z90" s="40"/>
      <c r="AA90" s="40"/>
      <c r="AB90" s="40"/>
      <c r="AC90" s="40"/>
      <c r="AD90" s="40"/>
      <c r="AE90" s="40"/>
      <c r="AT90" s="18" t="s">
        <v>80</v>
      </c>
      <c r="AU90" s="18" t="s">
        <v>144</v>
      </c>
      <c r="BK90" s="220">
        <f>BK91+BK279</f>
        <v>0</v>
      </c>
    </row>
    <row r="91" s="12" customFormat="1" ht="25.92" customHeight="1">
      <c r="A91" s="12"/>
      <c r="B91" s="221"/>
      <c r="C91" s="222"/>
      <c r="D91" s="223" t="s">
        <v>80</v>
      </c>
      <c r="E91" s="224" t="s">
        <v>166</v>
      </c>
      <c r="F91" s="224" t="s">
        <v>167</v>
      </c>
      <c r="G91" s="222"/>
      <c r="H91" s="222"/>
      <c r="I91" s="225"/>
      <c r="J91" s="225"/>
      <c r="K91" s="226">
        <f>BK91</f>
        <v>0</v>
      </c>
      <c r="L91" s="222"/>
      <c r="M91" s="227"/>
      <c r="N91" s="228"/>
      <c r="O91" s="229"/>
      <c r="P91" s="229"/>
      <c r="Q91" s="230">
        <f>Q92</f>
        <v>0</v>
      </c>
      <c r="R91" s="230">
        <f>R92</f>
        <v>0</v>
      </c>
      <c r="S91" s="229"/>
      <c r="T91" s="231">
        <f>T92</f>
        <v>0</v>
      </c>
      <c r="U91" s="229"/>
      <c r="V91" s="231">
        <f>V92</f>
        <v>0</v>
      </c>
      <c r="W91" s="229"/>
      <c r="X91" s="231">
        <f>X92</f>
        <v>0</v>
      </c>
      <c r="Y91" s="232"/>
      <c r="Z91" s="12"/>
      <c r="AA91" s="12"/>
      <c r="AB91" s="12"/>
      <c r="AC91" s="12"/>
      <c r="AD91" s="12"/>
      <c r="AE91" s="12"/>
      <c r="AR91" s="233" t="s">
        <v>88</v>
      </c>
      <c r="AT91" s="234" t="s">
        <v>80</v>
      </c>
      <c r="AU91" s="234" t="s">
        <v>81</v>
      </c>
      <c r="AY91" s="233" t="s">
        <v>168</v>
      </c>
      <c r="BK91" s="235">
        <f>BK92</f>
        <v>0</v>
      </c>
    </row>
    <row r="92" s="12" customFormat="1" ht="22.8" customHeight="1">
      <c r="A92" s="12"/>
      <c r="B92" s="221"/>
      <c r="C92" s="222"/>
      <c r="D92" s="223" t="s">
        <v>80</v>
      </c>
      <c r="E92" s="236" t="s">
        <v>169</v>
      </c>
      <c r="F92" s="236" t="s">
        <v>170</v>
      </c>
      <c r="G92" s="222"/>
      <c r="H92" s="222"/>
      <c r="I92" s="225"/>
      <c r="J92" s="225"/>
      <c r="K92" s="237">
        <f>BK92</f>
        <v>0</v>
      </c>
      <c r="L92" s="222"/>
      <c r="M92" s="227"/>
      <c r="N92" s="228"/>
      <c r="O92" s="229"/>
      <c r="P92" s="229"/>
      <c r="Q92" s="230">
        <f>SUM(Q93:Q278)</f>
        <v>0</v>
      </c>
      <c r="R92" s="230">
        <f>SUM(R93:R278)</f>
        <v>0</v>
      </c>
      <c r="S92" s="229"/>
      <c r="T92" s="231">
        <f>SUM(T93:T278)</f>
        <v>0</v>
      </c>
      <c r="U92" s="229"/>
      <c r="V92" s="231">
        <f>SUM(V93:V278)</f>
        <v>0</v>
      </c>
      <c r="W92" s="229"/>
      <c r="X92" s="231">
        <f>SUM(X93:X278)</f>
        <v>0</v>
      </c>
      <c r="Y92" s="232"/>
      <c r="Z92" s="12"/>
      <c r="AA92" s="12"/>
      <c r="AB92" s="12"/>
      <c r="AC92" s="12"/>
      <c r="AD92" s="12"/>
      <c r="AE92" s="12"/>
      <c r="AR92" s="233" t="s">
        <v>88</v>
      </c>
      <c r="AT92" s="234" t="s">
        <v>80</v>
      </c>
      <c r="AU92" s="234" t="s">
        <v>88</v>
      </c>
      <c r="AY92" s="233" t="s">
        <v>168</v>
      </c>
      <c r="BK92" s="235">
        <f>SUM(BK93:BK278)</f>
        <v>0</v>
      </c>
    </row>
    <row r="93" s="2" customFormat="1" ht="24" customHeight="1">
      <c r="A93" s="40"/>
      <c r="B93" s="41"/>
      <c r="C93" s="238" t="s">
        <v>88</v>
      </c>
      <c r="D93" s="238" t="s">
        <v>171</v>
      </c>
      <c r="E93" s="239" t="s">
        <v>172</v>
      </c>
      <c r="F93" s="240" t="s">
        <v>173</v>
      </c>
      <c r="G93" s="241" t="s">
        <v>174</v>
      </c>
      <c r="H93" s="242">
        <v>66.799999999999997</v>
      </c>
      <c r="I93" s="243"/>
      <c r="J93" s="243"/>
      <c r="K93" s="244">
        <f>ROUND(P93*H93,2)</f>
        <v>0</v>
      </c>
      <c r="L93" s="240" t="s">
        <v>175</v>
      </c>
      <c r="M93" s="46"/>
      <c r="N93" s="245" t="s">
        <v>36</v>
      </c>
      <c r="O93" s="246" t="s">
        <v>52</v>
      </c>
      <c r="P93" s="247">
        <f>I93+J93</f>
        <v>0</v>
      </c>
      <c r="Q93" s="247">
        <f>ROUND(I93*H93,2)</f>
        <v>0</v>
      </c>
      <c r="R93" s="247">
        <f>ROUND(J93*H93,2)</f>
        <v>0</v>
      </c>
      <c r="S93" s="87"/>
      <c r="T93" s="248">
        <f>S93*H93</f>
        <v>0</v>
      </c>
      <c r="U93" s="248">
        <v>0</v>
      </c>
      <c r="V93" s="248">
        <f>U93*H93</f>
        <v>0</v>
      </c>
      <c r="W93" s="248">
        <v>0</v>
      </c>
      <c r="X93" s="248">
        <f>W93*H93</f>
        <v>0</v>
      </c>
      <c r="Y93" s="249" t="s">
        <v>36</v>
      </c>
      <c r="Z93" s="40"/>
      <c r="AA93" s="40"/>
      <c r="AB93" s="40"/>
      <c r="AC93" s="40"/>
      <c r="AD93" s="40"/>
      <c r="AE93" s="40"/>
      <c r="AR93" s="250" t="s">
        <v>176</v>
      </c>
      <c r="AT93" s="250" t="s">
        <v>171</v>
      </c>
      <c r="AU93" s="250" t="s">
        <v>90</v>
      </c>
      <c r="AY93" s="18" t="s">
        <v>168</v>
      </c>
      <c r="BE93" s="251">
        <f>IF(O93="základní",K93,0)</f>
        <v>0</v>
      </c>
      <c r="BF93" s="251">
        <f>IF(O93="snížená",K93,0)</f>
        <v>0</v>
      </c>
      <c r="BG93" s="251">
        <f>IF(O93="zákl. přenesená",K93,0)</f>
        <v>0</v>
      </c>
      <c r="BH93" s="251">
        <f>IF(O93="sníž. přenesená",K93,0)</f>
        <v>0</v>
      </c>
      <c r="BI93" s="251">
        <f>IF(O93="nulová",K93,0)</f>
        <v>0</v>
      </c>
      <c r="BJ93" s="18" t="s">
        <v>176</v>
      </c>
      <c r="BK93" s="251">
        <f>ROUND(P93*H93,2)</f>
        <v>0</v>
      </c>
      <c r="BL93" s="18" t="s">
        <v>176</v>
      </c>
      <c r="BM93" s="250" t="s">
        <v>177</v>
      </c>
    </row>
    <row r="94" s="2" customFormat="1">
      <c r="A94" s="40"/>
      <c r="B94" s="41"/>
      <c r="C94" s="42"/>
      <c r="D94" s="252" t="s">
        <v>178</v>
      </c>
      <c r="E94" s="42"/>
      <c r="F94" s="253" t="s">
        <v>179</v>
      </c>
      <c r="G94" s="42"/>
      <c r="H94" s="42"/>
      <c r="I94" s="154"/>
      <c r="J94" s="154"/>
      <c r="K94" s="42"/>
      <c r="L94" s="42"/>
      <c r="M94" s="46"/>
      <c r="N94" s="254"/>
      <c r="O94" s="255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40"/>
      <c r="AA94" s="40"/>
      <c r="AB94" s="40"/>
      <c r="AC94" s="40"/>
      <c r="AD94" s="40"/>
      <c r="AE94" s="40"/>
      <c r="AT94" s="18" t="s">
        <v>178</v>
      </c>
      <c r="AU94" s="18" t="s">
        <v>90</v>
      </c>
    </row>
    <row r="95" s="2" customFormat="1">
      <c r="A95" s="40"/>
      <c r="B95" s="41"/>
      <c r="C95" s="42"/>
      <c r="D95" s="252" t="s">
        <v>180</v>
      </c>
      <c r="E95" s="42"/>
      <c r="F95" s="256" t="s">
        <v>181</v>
      </c>
      <c r="G95" s="42"/>
      <c r="H95" s="42"/>
      <c r="I95" s="154"/>
      <c r="J95" s="154"/>
      <c r="K95" s="42"/>
      <c r="L95" s="42"/>
      <c r="M95" s="46"/>
      <c r="N95" s="254"/>
      <c r="O95" s="255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40"/>
      <c r="AA95" s="40"/>
      <c r="AB95" s="40"/>
      <c r="AC95" s="40"/>
      <c r="AD95" s="40"/>
      <c r="AE95" s="40"/>
      <c r="AT95" s="18" t="s">
        <v>180</v>
      </c>
      <c r="AU95" s="18" t="s">
        <v>90</v>
      </c>
    </row>
    <row r="96" s="13" customFormat="1">
      <c r="A96" s="13"/>
      <c r="B96" s="257"/>
      <c r="C96" s="258"/>
      <c r="D96" s="252" t="s">
        <v>182</v>
      </c>
      <c r="E96" s="259" t="s">
        <v>36</v>
      </c>
      <c r="F96" s="260" t="s">
        <v>183</v>
      </c>
      <c r="G96" s="258"/>
      <c r="H96" s="259" t="s">
        <v>36</v>
      </c>
      <c r="I96" s="261"/>
      <c r="J96" s="261"/>
      <c r="K96" s="258"/>
      <c r="L96" s="258"/>
      <c r="M96" s="262"/>
      <c r="N96" s="263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5"/>
      <c r="Z96" s="13"/>
      <c r="AA96" s="13"/>
      <c r="AB96" s="13"/>
      <c r="AC96" s="13"/>
      <c r="AD96" s="13"/>
      <c r="AE96" s="13"/>
      <c r="AT96" s="266" t="s">
        <v>182</v>
      </c>
      <c r="AU96" s="266" t="s">
        <v>90</v>
      </c>
      <c r="AV96" s="13" t="s">
        <v>88</v>
      </c>
      <c r="AW96" s="13" t="s">
        <v>5</v>
      </c>
      <c r="AX96" s="13" t="s">
        <v>81</v>
      </c>
      <c r="AY96" s="266" t="s">
        <v>168</v>
      </c>
    </row>
    <row r="97" s="14" customFormat="1">
      <c r="A97" s="14"/>
      <c r="B97" s="267"/>
      <c r="C97" s="268"/>
      <c r="D97" s="252" t="s">
        <v>182</v>
      </c>
      <c r="E97" s="269" t="s">
        <v>36</v>
      </c>
      <c r="F97" s="270" t="s">
        <v>184</v>
      </c>
      <c r="G97" s="268"/>
      <c r="H97" s="271">
        <v>0.29999999999999999</v>
      </c>
      <c r="I97" s="272"/>
      <c r="J97" s="272"/>
      <c r="K97" s="268"/>
      <c r="L97" s="268"/>
      <c r="M97" s="273"/>
      <c r="N97" s="274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6"/>
      <c r="Z97" s="14"/>
      <c r="AA97" s="14"/>
      <c r="AB97" s="14"/>
      <c r="AC97" s="14"/>
      <c r="AD97" s="14"/>
      <c r="AE97" s="14"/>
      <c r="AT97" s="277" t="s">
        <v>182</v>
      </c>
      <c r="AU97" s="277" t="s">
        <v>90</v>
      </c>
      <c r="AV97" s="14" t="s">
        <v>90</v>
      </c>
      <c r="AW97" s="14" t="s">
        <v>5</v>
      </c>
      <c r="AX97" s="14" t="s">
        <v>81</v>
      </c>
      <c r="AY97" s="277" t="s">
        <v>168</v>
      </c>
    </row>
    <row r="98" s="13" customFormat="1">
      <c r="A98" s="13"/>
      <c r="B98" s="257"/>
      <c r="C98" s="258"/>
      <c r="D98" s="252" t="s">
        <v>182</v>
      </c>
      <c r="E98" s="259" t="s">
        <v>36</v>
      </c>
      <c r="F98" s="260" t="s">
        <v>185</v>
      </c>
      <c r="G98" s="258"/>
      <c r="H98" s="259" t="s">
        <v>36</v>
      </c>
      <c r="I98" s="261"/>
      <c r="J98" s="261"/>
      <c r="K98" s="258"/>
      <c r="L98" s="258"/>
      <c r="M98" s="262"/>
      <c r="N98" s="263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5"/>
      <c r="Z98" s="13"/>
      <c r="AA98" s="13"/>
      <c r="AB98" s="13"/>
      <c r="AC98" s="13"/>
      <c r="AD98" s="13"/>
      <c r="AE98" s="13"/>
      <c r="AT98" s="266" t="s">
        <v>182</v>
      </c>
      <c r="AU98" s="266" t="s">
        <v>90</v>
      </c>
      <c r="AV98" s="13" t="s">
        <v>88</v>
      </c>
      <c r="AW98" s="13" t="s">
        <v>5</v>
      </c>
      <c r="AX98" s="13" t="s">
        <v>81</v>
      </c>
      <c r="AY98" s="266" t="s">
        <v>168</v>
      </c>
    </row>
    <row r="99" s="14" customFormat="1">
      <c r="A99" s="14"/>
      <c r="B99" s="267"/>
      <c r="C99" s="268"/>
      <c r="D99" s="252" t="s">
        <v>182</v>
      </c>
      <c r="E99" s="269" t="s">
        <v>36</v>
      </c>
      <c r="F99" s="270" t="s">
        <v>186</v>
      </c>
      <c r="G99" s="268"/>
      <c r="H99" s="271">
        <v>18</v>
      </c>
      <c r="I99" s="272"/>
      <c r="J99" s="272"/>
      <c r="K99" s="268"/>
      <c r="L99" s="268"/>
      <c r="M99" s="273"/>
      <c r="N99" s="274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6"/>
      <c r="Z99" s="14"/>
      <c r="AA99" s="14"/>
      <c r="AB99" s="14"/>
      <c r="AC99" s="14"/>
      <c r="AD99" s="14"/>
      <c r="AE99" s="14"/>
      <c r="AT99" s="277" t="s">
        <v>182</v>
      </c>
      <c r="AU99" s="277" t="s">
        <v>90</v>
      </c>
      <c r="AV99" s="14" t="s">
        <v>90</v>
      </c>
      <c r="AW99" s="14" t="s">
        <v>5</v>
      </c>
      <c r="AX99" s="14" t="s">
        <v>81</v>
      </c>
      <c r="AY99" s="277" t="s">
        <v>168</v>
      </c>
    </row>
    <row r="100" s="13" customFormat="1">
      <c r="A100" s="13"/>
      <c r="B100" s="257"/>
      <c r="C100" s="258"/>
      <c r="D100" s="252" t="s">
        <v>182</v>
      </c>
      <c r="E100" s="259" t="s">
        <v>36</v>
      </c>
      <c r="F100" s="260" t="s">
        <v>187</v>
      </c>
      <c r="G100" s="258"/>
      <c r="H100" s="259" t="s">
        <v>36</v>
      </c>
      <c r="I100" s="261"/>
      <c r="J100" s="261"/>
      <c r="K100" s="258"/>
      <c r="L100" s="258"/>
      <c r="M100" s="262"/>
      <c r="N100" s="263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5"/>
      <c r="Z100" s="13"/>
      <c r="AA100" s="13"/>
      <c r="AB100" s="13"/>
      <c r="AC100" s="13"/>
      <c r="AD100" s="13"/>
      <c r="AE100" s="13"/>
      <c r="AT100" s="266" t="s">
        <v>182</v>
      </c>
      <c r="AU100" s="266" t="s">
        <v>90</v>
      </c>
      <c r="AV100" s="13" t="s">
        <v>88</v>
      </c>
      <c r="AW100" s="13" t="s">
        <v>5</v>
      </c>
      <c r="AX100" s="13" t="s">
        <v>81</v>
      </c>
      <c r="AY100" s="266" t="s">
        <v>168</v>
      </c>
    </row>
    <row r="101" s="14" customFormat="1">
      <c r="A101" s="14"/>
      <c r="B101" s="267"/>
      <c r="C101" s="268"/>
      <c r="D101" s="252" t="s">
        <v>182</v>
      </c>
      <c r="E101" s="269" t="s">
        <v>36</v>
      </c>
      <c r="F101" s="270" t="s">
        <v>188</v>
      </c>
      <c r="G101" s="268"/>
      <c r="H101" s="271">
        <v>3</v>
      </c>
      <c r="I101" s="272"/>
      <c r="J101" s="272"/>
      <c r="K101" s="268"/>
      <c r="L101" s="268"/>
      <c r="M101" s="273"/>
      <c r="N101" s="274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6"/>
      <c r="Z101" s="14"/>
      <c r="AA101" s="14"/>
      <c r="AB101" s="14"/>
      <c r="AC101" s="14"/>
      <c r="AD101" s="14"/>
      <c r="AE101" s="14"/>
      <c r="AT101" s="277" t="s">
        <v>182</v>
      </c>
      <c r="AU101" s="277" t="s">
        <v>90</v>
      </c>
      <c r="AV101" s="14" t="s">
        <v>90</v>
      </c>
      <c r="AW101" s="14" t="s">
        <v>5</v>
      </c>
      <c r="AX101" s="14" t="s">
        <v>81</v>
      </c>
      <c r="AY101" s="277" t="s">
        <v>168</v>
      </c>
    </row>
    <row r="102" s="13" customFormat="1">
      <c r="A102" s="13"/>
      <c r="B102" s="257"/>
      <c r="C102" s="258"/>
      <c r="D102" s="252" t="s">
        <v>182</v>
      </c>
      <c r="E102" s="259" t="s">
        <v>36</v>
      </c>
      <c r="F102" s="260" t="s">
        <v>189</v>
      </c>
      <c r="G102" s="258"/>
      <c r="H102" s="259" t="s">
        <v>36</v>
      </c>
      <c r="I102" s="261"/>
      <c r="J102" s="261"/>
      <c r="K102" s="258"/>
      <c r="L102" s="258"/>
      <c r="M102" s="262"/>
      <c r="N102" s="263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5"/>
      <c r="Z102" s="13"/>
      <c r="AA102" s="13"/>
      <c r="AB102" s="13"/>
      <c r="AC102" s="13"/>
      <c r="AD102" s="13"/>
      <c r="AE102" s="13"/>
      <c r="AT102" s="266" t="s">
        <v>182</v>
      </c>
      <c r="AU102" s="266" t="s">
        <v>90</v>
      </c>
      <c r="AV102" s="13" t="s">
        <v>88</v>
      </c>
      <c r="AW102" s="13" t="s">
        <v>5</v>
      </c>
      <c r="AX102" s="13" t="s">
        <v>81</v>
      </c>
      <c r="AY102" s="266" t="s">
        <v>168</v>
      </c>
    </row>
    <row r="103" s="14" customFormat="1">
      <c r="A103" s="14"/>
      <c r="B103" s="267"/>
      <c r="C103" s="268"/>
      <c r="D103" s="252" t="s">
        <v>182</v>
      </c>
      <c r="E103" s="269" t="s">
        <v>36</v>
      </c>
      <c r="F103" s="270" t="s">
        <v>190</v>
      </c>
      <c r="G103" s="268"/>
      <c r="H103" s="271">
        <v>33</v>
      </c>
      <c r="I103" s="272"/>
      <c r="J103" s="272"/>
      <c r="K103" s="268"/>
      <c r="L103" s="268"/>
      <c r="M103" s="273"/>
      <c r="N103" s="274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6"/>
      <c r="Z103" s="14"/>
      <c r="AA103" s="14"/>
      <c r="AB103" s="14"/>
      <c r="AC103" s="14"/>
      <c r="AD103" s="14"/>
      <c r="AE103" s="14"/>
      <c r="AT103" s="277" t="s">
        <v>182</v>
      </c>
      <c r="AU103" s="277" t="s">
        <v>90</v>
      </c>
      <c r="AV103" s="14" t="s">
        <v>90</v>
      </c>
      <c r="AW103" s="14" t="s">
        <v>5</v>
      </c>
      <c r="AX103" s="14" t="s">
        <v>81</v>
      </c>
      <c r="AY103" s="277" t="s">
        <v>168</v>
      </c>
    </row>
    <row r="104" s="13" customFormat="1">
      <c r="A104" s="13"/>
      <c r="B104" s="257"/>
      <c r="C104" s="258"/>
      <c r="D104" s="252" t="s">
        <v>182</v>
      </c>
      <c r="E104" s="259" t="s">
        <v>36</v>
      </c>
      <c r="F104" s="260" t="s">
        <v>191</v>
      </c>
      <c r="G104" s="258"/>
      <c r="H104" s="259" t="s">
        <v>36</v>
      </c>
      <c r="I104" s="261"/>
      <c r="J104" s="261"/>
      <c r="K104" s="258"/>
      <c r="L104" s="258"/>
      <c r="M104" s="262"/>
      <c r="N104" s="263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5"/>
      <c r="Z104" s="13"/>
      <c r="AA104" s="13"/>
      <c r="AB104" s="13"/>
      <c r="AC104" s="13"/>
      <c r="AD104" s="13"/>
      <c r="AE104" s="13"/>
      <c r="AT104" s="266" t="s">
        <v>182</v>
      </c>
      <c r="AU104" s="266" t="s">
        <v>90</v>
      </c>
      <c r="AV104" s="13" t="s">
        <v>88</v>
      </c>
      <c r="AW104" s="13" t="s">
        <v>5</v>
      </c>
      <c r="AX104" s="13" t="s">
        <v>81</v>
      </c>
      <c r="AY104" s="266" t="s">
        <v>168</v>
      </c>
    </row>
    <row r="105" s="14" customFormat="1">
      <c r="A105" s="14"/>
      <c r="B105" s="267"/>
      <c r="C105" s="268"/>
      <c r="D105" s="252" t="s">
        <v>182</v>
      </c>
      <c r="E105" s="269" t="s">
        <v>36</v>
      </c>
      <c r="F105" s="270" t="s">
        <v>192</v>
      </c>
      <c r="G105" s="268"/>
      <c r="H105" s="271">
        <v>12.5</v>
      </c>
      <c r="I105" s="272"/>
      <c r="J105" s="272"/>
      <c r="K105" s="268"/>
      <c r="L105" s="268"/>
      <c r="M105" s="273"/>
      <c r="N105" s="274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6"/>
      <c r="Z105" s="14"/>
      <c r="AA105" s="14"/>
      <c r="AB105" s="14"/>
      <c r="AC105" s="14"/>
      <c r="AD105" s="14"/>
      <c r="AE105" s="14"/>
      <c r="AT105" s="277" t="s">
        <v>182</v>
      </c>
      <c r="AU105" s="277" t="s">
        <v>90</v>
      </c>
      <c r="AV105" s="14" t="s">
        <v>90</v>
      </c>
      <c r="AW105" s="14" t="s">
        <v>5</v>
      </c>
      <c r="AX105" s="14" t="s">
        <v>81</v>
      </c>
      <c r="AY105" s="277" t="s">
        <v>168</v>
      </c>
    </row>
    <row r="106" s="15" customFormat="1">
      <c r="A106" s="15"/>
      <c r="B106" s="278"/>
      <c r="C106" s="279"/>
      <c r="D106" s="252" t="s">
        <v>182</v>
      </c>
      <c r="E106" s="280" t="s">
        <v>36</v>
      </c>
      <c r="F106" s="281" t="s">
        <v>193</v>
      </c>
      <c r="G106" s="279"/>
      <c r="H106" s="282">
        <v>66.799999999999997</v>
      </c>
      <c r="I106" s="283"/>
      <c r="J106" s="283"/>
      <c r="K106" s="279"/>
      <c r="L106" s="279"/>
      <c r="M106" s="284"/>
      <c r="N106" s="285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7"/>
      <c r="Z106" s="15"/>
      <c r="AA106" s="15"/>
      <c r="AB106" s="15"/>
      <c r="AC106" s="15"/>
      <c r="AD106" s="15"/>
      <c r="AE106" s="15"/>
      <c r="AT106" s="288" t="s">
        <v>182</v>
      </c>
      <c r="AU106" s="288" t="s">
        <v>90</v>
      </c>
      <c r="AV106" s="15" t="s">
        <v>176</v>
      </c>
      <c r="AW106" s="15" t="s">
        <v>5</v>
      </c>
      <c r="AX106" s="15" t="s">
        <v>88</v>
      </c>
      <c r="AY106" s="288" t="s">
        <v>168</v>
      </c>
    </row>
    <row r="107" s="2" customFormat="1" ht="24" customHeight="1">
      <c r="A107" s="40"/>
      <c r="B107" s="41"/>
      <c r="C107" s="238" t="s">
        <v>90</v>
      </c>
      <c r="D107" s="238" t="s">
        <v>171</v>
      </c>
      <c r="E107" s="239" t="s">
        <v>194</v>
      </c>
      <c r="F107" s="240" t="s">
        <v>195</v>
      </c>
      <c r="G107" s="241" t="s">
        <v>174</v>
      </c>
      <c r="H107" s="242">
        <v>216.80000000000001</v>
      </c>
      <c r="I107" s="243"/>
      <c r="J107" s="243"/>
      <c r="K107" s="244">
        <f>ROUND(P107*H107,2)</f>
        <v>0</v>
      </c>
      <c r="L107" s="240" t="s">
        <v>175</v>
      </c>
      <c r="M107" s="46"/>
      <c r="N107" s="245" t="s">
        <v>36</v>
      </c>
      <c r="O107" s="246" t="s">
        <v>52</v>
      </c>
      <c r="P107" s="247">
        <f>I107+J107</f>
        <v>0</v>
      </c>
      <c r="Q107" s="247">
        <f>ROUND(I107*H107,2)</f>
        <v>0</v>
      </c>
      <c r="R107" s="247">
        <f>ROUND(J107*H107,2)</f>
        <v>0</v>
      </c>
      <c r="S107" s="87"/>
      <c r="T107" s="248">
        <f>S107*H107</f>
        <v>0</v>
      </c>
      <c r="U107" s="248">
        <v>0</v>
      </c>
      <c r="V107" s="248">
        <f>U107*H107</f>
        <v>0</v>
      </c>
      <c r="W107" s="248">
        <v>0</v>
      </c>
      <c r="X107" s="248">
        <f>W107*H107</f>
        <v>0</v>
      </c>
      <c r="Y107" s="249" t="s">
        <v>36</v>
      </c>
      <c r="Z107" s="40"/>
      <c r="AA107" s="40"/>
      <c r="AB107" s="40"/>
      <c r="AC107" s="40"/>
      <c r="AD107" s="40"/>
      <c r="AE107" s="40"/>
      <c r="AR107" s="250" t="s">
        <v>176</v>
      </c>
      <c r="AT107" s="250" t="s">
        <v>171</v>
      </c>
      <c r="AU107" s="250" t="s">
        <v>90</v>
      </c>
      <c r="AY107" s="18" t="s">
        <v>168</v>
      </c>
      <c r="BE107" s="251">
        <f>IF(O107="základní",K107,0)</f>
        <v>0</v>
      </c>
      <c r="BF107" s="251">
        <f>IF(O107="snížená",K107,0)</f>
        <v>0</v>
      </c>
      <c r="BG107" s="251">
        <f>IF(O107="zákl. přenesená",K107,0)</f>
        <v>0</v>
      </c>
      <c r="BH107" s="251">
        <f>IF(O107="sníž. přenesená",K107,0)</f>
        <v>0</v>
      </c>
      <c r="BI107" s="251">
        <f>IF(O107="nulová",K107,0)</f>
        <v>0</v>
      </c>
      <c r="BJ107" s="18" t="s">
        <v>176</v>
      </c>
      <c r="BK107" s="251">
        <f>ROUND(P107*H107,2)</f>
        <v>0</v>
      </c>
      <c r="BL107" s="18" t="s">
        <v>176</v>
      </c>
      <c r="BM107" s="250" t="s">
        <v>196</v>
      </c>
    </row>
    <row r="108" s="2" customFormat="1">
      <c r="A108" s="40"/>
      <c r="B108" s="41"/>
      <c r="C108" s="42"/>
      <c r="D108" s="252" t="s">
        <v>178</v>
      </c>
      <c r="E108" s="42"/>
      <c r="F108" s="253" t="s">
        <v>197</v>
      </c>
      <c r="G108" s="42"/>
      <c r="H108" s="42"/>
      <c r="I108" s="154"/>
      <c r="J108" s="154"/>
      <c r="K108" s="42"/>
      <c r="L108" s="42"/>
      <c r="M108" s="46"/>
      <c r="N108" s="254"/>
      <c r="O108" s="255"/>
      <c r="P108" s="87"/>
      <c r="Q108" s="87"/>
      <c r="R108" s="87"/>
      <c r="S108" s="87"/>
      <c r="T108" s="87"/>
      <c r="U108" s="87"/>
      <c r="V108" s="87"/>
      <c r="W108" s="87"/>
      <c r="X108" s="87"/>
      <c r="Y108" s="88"/>
      <c r="Z108" s="40"/>
      <c r="AA108" s="40"/>
      <c r="AB108" s="40"/>
      <c r="AC108" s="40"/>
      <c r="AD108" s="40"/>
      <c r="AE108" s="40"/>
      <c r="AT108" s="18" t="s">
        <v>178</v>
      </c>
      <c r="AU108" s="18" t="s">
        <v>90</v>
      </c>
    </row>
    <row r="109" s="2" customFormat="1">
      <c r="A109" s="40"/>
      <c r="B109" s="41"/>
      <c r="C109" s="42"/>
      <c r="D109" s="252" t="s">
        <v>180</v>
      </c>
      <c r="E109" s="42"/>
      <c r="F109" s="256" t="s">
        <v>198</v>
      </c>
      <c r="G109" s="42"/>
      <c r="H109" s="42"/>
      <c r="I109" s="154"/>
      <c r="J109" s="154"/>
      <c r="K109" s="42"/>
      <c r="L109" s="42"/>
      <c r="M109" s="46"/>
      <c r="N109" s="254"/>
      <c r="O109" s="255"/>
      <c r="P109" s="87"/>
      <c r="Q109" s="87"/>
      <c r="R109" s="87"/>
      <c r="S109" s="87"/>
      <c r="T109" s="87"/>
      <c r="U109" s="87"/>
      <c r="V109" s="87"/>
      <c r="W109" s="87"/>
      <c r="X109" s="87"/>
      <c r="Y109" s="88"/>
      <c r="Z109" s="40"/>
      <c r="AA109" s="40"/>
      <c r="AB109" s="40"/>
      <c r="AC109" s="40"/>
      <c r="AD109" s="40"/>
      <c r="AE109" s="40"/>
      <c r="AT109" s="18" t="s">
        <v>180</v>
      </c>
      <c r="AU109" s="18" t="s">
        <v>90</v>
      </c>
    </row>
    <row r="110" s="13" customFormat="1">
      <c r="A110" s="13"/>
      <c r="B110" s="257"/>
      <c r="C110" s="258"/>
      <c r="D110" s="252" t="s">
        <v>182</v>
      </c>
      <c r="E110" s="259" t="s">
        <v>36</v>
      </c>
      <c r="F110" s="260" t="s">
        <v>183</v>
      </c>
      <c r="G110" s="258"/>
      <c r="H110" s="259" t="s">
        <v>36</v>
      </c>
      <c r="I110" s="261"/>
      <c r="J110" s="261"/>
      <c r="K110" s="258"/>
      <c r="L110" s="258"/>
      <c r="M110" s="262"/>
      <c r="N110" s="263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5"/>
      <c r="Z110" s="13"/>
      <c r="AA110" s="13"/>
      <c r="AB110" s="13"/>
      <c r="AC110" s="13"/>
      <c r="AD110" s="13"/>
      <c r="AE110" s="13"/>
      <c r="AT110" s="266" t="s">
        <v>182</v>
      </c>
      <c r="AU110" s="266" t="s">
        <v>90</v>
      </c>
      <c r="AV110" s="13" t="s">
        <v>88</v>
      </c>
      <c r="AW110" s="13" t="s">
        <v>5</v>
      </c>
      <c r="AX110" s="13" t="s">
        <v>81</v>
      </c>
      <c r="AY110" s="266" t="s">
        <v>168</v>
      </c>
    </row>
    <row r="111" s="14" customFormat="1">
      <c r="A111" s="14"/>
      <c r="B111" s="267"/>
      <c r="C111" s="268"/>
      <c r="D111" s="252" t="s">
        <v>182</v>
      </c>
      <c r="E111" s="269" t="s">
        <v>36</v>
      </c>
      <c r="F111" s="270" t="s">
        <v>184</v>
      </c>
      <c r="G111" s="268"/>
      <c r="H111" s="271">
        <v>0.29999999999999999</v>
      </c>
      <c r="I111" s="272"/>
      <c r="J111" s="272"/>
      <c r="K111" s="268"/>
      <c r="L111" s="268"/>
      <c r="M111" s="273"/>
      <c r="N111" s="274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6"/>
      <c r="Z111" s="14"/>
      <c r="AA111" s="14"/>
      <c r="AB111" s="14"/>
      <c r="AC111" s="14"/>
      <c r="AD111" s="14"/>
      <c r="AE111" s="14"/>
      <c r="AT111" s="277" t="s">
        <v>182</v>
      </c>
      <c r="AU111" s="277" t="s">
        <v>90</v>
      </c>
      <c r="AV111" s="14" t="s">
        <v>90</v>
      </c>
      <c r="AW111" s="14" t="s">
        <v>5</v>
      </c>
      <c r="AX111" s="14" t="s">
        <v>81</v>
      </c>
      <c r="AY111" s="277" t="s">
        <v>168</v>
      </c>
    </row>
    <row r="112" s="13" customFormat="1">
      <c r="A112" s="13"/>
      <c r="B112" s="257"/>
      <c r="C112" s="258"/>
      <c r="D112" s="252" t="s">
        <v>182</v>
      </c>
      <c r="E112" s="259" t="s">
        <v>36</v>
      </c>
      <c r="F112" s="260" t="s">
        <v>185</v>
      </c>
      <c r="G112" s="258"/>
      <c r="H112" s="259" t="s">
        <v>36</v>
      </c>
      <c r="I112" s="261"/>
      <c r="J112" s="261"/>
      <c r="K112" s="258"/>
      <c r="L112" s="258"/>
      <c r="M112" s="262"/>
      <c r="N112" s="263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5"/>
      <c r="Z112" s="13"/>
      <c r="AA112" s="13"/>
      <c r="AB112" s="13"/>
      <c r="AC112" s="13"/>
      <c r="AD112" s="13"/>
      <c r="AE112" s="13"/>
      <c r="AT112" s="266" t="s">
        <v>182</v>
      </c>
      <c r="AU112" s="266" t="s">
        <v>90</v>
      </c>
      <c r="AV112" s="13" t="s">
        <v>88</v>
      </c>
      <c r="AW112" s="13" t="s">
        <v>5</v>
      </c>
      <c r="AX112" s="13" t="s">
        <v>81</v>
      </c>
      <c r="AY112" s="266" t="s">
        <v>168</v>
      </c>
    </row>
    <row r="113" s="14" customFormat="1">
      <c r="A113" s="14"/>
      <c r="B113" s="267"/>
      <c r="C113" s="268"/>
      <c r="D113" s="252" t="s">
        <v>182</v>
      </c>
      <c r="E113" s="269" t="s">
        <v>36</v>
      </c>
      <c r="F113" s="270" t="s">
        <v>186</v>
      </c>
      <c r="G113" s="268"/>
      <c r="H113" s="271">
        <v>18</v>
      </c>
      <c r="I113" s="272"/>
      <c r="J113" s="272"/>
      <c r="K113" s="268"/>
      <c r="L113" s="268"/>
      <c r="M113" s="273"/>
      <c r="N113" s="274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6"/>
      <c r="Z113" s="14"/>
      <c r="AA113" s="14"/>
      <c r="AB113" s="14"/>
      <c r="AC113" s="14"/>
      <c r="AD113" s="14"/>
      <c r="AE113" s="14"/>
      <c r="AT113" s="277" t="s">
        <v>182</v>
      </c>
      <c r="AU113" s="277" t="s">
        <v>90</v>
      </c>
      <c r="AV113" s="14" t="s">
        <v>90</v>
      </c>
      <c r="AW113" s="14" t="s">
        <v>5</v>
      </c>
      <c r="AX113" s="14" t="s">
        <v>81</v>
      </c>
      <c r="AY113" s="277" t="s">
        <v>168</v>
      </c>
    </row>
    <row r="114" s="13" customFormat="1">
      <c r="A114" s="13"/>
      <c r="B114" s="257"/>
      <c r="C114" s="258"/>
      <c r="D114" s="252" t="s">
        <v>182</v>
      </c>
      <c r="E114" s="259" t="s">
        <v>36</v>
      </c>
      <c r="F114" s="260" t="s">
        <v>187</v>
      </c>
      <c r="G114" s="258"/>
      <c r="H114" s="259" t="s">
        <v>36</v>
      </c>
      <c r="I114" s="261"/>
      <c r="J114" s="261"/>
      <c r="K114" s="258"/>
      <c r="L114" s="258"/>
      <c r="M114" s="262"/>
      <c r="N114" s="263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5"/>
      <c r="Z114" s="13"/>
      <c r="AA114" s="13"/>
      <c r="AB114" s="13"/>
      <c r="AC114" s="13"/>
      <c r="AD114" s="13"/>
      <c r="AE114" s="13"/>
      <c r="AT114" s="266" t="s">
        <v>182</v>
      </c>
      <c r="AU114" s="266" t="s">
        <v>90</v>
      </c>
      <c r="AV114" s="13" t="s">
        <v>88</v>
      </c>
      <c r="AW114" s="13" t="s">
        <v>5</v>
      </c>
      <c r="AX114" s="13" t="s">
        <v>81</v>
      </c>
      <c r="AY114" s="266" t="s">
        <v>168</v>
      </c>
    </row>
    <row r="115" s="14" customFormat="1">
      <c r="A115" s="14"/>
      <c r="B115" s="267"/>
      <c r="C115" s="268"/>
      <c r="D115" s="252" t="s">
        <v>182</v>
      </c>
      <c r="E115" s="269" t="s">
        <v>36</v>
      </c>
      <c r="F115" s="270" t="s">
        <v>188</v>
      </c>
      <c r="G115" s="268"/>
      <c r="H115" s="271">
        <v>3</v>
      </c>
      <c r="I115" s="272"/>
      <c r="J115" s="272"/>
      <c r="K115" s="268"/>
      <c r="L115" s="268"/>
      <c r="M115" s="273"/>
      <c r="N115" s="274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6"/>
      <c r="Z115" s="14"/>
      <c r="AA115" s="14"/>
      <c r="AB115" s="14"/>
      <c r="AC115" s="14"/>
      <c r="AD115" s="14"/>
      <c r="AE115" s="14"/>
      <c r="AT115" s="277" t="s">
        <v>182</v>
      </c>
      <c r="AU115" s="277" t="s">
        <v>90</v>
      </c>
      <c r="AV115" s="14" t="s">
        <v>90</v>
      </c>
      <c r="AW115" s="14" t="s">
        <v>5</v>
      </c>
      <c r="AX115" s="14" t="s">
        <v>81</v>
      </c>
      <c r="AY115" s="277" t="s">
        <v>168</v>
      </c>
    </row>
    <row r="116" s="13" customFormat="1">
      <c r="A116" s="13"/>
      <c r="B116" s="257"/>
      <c r="C116" s="258"/>
      <c r="D116" s="252" t="s">
        <v>182</v>
      </c>
      <c r="E116" s="259" t="s">
        <v>36</v>
      </c>
      <c r="F116" s="260" t="s">
        <v>189</v>
      </c>
      <c r="G116" s="258"/>
      <c r="H116" s="259" t="s">
        <v>36</v>
      </c>
      <c r="I116" s="261"/>
      <c r="J116" s="261"/>
      <c r="K116" s="258"/>
      <c r="L116" s="258"/>
      <c r="M116" s="262"/>
      <c r="N116" s="263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5"/>
      <c r="Z116" s="13"/>
      <c r="AA116" s="13"/>
      <c r="AB116" s="13"/>
      <c r="AC116" s="13"/>
      <c r="AD116" s="13"/>
      <c r="AE116" s="13"/>
      <c r="AT116" s="266" t="s">
        <v>182</v>
      </c>
      <c r="AU116" s="266" t="s">
        <v>90</v>
      </c>
      <c r="AV116" s="13" t="s">
        <v>88</v>
      </c>
      <c r="AW116" s="13" t="s">
        <v>5</v>
      </c>
      <c r="AX116" s="13" t="s">
        <v>81</v>
      </c>
      <c r="AY116" s="266" t="s">
        <v>168</v>
      </c>
    </row>
    <row r="117" s="14" customFormat="1">
      <c r="A117" s="14"/>
      <c r="B117" s="267"/>
      <c r="C117" s="268"/>
      <c r="D117" s="252" t="s">
        <v>182</v>
      </c>
      <c r="E117" s="269" t="s">
        <v>36</v>
      </c>
      <c r="F117" s="270" t="s">
        <v>190</v>
      </c>
      <c r="G117" s="268"/>
      <c r="H117" s="271">
        <v>33</v>
      </c>
      <c r="I117" s="272"/>
      <c r="J117" s="272"/>
      <c r="K117" s="268"/>
      <c r="L117" s="268"/>
      <c r="M117" s="273"/>
      <c r="N117" s="274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6"/>
      <c r="Z117" s="14"/>
      <c r="AA117" s="14"/>
      <c r="AB117" s="14"/>
      <c r="AC117" s="14"/>
      <c r="AD117" s="14"/>
      <c r="AE117" s="14"/>
      <c r="AT117" s="277" t="s">
        <v>182</v>
      </c>
      <c r="AU117" s="277" t="s">
        <v>90</v>
      </c>
      <c r="AV117" s="14" t="s">
        <v>90</v>
      </c>
      <c r="AW117" s="14" t="s">
        <v>5</v>
      </c>
      <c r="AX117" s="14" t="s">
        <v>81</v>
      </c>
      <c r="AY117" s="277" t="s">
        <v>168</v>
      </c>
    </row>
    <row r="118" s="13" customFormat="1">
      <c r="A118" s="13"/>
      <c r="B118" s="257"/>
      <c r="C118" s="258"/>
      <c r="D118" s="252" t="s">
        <v>182</v>
      </c>
      <c r="E118" s="259" t="s">
        <v>36</v>
      </c>
      <c r="F118" s="260" t="s">
        <v>191</v>
      </c>
      <c r="G118" s="258"/>
      <c r="H118" s="259" t="s">
        <v>36</v>
      </c>
      <c r="I118" s="261"/>
      <c r="J118" s="261"/>
      <c r="K118" s="258"/>
      <c r="L118" s="258"/>
      <c r="M118" s="262"/>
      <c r="N118" s="263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5"/>
      <c r="Z118" s="13"/>
      <c r="AA118" s="13"/>
      <c r="AB118" s="13"/>
      <c r="AC118" s="13"/>
      <c r="AD118" s="13"/>
      <c r="AE118" s="13"/>
      <c r="AT118" s="266" t="s">
        <v>182</v>
      </c>
      <c r="AU118" s="266" t="s">
        <v>90</v>
      </c>
      <c r="AV118" s="13" t="s">
        <v>88</v>
      </c>
      <c r="AW118" s="13" t="s">
        <v>5</v>
      </c>
      <c r="AX118" s="13" t="s">
        <v>81</v>
      </c>
      <c r="AY118" s="266" t="s">
        <v>168</v>
      </c>
    </row>
    <row r="119" s="14" customFormat="1">
      <c r="A119" s="14"/>
      <c r="B119" s="267"/>
      <c r="C119" s="268"/>
      <c r="D119" s="252" t="s">
        <v>182</v>
      </c>
      <c r="E119" s="269" t="s">
        <v>36</v>
      </c>
      <c r="F119" s="270" t="s">
        <v>192</v>
      </c>
      <c r="G119" s="268"/>
      <c r="H119" s="271">
        <v>12.5</v>
      </c>
      <c r="I119" s="272"/>
      <c r="J119" s="272"/>
      <c r="K119" s="268"/>
      <c r="L119" s="268"/>
      <c r="M119" s="273"/>
      <c r="N119" s="274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6"/>
      <c r="Z119" s="14"/>
      <c r="AA119" s="14"/>
      <c r="AB119" s="14"/>
      <c r="AC119" s="14"/>
      <c r="AD119" s="14"/>
      <c r="AE119" s="14"/>
      <c r="AT119" s="277" t="s">
        <v>182</v>
      </c>
      <c r="AU119" s="277" t="s">
        <v>90</v>
      </c>
      <c r="AV119" s="14" t="s">
        <v>90</v>
      </c>
      <c r="AW119" s="14" t="s">
        <v>5</v>
      </c>
      <c r="AX119" s="14" t="s">
        <v>81</v>
      </c>
      <c r="AY119" s="277" t="s">
        <v>168</v>
      </c>
    </row>
    <row r="120" s="13" customFormat="1">
      <c r="A120" s="13"/>
      <c r="B120" s="257"/>
      <c r="C120" s="258"/>
      <c r="D120" s="252" t="s">
        <v>182</v>
      </c>
      <c r="E120" s="259" t="s">
        <v>36</v>
      </c>
      <c r="F120" s="260" t="s">
        <v>199</v>
      </c>
      <c r="G120" s="258"/>
      <c r="H120" s="259" t="s">
        <v>36</v>
      </c>
      <c r="I120" s="261"/>
      <c r="J120" s="261"/>
      <c r="K120" s="258"/>
      <c r="L120" s="258"/>
      <c r="M120" s="262"/>
      <c r="N120" s="263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5"/>
      <c r="Z120" s="13"/>
      <c r="AA120" s="13"/>
      <c r="AB120" s="13"/>
      <c r="AC120" s="13"/>
      <c r="AD120" s="13"/>
      <c r="AE120" s="13"/>
      <c r="AT120" s="266" t="s">
        <v>182</v>
      </c>
      <c r="AU120" s="266" t="s">
        <v>90</v>
      </c>
      <c r="AV120" s="13" t="s">
        <v>88</v>
      </c>
      <c r="AW120" s="13" t="s">
        <v>5</v>
      </c>
      <c r="AX120" s="13" t="s">
        <v>81</v>
      </c>
      <c r="AY120" s="266" t="s">
        <v>168</v>
      </c>
    </row>
    <row r="121" s="14" customFormat="1">
      <c r="A121" s="14"/>
      <c r="B121" s="267"/>
      <c r="C121" s="268"/>
      <c r="D121" s="252" t="s">
        <v>182</v>
      </c>
      <c r="E121" s="269" t="s">
        <v>36</v>
      </c>
      <c r="F121" s="270" t="s">
        <v>200</v>
      </c>
      <c r="G121" s="268"/>
      <c r="H121" s="271">
        <v>150</v>
      </c>
      <c r="I121" s="272"/>
      <c r="J121" s="272"/>
      <c r="K121" s="268"/>
      <c r="L121" s="268"/>
      <c r="M121" s="273"/>
      <c r="N121" s="274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6"/>
      <c r="Z121" s="14"/>
      <c r="AA121" s="14"/>
      <c r="AB121" s="14"/>
      <c r="AC121" s="14"/>
      <c r="AD121" s="14"/>
      <c r="AE121" s="14"/>
      <c r="AT121" s="277" t="s">
        <v>182</v>
      </c>
      <c r="AU121" s="277" t="s">
        <v>90</v>
      </c>
      <c r="AV121" s="14" t="s">
        <v>90</v>
      </c>
      <c r="AW121" s="14" t="s">
        <v>5</v>
      </c>
      <c r="AX121" s="14" t="s">
        <v>81</v>
      </c>
      <c r="AY121" s="277" t="s">
        <v>168</v>
      </c>
    </row>
    <row r="122" s="15" customFormat="1">
      <c r="A122" s="15"/>
      <c r="B122" s="278"/>
      <c r="C122" s="279"/>
      <c r="D122" s="252" t="s">
        <v>182</v>
      </c>
      <c r="E122" s="280" t="s">
        <v>36</v>
      </c>
      <c r="F122" s="281" t="s">
        <v>193</v>
      </c>
      <c r="G122" s="279"/>
      <c r="H122" s="282">
        <v>216.80000000000001</v>
      </c>
      <c r="I122" s="283"/>
      <c r="J122" s="283"/>
      <c r="K122" s="279"/>
      <c r="L122" s="279"/>
      <c r="M122" s="284"/>
      <c r="N122" s="285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7"/>
      <c r="Z122" s="15"/>
      <c r="AA122" s="15"/>
      <c r="AB122" s="15"/>
      <c r="AC122" s="15"/>
      <c r="AD122" s="15"/>
      <c r="AE122" s="15"/>
      <c r="AT122" s="288" t="s">
        <v>182</v>
      </c>
      <c r="AU122" s="288" t="s">
        <v>90</v>
      </c>
      <c r="AV122" s="15" t="s">
        <v>176</v>
      </c>
      <c r="AW122" s="15" t="s">
        <v>5</v>
      </c>
      <c r="AX122" s="15" t="s">
        <v>88</v>
      </c>
      <c r="AY122" s="288" t="s">
        <v>168</v>
      </c>
    </row>
    <row r="123" s="2" customFormat="1" ht="24" customHeight="1">
      <c r="A123" s="40"/>
      <c r="B123" s="41"/>
      <c r="C123" s="238" t="s">
        <v>119</v>
      </c>
      <c r="D123" s="238" t="s">
        <v>171</v>
      </c>
      <c r="E123" s="239" t="s">
        <v>201</v>
      </c>
      <c r="F123" s="240" t="s">
        <v>202</v>
      </c>
      <c r="G123" s="241" t="s">
        <v>203</v>
      </c>
      <c r="H123" s="242">
        <v>37</v>
      </c>
      <c r="I123" s="243"/>
      <c r="J123" s="243"/>
      <c r="K123" s="244">
        <f>ROUND(P123*H123,2)</f>
        <v>0</v>
      </c>
      <c r="L123" s="240" t="s">
        <v>175</v>
      </c>
      <c r="M123" s="46"/>
      <c r="N123" s="245" t="s">
        <v>36</v>
      </c>
      <c r="O123" s="246" t="s">
        <v>52</v>
      </c>
      <c r="P123" s="247">
        <f>I123+J123</f>
        <v>0</v>
      </c>
      <c r="Q123" s="247">
        <f>ROUND(I123*H123,2)</f>
        <v>0</v>
      </c>
      <c r="R123" s="247">
        <f>ROUND(J123*H123,2)</f>
        <v>0</v>
      </c>
      <c r="S123" s="87"/>
      <c r="T123" s="248">
        <f>S123*H123</f>
        <v>0</v>
      </c>
      <c r="U123" s="248">
        <v>0</v>
      </c>
      <c r="V123" s="248">
        <f>U123*H123</f>
        <v>0</v>
      </c>
      <c r="W123" s="248">
        <v>0</v>
      </c>
      <c r="X123" s="248">
        <f>W123*H123</f>
        <v>0</v>
      </c>
      <c r="Y123" s="249" t="s">
        <v>36</v>
      </c>
      <c r="Z123" s="40"/>
      <c r="AA123" s="40"/>
      <c r="AB123" s="40"/>
      <c r="AC123" s="40"/>
      <c r="AD123" s="40"/>
      <c r="AE123" s="40"/>
      <c r="AR123" s="250" t="s">
        <v>176</v>
      </c>
      <c r="AT123" s="250" t="s">
        <v>171</v>
      </c>
      <c r="AU123" s="250" t="s">
        <v>90</v>
      </c>
      <c r="AY123" s="18" t="s">
        <v>168</v>
      </c>
      <c r="BE123" s="251">
        <f>IF(O123="základní",K123,0)</f>
        <v>0</v>
      </c>
      <c r="BF123" s="251">
        <f>IF(O123="snížená",K123,0)</f>
        <v>0</v>
      </c>
      <c r="BG123" s="251">
        <f>IF(O123="zákl. přenesená",K123,0)</f>
        <v>0</v>
      </c>
      <c r="BH123" s="251">
        <f>IF(O123="sníž. přenesená",K123,0)</f>
        <v>0</v>
      </c>
      <c r="BI123" s="251">
        <f>IF(O123="nulová",K123,0)</f>
        <v>0</v>
      </c>
      <c r="BJ123" s="18" t="s">
        <v>176</v>
      </c>
      <c r="BK123" s="251">
        <f>ROUND(P123*H123,2)</f>
        <v>0</v>
      </c>
      <c r="BL123" s="18" t="s">
        <v>176</v>
      </c>
      <c r="BM123" s="250" t="s">
        <v>204</v>
      </c>
    </row>
    <row r="124" s="2" customFormat="1">
      <c r="A124" s="40"/>
      <c r="B124" s="41"/>
      <c r="C124" s="42"/>
      <c r="D124" s="252" t="s">
        <v>178</v>
      </c>
      <c r="E124" s="42"/>
      <c r="F124" s="253" t="s">
        <v>205</v>
      </c>
      <c r="G124" s="42"/>
      <c r="H124" s="42"/>
      <c r="I124" s="154"/>
      <c r="J124" s="154"/>
      <c r="K124" s="42"/>
      <c r="L124" s="42"/>
      <c r="M124" s="46"/>
      <c r="N124" s="254"/>
      <c r="O124" s="255"/>
      <c r="P124" s="87"/>
      <c r="Q124" s="87"/>
      <c r="R124" s="87"/>
      <c r="S124" s="87"/>
      <c r="T124" s="87"/>
      <c r="U124" s="87"/>
      <c r="V124" s="87"/>
      <c r="W124" s="87"/>
      <c r="X124" s="87"/>
      <c r="Y124" s="88"/>
      <c r="Z124" s="40"/>
      <c r="AA124" s="40"/>
      <c r="AB124" s="40"/>
      <c r="AC124" s="40"/>
      <c r="AD124" s="40"/>
      <c r="AE124" s="40"/>
      <c r="AT124" s="18" t="s">
        <v>178</v>
      </c>
      <c r="AU124" s="18" t="s">
        <v>90</v>
      </c>
    </row>
    <row r="125" s="2" customFormat="1">
      <c r="A125" s="40"/>
      <c r="B125" s="41"/>
      <c r="C125" s="42"/>
      <c r="D125" s="252" t="s">
        <v>180</v>
      </c>
      <c r="E125" s="42"/>
      <c r="F125" s="256" t="s">
        <v>206</v>
      </c>
      <c r="G125" s="42"/>
      <c r="H125" s="42"/>
      <c r="I125" s="154"/>
      <c r="J125" s="154"/>
      <c r="K125" s="42"/>
      <c r="L125" s="42"/>
      <c r="M125" s="46"/>
      <c r="N125" s="254"/>
      <c r="O125" s="255"/>
      <c r="P125" s="87"/>
      <c r="Q125" s="87"/>
      <c r="R125" s="87"/>
      <c r="S125" s="87"/>
      <c r="T125" s="87"/>
      <c r="U125" s="87"/>
      <c r="V125" s="87"/>
      <c r="W125" s="87"/>
      <c r="X125" s="87"/>
      <c r="Y125" s="88"/>
      <c r="Z125" s="40"/>
      <c r="AA125" s="40"/>
      <c r="AB125" s="40"/>
      <c r="AC125" s="40"/>
      <c r="AD125" s="40"/>
      <c r="AE125" s="40"/>
      <c r="AT125" s="18" t="s">
        <v>180</v>
      </c>
      <c r="AU125" s="18" t="s">
        <v>90</v>
      </c>
    </row>
    <row r="126" s="13" customFormat="1">
      <c r="A126" s="13"/>
      <c r="B126" s="257"/>
      <c r="C126" s="258"/>
      <c r="D126" s="252" t="s">
        <v>182</v>
      </c>
      <c r="E126" s="259" t="s">
        <v>36</v>
      </c>
      <c r="F126" s="260" t="s">
        <v>207</v>
      </c>
      <c r="G126" s="258"/>
      <c r="H126" s="259" t="s">
        <v>36</v>
      </c>
      <c r="I126" s="261"/>
      <c r="J126" s="261"/>
      <c r="K126" s="258"/>
      <c r="L126" s="258"/>
      <c r="M126" s="262"/>
      <c r="N126" s="263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5"/>
      <c r="Z126" s="13"/>
      <c r="AA126" s="13"/>
      <c r="AB126" s="13"/>
      <c r="AC126" s="13"/>
      <c r="AD126" s="13"/>
      <c r="AE126" s="13"/>
      <c r="AT126" s="266" t="s">
        <v>182</v>
      </c>
      <c r="AU126" s="266" t="s">
        <v>90</v>
      </c>
      <c r="AV126" s="13" t="s">
        <v>88</v>
      </c>
      <c r="AW126" s="13" t="s">
        <v>5</v>
      </c>
      <c r="AX126" s="13" t="s">
        <v>81</v>
      </c>
      <c r="AY126" s="266" t="s">
        <v>168</v>
      </c>
    </row>
    <row r="127" s="13" customFormat="1">
      <c r="A127" s="13"/>
      <c r="B127" s="257"/>
      <c r="C127" s="258"/>
      <c r="D127" s="252" t="s">
        <v>182</v>
      </c>
      <c r="E127" s="259" t="s">
        <v>36</v>
      </c>
      <c r="F127" s="260" t="s">
        <v>208</v>
      </c>
      <c r="G127" s="258"/>
      <c r="H127" s="259" t="s">
        <v>36</v>
      </c>
      <c r="I127" s="261"/>
      <c r="J127" s="261"/>
      <c r="K127" s="258"/>
      <c r="L127" s="258"/>
      <c r="M127" s="262"/>
      <c r="N127" s="263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5"/>
      <c r="Z127" s="13"/>
      <c r="AA127" s="13"/>
      <c r="AB127" s="13"/>
      <c r="AC127" s="13"/>
      <c r="AD127" s="13"/>
      <c r="AE127" s="13"/>
      <c r="AT127" s="266" t="s">
        <v>182</v>
      </c>
      <c r="AU127" s="266" t="s">
        <v>90</v>
      </c>
      <c r="AV127" s="13" t="s">
        <v>88</v>
      </c>
      <c r="AW127" s="13" t="s">
        <v>5</v>
      </c>
      <c r="AX127" s="13" t="s">
        <v>81</v>
      </c>
      <c r="AY127" s="266" t="s">
        <v>168</v>
      </c>
    </row>
    <row r="128" s="14" customFormat="1">
      <c r="A128" s="14"/>
      <c r="B128" s="267"/>
      <c r="C128" s="268"/>
      <c r="D128" s="252" t="s">
        <v>182</v>
      </c>
      <c r="E128" s="269" t="s">
        <v>36</v>
      </c>
      <c r="F128" s="270" t="s">
        <v>209</v>
      </c>
      <c r="G128" s="268"/>
      <c r="H128" s="271">
        <v>11</v>
      </c>
      <c r="I128" s="272"/>
      <c r="J128" s="272"/>
      <c r="K128" s="268"/>
      <c r="L128" s="268"/>
      <c r="M128" s="273"/>
      <c r="N128" s="274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6"/>
      <c r="Z128" s="14"/>
      <c r="AA128" s="14"/>
      <c r="AB128" s="14"/>
      <c r="AC128" s="14"/>
      <c r="AD128" s="14"/>
      <c r="AE128" s="14"/>
      <c r="AT128" s="277" t="s">
        <v>182</v>
      </c>
      <c r="AU128" s="277" t="s">
        <v>90</v>
      </c>
      <c r="AV128" s="14" t="s">
        <v>90</v>
      </c>
      <c r="AW128" s="14" t="s">
        <v>5</v>
      </c>
      <c r="AX128" s="14" t="s">
        <v>81</v>
      </c>
      <c r="AY128" s="277" t="s">
        <v>168</v>
      </c>
    </row>
    <row r="129" s="13" customFormat="1">
      <c r="A129" s="13"/>
      <c r="B129" s="257"/>
      <c r="C129" s="258"/>
      <c r="D129" s="252" t="s">
        <v>182</v>
      </c>
      <c r="E129" s="259" t="s">
        <v>36</v>
      </c>
      <c r="F129" s="260" t="s">
        <v>210</v>
      </c>
      <c r="G129" s="258"/>
      <c r="H129" s="259" t="s">
        <v>36</v>
      </c>
      <c r="I129" s="261"/>
      <c r="J129" s="261"/>
      <c r="K129" s="258"/>
      <c r="L129" s="258"/>
      <c r="M129" s="262"/>
      <c r="N129" s="263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5"/>
      <c r="Z129" s="13"/>
      <c r="AA129" s="13"/>
      <c r="AB129" s="13"/>
      <c r="AC129" s="13"/>
      <c r="AD129" s="13"/>
      <c r="AE129" s="13"/>
      <c r="AT129" s="266" t="s">
        <v>182</v>
      </c>
      <c r="AU129" s="266" t="s">
        <v>90</v>
      </c>
      <c r="AV129" s="13" t="s">
        <v>88</v>
      </c>
      <c r="AW129" s="13" t="s">
        <v>5</v>
      </c>
      <c r="AX129" s="13" t="s">
        <v>81</v>
      </c>
      <c r="AY129" s="266" t="s">
        <v>168</v>
      </c>
    </row>
    <row r="130" s="14" customFormat="1">
      <c r="A130" s="14"/>
      <c r="B130" s="267"/>
      <c r="C130" s="268"/>
      <c r="D130" s="252" t="s">
        <v>182</v>
      </c>
      <c r="E130" s="269" t="s">
        <v>36</v>
      </c>
      <c r="F130" s="270" t="s">
        <v>176</v>
      </c>
      <c r="G130" s="268"/>
      <c r="H130" s="271">
        <v>4</v>
      </c>
      <c r="I130" s="272"/>
      <c r="J130" s="272"/>
      <c r="K130" s="268"/>
      <c r="L130" s="268"/>
      <c r="M130" s="273"/>
      <c r="N130" s="274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Y130" s="276"/>
      <c r="Z130" s="14"/>
      <c r="AA130" s="14"/>
      <c r="AB130" s="14"/>
      <c r="AC130" s="14"/>
      <c r="AD130" s="14"/>
      <c r="AE130" s="14"/>
      <c r="AT130" s="277" t="s">
        <v>182</v>
      </c>
      <c r="AU130" s="277" t="s">
        <v>90</v>
      </c>
      <c r="AV130" s="14" t="s">
        <v>90</v>
      </c>
      <c r="AW130" s="14" t="s">
        <v>5</v>
      </c>
      <c r="AX130" s="14" t="s">
        <v>81</v>
      </c>
      <c r="AY130" s="277" t="s">
        <v>168</v>
      </c>
    </row>
    <row r="131" s="13" customFormat="1">
      <c r="A131" s="13"/>
      <c r="B131" s="257"/>
      <c r="C131" s="258"/>
      <c r="D131" s="252" t="s">
        <v>182</v>
      </c>
      <c r="E131" s="259" t="s">
        <v>36</v>
      </c>
      <c r="F131" s="260" t="s">
        <v>211</v>
      </c>
      <c r="G131" s="258"/>
      <c r="H131" s="259" t="s">
        <v>36</v>
      </c>
      <c r="I131" s="261"/>
      <c r="J131" s="261"/>
      <c r="K131" s="258"/>
      <c r="L131" s="258"/>
      <c r="M131" s="262"/>
      <c r="N131" s="263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5"/>
      <c r="Z131" s="13"/>
      <c r="AA131" s="13"/>
      <c r="AB131" s="13"/>
      <c r="AC131" s="13"/>
      <c r="AD131" s="13"/>
      <c r="AE131" s="13"/>
      <c r="AT131" s="266" t="s">
        <v>182</v>
      </c>
      <c r="AU131" s="266" t="s">
        <v>90</v>
      </c>
      <c r="AV131" s="13" t="s">
        <v>88</v>
      </c>
      <c r="AW131" s="13" t="s">
        <v>5</v>
      </c>
      <c r="AX131" s="13" t="s">
        <v>81</v>
      </c>
      <c r="AY131" s="266" t="s">
        <v>168</v>
      </c>
    </row>
    <row r="132" s="14" customFormat="1">
      <c r="A132" s="14"/>
      <c r="B132" s="267"/>
      <c r="C132" s="268"/>
      <c r="D132" s="252" t="s">
        <v>182</v>
      </c>
      <c r="E132" s="269" t="s">
        <v>36</v>
      </c>
      <c r="F132" s="270" t="s">
        <v>212</v>
      </c>
      <c r="G132" s="268"/>
      <c r="H132" s="271">
        <v>20</v>
      </c>
      <c r="I132" s="272"/>
      <c r="J132" s="272"/>
      <c r="K132" s="268"/>
      <c r="L132" s="268"/>
      <c r="M132" s="273"/>
      <c r="N132" s="274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6"/>
      <c r="Z132" s="14"/>
      <c r="AA132" s="14"/>
      <c r="AB132" s="14"/>
      <c r="AC132" s="14"/>
      <c r="AD132" s="14"/>
      <c r="AE132" s="14"/>
      <c r="AT132" s="277" t="s">
        <v>182</v>
      </c>
      <c r="AU132" s="277" t="s">
        <v>90</v>
      </c>
      <c r="AV132" s="14" t="s">
        <v>90</v>
      </c>
      <c r="AW132" s="14" t="s">
        <v>5</v>
      </c>
      <c r="AX132" s="14" t="s">
        <v>81</v>
      </c>
      <c r="AY132" s="277" t="s">
        <v>168</v>
      </c>
    </row>
    <row r="133" s="13" customFormat="1">
      <c r="A133" s="13"/>
      <c r="B133" s="257"/>
      <c r="C133" s="258"/>
      <c r="D133" s="252" t="s">
        <v>182</v>
      </c>
      <c r="E133" s="259" t="s">
        <v>36</v>
      </c>
      <c r="F133" s="260" t="s">
        <v>213</v>
      </c>
      <c r="G133" s="258"/>
      <c r="H133" s="259" t="s">
        <v>36</v>
      </c>
      <c r="I133" s="261"/>
      <c r="J133" s="261"/>
      <c r="K133" s="258"/>
      <c r="L133" s="258"/>
      <c r="M133" s="262"/>
      <c r="N133" s="263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5"/>
      <c r="Z133" s="13"/>
      <c r="AA133" s="13"/>
      <c r="AB133" s="13"/>
      <c r="AC133" s="13"/>
      <c r="AD133" s="13"/>
      <c r="AE133" s="13"/>
      <c r="AT133" s="266" t="s">
        <v>182</v>
      </c>
      <c r="AU133" s="266" t="s">
        <v>90</v>
      </c>
      <c r="AV133" s="13" t="s">
        <v>88</v>
      </c>
      <c r="AW133" s="13" t="s">
        <v>5</v>
      </c>
      <c r="AX133" s="13" t="s">
        <v>81</v>
      </c>
      <c r="AY133" s="266" t="s">
        <v>168</v>
      </c>
    </row>
    <row r="134" s="13" customFormat="1">
      <c r="A134" s="13"/>
      <c r="B134" s="257"/>
      <c r="C134" s="258"/>
      <c r="D134" s="252" t="s">
        <v>182</v>
      </c>
      <c r="E134" s="259" t="s">
        <v>36</v>
      </c>
      <c r="F134" s="260" t="s">
        <v>214</v>
      </c>
      <c r="G134" s="258"/>
      <c r="H134" s="259" t="s">
        <v>36</v>
      </c>
      <c r="I134" s="261"/>
      <c r="J134" s="261"/>
      <c r="K134" s="258"/>
      <c r="L134" s="258"/>
      <c r="M134" s="262"/>
      <c r="N134" s="263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5"/>
      <c r="Z134" s="13"/>
      <c r="AA134" s="13"/>
      <c r="AB134" s="13"/>
      <c r="AC134" s="13"/>
      <c r="AD134" s="13"/>
      <c r="AE134" s="13"/>
      <c r="AT134" s="266" t="s">
        <v>182</v>
      </c>
      <c r="AU134" s="266" t="s">
        <v>90</v>
      </c>
      <c r="AV134" s="13" t="s">
        <v>88</v>
      </c>
      <c r="AW134" s="13" t="s">
        <v>5</v>
      </c>
      <c r="AX134" s="13" t="s">
        <v>81</v>
      </c>
      <c r="AY134" s="266" t="s">
        <v>168</v>
      </c>
    </row>
    <row r="135" s="14" customFormat="1">
      <c r="A135" s="14"/>
      <c r="B135" s="267"/>
      <c r="C135" s="268"/>
      <c r="D135" s="252" t="s">
        <v>182</v>
      </c>
      <c r="E135" s="269" t="s">
        <v>36</v>
      </c>
      <c r="F135" s="270" t="s">
        <v>88</v>
      </c>
      <c r="G135" s="268"/>
      <c r="H135" s="271">
        <v>1</v>
      </c>
      <c r="I135" s="272"/>
      <c r="J135" s="272"/>
      <c r="K135" s="268"/>
      <c r="L135" s="268"/>
      <c r="M135" s="273"/>
      <c r="N135" s="274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Y135" s="276"/>
      <c r="Z135" s="14"/>
      <c r="AA135" s="14"/>
      <c r="AB135" s="14"/>
      <c r="AC135" s="14"/>
      <c r="AD135" s="14"/>
      <c r="AE135" s="14"/>
      <c r="AT135" s="277" t="s">
        <v>182</v>
      </c>
      <c r="AU135" s="277" t="s">
        <v>90</v>
      </c>
      <c r="AV135" s="14" t="s">
        <v>90</v>
      </c>
      <c r="AW135" s="14" t="s">
        <v>5</v>
      </c>
      <c r="AX135" s="14" t="s">
        <v>81</v>
      </c>
      <c r="AY135" s="277" t="s">
        <v>168</v>
      </c>
    </row>
    <row r="136" s="13" customFormat="1">
      <c r="A136" s="13"/>
      <c r="B136" s="257"/>
      <c r="C136" s="258"/>
      <c r="D136" s="252" t="s">
        <v>182</v>
      </c>
      <c r="E136" s="259" t="s">
        <v>36</v>
      </c>
      <c r="F136" s="260" t="s">
        <v>215</v>
      </c>
      <c r="G136" s="258"/>
      <c r="H136" s="259" t="s">
        <v>36</v>
      </c>
      <c r="I136" s="261"/>
      <c r="J136" s="261"/>
      <c r="K136" s="258"/>
      <c r="L136" s="258"/>
      <c r="M136" s="262"/>
      <c r="N136" s="263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5"/>
      <c r="Z136" s="13"/>
      <c r="AA136" s="13"/>
      <c r="AB136" s="13"/>
      <c r="AC136" s="13"/>
      <c r="AD136" s="13"/>
      <c r="AE136" s="13"/>
      <c r="AT136" s="266" t="s">
        <v>182</v>
      </c>
      <c r="AU136" s="266" t="s">
        <v>90</v>
      </c>
      <c r="AV136" s="13" t="s">
        <v>88</v>
      </c>
      <c r="AW136" s="13" t="s">
        <v>5</v>
      </c>
      <c r="AX136" s="13" t="s">
        <v>81</v>
      </c>
      <c r="AY136" s="266" t="s">
        <v>168</v>
      </c>
    </row>
    <row r="137" s="14" customFormat="1">
      <c r="A137" s="14"/>
      <c r="B137" s="267"/>
      <c r="C137" s="268"/>
      <c r="D137" s="252" t="s">
        <v>182</v>
      </c>
      <c r="E137" s="269" t="s">
        <v>36</v>
      </c>
      <c r="F137" s="270" t="s">
        <v>88</v>
      </c>
      <c r="G137" s="268"/>
      <c r="H137" s="271">
        <v>1</v>
      </c>
      <c r="I137" s="272"/>
      <c r="J137" s="272"/>
      <c r="K137" s="268"/>
      <c r="L137" s="268"/>
      <c r="M137" s="273"/>
      <c r="N137" s="274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6"/>
      <c r="Z137" s="14"/>
      <c r="AA137" s="14"/>
      <c r="AB137" s="14"/>
      <c r="AC137" s="14"/>
      <c r="AD137" s="14"/>
      <c r="AE137" s="14"/>
      <c r="AT137" s="277" t="s">
        <v>182</v>
      </c>
      <c r="AU137" s="277" t="s">
        <v>90</v>
      </c>
      <c r="AV137" s="14" t="s">
        <v>90</v>
      </c>
      <c r="AW137" s="14" t="s">
        <v>5</v>
      </c>
      <c r="AX137" s="14" t="s">
        <v>81</v>
      </c>
      <c r="AY137" s="277" t="s">
        <v>168</v>
      </c>
    </row>
    <row r="138" s="15" customFormat="1">
      <c r="A138" s="15"/>
      <c r="B138" s="278"/>
      <c r="C138" s="279"/>
      <c r="D138" s="252" t="s">
        <v>182</v>
      </c>
      <c r="E138" s="280" t="s">
        <v>36</v>
      </c>
      <c r="F138" s="281" t="s">
        <v>193</v>
      </c>
      <c r="G138" s="279"/>
      <c r="H138" s="282">
        <v>37</v>
      </c>
      <c r="I138" s="283"/>
      <c r="J138" s="283"/>
      <c r="K138" s="279"/>
      <c r="L138" s="279"/>
      <c r="M138" s="284"/>
      <c r="N138" s="285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7"/>
      <c r="Z138" s="15"/>
      <c r="AA138" s="15"/>
      <c r="AB138" s="15"/>
      <c r="AC138" s="15"/>
      <c r="AD138" s="15"/>
      <c r="AE138" s="15"/>
      <c r="AT138" s="288" t="s">
        <v>182</v>
      </c>
      <c r="AU138" s="288" t="s">
        <v>90</v>
      </c>
      <c r="AV138" s="15" t="s">
        <v>176</v>
      </c>
      <c r="AW138" s="15" t="s">
        <v>5</v>
      </c>
      <c r="AX138" s="15" t="s">
        <v>88</v>
      </c>
      <c r="AY138" s="288" t="s">
        <v>168</v>
      </c>
    </row>
    <row r="139" s="2" customFormat="1" ht="24" customHeight="1">
      <c r="A139" s="40"/>
      <c r="B139" s="41"/>
      <c r="C139" s="238" t="s">
        <v>176</v>
      </c>
      <c r="D139" s="238" t="s">
        <v>171</v>
      </c>
      <c r="E139" s="239" t="s">
        <v>216</v>
      </c>
      <c r="F139" s="240" t="s">
        <v>217</v>
      </c>
      <c r="G139" s="241" t="s">
        <v>203</v>
      </c>
      <c r="H139" s="242">
        <v>46</v>
      </c>
      <c r="I139" s="243"/>
      <c r="J139" s="243"/>
      <c r="K139" s="244">
        <f>ROUND(P139*H139,2)</f>
        <v>0</v>
      </c>
      <c r="L139" s="240" t="s">
        <v>175</v>
      </c>
      <c r="M139" s="46"/>
      <c r="N139" s="245" t="s">
        <v>36</v>
      </c>
      <c r="O139" s="246" t="s">
        <v>52</v>
      </c>
      <c r="P139" s="247">
        <f>I139+J139</f>
        <v>0</v>
      </c>
      <c r="Q139" s="247">
        <f>ROUND(I139*H139,2)</f>
        <v>0</v>
      </c>
      <c r="R139" s="247">
        <f>ROUND(J139*H139,2)</f>
        <v>0</v>
      </c>
      <c r="S139" s="87"/>
      <c r="T139" s="248">
        <f>S139*H139</f>
        <v>0</v>
      </c>
      <c r="U139" s="248">
        <v>0</v>
      </c>
      <c r="V139" s="248">
        <f>U139*H139</f>
        <v>0</v>
      </c>
      <c r="W139" s="248">
        <v>0</v>
      </c>
      <c r="X139" s="248">
        <f>W139*H139</f>
        <v>0</v>
      </c>
      <c r="Y139" s="249" t="s">
        <v>36</v>
      </c>
      <c r="Z139" s="40"/>
      <c r="AA139" s="40"/>
      <c r="AB139" s="40"/>
      <c r="AC139" s="40"/>
      <c r="AD139" s="40"/>
      <c r="AE139" s="40"/>
      <c r="AR139" s="250" t="s">
        <v>176</v>
      </c>
      <c r="AT139" s="250" t="s">
        <v>171</v>
      </c>
      <c r="AU139" s="250" t="s">
        <v>90</v>
      </c>
      <c r="AY139" s="18" t="s">
        <v>168</v>
      </c>
      <c r="BE139" s="251">
        <f>IF(O139="základní",K139,0)</f>
        <v>0</v>
      </c>
      <c r="BF139" s="251">
        <f>IF(O139="snížená",K139,0)</f>
        <v>0</v>
      </c>
      <c r="BG139" s="251">
        <f>IF(O139="zákl. přenesená",K139,0)</f>
        <v>0</v>
      </c>
      <c r="BH139" s="251">
        <f>IF(O139="sníž. přenesená",K139,0)</f>
        <v>0</v>
      </c>
      <c r="BI139" s="251">
        <f>IF(O139="nulová",K139,0)</f>
        <v>0</v>
      </c>
      <c r="BJ139" s="18" t="s">
        <v>176</v>
      </c>
      <c r="BK139" s="251">
        <f>ROUND(P139*H139,2)</f>
        <v>0</v>
      </c>
      <c r="BL139" s="18" t="s">
        <v>176</v>
      </c>
      <c r="BM139" s="250" t="s">
        <v>218</v>
      </c>
    </row>
    <row r="140" s="2" customFormat="1">
      <c r="A140" s="40"/>
      <c r="B140" s="41"/>
      <c r="C140" s="42"/>
      <c r="D140" s="252" t="s">
        <v>178</v>
      </c>
      <c r="E140" s="42"/>
      <c r="F140" s="253" t="s">
        <v>219</v>
      </c>
      <c r="G140" s="42"/>
      <c r="H140" s="42"/>
      <c r="I140" s="154"/>
      <c r="J140" s="154"/>
      <c r="K140" s="42"/>
      <c r="L140" s="42"/>
      <c r="M140" s="46"/>
      <c r="N140" s="254"/>
      <c r="O140" s="255"/>
      <c r="P140" s="87"/>
      <c r="Q140" s="87"/>
      <c r="R140" s="87"/>
      <c r="S140" s="87"/>
      <c r="T140" s="87"/>
      <c r="U140" s="87"/>
      <c r="V140" s="87"/>
      <c r="W140" s="87"/>
      <c r="X140" s="87"/>
      <c r="Y140" s="88"/>
      <c r="Z140" s="40"/>
      <c r="AA140" s="40"/>
      <c r="AB140" s="40"/>
      <c r="AC140" s="40"/>
      <c r="AD140" s="40"/>
      <c r="AE140" s="40"/>
      <c r="AT140" s="18" t="s">
        <v>178</v>
      </c>
      <c r="AU140" s="18" t="s">
        <v>90</v>
      </c>
    </row>
    <row r="141" s="2" customFormat="1">
      <c r="A141" s="40"/>
      <c r="B141" s="41"/>
      <c r="C141" s="42"/>
      <c r="D141" s="252" t="s">
        <v>180</v>
      </c>
      <c r="E141" s="42"/>
      <c r="F141" s="256" t="s">
        <v>220</v>
      </c>
      <c r="G141" s="42"/>
      <c r="H141" s="42"/>
      <c r="I141" s="154"/>
      <c r="J141" s="154"/>
      <c r="K141" s="42"/>
      <c r="L141" s="42"/>
      <c r="M141" s="46"/>
      <c r="N141" s="254"/>
      <c r="O141" s="255"/>
      <c r="P141" s="87"/>
      <c r="Q141" s="87"/>
      <c r="R141" s="87"/>
      <c r="S141" s="87"/>
      <c r="T141" s="87"/>
      <c r="U141" s="87"/>
      <c r="V141" s="87"/>
      <c r="W141" s="87"/>
      <c r="X141" s="87"/>
      <c r="Y141" s="88"/>
      <c r="Z141" s="40"/>
      <c r="AA141" s="40"/>
      <c r="AB141" s="40"/>
      <c r="AC141" s="40"/>
      <c r="AD141" s="40"/>
      <c r="AE141" s="40"/>
      <c r="AT141" s="18" t="s">
        <v>180</v>
      </c>
      <c r="AU141" s="18" t="s">
        <v>90</v>
      </c>
    </row>
    <row r="142" s="13" customFormat="1">
      <c r="A142" s="13"/>
      <c r="B142" s="257"/>
      <c r="C142" s="258"/>
      <c r="D142" s="252" t="s">
        <v>182</v>
      </c>
      <c r="E142" s="259" t="s">
        <v>36</v>
      </c>
      <c r="F142" s="260" t="s">
        <v>208</v>
      </c>
      <c r="G142" s="258"/>
      <c r="H142" s="259" t="s">
        <v>36</v>
      </c>
      <c r="I142" s="261"/>
      <c r="J142" s="261"/>
      <c r="K142" s="258"/>
      <c r="L142" s="258"/>
      <c r="M142" s="262"/>
      <c r="N142" s="263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5"/>
      <c r="Z142" s="13"/>
      <c r="AA142" s="13"/>
      <c r="AB142" s="13"/>
      <c r="AC142" s="13"/>
      <c r="AD142" s="13"/>
      <c r="AE142" s="13"/>
      <c r="AT142" s="266" t="s">
        <v>182</v>
      </c>
      <c r="AU142" s="266" t="s">
        <v>90</v>
      </c>
      <c r="AV142" s="13" t="s">
        <v>88</v>
      </c>
      <c r="AW142" s="13" t="s">
        <v>5</v>
      </c>
      <c r="AX142" s="13" t="s">
        <v>81</v>
      </c>
      <c r="AY142" s="266" t="s">
        <v>168</v>
      </c>
    </row>
    <row r="143" s="14" customFormat="1">
      <c r="A143" s="14"/>
      <c r="B143" s="267"/>
      <c r="C143" s="268"/>
      <c r="D143" s="252" t="s">
        <v>182</v>
      </c>
      <c r="E143" s="269" t="s">
        <v>36</v>
      </c>
      <c r="F143" s="270" t="s">
        <v>221</v>
      </c>
      <c r="G143" s="268"/>
      <c r="H143" s="271">
        <v>22</v>
      </c>
      <c r="I143" s="272"/>
      <c r="J143" s="272"/>
      <c r="K143" s="268"/>
      <c r="L143" s="268"/>
      <c r="M143" s="273"/>
      <c r="N143" s="274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6"/>
      <c r="Z143" s="14"/>
      <c r="AA143" s="14"/>
      <c r="AB143" s="14"/>
      <c r="AC143" s="14"/>
      <c r="AD143" s="14"/>
      <c r="AE143" s="14"/>
      <c r="AT143" s="277" t="s">
        <v>182</v>
      </c>
      <c r="AU143" s="277" t="s">
        <v>90</v>
      </c>
      <c r="AV143" s="14" t="s">
        <v>90</v>
      </c>
      <c r="AW143" s="14" t="s">
        <v>5</v>
      </c>
      <c r="AX143" s="14" t="s">
        <v>81</v>
      </c>
      <c r="AY143" s="277" t="s">
        <v>168</v>
      </c>
    </row>
    <row r="144" s="13" customFormat="1">
      <c r="A144" s="13"/>
      <c r="B144" s="257"/>
      <c r="C144" s="258"/>
      <c r="D144" s="252" t="s">
        <v>182</v>
      </c>
      <c r="E144" s="259" t="s">
        <v>36</v>
      </c>
      <c r="F144" s="260" t="s">
        <v>210</v>
      </c>
      <c r="G144" s="258"/>
      <c r="H144" s="259" t="s">
        <v>36</v>
      </c>
      <c r="I144" s="261"/>
      <c r="J144" s="261"/>
      <c r="K144" s="258"/>
      <c r="L144" s="258"/>
      <c r="M144" s="262"/>
      <c r="N144" s="263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5"/>
      <c r="Z144" s="13"/>
      <c r="AA144" s="13"/>
      <c r="AB144" s="13"/>
      <c r="AC144" s="13"/>
      <c r="AD144" s="13"/>
      <c r="AE144" s="13"/>
      <c r="AT144" s="266" t="s">
        <v>182</v>
      </c>
      <c r="AU144" s="266" t="s">
        <v>90</v>
      </c>
      <c r="AV144" s="13" t="s">
        <v>88</v>
      </c>
      <c r="AW144" s="13" t="s">
        <v>5</v>
      </c>
      <c r="AX144" s="13" t="s">
        <v>81</v>
      </c>
      <c r="AY144" s="266" t="s">
        <v>168</v>
      </c>
    </row>
    <row r="145" s="14" customFormat="1">
      <c r="A145" s="14"/>
      <c r="B145" s="267"/>
      <c r="C145" s="268"/>
      <c r="D145" s="252" t="s">
        <v>182</v>
      </c>
      <c r="E145" s="269" t="s">
        <v>36</v>
      </c>
      <c r="F145" s="270" t="s">
        <v>176</v>
      </c>
      <c r="G145" s="268"/>
      <c r="H145" s="271">
        <v>4</v>
      </c>
      <c r="I145" s="272"/>
      <c r="J145" s="272"/>
      <c r="K145" s="268"/>
      <c r="L145" s="268"/>
      <c r="M145" s="273"/>
      <c r="N145" s="274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6"/>
      <c r="Z145" s="14"/>
      <c r="AA145" s="14"/>
      <c r="AB145" s="14"/>
      <c r="AC145" s="14"/>
      <c r="AD145" s="14"/>
      <c r="AE145" s="14"/>
      <c r="AT145" s="277" t="s">
        <v>182</v>
      </c>
      <c r="AU145" s="277" t="s">
        <v>90</v>
      </c>
      <c r="AV145" s="14" t="s">
        <v>90</v>
      </c>
      <c r="AW145" s="14" t="s">
        <v>5</v>
      </c>
      <c r="AX145" s="14" t="s">
        <v>81</v>
      </c>
      <c r="AY145" s="277" t="s">
        <v>168</v>
      </c>
    </row>
    <row r="146" s="13" customFormat="1">
      <c r="A146" s="13"/>
      <c r="B146" s="257"/>
      <c r="C146" s="258"/>
      <c r="D146" s="252" t="s">
        <v>182</v>
      </c>
      <c r="E146" s="259" t="s">
        <v>36</v>
      </c>
      <c r="F146" s="260" t="s">
        <v>191</v>
      </c>
      <c r="G146" s="258"/>
      <c r="H146" s="259" t="s">
        <v>36</v>
      </c>
      <c r="I146" s="261"/>
      <c r="J146" s="261"/>
      <c r="K146" s="258"/>
      <c r="L146" s="258"/>
      <c r="M146" s="262"/>
      <c r="N146" s="263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5"/>
      <c r="Z146" s="13"/>
      <c r="AA146" s="13"/>
      <c r="AB146" s="13"/>
      <c r="AC146" s="13"/>
      <c r="AD146" s="13"/>
      <c r="AE146" s="13"/>
      <c r="AT146" s="266" t="s">
        <v>182</v>
      </c>
      <c r="AU146" s="266" t="s">
        <v>90</v>
      </c>
      <c r="AV146" s="13" t="s">
        <v>88</v>
      </c>
      <c r="AW146" s="13" t="s">
        <v>5</v>
      </c>
      <c r="AX146" s="13" t="s">
        <v>81</v>
      </c>
      <c r="AY146" s="266" t="s">
        <v>168</v>
      </c>
    </row>
    <row r="147" s="14" customFormat="1">
      <c r="A147" s="14"/>
      <c r="B147" s="267"/>
      <c r="C147" s="268"/>
      <c r="D147" s="252" t="s">
        <v>182</v>
      </c>
      <c r="E147" s="269" t="s">
        <v>36</v>
      </c>
      <c r="F147" s="270" t="s">
        <v>212</v>
      </c>
      <c r="G147" s="268"/>
      <c r="H147" s="271">
        <v>20</v>
      </c>
      <c r="I147" s="272"/>
      <c r="J147" s="272"/>
      <c r="K147" s="268"/>
      <c r="L147" s="268"/>
      <c r="M147" s="273"/>
      <c r="N147" s="274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6"/>
      <c r="Z147" s="14"/>
      <c r="AA147" s="14"/>
      <c r="AB147" s="14"/>
      <c r="AC147" s="14"/>
      <c r="AD147" s="14"/>
      <c r="AE147" s="14"/>
      <c r="AT147" s="277" t="s">
        <v>182</v>
      </c>
      <c r="AU147" s="277" t="s">
        <v>90</v>
      </c>
      <c r="AV147" s="14" t="s">
        <v>90</v>
      </c>
      <c r="AW147" s="14" t="s">
        <v>5</v>
      </c>
      <c r="AX147" s="14" t="s">
        <v>81</v>
      </c>
      <c r="AY147" s="277" t="s">
        <v>168</v>
      </c>
    </row>
    <row r="148" s="15" customFormat="1">
      <c r="A148" s="15"/>
      <c r="B148" s="278"/>
      <c r="C148" s="279"/>
      <c r="D148" s="252" t="s">
        <v>182</v>
      </c>
      <c r="E148" s="280" t="s">
        <v>36</v>
      </c>
      <c r="F148" s="281" t="s">
        <v>193</v>
      </c>
      <c r="G148" s="279"/>
      <c r="H148" s="282">
        <v>46</v>
      </c>
      <c r="I148" s="283"/>
      <c r="J148" s="283"/>
      <c r="K148" s="279"/>
      <c r="L148" s="279"/>
      <c r="M148" s="284"/>
      <c r="N148" s="285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7"/>
      <c r="Z148" s="15"/>
      <c r="AA148" s="15"/>
      <c r="AB148" s="15"/>
      <c r="AC148" s="15"/>
      <c r="AD148" s="15"/>
      <c r="AE148" s="15"/>
      <c r="AT148" s="288" t="s">
        <v>182</v>
      </c>
      <c r="AU148" s="288" t="s">
        <v>90</v>
      </c>
      <c r="AV148" s="15" t="s">
        <v>176</v>
      </c>
      <c r="AW148" s="15" t="s">
        <v>5</v>
      </c>
      <c r="AX148" s="15" t="s">
        <v>88</v>
      </c>
      <c r="AY148" s="288" t="s">
        <v>168</v>
      </c>
    </row>
    <row r="149" s="2" customFormat="1" ht="24" customHeight="1">
      <c r="A149" s="40"/>
      <c r="B149" s="41"/>
      <c r="C149" s="238" t="s">
        <v>169</v>
      </c>
      <c r="D149" s="238" t="s">
        <v>171</v>
      </c>
      <c r="E149" s="239" t="s">
        <v>222</v>
      </c>
      <c r="F149" s="240" t="s">
        <v>223</v>
      </c>
      <c r="G149" s="241" t="s">
        <v>224</v>
      </c>
      <c r="H149" s="242">
        <v>141</v>
      </c>
      <c r="I149" s="243"/>
      <c r="J149" s="243"/>
      <c r="K149" s="244">
        <f>ROUND(P149*H149,2)</f>
        <v>0</v>
      </c>
      <c r="L149" s="240" t="s">
        <v>175</v>
      </c>
      <c r="M149" s="46"/>
      <c r="N149" s="245" t="s">
        <v>36</v>
      </c>
      <c r="O149" s="246" t="s">
        <v>52</v>
      </c>
      <c r="P149" s="247">
        <f>I149+J149</f>
        <v>0</v>
      </c>
      <c r="Q149" s="247">
        <f>ROUND(I149*H149,2)</f>
        <v>0</v>
      </c>
      <c r="R149" s="247">
        <f>ROUND(J149*H149,2)</f>
        <v>0</v>
      </c>
      <c r="S149" s="87"/>
      <c r="T149" s="248">
        <f>S149*H149</f>
        <v>0</v>
      </c>
      <c r="U149" s="248">
        <v>0</v>
      </c>
      <c r="V149" s="248">
        <f>U149*H149</f>
        <v>0</v>
      </c>
      <c r="W149" s="248">
        <v>0</v>
      </c>
      <c r="X149" s="248">
        <f>W149*H149</f>
        <v>0</v>
      </c>
      <c r="Y149" s="249" t="s">
        <v>36</v>
      </c>
      <c r="Z149" s="40"/>
      <c r="AA149" s="40"/>
      <c r="AB149" s="40"/>
      <c r="AC149" s="40"/>
      <c r="AD149" s="40"/>
      <c r="AE149" s="40"/>
      <c r="AR149" s="250" t="s">
        <v>176</v>
      </c>
      <c r="AT149" s="250" t="s">
        <v>171</v>
      </c>
      <c r="AU149" s="250" t="s">
        <v>90</v>
      </c>
      <c r="AY149" s="18" t="s">
        <v>168</v>
      </c>
      <c r="BE149" s="251">
        <f>IF(O149="základní",K149,0)</f>
        <v>0</v>
      </c>
      <c r="BF149" s="251">
        <f>IF(O149="snížená",K149,0)</f>
        <v>0</v>
      </c>
      <c r="BG149" s="251">
        <f>IF(O149="zákl. přenesená",K149,0)</f>
        <v>0</v>
      </c>
      <c r="BH149" s="251">
        <f>IF(O149="sníž. přenesená",K149,0)</f>
        <v>0</v>
      </c>
      <c r="BI149" s="251">
        <f>IF(O149="nulová",K149,0)</f>
        <v>0</v>
      </c>
      <c r="BJ149" s="18" t="s">
        <v>176</v>
      </c>
      <c r="BK149" s="251">
        <f>ROUND(P149*H149,2)</f>
        <v>0</v>
      </c>
      <c r="BL149" s="18" t="s">
        <v>176</v>
      </c>
      <c r="BM149" s="250" t="s">
        <v>225</v>
      </c>
    </row>
    <row r="150" s="2" customFormat="1">
      <c r="A150" s="40"/>
      <c r="B150" s="41"/>
      <c r="C150" s="42"/>
      <c r="D150" s="252" t="s">
        <v>178</v>
      </c>
      <c r="E150" s="42"/>
      <c r="F150" s="253" t="s">
        <v>226</v>
      </c>
      <c r="G150" s="42"/>
      <c r="H150" s="42"/>
      <c r="I150" s="154"/>
      <c r="J150" s="154"/>
      <c r="K150" s="42"/>
      <c r="L150" s="42"/>
      <c r="M150" s="46"/>
      <c r="N150" s="254"/>
      <c r="O150" s="255"/>
      <c r="P150" s="87"/>
      <c r="Q150" s="87"/>
      <c r="R150" s="87"/>
      <c r="S150" s="87"/>
      <c r="T150" s="87"/>
      <c r="U150" s="87"/>
      <c r="V150" s="87"/>
      <c r="W150" s="87"/>
      <c r="X150" s="87"/>
      <c r="Y150" s="88"/>
      <c r="Z150" s="40"/>
      <c r="AA150" s="40"/>
      <c r="AB150" s="40"/>
      <c r="AC150" s="40"/>
      <c r="AD150" s="40"/>
      <c r="AE150" s="40"/>
      <c r="AT150" s="18" t="s">
        <v>178</v>
      </c>
      <c r="AU150" s="18" t="s">
        <v>90</v>
      </c>
    </row>
    <row r="151" s="2" customFormat="1">
      <c r="A151" s="40"/>
      <c r="B151" s="41"/>
      <c r="C151" s="42"/>
      <c r="D151" s="252" t="s">
        <v>180</v>
      </c>
      <c r="E151" s="42"/>
      <c r="F151" s="256" t="s">
        <v>227</v>
      </c>
      <c r="G151" s="42"/>
      <c r="H151" s="42"/>
      <c r="I151" s="154"/>
      <c r="J151" s="154"/>
      <c r="K151" s="42"/>
      <c r="L151" s="42"/>
      <c r="M151" s="46"/>
      <c r="N151" s="254"/>
      <c r="O151" s="255"/>
      <c r="P151" s="87"/>
      <c r="Q151" s="87"/>
      <c r="R151" s="87"/>
      <c r="S151" s="87"/>
      <c r="T151" s="87"/>
      <c r="U151" s="87"/>
      <c r="V151" s="87"/>
      <c r="W151" s="87"/>
      <c r="X151" s="87"/>
      <c r="Y151" s="88"/>
      <c r="Z151" s="40"/>
      <c r="AA151" s="40"/>
      <c r="AB151" s="40"/>
      <c r="AC151" s="40"/>
      <c r="AD151" s="40"/>
      <c r="AE151" s="40"/>
      <c r="AT151" s="18" t="s">
        <v>180</v>
      </c>
      <c r="AU151" s="18" t="s">
        <v>90</v>
      </c>
    </row>
    <row r="152" s="13" customFormat="1">
      <c r="A152" s="13"/>
      <c r="B152" s="257"/>
      <c r="C152" s="258"/>
      <c r="D152" s="252" t="s">
        <v>182</v>
      </c>
      <c r="E152" s="259" t="s">
        <v>36</v>
      </c>
      <c r="F152" s="260" t="s">
        <v>228</v>
      </c>
      <c r="G152" s="258"/>
      <c r="H152" s="259" t="s">
        <v>36</v>
      </c>
      <c r="I152" s="261"/>
      <c r="J152" s="261"/>
      <c r="K152" s="258"/>
      <c r="L152" s="258"/>
      <c r="M152" s="262"/>
      <c r="N152" s="263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5"/>
      <c r="Z152" s="13"/>
      <c r="AA152" s="13"/>
      <c r="AB152" s="13"/>
      <c r="AC152" s="13"/>
      <c r="AD152" s="13"/>
      <c r="AE152" s="13"/>
      <c r="AT152" s="266" t="s">
        <v>182</v>
      </c>
      <c r="AU152" s="266" t="s">
        <v>90</v>
      </c>
      <c r="AV152" s="13" t="s">
        <v>88</v>
      </c>
      <c r="AW152" s="13" t="s">
        <v>5</v>
      </c>
      <c r="AX152" s="13" t="s">
        <v>81</v>
      </c>
      <c r="AY152" s="266" t="s">
        <v>168</v>
      </c>
    </row>
    <row r="153" s="14" customFormat="1">
      <c r="A153" s="14"/>
      <c r="B153" s="267"/>
      <c r="C153" s="268"/>
      <c r="D153" s="252" t="s">
        <v>182</v>
      </c>
      <c r="E153" s="269" t="s">
        <v>36</v>
      </c>
      <c r="F153" s="270" t="s">
        <v>229</v>
      </c>
      <c r="G153" s="268"/>
      <c r="H153" s="271">
        <v>25</v>
      </c>
      <c r="I153" s="272"/>
      <c r="J153" s="272"/>
      <c r="K153" s="268"/>
      <c r="L153" s="268"/>
      <c r="M153" s="273"/>
      <c r="N153" s="274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6"/>
      <c r="Z153" s="14"/>
      <c r="AA153" s="14"/>
      <c r="AB153" s="14"/>
      <c r="AC153" s="14"/>
      <c r="AD153" s="14"/>
      <c r="AE153" s="14"/>
      <c r="AT153" s="277" t="s">
        <v>182</v>
      </c>
      <c r="AU153" s="277" t="s">
        <v>90</v>
      </c>
      <c r="AV153" s="14" t="s">
        <v>90</v>
      </c>
      <c r="AW153" s="14" t="s">
        <v>5</v>
      </c>
      <c r="AX153" s="14" t="s">
        <v>81</v>
      </c>
      <c r="AY153" s="277" t="s">
        <v>168</v>
      </c>
    </row>
    <row r="154" s="13" customFormat="1">
      <c r="A154" s="13"/>
      <c r="B154" s="257"/>
      <c r="C154" s="258"/>
      <c r="D154" s="252" t="s">
        <v>182</v>
      </c>
      <c r="E154" s="259" t="s">
        <v>36</v>
      </c>
      <c r="F154" s="260" t="s">
        <v>230</v>
      </c>
      <c r="G154" s="258"/>
      <c r="H154" s="259" t="s">
        <v>36</v>
      </c>
      <c r="I154" s="261"/>
      <c r="J154" s="261"/>
      <c r="K154" s="258"/>
      <c r="L154" s="258"/>
      <c r="M154" s="262"/>
      <c r="N154" s="263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5"/>
      <c r="Z154" s="13"/>
      <c r="AA154" s="13"/>
      <c r="AB154" s="13"/>
      <c r="AC154" s="13"/>
      <c r="AD154" s="13"/>
      <c r="AE154" s="13"/>
      <c r="AT154" s="266" t="s">
        <v>182</v>
      </c>
      <c r="AU154" s="266" t="s">
        <v>90</v>
      </c>
      <c r="AV154" s="13" t="s">
        <v>88</v>
      </c>
      <c r="AW154" s="13" t="s">
        <v>5</v>
      </c>
      <c r="AX154" s="13" t="s">
        <v>81</v>
      </c>
      <c r="AY154" s="266" t="s">
        <v>168</v>
      </c>
    </row>
    <row r="155" s="14" customFormat="1">
      <c r="A155" s="14"/>
      <c r="B155" s="267"/>
      <c r="C155" s="268"/>
      <c r="D155" s="252" t="s">
        <v>182</v>
      </c>
      <c r="E155" s="269" t="s">
        <v>36</v>
      </c>
      <c r="F155" s="270" t="s">
        <v>231</v>
      </c>
      <c r="G155" s="268"/>
      <c r="H155" s="271">
        <v>8</v>
      </c>
      <c r="I155" s="272"/>
      <c r="J155" s="272"/>
      <c r="K155" s="268"/>
      <c r="L155" s="268"/>
      <c r="M155" s="273"/>
      <c r="N155" s="274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6"/>
      <c r="Z155" s="14"/>
      <c r="AA155" s="14"/>
      <c r="AB155" s="14"/>
      <c r="AC155" s="14"/>
      <c r="AD155" s="14"/>
      <c r="AE155" s="14"/>
      <c r="AT155" s="277" t="s">
        <v>182</v>
      </c>
      <c r="AU155" s="277" t="s">
        <v>90</v>
      </c>
      <c r="AV155" s="14" t="s">
        <v>90</v>
      </c>
      <c r="AW155" s="14" t="s">
        <v>5</v>
      </c>
      <c r="AX155" s="14" t="s">
        <v>81</v>
      </c>
      <c r="AY155" s="277" t="s">
        <v>168</v>
      </c>
    </row>
    <row r="156" s="13" customFormat="1">
      <c r="A156" s="13"/>
      <c r="B156" s="257"/>
      <c r="C156" s="258"/>
      <c r="D156" s="252" t="s">
        <v>182</v>
      </c>
      <c r="E156" s="259" t="s">
        <v>36</v>
      </c>
      <c r="F156" s="260" t="s">
        <v>191</v>
      </c>
      <c r="G156" s="258"/>
      <c r="H156" s="259" t="s">
        <v>36</v>
      </c>
      <c r="I156" s="261"/>
      <c r="J156" s="261"/>
      <c r="K156" s="258"/>
      <c r="L156" s="258"/>
      <c r="M156" s="262"/>
      <c r="N156" s="263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5"/>
      <c r="Z156" s="13"/>
      <c r="AA156" s="13"/>
      <c r="AB156" s="13"/>
      <c r="AC156" s="13"/>
      <c r="AD156" s="13"/>
      <c r="AE156" s="13"/>
      <c r="AT156" s="266" t="s">
        <v>182</v>
      </c>
      <c r="AU156" s="266" t="s">
        <v>90</v>
      </c>
      <c r="AV156" s="13" t="s">
        <v>88</v>
      </c>
      <c r="AW156" s="13" t="s">
        <v>5</v>
      </c>
      <c r="AX156" s="13" t="s">
        <v>81</v>
      </c>
      <c r="AY156" s="266" t="s">
        <v>168</v>
      </c>
    </row>
    <row r="157" s="14" customFormat="1">
      <c r="A157" s="14"/>
      <c r="B157" s="267"/>
      <c r="C157" s="268"/>
      <c r="D157" s="252" t="s">
        <v>182</v>
      </c>
      <c r="E157" s="269" t="s">
        <v>36</v>
      </c>
      <c r="F157" s="270" t="s">
        <v>232</v>
      </c>
      <c r="G157" s="268"/>
      <c r="H157" s="271">
        <v>26</v>
      </c>
      <c r="I157" s="272"/>
      <c r="J157" s="272"/>
      <c r="K157" s="268"/>
      <c r="L157" s="268"/>
      <c r="M157" s="273"/>
      <c r="N157" s="274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6"/>
      <c r="Z157" s="14"/>
      <c r="AA157" s="14"/>
      <c r="AB157" s="14"/>
      <c r="AC157" s="14"/>
      <c r="AD157" s="14"/>
      <c r="AE157" s="14"/>
      <c r="AT157" s="277" t="s">
        <v>182</v>
      </c>
      <c r="AU157" s="277" t="s">
        <v>90</v>
      </c>
      <c r="AV157" s="14" t="s">
        <v>90</v>
      </c>
      <c r="AW157" s="14" t="s">
        <v>5</v>
      </c>
      <c r="AX157" s="14" t="s">
        <v>81</v>
      </c>
      <c r="AY157" s="277" t="s">
        <v>168</v>
      </c>
    </row>
    <row r="158" s="13" customFormat="1">
      <c r="A158" s="13"/>
      <c r="B158" s="257"/>
      <c r="C158" s="258"/>
      <c r="D158" s="252" t="s">
        <v>182</v>
      </c>
      <c r="E158" s="259" t="s">
        <v>36</v>
      </c>
      <c r="F158" s="260" t="s">
        <v>208</v>
      </c>
      <c r="G158" s="258"/>
      <c r="H158" s="259" t="s">
        <v>36</v>
      </c>
      <c r="I158" s="261"/>
      <c r="J158" s="261"/>
      <c r="K158" s="258"/>
      <c r="L158" s="258"/>
      <c r="M158" s="262"/>
      <c r="N158" s="263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5"/>
      <c r="Z158" s="13"/>
      <c r="AA158" s="13"/>
      <c r="AB158" s="13"/>
      <c r="AC158" s="13"/>
      <c r="AD158" s="13"/>
      <c r="AE158" s="13"/>
      <c r="AT158" s="266" t="s">
        <v>182</v>
      </c>
      <c r="AU158" s="266" t="s">
        <v>90</v>
      </c>
      <c r="AV158" s="13" t="s">
        <v>88</v>
      </c>
      <c r="AW158" s="13" t="s">
        <v>5</v>
      </c>
      <c r="AX158" s="13" t="s">
        <v>81</v>
      </c>
      <c r="AY158" s="266" t="s">
        <v>168</v>
      </c>
    </row>
    <row r="159" s="14" customFormat="1">
      <c r="A159" s="14"/>
      <c r="B159" s="267"/>
      <c r="C159" s="268"/>
      <c r="D159" s="252" t="s">
        <v>182</v>
      </c>
      <c r="E159" s="269" t="s">
        <v>36</v>
      </c>
      <c r="F159" s="270" t="s">
        <v>233</v>
      </c>
      <c r="G159" s="268"/>
      <c r="H159" s="271">
        <v>75</v>
      </c>
      <c r="I159" s="272"/>
      <c r="J159" s="272"/>
      <c r="K159" s="268"/>
      <c r="L159" s="268"/>
      <c r="M159" s="273"/>
      <c r="N159" s="274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6"/>
      <c r="Z159" s="14"/>
      <c r="AA159" s="14"/>
      <c r="AB159" s="14"/>
      <c r="AC159" s="14"/>
      <c r="AD159" s="14"/>
      <c r="AE159" s="14"/>
      <c r="AT159" s="277" t="s">
        <v>182</v>
      </c>
      <c r="AU159" s="277" t="s">
        <v>90</v>
      </c>
      <c r="AV159" s="14" t="s">
        <v>90</v>
      </c>
      <c r="AW159" s="14" t="s">
        <v>5</v>
      </c>
      <c r="AX159" s="14" t="s">
        <v>81</v>
      </c>
      <c r="AY159" s="277" t="s">
        <v>168</v>
      </c>
    </row>
    <row r="160" s="13" customFormat="1">
      <c r="A160" s="13"/>
      <c r="B160" s="257"/>
      <c r="C160" s="258"/>
      <c r="D160" s="252" t="s">
        <v>182</v>
      </c>
      <c r="E160" s="259" t="s">
        <v>36</v>
      </c>
      <c r="F160" s="260" t="s">
        <v>234</v>
      </c>
      <c r="G160" s="258"/>
      <c r="H160" s="259" t="s">
        <v>36</v>
      </c>
      <c r="I160" s="261"/>
      <c r="J160" s="261"/>
      <c r="K160" s="258"/>
      <c r="L160" s="258"/>
      <c r="M160" s="262"/>
      <c r="N160" s="263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5"/>
      <c r="Z160" s="13"/>
      <c r="AA160" s="13"/>
      <c r="AB160" s="13"/>
      <c r="AC160" s="13"/>
      <c r="AD160" s="13"/>
      <c r="AE160" s="13"/>
      <c r="AT160" s="266" t="s">
        <v>182</v>
      </c>
      <c r="AU160" s="266" t="s">
        <v>90</v>
      </c>
      <c r="AV160" s="13" t="s">
        <v>88</v>
      </c>
      <c r="AW160" s="13" t="s">
        <v>5</v>
      </c>
      <c r="AX160" s="13" t="s">
        <v>81</v>
      </c>
      <c r="AY160" s="266" t="s">
        <v>168</v>
      </c>
    </row>
    <row r="161" s="14" customFormat="1">
      <c r="A161" s="14"/>
      <c r="B161" s="267"/>
      <c r="C161" s="268"/>
      <c r="D161" s="252" t="s">
        <v>182</v>
      </c>
      <c r="E161" s="269" t="s">
        <v>36</v>
      </c>
      <c r="F161" s="270" t="s">
        <v>235</v>
      </c>
      <c r="G161" s="268"/>
      <c r="H161" s="271">
        <v>7</v>
      </c>
      <c r="I161" s="272"/>
      <c r="J161" s="272"/>
      <c r="K161" s="268"/>
      <c r="L161" s="268"/>
      <c r="M161" s="273"/>
      <c r="N161" s="274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6"/>
      <c r="Z161" s="14"/>
      <c r="AA161" s="14"/>
      <c r="AB161" s="14"/>
      <c r="AC161" s="14"/>
      <c r="AD161" s="14"/>
      <c r="AE161" s="14"/>
      <c r="AT161" s="277" t="s">
        <v>182</v>
      </c>
      <c r="AU161" s="277" t="s">
        <v>90</v>
      </c>
      <c r="AV161" s="14" t="s">
        <v>90</v>
      </c>
      <c r="AW161" s="14" t="s">
        <v>5</v>
      </c>
      <c r="AX161" s="14" t="s">
        <v>81</v>
      </c>
      <c r="AY161" s="277" t="s">
        <v>168</v>
      </c>
    </row>
    <row r="162" s="15" customFormat="1">
      <c r="A162" s="15"/>
      <c r="B162" s="278"/>
      <c r="C162" s="279"/>
      <c r="D162" s="252" t="s">
        <v>182</v>
      </c>
      <c r="E162" s="280" t="s">
        <v>36</v>
      </c>
      <c r="F162" s="281" t="s">
        <v>193</v>
      </c>
      <c r="G162" s="279"/>
      <c r="H162" s="282">
        <v>141</v>
      </c>
      <c r="I162" s="283"/>
      <c r="J162" s="283"/>
      <c r="K162" s="279"/>
      <c r="L162" s="279"/>
      <c r="M162" s="284"/>
      <c r="N162" s="285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7"/>
      <c r="Z162" s="15"/>
      <c r="AA162" s="15"/>
      <c r="AB162" s="15"/>
      <c r="AC162" s="15"/>
      <c r="AD162" s="15"/>
      <c r="AE162" s="15"/>
      <c r="AT162" s="288" t="s">
        <v>182</v>
      </c>
      <c r="AU162" s="288" t="s">
        <v>90</v>
      </c>
      <c r="AV162" s="15" t="s">
        <v>176</v>
      </c>
      <c r="AW162" s="15" t="s">
        <v>5</v>
      </c>
      <c r="AX162" s="15" t="s">
        <v>88</v>
      </c>
      <c r="AY162" s="288" t="s">
        <v>168</v>
      </c>
    </row>
    <row r="163" s="2" customFormat="1" ht="24" customHeight="1">
      <c r="A163" s="40"/>
      <c r="B163" s="41"/>
      <c r="C163" s="238" t="s">
        <v>236</v>
      </c>
      <c r="D163" s="289" t="s">
        <v>171</v>
      </c>
      <c r="E163" s="239" t="s">
        <v>237</v>
      </c>
      <c r="F163" s="240" t="s">
        <v>238</v>
      </c>
      <c r="G163" s="241" t="s">
        <v>224</v>
      </c>
      <c r="H163" s="242">
        <v>2198</v>
      </c>
      <c r="I163" s="243"/>
      <c r="J163" s="243"/>
      <c r="K163" s="244">
        <f>ROUND(P163*H163,2)</f>
        <v>0</v>
      </c>
      <c r="L163" s="240" t="s">
        <v>175</v>
      </c>
      <c r="M163" s="46"/>
      <c r="N163" s="245" t="s">
        <v>36</v>
      </c>
      <c r="O163" s="246" t="s">
        <v>52</v>
      </c>
      <c r="P163" s="247">
        <f>I163+J163</f>
        <v>0</v>
      </c>
      <c r="Q163" s="247">
        <f>ROUND(I163*H163,2)</f>
        <v>0</v>
      </c>
      <c r="R163" s="247">
        <f>ROUND(J163*H163,2)</f>
        <v>0</v>
      </c>
      <c r="S163" s="87"/>
      <c r="T163" s="248">
        <f>S163*H163</f>
        <v>0</v>
      </c>
      <c r="U163" s="248">
        <v>0</v>
      </c>
      <c r="V163" s="248">
        <f>U163*H163</f>
        <v>0</v>
      </c>
      <c r="W163" s="248">
        <v>0</v>
      </c>
      <c r="X163" s="248">
        <f>W163*H163</f>
        <v>0</v>
      </c>
      <c r="Y163" s="249" t="s">
        <v>36</v>
      </c>
      <c r="Z163" s="40"/>
      <c r="AA163" s="40"/>
      <c r="AB163" s="40"/>
      <c r="AC163" s="40"/>
      <c r="AD163" s="40"/>
      <c r="AE163" s="40"/>
      <c r="AR163" s="250" t="s">
        <v>176</v>
      </c>
      <c r="AT163" s="250" t="s">
        <v>171</v>
      </c>
      <c r="AU163" s="250" t="s">
        <v>90</v>
      </c>
      <c r="AY163" s="18" t="s">
        <v>168</v>
      </c>
      <c r="BE163" s="251">
        <f>IF(O163="základní",K163,0)</f>
        <v>0</v>
      </c>
      <c r="BF163" s="251">
        <f>IF(O163="snížená",K163,0)</f>
        <v>0</v>
      </c>
      <c r="BG163" s="251">
        <f>IF(O163="zákl. přenesená",K163,0)</f>
        <v>0</v>
      </c>
      <c r="BH163" s="251">
        <f>IF(O163="sníž. přenesená",K163,0)</f>
        <v>0</v>
      </c>
      <c r="BI163" s="251">
        <f>IF(O163="nulová",K163,0)</f>
        <v>0</v>
      </c>
      <c r="BJ163" s="18" t="s">
        <v>176</v>
      </c>
      <c r="BK163" s="251">
        <f>ROUND(P163*H163,2)</f>
        <v>0</v>
      </c>
      <c r="BL163" s="18" t="s">
        <v>176</v>
      </c>
      <c r="BM163" s="250" t="s">
        <v>239</v>
      </c>
    </row>
    <row r="164" s="2" customFormat="1">
      <c r="A164" s="40"/>
      <c r="B164" s="41"/>
      <c r="C164" s="42"/>
      <c r="D164" s="252" t="s">
        <v>178</v>
      </c>
      <c r="E164" s="42"/>
      <c r="F164" s="253" t="s">
        <v>240</v>
      </c>
      <c r="G164" s="42"/>
      <c r="H164" s="42"/>
      <c r="I164" s="154"/>
      <c r="J164" s="154"/>
      <c r="K164" s="42"/>
      <c r="L164" s="42"/>
      <c r="M164" s="46"/>
      <c r="N164" s="254"/>
      <c r="O164" s="255"/>
      <c r="P164" s="87"/>
      <c r="Q164" s="87"/>
      <c r="R164" s="87"/>
      <c r="S164" s="87"/>
      <c r="T164" s="87"/>
      <c r="U164" s="87"/>
      <c r="V164" s="87"/>
      <c r="W164" s="87"/>
      <c r="X164" s="87"/>
      <c r="Y164" s="88"/>
      <c r="Z164" s="40"/>
      <c r="AA164" s="40"/>
      <c r="AB164" s="40"/>
      <c r="AC164" s="40"/>
      <c r="AD164" s="40"/>
      <c r="AE164" s="40"/>
      <c r="AT164" s="18" t="s">
        <v>178</v>
      </c>
      <c r="AU164" s="18" t="s">
        <v>90</v>
      </c>
    </row>
    <row r="165" s="2" customFormat="1">
      <c r="A165" s="40"/>
      <c r="B165" s="41"/>
      <c r="C165" s="42"/>
      <c r="D165" s="252" t="s">
        <v>180</v>
      </c>
      <c r="E165" s="42"/>
      <c r="F165" s="256" t="s">
        <v>241</v>
      </c>
      <c r="G165" s="42"/>
      <c r="H165" s="42"/>
      <c r="I165" s="154"/>
      <c r="J165" s="154"/>
      <c r="K165" s="42"/>
      <c r="L165" s="42"/>
      <c r="M165" s="46"/>
      <c r="N165" s="254"/>
      <c r="O165" s="255"/>
      <c r="P165" s="87"/>
      <c r="Q165" s="87"/>
      <c r="R165" s="87"/>
      <c r="S165" s="87"/>
      <c r="T165" s="87"/>
      <c r="U165" s="87"/>
      <c r="V165" s="87"/>
      <c r="W165" s="87"/>
      <c r="X165" s="87"/>
      <c r="Y165" s="88"/>
      <c r="Z165" s="40"/>
      <c r="AA165" s="40"/>
      <c r="AB165" s="40"/>
      <c r="AC165" s="40"/>
      <c r="AD165" s="40"/>
      <c r="AE165" s="40"/>
      <c r="AT165" s="18" t="s">
        <v>180</v>
      </c>
      <c r="AU165" s="18" t="s">
        <v>90</v>
      </c>
    </row>
    <row r="166" s="14" customFormat="1">
      <c r="A166" s="14"/>
      <c r="B166" s="267"/>
      <c r="C166" s="268"/>
      <c r="D166" s="252" t="s">
        <v>182</v>
      </c>
      <c r="E166" s="269" t="s">
        <v>36</v>
      </c>
      <c r="F166" s="270" t="s">
        <v>242</v>
      </c>
      <c r="G166" s="268"/>
      <c r="H166" s="271">
        <v>2198</v>
      </c>
      <c r="I166" s="272"/>
      <c r="J166" s="272"/>
      <c r="K166" s="268"/>
      <c r="L166" s="268"/>
      <c r="M166" s="273"/>
      <c r="N166" s="274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6"/>
      <c r="Z166" s="14"/>
      <c r="AA166" s="14"/>
      <c r="AB166" s="14"/>
      <c r="AC166" s="14"/>
      <c r="AD166" s="14"/>
      <c r="AE166" s="14"/>
      <c r="AT166" s="277" t="s">
        <v>182</v>
      </c>
      <c r="AU166" s="277" t="s">
        <v>90</v>
      </c>
      <c r="AV166" s="14" t="s">
        <v>90</v>
      </c>
      <c r="AW166" s="14" t="s">
        <v>5</v>
      </c>
      <c r="AX166" s="14" t="s">
        <v>81</v>
      </c>
      <c r="AY166" s="277" t="s">
        <v>168</v>
      </c>
    </row>
    <row r="167" s="15" customFormat="1">
      <c r="A167" s="15"/>
      <c r="B167" s="278"/>
      <c r="C167" s="279"/>
      <c r="D167" s="252" t="s">
        <v>182</v>
      </c>
      <c r="E167" s="280" t="s">
        <v>36</v>
      </c>
      <c r="F167" s="281" t="s">
        <v>193</v>
      </c>
      <c r="G167" s="279"/>
      <c r="H167" s="282">
        <v>2198</v>
      </c>
      <c r="I167" s="283"/>
      <c r="J167" s="283"/>
      <c r="K167" s="279"/>
      <c r="L167" s="279"/>
      <c r="M167" s="284"/>
      <c r="N167" s="285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7"/>
      <c r="Z167" s="15"/>
      <c r="AA167" s="15"/>
      <c r="AB167" s="15"/>
      <c r="AC167" s="15"/>
      <c r="AD167" s="15"/>
      <c r="AE167" s="15"/>
      <c r="AT167" s="288" t="s">
        <v>182</v>
      </c>
      <c r="AU167" s="288" t="s">
        <v>90</v>
      </c>
      <c r="AV167" s="15" t="s">
        <v>176</v>
      </c>
      <c r="AW167" s="15" t="s">
        <v>5</v>
      </c>
      <c r="AX167" s="15" t="s">
        <v>88</v>
      </c>
      <c r="AY167" s="288" t="s">
        <v>168</v>
      </c>
    </row>
    <row r="168" s="2" customFormat="1" ht="24" customHeight="1">
      <c r="A168" s="40"/>
      <c r="B168" s="41"/>
      <c r="C168" s="238" t="s">
        <v>243</v>
      </c>
      <c r="D168" s="289" t="s">
        <v>171</v>
      </c>
      <c r="E168" s="239" t="s">
        <v>244</v>
      </c>
      <c r="F168" s="240" t="s">
        <v>245</v>
      </c>
      <c r="G168" s="241" t="s">
        <v>224</v>
      </c>
      <c r="H168" s="242">
        <v>2198</v>
      </c>
      <c r="I168" s="243"/>
      <c r="J168" s="243"/>
      <c r="K168" s="244">
        <f>ROUND(P168*H168,2)</f>
        <v>0</v>
      </c>
      <c r="L168" s="240" t="s">
        <v>175</v>
      </c>
      <c r="M168" s="46"/>
      <c r="N168" s="245" t="s">
        <v>36</v>
      </c>
      <c r="O168" s="246" t="s">
        <v>52</v>
      </c>
      <c r="P168" s="247">
        <f>I168+J168</f>
        <v>0</v>
      </c>
      <c r="Q168" s="247">
        <f>ROUND(I168*H168,2)</f>
        <v>0</v>
      </c>
      <c r="R168" s="247">
        <f>ROUND(J168*H168,2)</f>
        <v>0</v>
      </c>
      <c r="S168" s="87"/>
      <c r="T168" s="248">
        <f>S168*H168</f>
        <v>0</v>
      </c>
      <c r="U168" s="248">
        <v>0</v>
      </c>
      <c r="V168" s="248">
        <f>U168*H168</f>
        <v>0</v>
      </c>
      <c r="W168" s="248">
        <v>0</v>
      </c>
      <c r="X168" s="248">
        <f>W168*H168</f>
        <v>0</v>
      </c>
      <c r="Y168" s="249" t="s">
        <v>36</v>
      </c>
      <c r="Z168" s="40"/>
      <c r="AA168" s="40"/>
      <c r="AB168" s="40"/>
      <c r="AC168" s="40"/>
      <c r="AD168" s="40"/>
      <c r="AE168" s="40"/>
      <c r="AR168" s="250" t="s">
        <v>176</v>
      </c>
      <c r="AT168" s="250" t="s">
        <v>171</v>
      </c>
      <c r="AU168" s="250" t="s">
        <v>90</v>
      </c>
      <c r="AY168" s="18" t="s">
        <v>168</v>
      </c>
      <c r="BE168" s="251">
        <f>IF(O168="základní",K168,0)</f>
        <v>0</v>
      </c>
      <c r="BF168" s="251">
        <f>IF(O168="snížená",K168,0)</f>
        <v>0</v>
      </c>
      <c r="BG168" s="251">
        <f>IF(O168="zákl. přenesená",K168,0)</f>
        <v>0</v>
      </c>
      <c r="BH168" s="251">
        <f>IF(O168="sníž. přenesená",K168,0)</f>
        <v>0</v>
      </c>
      <c r="BI168" s="251">
        <f>IF(O168="nulová",K168,0)</f>
        <v>0</v>
      </c>
      <c r="BJ168" s="18" t="s">
        <v>176</v>
      </c>
      <c r="BK168" s="251">
        <f>ROUND(P168*H168,2)</f>
        <v>0</v>
      </c>
      <c r="BL168" s="18" t="s">
        <v>176</v>
      </c>
      <c r="BM168" s="250" t="s">
        <v>246</v>
      </c>
    </row>
    <row r="169" s="2" customFormat="1">
      <c r="A169" s="40"/>
      <c r="B169" s="41"/>
      <c r="C169" s="42"/>
      <c r="D169" s="252" t="s">
        <v>178</v>
      </c>
      <c r="E169" s="42"/>
      <c r="F169" s="253" t="s">
        <v>247</v>
      </c>
      <c r="G169" s="42"/>
      <c r="H169" s="42"/>
      <c r="I169" s="154"/>
      <c r="J169" s="154"/>
      <c r="K169" s="42"/>
      <c r="L169" s="42"/>
      <c r="M169" s="46"/>
      <c r="N169" s="254"/>
      <c r="O169" s="255"/>
      <c r="P169" s="87"/>
      <c r="Q169" s="87"/>
      <c r="R169" s="87"/>
      <c r="S169" s="87"/>
      <c r="T169" s="87"/>
      <c r="U169" s="87"/>
      <c r="V169" s="87"/>
      <c r="W169" s="87"/>
      <c r="X169" s="87"/>
      <c r="Y169" s="88"/>
      <c r="Z169" s="40"/>
      <c r="AA169" s="40"/>
      <c r="AB169" s="40"/>
      <c r="AC169" s="40"/>
      <c r="AD169" s="40"/>
      <c r="AE169" s="40"/>
      <c r="AT169" s="18" t="s">
        <v>178</v>
      </c>
      <c r="AU169" s="18" t="s">
        <v>90</v>
      </c>
    </row>
    <row r="170" s="2" customFormat="1">
      <c r="A170" s="40"/>
      <c r="B170" s="41"/>
      <c r="C170" s="42"/>
      <c r="D170" s="252" t="s">
        <v>180</v>
      </c>
      <c r="E170" s="42"/>
      <c r="F170" s="256" t="s">
        <v>248</v>
      </c>
      <c r="G170" s="42"/>
      <c r="H170" s="42"/>
      <c r="I170" s="154"/>
      <c r="J170" s="154"/>
      <c r="K170" s="42"/>
      <c r="L170" s="42"/>
      <c r="M170" s="46"/>
      <c r="N170" s="254"/>
      <c r="O170" s="255"/>
      <c r="P170" s="87"/>
      <c r="Q170" s="87"/>
      <c r="R170" s="87"/>
      <c r="S170" s="87"/>
      <c r="T170" s="87"/>
      <c r="U170" s="87"/>
      <c r="V170" s="87"/>
      <c r="W170" s="87"/>
      <c r="X170" s="87"/>
      <c r="Y170" s="88"/>
      <c r="Z170" s="40"/>
      <c r="AA170" s="40"/>
      <c r="AB170" s="40"/>
      <c r="AC170" s="40"/>
      <c r="AD170" s="40"/>
      <c r="AE170" s="40"/>
      <c r="AT170" s="18" t="s">
        <v>180</v>
      </c>
      <c r="AU170" s="18" t="s">
        <v>90</v>
      </c>
    </row>
    <row r="171" s="2" customFormat="1" ht="24" customHeight="1">
      <c r="A171" s="40"/>
      <c r="B171" s="41"/>
      <c r="C171" s="238" t="s">
        <v>249</v>
      </c>
      <c r="D171" s="238" t="s">
        <v>171</v>
      </c>
      <c r="E171" s="239" t="s">
        <v>250</v>
      </c>
      <c r="F171" s="240" t="s">
        <v>251</v>
      </c>
      <c r="G171" s="241" t="s">
        <v>203</v>
      </c>
      <c r="H171" s="242">
        <v>188</v>
      </c>
      <c r="I171" s="243"/>
      <c r="J171" s="243"/>
      <c r="K171" s="244">
        <f>ROUND(P171*H171,2)</f>
        <v>0</v>
      </c>
      <c r="L171" s="240" t="s">
        <v>175</v>
      </c>
      <c r="M171" s="46"/>
      <c r="N171" s="245" t="s">
        <v>36</v>
      </c>
      <c r="O171" s="246" t="s">
        <v>52</v>
      </c>
      <c r="P171" s="247">
        <f>I171+J171</f>
        <v>0</v>
      </c>
      <c r="Q171" s="247">
        <f>ROUND(I171*H171,2)</f>
        <v>0</v>
      </c>
      <c r="R171" s="247">
        <f>ROUND(J171*H171,2)</f>
        <v>0</v>
      </c>
      <c r="S171" s="87"/>
      <c r="T171" s="248">
        <f>S171*H171</f>
        <v>0</v>
      </c>
      <c r="U171" s="248">
        <v>0</v>
      </c>
      <c r="V171" s="248">
        <f>U171*H171</f>
        <v>0</v>
      </c>
      <c r="W171" s="248">
        <v>0</v>
      </c>
      <c r="X171" s="248">
        <f>W171*H171</f>
        <v>0</v>
      </c>
      <c r="Y171" s="249" t="s">
        <v>36</v>
      </c>
      <c r="Z171" s="40"/>
      <c r="AA171" s="40"/>
      <c r="AB171" s="40"/>
      <c r="AC171" s="40"/>
      <c r="AD171" s="40"/>
      <c r="AE171" s="40"/>
      <c r="AR171" s="250" t="s">
        <v>176</v>
      </c>
      <c r="AT171" s="250" t="s">
        <v>171</v>
      </c>
      <c r="AU171" s="250" t="s">
        <v>90</v>
      </c>
      <c r="AY171" s="18" t="s">
        <v>168</v>
      </c>
      <c r="BE171" s="251">
        <f>IF(O171="základní",K171,0)</f>
        <v>0</v>
      </c>
      <c r="BF171" s="251">
        <f>IF(O171="snížená",K171,0)</f>
        <v>0</v>
      </c>
      <c r="BG171" s="251">
        <f>IF(O171="zákl. přenesená",K171,0)</f>
        <v>0</v>
      </c>
      <c r="BH171" s="251">
        <f>IF(O171="sníž. přenesená",K171,0)</f>
        <v>0</v>
      </c>
      <c r="BI171" s="251">
        <f>IF(O171="nulová",K171,0)</f>
        <v>0</v>
      </c>
      <c r="BJ171" s="18" t="s">
        <v>176</v>
      </c>
      <c r="BK171" s="251">
        <f>ROUND(P171*H171,2)</f>
        <v>0</v>
      </c>
      <c r="BL171" s="18" t="s">
        <v>176</v>
      </c>
      <c r="BM171" s="250" t="s">
        <v>252</v>
      </c>
    </row>
    <row r="172" s="2" customFormat="1">
      <c r="A172" s="40"/>
      <c r="B172" s="41"/>
      <c r="C172" s="42"/>
      <c r="D172" s="252" t="s">
        <v>178</v>
      </c>
      <c r="E172" s="42"/>
      <c r="F172" s="253" t="s">
        <v>253</v>
      </c>
      <c r="G172" s="42"/>
      <c r="H172" s="42"/>
      <c r="I172" s="154"/>
      <c r="J172" s="154"/>
      <c r="K172" s="42"/>
      <c r="L172" s="42"/>
      <c r="M172" s="46"/>
      <c r="N172" s="254"/>
      <c r="O172" s="255"/>
      <c r="P172" s="87"/>
      <c r="Q172" s="87"/>
      <c r="R172" s="87"/>
      <c r="S172" s="87"/>
      <c r="T172" s="87"/>
      <c r="U172" s="87"/>
      <c r="V172" s="87"/>
      <c r="W172" s="87"/>
      <c r="X172" s="87"/>
      <c r="Y172" s="88"/>
      <c r="Z172" s="40"/>
      <c r="AA172" s="40"/>
      <c r="AB172" s="40"/>
      <c r="AC172" s="40"/>
      <c r="AD172" s="40"/>
      <c r="AE172" s="40"/>
      <c r="AT172" s="18" t="s">
        <v>178</v>
      </c>
      <c r="AU172" s="18" t="s">
        <v>90</v>
      </c>
    </row>
    <row r="173" s="2" customFormat="1">
      <c r="A173" s="40"/>
      <c r="B173" s="41"/>
      <c r="C173" s="42"/>
      <c r="D173" s="252" t="s">
        <v>180</v>
      </c>
      <c r="E173" s="42"/>
      <c r="F173" s="256" t="s">
        <v>254</v>
      </c>
      <c r="G173" s="42"/>
      <c r="H173" s="42"/>
      <c r="I173" s="154"/>
      <c r="J173" s="154"/>
      <c r="K173" s="42"/>
      <c r="L173" s="42"/>
      <c r="M173" s="46"/>
      <c r="N173" s="254"/>
      <c r="O173" s="255"/>
      <c r="P173" s="87"/>
      <c r="Q173" s="87"/>
      <c r="R173" s="87"/>
      <c r="S173" s="87"/>
      <c r="T173" s="87"/>
      <c r="U173" s="87"/>
      <c r="V173" s="87"/>
      <c r="W173" s="87"/>
      <c r="X173" s="87"/>
      <c r="Y173" s="88"/>
      <c r="Z173" s="40"/>
      <c r="AA173" s="40"/>
      <c r="AB173" s="40"/>
      <c r="AC173" s="40"/>
      <c r="AD173" s="40"/>
      <c r="AE173" s="40"/>
      <c r="AT173" s="18" t="s">
        <v>180</v>
      </c>
      <c r="AU173" s="18" t="s">
        <v>90</v>
      </c>
    </row>
    <row r="174" s="13" customFormat="1">
      <c r="A174" s="13"/>
      <c r="B174" s="257"/>
      <c r="C174" s="258"/>
      <c r="D174" s="252" t="s">
        <v>182</v>
      </c>
      <c r="E174" s="259" t="s">
        <v>36</v>
      </c>
      <c r="F174" s="260" t="s">
        <v>255</v>
      </c>
      <c r="G174" s="258"/>
      <c r="H174" s="259" t="s">
        <v>36</v>
      </c>
      <c r="I174" s="261"/>
      <c r="J174" s="261"/>
      <c r="K174" s="258"/>
      <c r="L174" s="258"/>
      <c r="M174" s="262"/>
      <c r="N174" s="263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5"/>
      <c r="Z174" s="13"/>
      <c r="AA174" s="13"/>
      <c r="AB174" s="13"/>
      <c r="AC174" s="13"/>
      <c r="AD174" s="13"/>
      <c r="AE174" s="13"/>
      <c r="AT174" s="266" t="s">
        <v>182</v>
      </c>
      <c r="AU174" s="266" t="s">
        <v>90</v>
      </c>
      <c r="AV174" s="13" t="s">
        <v>88</v>
      </c>
      <c r="AW174" s="13" t="s">
        <v>5</v>
      </c>
      <c r="AX174" s="13" t="s">
        <v>81</v>
      </c>
      <c r="AY174" s="266" t="s">
        <v>168</v>
      </c>
    </row>
    <row r="175" s="13" customFormat="1">
      <c r="A175" s="13"/>
      <c r="B175" s="257"/>
      <c r="C175" s="258"/>
      <c r="D175" s="252" t="s">
        <v>182</v>
      </c>
      <c r="E175" s="259" t="s">
        <v>36</v>
      </c>
      <c r="F175" s="260" t="s">
        <v>208</v>
      </c>
      <c r="G175" s="258"/>
      <c r="H175" s="259" t="s">
        <v>36</v>
      </c>
      <c r="I175" s="261"/>
      <c r="J175" s="261"/>
      <c r="K175" s="258"/>
      <c r="L175" s="258"/>
      <c r="M175" s="262"/>
      <c r="N175" s="263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5"/>
      <c r="Z175" s="13"/>
      <c r="AA175" s="13"/>
      <c r="AB175" s="13"/>
      <c r="AC175" s="13"/>
      <c r="AD175" s="13"/>
      <c r="AE175" s="13"/>
      <c r="AT175" s="266" t="s">
        <v>182</v>
      </c>
      <c r="AU175" s="266" t="s">
        <v>90</v>
      </c>
      <c r="AV175" s="13" t="s">
        <v>88</v>
      </c>
      <c r="AW175" s="13" t="s">
        <v>5</v>
      </c>
      <c r="AX175" s="13" t="s">
        <v>81</v>
      </c>
      <c r="AY175" s="266" t="s">
        <v>168</v>
      </c>
    </row>
    <row r="176" s="14" customFormat="1">
      <c r="A176" s="14"/>
      <c r="B176" s="267"/>
      <c r="C176" s="268"/>
      <c r="D176" s="252" t="s">
        <v>182</v>
      </c>
      <c r="E176" s="269" t="s">
        <v>36</v>
      </c>
      <c r="F176" s="270" t="s">
        <v>256</v>
      </c>
      <c r="G176" s="268"/>
      <c r="H176" s="271">
        <v>150</v>
      </c>
      <c r="I176" s="272"/>
      <c r="J176" s="272"/>
      <c r="K176" s="268"/>
      <c r="L176" s="268"/>
      <c r="M176" s="273"/>
      <c r="N176" s="274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6"/>
      <c r="Z176" s="14"/>
      <c r="AA176" s="14"/>
      <c r="AB176" s="14"/>
      <c r="AC176" s="14"/>
      <c r="AD176" s="14"/>
      <c r="AE176" s="14"/>
      <c r="AT176" s="277" t="s">
        <v>182</v>
      </c>
      <c r="AU176" s="277" t="s">
        <v>90</v>
      </c>
      <c r="AV176" s="14" t="s">
        <v>90</v>
      </c>
      <c r="AW176" s="14" t="s">
        <v>5</v>
      </c>
      <c r="AX176" s="14" t="s">
        <v>81</v>
      </c>
      <c r="AY176" s="277" t="s">
        <v>168</v>
      </c>
    </row>
    <row r="177" s="13" customFormat="1">
      <c r="A177" s="13"/>
      <c r="B177" s="257"/>
      <c r="C177" s="258"/>
      <c r="D177" s="252" t="s">
        <v>182</v>
      </c>
      <c r="E177" s="259" t="s">
        <v>36</v>
      </c>
      <c r="F177" s="260" t="s">
        <v>257</v>
      </c>
      <c r="G177" s="258"/>
      <c r="H177" s="259" t="s">
        <v>36</v>
      </c>
      <c r="I177" s="261"/>
      <c r="J177" s="261"/>
      <c r="K177" s="258"/>
      <c r="L177" s="258"/>
      <c r="M177" s="262"/>
      <c r="N177" s="263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5"/>
      <c r="Z177" s="13"/>
      <c r="AA177" s="13"/>
      <c r="AB177" s="13"/>
      <c r="AC177" s="13"/>
      <c r="AD177" s="13"/>
      <c r="AE177" s="13"/>
      <c r="AT177" s="266" t="s">
        <v>182</v>
      </c>
      <c r="AU177" s="266" t="s">
        <v>90</v>
      </c>
      <c r="AV177" s="13" t="s">
        <v>88</v>
      </c>
      <c r="AW177" s="13" t="s">
        <v>5</v>
      </c>
      <c r="AX177" s="13" t="s">
        <v>81</v>
      </c>
      <c r="AY177" s="266" t="s">
        <v>168</v>
      </c>
    </row>
    <row r="178" s="14" customFormat="1">
      <c r="A178" s="14"/>
      <c r="B178" s="267"/>
      <c r="C178" s="268"/>
      <c r="D178" s="252" t="s">
        <v>182</v>
      </c>
      <c r="E178" s="269" t="s">
        <v>36</v>
      </c>
      <c r="F178" s="270" t="s">
        <v>258</v>
      </c>
      <c r="G178" s="268"/>
      <c r="H178" s="271">
        <v>28</v>
      </c>
      <c r="I178" s="272"/>
      <c r="J178" s="272"/>
      <c r="K178" s="268"/>
      <c r="L178" s="268"/>
      <c r="M178" s="273"/>
      <c r="N178" s="274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Y178" s="276"/>
      <c r="Z178" s="14"/>
      <c r="AA178" s="14"/>
      <c r="AB178" s="14"/>
      <c r="AC178" s="14"/>
      <c r="AD178" s="14"/>
      <c r="AE178" s="14"/>
      <c r="AT178" s="277" t="s">
        <v>182</v>
      </c>
      <c r="AU178" s="277" t="s">
        <v>90</v>
      </c>
      <c r="AV178" s="14" t="s">
        <v>90</v>
      </c>
      <c r="AW178" s="14" t="s">
        <v>5</v>
      </c>
      <c r="AX178" s="14" t="s">
        <v>81</v>
      </c>
      <c r="AY178" s="277" t="s">
        <v>168</v>
      </c>
    </row>
    <row r="179" s="13" customFormat="1">
      <c r="A179" s="13"/>
      <c r="B179" s="257"/>
      <c r="C179" s="258"/>
      <c r="D179" s="252" t="s">
        <v>182</v>
      </c>
      <c r="E179" s="259" t="s">
        <v>36</v>
      </c>
      <c r="F179" s="260" t="s">
        <v>259</v>
      </c>
      <c r="G179" s="258"/>
      <c r="H179" s="259" t="s">
        <v>36</v>
      </c>
      <c r="I179" s="261"/>
      <c r="J179" s="261"/>
      <c r="K179" s="258"/>
      <c r="L179" s="258"/>
      <c r="M179" s="262"/>
      <c r="N179" s="263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5"/>
      <c r="Z179" s="13"/>
      <c r="AA179" s="13"/>
      <c r="AB179" s="13"/>
      <c r="AC179" s="13"/>
      <c r="AD179" s="13"/>
      <c r="AE179" s="13"/>
      <c r="AT179" s="266" t="s">
        <v>182</v>
      </c>
      <c r="AU179" s="266" t="s">
        <v>90</v>
      </c>
      <c r="AV179" s="13" t="s">
        <v>88</v>
      </c>
      <c r="AW179" s="13" t="s">
        <v>5</v>
      </c>
      <c r="AX179" s="13" t="s">
        <v>81</v>
      </c>
      <c r="AY179" s="266" t="s">
        <v>168</v>
      </c>
    </row>
    <row r="180" s="14" customFormat="1">
      <c r="A180" s="14"/>
      <c r="B180" s="267"/>
      <c r="C180" s="268"/>
      <c r="D180" s="252" t="s">
        <v>182</v>
      </c>
      <c r="E180" s="269" t="s">
        <v>36</v>
      </c>
      <c r="F180" s="270" t="s">
        <v>260</v>
      </c>
      <c r="G180" s="268"/>
      <c r="H180" s="271">
        <v>10</v>
      </c>
      <c r="I180" s="272"/>
      <c r="J180" s="272"/>
      <c r="K180" s="268"/>
      <c r="L180" s="268"/>
      <c r="M180" s="273"/>
      <c r="N180" s="274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6"/>
      <c r="Z180" s="14"/>
      <c r="AA180" s="14"/>
      <c r="AB180" s="14"/>
      <c r="AC180" s="14"/>
      <c r="AD180" s="14"/>
      <c r="AE180" s="14"/>
      <c r="AT180" s="277" t="s">
        <v>182</v>
      </c>
      <c r="AU180" s="277" t="s">
        <v>90</v>
      </c>
      <c r="AV180" s="14" t="s">
        <v>90</v>
      </c>
      <c r="AW180" s="14" t="s">
        <v>5</v>
      </c>
      <c r="AX180" s="14" t="s">
        <v>81</v>
      </c>
      <c r="AY180" s="277" t="s">
        <v>168</v>
      </c>
    </row>
    <row r="181" s="15" customFormat="1">
      <c r="A181" s="15"/>
      <c r="B181" s="278"/>
      <c r="C181" s="279"/>
      <c r="D181" s="252" t="s">
        <v>182</v>
      </c>
      <c r="E181" s="280" t="s">
        <v>36</v>
      </c>
      <c r="F181" s="281" t="s">
        <v>193</v>
      </c>
      <c r="G181" s="279"/>
      <c r="H181" s="282">
        <v>188</v>
      </c>
      <c r="I181" s="283"/>
      <c r="J181" s="283"/>
      <c r="K181" s="279"/>
      <c r="L181" s="279"/>
      <c r="M181" s="284"/>
      <c r="N181" s="285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7"/>
      <c r="Z181" s="15"/>
      <c r="AA181" s="15"/>
      <c r="AB181" s="15"/>
      <c r="AC181" s="15"/>
      <c r="AD181" s="15"/>
      <c r="AE181" s="15"/>
      <c r="AT181" s="288" t="s">
        <v>182</v>
      </c>
      <c r="AU181" s="288" t="s">
        <v>90</v>
      </c>
      <c r="AV181" s="15" t="s">
        <v>176</v>
      </c>
      <c r="AW181" s="15" t="s">
        <v>5</v>
      </c>
      <c r="AX181" s="15" t="s">
        <v>88</v>
      </c>
      <c r="AY181" s="288" t="s">
        <v>168</v>
      </c>
    </row>
    <row r="182" s="2" customFormat="1" ht="24" customHeight="1">
      <c r="A182" s="40"/>
      <c r="B182" s="41"/>
      <c r="C182" s="238" t="s">
        <v>261</v>
      </c>
      <c r="D182" s="238" t="s">
        <v>171</v>
      </c>
      <c r="E182" s="239" t="s">
        <v>262</v>
      </c>
      <c r="F182" s="240" t="s">
        <v>263</v>
      </c>
      <c r="G182" s="241" t="s">
        <v>264</v>
      </c>
      <c r="H182" s="242">
        <v>75</v>
      </c>
      <c r="I182" s="243"/>
      <c r="J182" s="243"/>
      <c r="K182" s="244">
        <f>ROUND(P182*H182,2)</f>
        <v>0</v>
      </c>
      <c r="L182" s="240" t="s">
        <v>175</v>
      </c>
      <c r="M182" s="46"/>
      <c r="N182" s="245" t="s">
        <v>36</v>
      </c>
      <c r="O182" s="246" t="s">
        <v>52</v>
      </c>
      <c r="P182" s="247">
        <f>I182+J182</f>
        <v>0</v>
      </c>
      <c r="Q182" s="247">
        <f>ROUND(I182*H182,2)</f>
        <v>0</v>
      </c>
      <c r="R182" s="247">
        <f>ROUND(J182*H182,2)</f>
        <v>0</v>
      </c>
      <c r="S182" s="87"/>
      <c r="T182" s="248">
        <f>S182*H182</f>
        <v>0</v>
      </c>
      <c r="U182" s="248">
        <v>0</v>
      </c>
      <c r="V182" s="248">
        <f>U182*H182</f>
        <v>0</v>
      </c>
      <c r="W182" s="248">
        <v>0</v>
      </c>
      <c r="X182" s="248">
        <f>W182*H182</f>
        <v>0</v>
      </c>
      <c r="Y182" s="249" t="s">
        <v>36</v>
      </c>
      <c r="Z182" s="40"/>
      <c r="AA182" s="40"/>
      <c r="AB182" s="40"/>
      <c r="AC182" s="40"/>
      <c r="AD182" s="40"/>
      <c r="AE182" s="40"/>
      <c r="AR182" s="250" t="s">
        <v>176</v>
      </c>
      <c r="AT182" s="250" t="s">
        <v>171</v>
      </c>
      <c r="AU182" s="250" t="s">
        <v>90</v>
      </c>
      <c r="AY182" s="18" t="s">
        <v>168</v>
      </c>
      <c r="BE182" s="251">
        <f>IF(O182="základní",K182,0)</f>
        <v>0</v>
      </c>
      <c r="BF182" s="251">
        <f>IF(O182="snížená",K182,0)</f>
        <v>0</v>
      </c>
      <c r="BG182" s="251">
        <f>IF(O182="zákl. přenesená",K182,0)</f>
        <v>0</v>
      </c>
      <c r="BH182" s="251">
        <f>IF(O182="sníž. přenesená",K182,0)</f>
        <v>0</v>
      </c>
      <c r="BI182" s="251">
        <f>IF(O182="nulová",K182,0)</f>
        <v>0</v>
      </c>
      <c r="BJ182" s="18" t="s">
        <v>176</v>
      </c>
      <c r="BK182" s="251">
        <f>ROUND(P182*H182,2)</f>
        <v>0</v>
      </c>
      <c r="BL182" s="18" t="s">
        <v>176</v>
      </c>
      <c r="BM182" s="250" t="s">
        <v>265</v>
      </c>
    </row>
    <row r="183" s="2" customFormat="1">
      <c r="A183" s="40"/>
      <c r="B183" s="41"/>
      <c r="C183" s="42"/>
      <c r="D183" s="252" t="s">
        <v>178</v>
      </c>
      <c r="E183" s="42"/>
      <c r="F183" s="253" t="s">
        <v>266</v>
      </c>
      <c r="G183" s="42"/>
      <c r="H183" s="42"/>
      <c r="I183" s="154"/>
      <c r="J183" s="154"/>
      <c r="K183" s="42"/>
      <c r="L183" s="42"/>
      <c r="M183" s="46"/>
      <c r="N183" s="254"/>
      <c r="O183" s="255"/>
      <c r="P183" s="87"/>
      <c r="Q183" s="87"/>
      <c r="R183" s="87"/>
      <c r="S183" s="87"/>
      <c r="T183" s="87"/>
      <c r="U183" s="87"/>
      <c r="V183" s="87"/>
      <c r="W183" s="87"/>
      <c r="X183" s="87"/>
      <c r="Y183" s="88"/>
      <c r="Z183" s="40"/>
      <c r="AA183" s="40"/>
      <c r="AB183" s="40"/>
      <c r="AC183" s="40"/>
      <c r="AD183" s="40"/>
      <c r="AE183" s="40"/>
      <c r="AT183" s="18" t="s">
        <v>178</v>
      </c>
      <c r="AU183" s="18" t="s">
        <v>90</v>
      </c>
    </row>
    <row r="184" s="2" customFormat="1">
      <c r="A184" s="40"/>
      <c r="B184" s="41"/>
      <c r="C184" s="42"/>
      <c r="D184" s="252" t="s">
        <v>180</v>
      </c>
      <c r="E184" s="42"/>
      <c r="F184" s="256" t="s">
        <v>267</v>
      </c>
      <c r="G184" s="42"/>
      <c r="H184" s="42"/>
      <c r="I184" s="154"/>
      <c r="J184" s="154"/>
      <c r="K184" s="42"/>
      <c r="L184" s="42"/>
      <c r="M184" s="46"/>
      <c r="N184" s="254"/>
      <c r="O184" s="255"/>
      <c r="P184" s="87"/>
      <c r="Q184" s="87"/>
      <c r="R184" s="87"/>
      <c r="S184" s="87"/>
      <c r="T184" s="87"/>
      <c r="U184" s="87"/>
      <c r="V184" s="87"/>
      <c r="W184" s="87"/>
      <c r="X184" s="87"/>
      <c r="Y184" s="88"/>
      <c r="Z184" s="40"/>
      <c r="AA184" s="40"/>
      <c r="AB184" s="40"/>
      <c r="AC184" s="40"/>
      <c r="AD184" s="40"/>
      <c r="AE184" s="40"/>
      <c r="AT184" s="18" t="s">
        <v>180</v>
      </c>
      <c r="AU184" s="18" t="s">
        <v>90</v>
      </c>
    </row>
    <row r="185" s="14" customFormat="1">
      <c r="A185" s="14"/>
      <c r="B185" s="267"/>
      <c r="C185" s="268"/>
      <c r="D185" s="252" t="s">
        <v>182</v>
      </c>
      <c r="E185" s="269" t="s">
        <v>36</v>
      </c>
      <c r="F185" s="270" t="s">
        <v>268</v>
      </c>
      <c r="G185" s="268"/>
      <c r="H185" s="271">
        <v>75</v>
      </c>
      <c r="I185" s="272"/>
      <c r="J185" s="272"/>
      <c r="K185" s="268"/>
      <c r="L185" s="268"/>
      <c r="M185" s="273"/>
      <c r="N185" s="274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6"/>
      <c r="Z185" s="14"/>
      <c r="AA185" s="14"/>
      <c r="AB185" s="14"/>
      <c r="AC185" s="14"/>
      <c r="AD185" s="14"/>
      <c r="AE185" s="14"/>
      <c r="AT185" s="277" t="s">
        <v>182</v>
      </c>
      <c r="AU185" s="277" t="s">
        <v>90</v>
      </c>
      <c r="AV185" s="14" t="s">
        <v>90</v>
      </c>
      <c r="AW185" s="14" t="s">
        <v>5</v>
      </c>
      <c r="AX185" s="14" t="s">
        <v>81</v>
      </c>
      <c r="AY185" s="277" t="s">
        <v>168</v>
      </c>
    </row>
    <row r="186" s="15" customFormat="1">
      <c r="A186" s="15"/>
      <c r="B186" s="278"/>
      <c r="C186" s="279"/>
      <c r="D186" s="252" t="s">
        <v>182</v>
      </c>
      <c r="E186" s="280" t="s">
        <v>36</v>
      </c>
      <c r="F186" s="281" t="s">
        <v>193</v>
      </c>
      <c r="G186" s="279"/>
      <c r="H186" s="282">
        <v>75</v>
      </c>
      <c r="I186" s="283"/>
      <c r="J186" s="283"/>
      <c r="K186" s="279"/>
      <c r="L186" s="279"/>
      <c r="M186" s="284"/>
      <c r="N186" s="285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7"/>
      <c r="Z186" s="15"/>
      <c r="AA186" s="15"/>
      <c r="AB186" s="15"/>
      <c r="AC186" s="15"/>
      <c r="AD186" s="15"/>
      <c r="AE186" s="15"/>
      <c r="AT186" s="288" t="s">
        <v>182</v>
      </c>
      <c r="AU186" s="288" t="s">
        <v>90</v>
      </c>
      <c r="AV186" s="15" t="s">
        <v>176</v>
      </c>
      <c r="AW186" s="15" t="s">
        <v>5</v>
      </c>
      <c r="AX186" s="15" t="s">
        <v>88</v>
      </c>
      <c r="AY186" s="288" t="s">
        <v>168</v>
      </c>
    </row>
    <row r="187" s="2" customFormat="1" ht="24" customHeight="1">
      <c r="A187" s="40"/>
      <c r="B187" s="41"/>
      <c r="C187" s="238" t="s">
        <v>260</v>
      </c>
      <c r="D187" s="238" t="s">
        <v>171</v>
      </c>
      <c r="E187" s="239" t="s">
        <v>269</v>
      </c>
      <c r="F187" s="240" t="s">
        <v>270</v>
      </c>
      <c r="G187" s="241" t="s">
        <v>203</v>
      </c>
      <c r="H187" s="242">
        <v>200</v>
      </c>
      <c r="I187" s="243"/>
      <c r="J187" s="243"/>
      <c r="K187" s="244">
        <f>ROUND(P187*H187,2)</f>
        <v>0</v>
      </c>
      <c r="L187" s="240" t="s">
        <v>175</v>
      </c>
      <c r="M187" s="46"/>
      <c r="N187" s="245" t="s">
        <v>36</v>
      </c>
      <c r="O187" s="246" t="s">
        <v>52</v>
      </c>
      <c r="P187" s="247">
        <f>I187+J187</f>
        <v>0</v>
      </c>
      <c r="Q187" s="247">
        <f>ROUND(I187*H187,2)</f>
        <v>0</v>
      </c>
      <c r="R187" s="247">
        <f>ROUND(J187*H187,2)</f>
        <v>0</v>
      </c>
      <c r="S187" s="87"/>
      <c r="T187" s="248">
        <f>S187*H187</f>
        <v>0</v>
      </c>
      <c r="U187" s="248">
        <v>0</v>
      </c>
      <c r="V187" s="248">
        <f>U187*H187</f>
        <v>0</v>
      </c>
      <c r="W187" s="248">
        <v>0</v>
      </c>
      <c r="X187" s="248">
        <f>W187*H187</f>
        <v>0</v>
      </c>
      <c r="Y187" s="249" t="s">
        <v>36</v>
      </c>
      <c r="Z187" s="40"/>
      <c r="AA187" s="40"/>
      <c r="AB187" s="40"/>
      <c r="AC187" s="40"/>
      <c r="AD187" s="40"/>
      <c r="AE187" s="40"/>
      <c r="AR187" s="250" t="s">
        <v>176</v>
      </c>
      <c r="AT187" s="250" t="s">
        <v>171</v>
      </c>
      <c r="AU187" s="250" t="s">
        <v>90</v>
      </c>
      <c r="AY187" s="18" t="s">
        <v>168</v>
      </c>
      <c r="BE187" s="251">
        <f>IF(O187="základní",K187,0)</f>
        <v>0</v>
      </c>
      <c r="BF187" s="251">
        <f>IF(O187="snížená",K187,0)</f>
        <v>0</v>
      </c>
      <c r="BG187" s="251">
        <f>IF(O187="zákl. přenesená",K187,0)</f>
        <v>0</v>
      </c>
      <c r="BH187" s="251">
        <f>IF(O187="sníž. přenesená",K187,0)</f>
        <v>0</v>
      </c>
      <c r="BI187" s="251">
        <f>IF(O187="nulová",K187,0)</f>
        <v>0</v>
      </c>
      <c r="BJ187" s="18" t="s">
        <v>176</v>
      </c>
      <c r="BK187" s="251">
        <f>ROUND(P187*H187,2)</f>
        <v>0</v>
      </c>
      <c r="BL187" s="18" t="s">
        <v>176</v>
      </c>
      <c r="BM187" s="250" t="s">
        <v>271</v>
      </c>
    </row>
    <row r="188" s="2" customFormat="1">
      <c r="A188" s="40"/>
      <c r="B188" s="41"/>
      <c r="C188" s="42"/>
      <c r="D188" s="252" t="s">
        <v>178</v>
      </c>
      <c r="E188" s="42"/>
      <c r="F188" s="253" t="s">
        <v>272</v>
      </c>
      <c r="G188" s="42"/>
      <c r="H188" s="42"/>
      <c r="I188" s="154"/>
      <c r="J188" s="154"/>
      <c r="K188" s="42"/>
      <c r="L188" s="42"/>
      <c r="M188" s="46"/>
      <c r="N188" s="254"/>
      <c r="O188" s="255"/>
      <c r="P188" s="87"/>
      <c r="Q188" s="87"/>
      <c r="R188" s="87"/>
      <c r="S188" s="87"/>
      <c r="T188" s="87"/>
      <c r="U188" s="87"/>
      <c r="V188" s="87"/>
      <c r="W188" s="87"/>
      <c r="X188" s="87"/>
      <c r="Y188" s="88"/>
      <c r="Z188" s="40"/>
      <c r="AA188" s="40"/>
      <c r="AB188" s="40"/>
      <c r="AC188" s="40"/>
      <c r="AD188" s="40"/>
      <c r="AE188" s="40"/>
      <c r="AT188" s="18" t="s">
        <v>178</v>
      </c>
      <c r="AU188" s="18" t="s">
        <v>90</v>
      </c>
    </row>
    <row r="189" s="2" customFormat="1">
      <c r="A189" s="40"/>
      <c r="B189" s="41"/>
      <c r="C189" s="42"/>
      <c r="D189" s="252" t="s">
        <v>180</v>
      </c>
      <c r="E189" s="42"/>
      <c r="F189" s="256" t="s">
        <v>273</v>
      </c>
      <c r="G189" s="42"/>
      <c r="H189" s="42"/>
      <c r="I189" s="154"/>
      <c r="J189" s="154"/>
      <c r="K189" s="42"/>
      <c r="L189" s="42"/>
      <c r="M189" s="46"/>
      <c r="N189" s="254"/>
      <c r="O189" s="255"/>
      <c r="P189" s="87"/>
      <c r="Q189" s="87"/>
      <c r="R189" s="87"/>
      <c r="S189" s="87"/>
      <c r="T189" s="87"/>
      <c r="U189" s="87"/>
      <c r="V189" s="87"/>
      <c r="W189" s="87"/>
      <c r="X189" s="87"/>
      <c r="Y189" s="88"/>
      <c r="Z189" s="40"/>
      <c r="AA189" s="40"/>
      <c r="AB189" s="40"/>
      <c r="AC189" s="40"/>
      <c r="AD189" s="40"/>
      <c r="AE189" s="40"/>
      <c r="AT189" s="18" t="s">
        <v>180</v>
      </c>
      <c r="AU189" s="18" t="s">
        <v>90</v>
      </c>
    </row>
    <row r="190" s="13" customFormat="1">
      <c r="A190" s="13"/>
      <c r="B190" s="257"/>
      <c r="C190" s="258"/>
      <c r="D190" s="252" t="s">
        <v>182</v>
      </c>
      <c r="E190" s="259" t="s">
        <v>36</v>
      </c>
      <c r="F190" s="260" t="s">
        <v>274</v>
      </c>
      <c r="G190" s="258"/>
      <c r="H190" s="259" t="s">
        <v>36</v>
      </c>
      <c r="I190" s="261"/>
      <c r="J190" s="261"/>
      <c r="K190" s="258"/>
      <c r="L190" s="258"/>
      <c r="M190" s="262"/>
      <c r="N190" s="263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5"/>
      <c r="Z190" s="13"/>
      <c r="AA190" s="13"/>
      <c r="AB190" s="13"/>
      <c r="AC190" s="13"/>
      <c r="AD190" s="13"/>
      <c r="AE190" s="13"/>
      <c r="AT190" s="266" t="s">
        <v>182</v>
      </c>
      <c r="AU190" s="266" t="s">
        <v>90</v>
      </c>
      <c r="AV190" s="13" t="s">
        <v>88</v>
      </c>
      <c r="AW190" s="13" t="s">
        <v>5</v>
      </c>
      <c r="AX190" s="13" t="s">
        <v>81</v>
      </c>
      <c r="AY190" s="266" t="s">
        <v>168</v>
      </c>
    </row>
    <row r="191" s="14" customFormat="1">
      <c r="A191" s="14"/>
      <c r="B191" s="267"/>
      <c r="C191" s="268"/>
      <c r="D191" s="252" t="s">
        <v>182</v>
      </c>
      <c r="E191" s="269" t="s">
        <v>36</v>
      </c>
      <c r="F191" s="270" t="s">
        <v>275</v>
      </c>
      <c r="G191" s="268"/>
      <c r="H191" s="271">
        <v>200</v>
      </c>
      <c r="I191" s="272"/>
      <c r="J191" s="272"/>
      <c r="K191" s="268"/>
      <c r="L191" s="268"/>
      <c r="M191" s="273"/>
      <c r="N191" s="274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Y191" s="276"/>
      <c r="Z191" s="14"/>
      <c r="AA191" s="14"/>
      <c r="AB191" s="14"/>
      <c r="AC191" s="14"/>
      <c r="AD191" s="14"/>
      <c r="AE191" s="14"/>
      <c r="AT191" s="277" t="s">
        <v>182</v>
      </c>
      <c r="AU191" s="277" t="s">
        <v>90</v>
      </c>
      <c r="AV191" s="14" t="s">
        <v>90</v>
      </c>
      <c r="AW191" s="14" t="s">
        <v>5</v>
      </c>
      <c r="AX191" s="14" t="s">
        <v>81</v>
      </c>
      <c r="AY191" s="277" t="s">
        <v>168</v>
      </c>
    </row>
    <row r="192" s="15" customFormat="1">
      <c r="A192" s="15"/>
      <c r="B192" s="278"/>
      <c r="C192" s="279"/>
      <c r="D192" s="252" t="s">
        <v>182</v>
      </c>
      <c r="E192" s="280" t="s">
        <v>36</v>
      </c>
      <c r="F192" s="281" t="s">
        <v>193</v>
      </c>
      <c r="G192" s="279"/>
      <c r="H192" s="282">
        <v>200</v>
      </c>
      <c r="I192" s="283"/>
      <c r="J192" s="283"/>
      <c r="K192" s="279"/>
      <c r="L192" s="279"/>
      <c r="M192" s="284"/>
      <c r="N192" s="285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7"/>
      <c r="Z192" s="15"/>
      <c r="AA192" s="15"/>
      <c r="AB192" s="15"/>
      <c r="AC192" s="15"/>
      <c r="AD192" s="15"/>
      <c r="AE192" s="15"/>
      <c r="AT192" s="288" t="s">
        <v>182</v>
      </c>
      <c r="AU192" s="288" t="s">
        <v>90</v>
      </c>
      <c r="AV192" s="15" t="s">
        <v>176</v>
      </c>
      <c r="AW192" s="15" t="s">
        <v>5</v>
      </c>
      <c r="AX192" s="15" t="s">
        <v>88</v>
      </c>
      <c r="AY192" s="288" t="s">
        <v>168</v>
      </c>
    </row>
    <row r="193" s="2" customFormat="1" ht="24" customHeight="1">
      <c r="A193" s="40"/>
      <c r="B193" s="41"/>
      <c r="C193" s="238" t="s">
        <v>209</v>
      </c>
      <c r="D193" s="289" t="s">
        <v>171</v>
      </c>
      <c r="E193" s="239" t="s">
        <v>276</v>
      </c>
      <c r="F193" s="240" t="s">
        <v>277</v>
      </c>
      <c r="G193" s="241" t="s">
        <v>278</v>
      </c>
      <c r="H193" s="242">
        <v>1628</v>
      </c>
      <c r="I193" s="243"/>
      <c r="J193" s="243"/>
      <c r="K193" s="244">
        <f>ROUND(P193*H193,2)</f>
        <v>0</v>
      </c>
      <c r="L193" s="240" t="s">
        <v>175</v>
      </c>
      <c r="M193" s="46"/>
      <c r="N193" s="245" t="s">
        <v>36</v>
      </c>
      <c r="O193" s="246" t="s">
        <v>52</v>
      </c>
      <c r="P193" s="247">
        <f>I193+J193</f>
        <v>0</v>
      </c>
      <c r="Q193" s="247">
        <f>ROUND(I193*H193,2)</f>
        <v>0</v>
      </c>
      <c r="R193" s="247">
        <f>ROUND(J193*H193,2)</f>
        <v>0</v>
      </c>
      <c r="S193" s="87"/>
      <c r="T193" s="248">
        <f>S193*H193</f>
        <v>0</v>
      </c>
      <c r="U193" s="248">
        <v>0</v>
      </c>
      <c r="V193" s="248">
        <f>U193*H193</f>
        <v>0</v>
      </c>
      <c r="W193" s="248">
        <v>0</v>
      </c>
      <c r="X193" s="248">
        <f>W193*H193</f>
        <v>0</v>
      </c>
      <c r="Y193" s="249" t="s">
        <v>36</v>
      </c>
      <c r="Z193" s="40"/>
      <c r="AA193" s="40"/>
      <c r="AB193" s="40"/>
      <c r="AC193" s="40"/>
      <c r="AD193" s="40"/>
      <c r="AE193" s="40"/>
      <c r="AR193" s="250" t="s">
        <v>176</v>
      </c>
      <c r="AT193" s="250" t="s">
        <v>171</v>
      </c>
      <c r="AU193" s="250" t="s">
        <v>90</v>
      </c>
      <c r="AY193" s="18" t="s">
        <v>168</v>
      </c>
      <c r="BE193" s="251">
        <f>IF(O193="základní",K193,0)</f>
        <v>0</v>
      </c>
      <c r="BF193" s="251">
        <f>IF(O193="snížená",K193,0)</f>
        <v>0</v>
      </c>
      <c r="BG193" s="251">
        <f>IF(O193="zákl. přenesená",K193,0)</f>
        <v>0</v>
      </c>
      <c r="BH193" s="251">
        <f>IF(O193="sníž. přenesená",K193,0)</f>
        <v>0</v>
      </c>
      <c r="BI193" s="251">
        <f>IF(O193="nulová",K193,0)</f>
        <v>0</v>
      </c>
      <c r="BJ193" s="18" t="s">
        <v>176</v>
      </c>
      <c r="BK193" s="251">
        <f>ROUND(P193*H193,2)</f>
        <v>0</v>
      </c>
      <c r="BL193" s="18" t="s">
        <v>176</v>
      </c>
      <c r="BM193" s="250" t="s">
        <v>279</v>
      </c>
    </row>
    <row r="194" s="2" customFormat="1">
      <c r="A194" s="40"/>
      <c r="B194" s="41"/>
      <c r="C194" s="42"/>
      <c r="D194" s="252" t="s">
        <v>178</v>
      </c>
      <c r="E194" s="42"/>
      <c r="F194" s="253" t="s">
        <v>280</v>
      </c>
      <c r="G194" s="42"/>
      <c r="H194" s="42"/>
      <c r="I194" s="154"/>
      <c r="J194" s="154"/>
      <c r="K194" s="42"/>
      <c r="L194" s="42"/>
      <c r="M194" s="46"/>
      <c r="N194" s="254"/>
      <c r="O194" s="255"/>
      <c r="P194" s="87"/>
      <c r="Q194" s="87"/>
      <c r="R194" s="87"/>
      <c r="S194" s="87"/>
      <c r="T194" s="87"/>
      <c r="U194" s="87"/>
      <c r="V194" s="87"/>
      <c r="W194" s="87"/>
      <c r="X194" s="87"/>
      <c r="Y194" s="88"/>
      <c r="Z194" s="40"/>
      <c r="AA194" s="40"/>
      <c r="AB194" s="40"/>
      <c r="AC194" s="40"/>
      <c r="AD194" s="40"/>
      <c r="AE194" s="40"/>
      <c r="AT194" s="18" t="s">
        <v>178</v>
      </c>
      <c r="AU194" s="18" t="s">
        <v>90</v>
      </c>
    </row>
    <row r="195" s="2" customFormat="1">
      <c r="A195" s="40"/>
      <c r="B195" s="41"/>
      <c r="C195" s="42"/>
      <c r="D195" s="252" t="s">
        <v>180</v>
      </c>
      <c r="E195" s="42"/>
      <c r="F195" s="256" t="s">
        <v>281</v>
      </c>
      <c r="G195" s="42"/>
      <c r="H195" s="42"/>
      <c r="I195" s="154"/>
      <c r="J195" s="154"/>
      <c r="K195" s="42"/>
      <c r="L195" s="42"/>
      <c r="M195" s="46"/>
      <c r="N195" s="254"/>
      <c r="O195" s="255"/>
      <c r="P195" s="87"/>
      <c r="Q195" s="87"/>
      <c r="R195" s="87"/>
      <c r="S195" s="87"/>
      <c r="T195" s="87"/>
      <c r="U195" s="87"/>
      <c r="V195" s="87"/>
      <c r="W195" s="87"/>
      <c r="X195" s="87"/>
      <c r="Y195" s="88"/>
      <c r="Z195" s="40"/>
      <c r="AA195" s="40"/>
      <c r="AB195" s="40"/>
      <c r="AC195" s="40"/>
      <c r="AD195" s="40"/>
      <c r="AE195" s="40"/>
      <c r="AT195" s="18" t="s">
        <v>180</v>
      </c>
      <c r="AU195" s="18" t="s">
        <v>90</v>
      </c>
    </row>
    <row r="196" s="2" customFormat="1" ht="24" customHeight="1">
      <c r="A196" s="40"/>
      <c r="B196" s="41"/>
      <c r="C196" s="238" t="s">
        <v>282</v>
      </c>
      <c r="D196" s="238" t="s">
        <v>171</v>
      </c>
      <c r="E196" s="239" t="s">
        <v>283</v>
      </c>
      <c r="F196" s="240" t="s">
        <v>284</v>
      </c>
      <c r="G196" s="241" t="s">
        <v>203</v>
      </c>
      <c r="H196" s="242">
        <v>4</v>
      </c>
      <c r="I196" s="243"/>
      <c r="J196" s="243"/>
      <c r="K196" s="244">
        <f>ROUND(P196*H196,2)</f>
        <v>0</v>
      </c>
      <c r="L196" s="240" t="s">
        <v>175</v>
      </c>
      <c r="M196" s="46"/>
      <c r="N196" s="245" t="s">
        <v>36</v>
      </c>
      <c r="O196" s="246" t="s">
        <v>52</v>
      </c>
      <c r="P196" s="247">
        <f>I196+J196</f>
        <v>0</v>
      </c>
      <c r="Q196" s="247">
        <f>ROUND(I196*H196,2)</f>
        <v>0</v>
      </c>
      <c r="R196" s="247">
        <f>ROUND(J196*H196,2)</f>
        <v>0</v>
      </c>
      <c r="S196" s="87"/>
      <c r="T196" s="248">
        <f>S196*H196</f>
        <v>0</v>
      </c>
      <c r="U196" s="248">
        <v>0</v>
      </c>
      <c r="V196" s="248">
        <f>U196*H196</f>
        <v>0</v>
      </c>
      <c r="W196" s="248">
        <v>0</v>
      </c>
      <c r="X196" s="248">
        <f>W196*H196</f>
        <v>0</v>
      </c>
      <c r="Y196" s="249" t="s">
        <v>36</v>
      </c>
      <c r="Z196" s="40"/>
      <c r="AA196" s="40"/>
      <c r="AB196" s="40"/>
      <c r="AC196" s="40"/>
      <c r="AD196" s="40"/>
      <c r="AE196" s="40"/>
      <c r="AR196" s="250" t="s">
        <v>176</v>
      </c>
      <c r="AT196" s="250" t="s">
        <v>171</v>
      </c>
      <c r="AU196" s="250" t="s">
        <v>90</v>
      </c>
      <c r="AY196" s="18" t="s">
        <v>168</v>
      </c>
      <c r="BE196" s="251">
        <f>IF(O196="základní",K196,0)</f>
        <v>0</v>
      </c>
      <c r="BF196" s="251">
        <f>IF(O196="snížená",K196,0)</f>
        <v>0</v>
      </c>
      <c r="BG196" s="251">
        <f>IF(O196="zákl. přenesená",K196,0)</f>
        <v>0</v>
      </c>
      <c r="BH196" s="251">
        <f>IF(O196="sníž. přenesená",K196,0)</f>
        <v>0</v>
      </c>
      <c r="BI196" s="251">
        <f>IF(O196="nulová",K196,0)</f>
        <v>0</v>
      </c>
      <c r="BJ196" s="18" t="s">
        <v>176</v>
      </c>
      <c r="BK196" s="251">
        <f>ROUND(P196*H196,2)</f>
        <v>0</v>
      </c>
      <c r="BL196" s="18" t="s">
        <v>176</v>
      </c>
      <c r="BM196" s="250" t="s">
        <v>285</v>
      </c>
    </row>
    <row r="197" s="2" customFormat="1">
      <c r="A197" s="40"/>
      <c r="B197" s="41"/>
      <c r="C197" s="42"/>
      <c r="D197" s="252" t="s">
        <v>178</v>
      </c>
      <c r="E197" s="42"/>
      <c r="F197" s="253" t="s">
        <v>286</v>
      </c>
      <c r="G197" s="42"/>
      <c r="H197" s="42"/>
      <c r="I197" s="154"/>
      <c r="J197" s="154"/>
      <c r="K197" s="42"/>
      <c r="L197" s="42"/>
      <c r="M197" s="46"/>
      <c r="N197" s="254"/>
      <c r="O197" s="255"/>
      <c r="P197" s="87"/>
      <c r="Q197" s="87"/>
      <c r="R197" s="87"/>
      <c r="S197" s="87"/>
      <c r="T197" s="87"/>
      <c r="U197" s="87"/>
      <c r="V197" s="87"/>
      <c r="W197" s="87"/>
      <c r="X197" s="87"/>
      <c r="Y197" s="88"/>
      <c r="Z197" s="40"/>
      <c r="AA197" s="40"/>
      <c r="AB197" s="40"/>
      <c r="AC197" s="40"/>
      <c r="AD197" s="40"/>
      <c r="AE197" s="40"/>
      <c r="AT197" s="18" t="s">
        <v>178</v>
      </c>
      <c r="AU197" s="18" t="s">
        <v>90</v>
      </c>
    </row>
    <row r="198" s="2" customFormat="1">
      <c r="A198" s="40"/>
      <c r="B198" s="41"/>
      <c r="C198" s="42"/>
      <c r="D198" s="252" t="s">
        <v>180</v>
      </c>
      <c r="E198" s="42"/>
      <c r="F198" s="256" t="s">
        <v>287</v>
      </c>
      <c r="G198" s="42"/>
      <c r="H198" s="42"/>
      <c r="I198" s="154"/>
      <c r="J198" s="154"/>
      <c r="K198" s="42"/>
      <c r="L198" s="42"/>
      <c r="M198" s="46"/>
      <c r="N198" s="254"/>
      <c r="O198" s="255"/>
      <c r="P198" s="87"/>
      <c r="Q198" s="87"/>
      <c r="R198" s="87"/>
      <c r="S198" s="87"/>
      <c r="T198" s="87"/>
      <c r="U198" s="87"/>
      <c r="V198" s="87"/>
      <c r="W198" s="87"/>
      <c r="X198" s="87"/>
      <c r="Y198" s="88"/>
      <c r="Z198" s="40"/>
      <c r="AA198" s="40"/>
      <c r="AB198" s="40"/>
      <c r="AC198" s="40"/>
      <c r="AD198" s="40"/>
      <c r="AE198" s="40"/>
      <c r="AT198" s="18" t="s">
        <v>180</v>
      </c>
      <c r="AU198" s="18" t="s">
        <v>90</v>
      </c>
    </row>
    <row r="199" s="13" customFormat="1">
      <c r="A199" s="13"/>
      <c r="B199" s="257"/>
      <c r="C199" s="258"/>
      <c r="D199" s="252" t="s">
        <v>182</v>
      </c>
      <c r="E199" s="259" t="s">
        <v>36</v>
      </c>
      <c r="F199" s="260" t="s">
        <v>288</v>
      </c>
      <c r="G199" s="258"/>
      <c r="H199" s="259" t="s">
        <v>36</v>
      </c>
      <c r="I199" s="261"/>
      <c r="J199" s="261"/>
      <c r="K199" s="258"/>
      <c r="L199" s="258"/>
      <c r="M199" s="262"/>
      <c r="N199" s="263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5"/>
      <c r="Z199" s="13"/>
      <c r="AA199" s="13"/>
      <c r="AB199" s="13"/>
      <c r="AC199" s="13"/>
      <c r="AD199" s="13"/>
      <c r="AE199" s="13"/>
      <c r="AT199" s="266" t="s">
        <v>182</v>
      </c>
      <c r="AU199" s="266" t="s">
        <v>90</v>
      </c>
      <c r="AV199" s="13" t="s">
        <v>88</v>
      </c>
      <c r="AW199" s="13" t="s">
        <v>5</v>
      </c>
      <c r="AX199" s="13" t="s">
        <v>81</v>
      </c>
      <c r="AY199" s="266" t="s">
        <v>168</v>
      </c>
    </row>
    <row r="200" s="14" customFormat="1">
      <c r="A200" s="14"/>
      <c r="B200" s="267"/>
      <c r="C200" s="268"/>
      <c r="D200" s="252" t="s">
        <v>182</v>
      </c>
      <c r="E200" s="269" t="s">
        <v>36</v>
      </c>
      <c r="F200" s="270" t="s">
        <v>176</v>
      </c>
      <c r="G200" s="268"/>
      <c r="H200" s="271">
        <v>4</v>
      </c>
      <c r="I200" s="272"/>
      <c r="J200" s="272"/>
      <c r="K200" s="268"/>
      <c r="L200" s="268"/>
      <c r="M200" s="273"/>
      <c r="N200" s="274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6"/>
      <c r="Z200" s="14"/>
      <c r="AA200" s="14"/>
      <c r="AB200" s="14"/>
      <c r="AC200" s="14"/>
      <c r="AD200" s="14"/>
      <c r="AE200" s="14"/>
      <c r="AT200" s="277" t="s">
        <v>182</v>
      </c>
      <c r="AU200" s="277" t="s">
        <v>90</v>
      </c>
      <c r="AV200" s="14" t="s">
        <v>90</v>
      </c>
      <c r="AW200" s="14" t="s">
        <v>5</v>
      </c>
      <c r="AX200" s="14" t="s">
        <v>81</v>
      </c>
      <c r="AY200" s="277" t="s">
        <v>168</v>
      </c>
    </row>
    <row r="201" s="15" customFormat="1">
      <c r="A201" s="15"/>
      <c r="B201" s="278"/>
      <c r="C201" s="279"/>
      <c r="D201" s="252" t="s">
        <v>182</v>
      </c>
      <c r="E201" s="280" t="s">
        <v>36</v>
      </c>
      <c r="F201" s="281" t="s">
        <v>193</v>
      </c>
      <c r="G201" s="279"/>
      <c r="H201" s="282">
        <v>4</v>
      </c>
      <c r="I201" s="283"/>
      <c r="J201" s="283"/>
      <c r="K201" s="279"/>
      <c r="L201" s="279"/>
      <c r="M201" s="284"/>
      <c r="N201" s="285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7"/>
      <c r="Z201" s="15"/>
      <c r="AA201" s="15"/>
      <c r="AB201" s="15"/>
      <c r="AC201" s="15"/>
      <c r="AD201" s="15"/>
      <c r="AE201" s="15"/>
      <c r="AT201" s="288" t="s">
        <v>182</v>
      </c>
      <c r="AU201" s="288" t="s">
        <v>90</v>
      </c>
      <c r="AV201" s="15" t="s">
        <v>176</v>
      </c>
      <c r="AW201" s="15" t="s">
        <v>5</v>
      </c>
      <c r="AX201" s="15" t="s">
        <v>88</v>
      </c>
      <c r="AY201" s="288" t="s">
        <v>168</v>
      </c>
    </row>
    <row r="202" s="2" customFormat="1" ht="24" customHeight="1">
      <c r="A202" s="40"/>
      <c r="B202" s="41"/>
      <c r="C202" s="238" t="s">
        <v>289</v>
      </c>
      <c r="D202" s="238" t="s">
        <v>171</v>
      </c>
      <c r="E202" s="239" t="s">
        <v>290</v>
      </c>
      <c r="F202" s="240" t="s">
        <v>291</v>
      </c>
      <c r="G202" s="241" t="s">
        <v>292</v>
      </c>
      <c r="H202" s="242">
        <v>1.099</v>
      </c>
      <c r="I202" s="243"/>
      <c r="J202" s="243"/>
      <c r="K202" s="244">
        <f>ROUND(P202*H202,2)</f>
        <v>0</v>
      </c>
      <c r="L202" s="240" t="s">
        <v>175</v>
      </c>
      <c r="M202" s="46"/>
      <c r="N202" s="245" t="s">
        <v>36</v>
      </c>
      <c r="O202" s="246" t="s">
        <v>52</v>
      </c>
      <c r="P202" s="247">
        <f>I202+J202</f>
        <v>0</v>
      </c>
      <c r="Q202" s="247">
        <f>ROUND(I202*H202,2)</f>
        <v>0</v>
      </c>
      <c r="R202" s="247">
        <f>ROUND(J202*H202,2)</f>
        <v>0</v>
      </c>
      <c r="S202" s="87"/>
      <c r="T202" s="248">
        <f>S202*H202</f>
        <v>0</v>
      </c>
      <c r="U202" s="248">
        <v>0</v>
      </c>
      <c r="V202" s="248">
        <f>U202*H202</f>
        <v>0</v>
      </c>
      <c r="W202" s="248">
        <v>0</v>
      </c>
      <c r="X202" s="248">
        <f>W202*H202</f>
        <v>0</v>
      </c>
      <c r="Y202" s="249" t="s">
        <v>36</v>
      </c>
      <c r="Z202" s="40"/>
      <c r="AA202" s="40"/>
      <c r="AB202" s="40"/>
      <c r="AC202" s="40"/>
      <c r="AD202" s="40"/>
      <c r="AE202" s="40"/>
      <c r="AR202" s="250" t="s">
        <v>176</v>
      </c>
      <c r="AT202" s="250" t="s">
        <v>171</v>
      </c>
      <c r="AU202" s="250" t="s">
        <v>90</v>
      </c>
      <c r="AY202" s="18" t="s">
        <v>168</v>
      </c>
      <c r="BE202" s="251">
        <f>IF(O202="základní",K202,0)</f>
        <v>0</v>
      </c>
      <c r="BF202" s="251">
        <f>IF(O202="snížená",K202,0)</f>
        <v>0</v>
      </c>
      <c r="BG202" s="251">
        <f>IF(O202="zákl. přenesená",K202,0)</f>
        <v>0</v>
      </c>
      <c r="BH202" s="251">
        <f>IF(O202="sníž. přenesená",K202,0)</f>
        <v>0</v>
      </c>
      <c r="BI202" s="251">
        <f>IF(O202="nulová",K202,0)</f>
        <v>0</v>
      </c>
      <c r="BJ202" s="18" t="s">
        <v>176</v>
      </c>
      <c r="BK202" s="251">
        <f>ROUND(P202*H202,2)</f>
        <v>0</v>
      </c>
      <c r="BL202" s="18" t="s">
        <v>176</v>
      </c>
      <c r="BM202" s="250" t="s">
        <v>293</v>
      </c>
    </row>
    <row r="203" s="2" customFormat="1">
      <c r="A203" s="40"/>
      <c r="B203" s="41"/>
      <c r="C203" s="42"/>
      <c r="D203" s="252" t="s">
        <v>178</v>
      </c>
      <c r="E203" s="42"/>
      <c r="F203" s="253" t="s">
        <v>294</v>
      </c>
      <c r="G203" s="42"/>
      <c r="H203" s="42"/>
      <c r="I203" s="154"/>
      <c r="J203" s="154"/>
      <c r="K203" s="42"/>
      <c r="L203" s="42"/>
      <c r="M203" s="46"/>
      <c r="N203" s="254"/>
      <c r="O203" s="255"/>
      <c r="P203" s="87"/>
      <c r="Q203" s="87"/>
      <c r="R203" s="87"/>
      <c r="S203" s="87"/>
      <c r="T203" s="87"/>
      <c r="U203" s="87"/>
      <c r="V203" s="87"/>
      <c r="W203" s="87"/>
      <c r="X203" s="87"/>
      <c r="Y203" s="88"/>
      <c r="Z203" s="40"/>
      <c r="AA203" s="40"/>
      <c r="AB203" s="40"/>
      <c r="AC203" s="40"/>
      <c r="AD203" s="40"/>
      <c r="AE203" s="40"/>
      <c r="AT203" s="18" t="s">
        <v>178</v>
      </c>
      <c r="AU203" s="18" t="s">
        <v>90</v>
      </c>
    </row>
    <row r="204" s="2" customFormat="1">
      <c r="A204" s="40"/>
      <c r="B204" s="41"/>
      <c r="C204" s="42"/>
      <c r="D204" s="252" t="s">
        <v>180</v>
      </c>
      <c r="E204" s="42"/>
      <c r="F204" s="256" t="s">
        <v>295</v>
      </c>
      <c r="G204" s="42"/>
      <c r="H204" s="42"/>
      <c r="I204" s="154"/>
      <c r="J204" s="154"/>
      <c r="K204" s="42"/>
      <c r="L204" s="42"/>
      <c r="M204" s="46"/>
      <c r="N204" s="254"/>
      <c r="O204" s="255"/>
      <c r="P204" s="87"/>
      <c r="Q204" s="87"/>
      <c r="R204" s="87"/>
      <c r="S204" s="87"/>
      <c r="T204" s="87"/>
      <c r="U204" s="87"/>
      <c r="V204" s="87"/>
      <c r="W204" s="87"/>
      <c r="X204" s="87"/>
      <c r="Y204" s="88"/>
      <c r="Z204" s="40"/>
      <c r="AA204" s="40"/>
      <c r="AB204" s="40"/>
      <c r="AC204" s="40"/>
      <c r="AD204" s="40"/>
      <c r="AE204" s="40"/>
      <c r="AT204" s="18" t="s">
        <v>180</v>
      </c>
      <c r="AU204" s="18" t="s">
        <v>90</v>
      </c>
    </row>
    <row r="205" s="13" customFormat="1">
      <c r="A205" s="13"/>
      <c r="B205" s="257"/>
      <c r="C205" s="258"/>
      <c r="D205" s="252" t="s">
        <v>182</v>
      </c>
      <c r="E205" s="259" t="s">
        <v>36</v>
      </c>
      <c r="F205" s="260" t="s">
        <v>296</v>
      </c>
      <c r="G205" s="258"/>
      <c r="H205" s="259" t="s">
        <v>36</v>
      </c>
      <c r="I205" s="261"/>
      <c r="J205" s="261"/>
      <c r="K205" s="258"/>
      <c r="L205" s="258"/>
      <c r="M205" s="262"/>
      <c r="N205" s="263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5"/>
      <c r="Z205" s="13"/>
      <c r="AA205" s="13"/>
      <c r="AB205" s="13"/>
      <c r="AC205" s="13"/>
      <c r="AD205" s="13"/>
      <c r="AE205" s="13"/>
      <c r="AT205" s="266" t="s">
        <v>182</v>
      </c>
      <c r="AU205" s="266" t="s">
        <v>90</v>
      </c>
      <c r="AV205" s="13" t="s">
        <v>88</v>
      </c>
      <c r="AW205" s="13" t="s">
        <v>5</v>
      </c>
      <c r="AX205" s="13" t="s">
        <v>81</v>
      </c>
      <c r="AY205" s="266" t="s">
        <v>168</v>
      </c>
    </row>
    <row r="206" s="14" customFormat="1">
      <c r="A206" s="14"/>
      <c r="B206" s="267"/>
      <c r="C206" s="268"/>
      <c r="D206" s="252" t="s">
        <v>182</v>
      </c>
      <c r="E206" s="269" t="s">
        <v>36</v>
      </c>
      <c r="F206" s="270" t="s">
        <v>297</v>
      </c>
      <c r="G206" s="268"/>
      <c r="H206" s="271">
        <v>1.099</v>
      </c>
      <c r="I206" s="272"/>
      <c r="J206" s="272"/>
      <c r="K206" s="268"/>
      <c r="L206" s="268"/>
      <c r="M206" s="273"/>
      <c r="N206" s="274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6"/>
      <c r="Z206" s="14"/>
      <c r="AA206" s="14"/>
      <c r="AB206" s="14"/>
      <c r="AC206" s="14"/>
      <c r="AD206" s="14"/>
      <c r="AE206" s="14"/>
      <c r="AT206" s="277" t="s">
        <v>182</v>
      </c>
      <c r="AU206" s="277" t="s">
        <v>90</v>
      </c>
      <c r="AV206" s="14" t="s">
        <v>90</v>
      </c>
      <c r="AW206" s="14" t="s">
        <v>5</v>
      </c>
      <c r="AX206" s="14" t="s">
        <v>81</v>
      </c>
      <c r="AY206" s="277" t="s">
        <v>168</v>
      </c>
    </row>
    <row r="207" s="15" customFormat="1">
      <c r="A207" s="15"/>
      <c r="B207" s="278"/>
      <c r="C207" s="279"/>
      <c r="D207" s="252" t="s">
        <v>182</v>
      </c>
      <c r="E207" s="280" t="s">
        <v>36</v>
      </c>
      <c r="F207" s="281" t="s">
        <v>193</v>
      </c>
      <c r="G207" s="279"/>
      <c r="H207" s="282">
        <v>1.099</v>
      </c>
      <c r="I207" s="283"/>
      <c r="J207" s="283"/>
      <c r="K207" s="279"/>
      <c r="L207" s="279"/>
      <c r="M207" s="284"/>
      <c r="N207" s="285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7"/>
      <c r="Z207" s="15"/>
      <c r="AA207" s="15"/>
      <c r="AB207" s="15"/>
      <c r="AC207" s="15"/>
      <c r="AD207" s="15"/>
      <c r="AE207" s="15"/>
      <c r="AT207" s="288" t="s">
        <v>182</v>
      </c>
      <c r="AU207" s="288" t="s">
        <v>90</v>
      </c>
      <c r="AV207" s="15" t="s">
        <v>176</v>
      </c>
      <c r="AW207" s="15" t="s">
        <v>5</v>
      </c>
      <c r="AX207" s="15" t="s">
        <v>88</v>
      </c>
      <c r="AY207" s="288" t="s">
        <v>168</v>
      </c>
    </row>
    <row r="208" s="2" customFormat="1" ht="24" customHeight="1">
      <c r="A208" s="40"/>
      <c r="B208" s="41"/>
      <c r="C208" s="238" t="s">
        <v>298</v>
      </c>
      <c r="D208" s="238" t="s">
        <v>171</v>
      </c>
      <c r="E208" s="239" t="s">
        <v>299</v>
      </c>
      <c r="F208" s="240" t="s">
        <v>300</v>
      </c>
      <c r="G208" s="241" t="s">
        <v>301</v>
      </c>
      <c r="H208" s="242">
        <v>99</v>
      </c>
      <c r="I208" s="243"/>
      <c r="J208" s="243"/>
      <c r="K208" s="244">
        <f>ROUND(P208*H208,2)</f>
        <v>0</v>
      </c>
      <c r="L208" s="240" t="s">
        <v>175</v>
      </c>
      <c r="M208" s="46"/>
      <c r="N208" s="245" t="s">
        <v>36</v>
      </c>
      <c r="O208" s="246" t="s">
        <v>52</v>
      </c>
      <c r="P208" s="247">
        <f>I208+J208</f>
        <v>0</v>
      </c>
      <c r="Q208" s="247">
        <f>ROUND(I208*H208,2)</f>
        <v>0</v>
      </c>
      <c r="R208" s="247">
        <f>ROUND(J208*H208,2)</f>
        <v>0</v>
      </c>
      <c r="S208" s="87"/>
      <c r="T208" s="248">
        <f>S208*H208</f>
        <v>0</v>
      </c>
      <c r="U208" s="248">
        <v>0</v>
      </c>
      <c r="V208" s="248">
        <f>U208*H208</f>
        <v>0</v>
      </c>
      <c r="W208" s="248">
        <v>0</v>
      </c>
      <c r="X208" s="248">
        <f>W208*H208</f>
        <v>0</v>
      </c>
      <c r="Y208" s="249" t="s">
        <v>36</v>
      </c>
      <c r="Z208" s="40"/>
      <c r="AA208" s="40"/>
      <c r="AB208" s="40"/>
      <c r="AC208" s="40"/>
      <c r="AD208" s="40"/>
      <c r="AE208" s="40"/>
      <c r="AR208" s="250" t="s">
        <v>176</v>
      </c>
      <c r="AT208" s="250" t="s">
        <v>171</v>
      </c>
      <c r="AU208" s="250" t="s">
        <v>90</v>
      </c>
      <c r="AY208" s="18" t="s">
        <v>168</v>
      </c>
      <c r="BE208" s="251">
        <f>IF(O208="základní",K208,0)</f>
        <v>0</v>
      </c>
      <c r="BF208" s="251">
        <f>IF(O208="snížená",K208,0)</f>
        <v>0</v>
      </c>
      <c r="BG208" s="251">
        <f>IF(O208="zákl. přenesená",K208,0)</f>
        <v>0</v>
      </c>
      <c r="BH208" s="251">
        <f>IF(O208="sníž. přenesená",K208,0)</f>
        <v>0</v>
      </c>
      <c r="BI208" s="251">
        <f>IF(O208="nulová",K208,0)</f>
        <v>0</v>
      </c>
      <c r="BJ208" s="18" t="s">
        <v>176</v>
      </c>
      <c r="BK208" s="251">
        <f>ROUND(P208*H208,2)</f>
        <v>0</v>
      </c>
      <c r="BL208" s="18" t="s">
        <v>176</v>
      </c>
      <c r="BM208" s="250" t="s">
        <v>302</v>
      </c>
    </row>
    <row r="209" s="2" customFormat="1">
      <c r="A209" s="40"/>
      <c r="B209" s="41"/>
      <c r="C209" s="42"/>
      <c r="D209" s="252" t="s">
        <v>178</v>
      </c>
      <c r="E209" s="42"/>
      <c r="F209" s="253" t="s">
        <v>303</v>
      </c>
      <c r="G209" s="42"/>
      <c r="H209" s="42"/>
      <c r="I209" s="154"/>
      <c r="J209" s="154"/>
      <c r="K209" s="42"/>
      <c r="L209" s="42"/>
      <c r="M209" s="46"/>
      <c r="N209" s="254"/>
      <c r="O209" s="255"/>
      <c r="P209" s="87"/>
      <c r="Q209" s="87"/>
      <c r="R209" s="87"/>
      <c r="S209" s="87"/>
      <c r="T209" s="87"/>
      <c r="U209" s="87"/>
      <c r="V209" s="87"/>
      <c r="W209" s="87"/>
      <c r="X209" s="87"/>
      <c r="Y209" s="88"/>
      <c r="Z209" s="40"/>
      <c r="AA209" s="40"/>
      <c r="AB209" s="40"/>
      <c r="AC209" s="40"/>
      <c r="AD209" s="40"/>
      <c r="AE209" s="40"/>
      <c r="AT209" s="18" t="s">
        <v>178</v>
      </c>
      <c r="AU209" s="18" t="s">
        <v>90</v>
      </c>
    </row>
    <row r="210" s="2" customFormat="1">
      <c r="A210" s="40"/>
      <c r="B210" s="41"/>
      <c r="C210" s="42"/>
      <c r="D210" s="252" t="s">
        <v>180</v>
      </c>
      <c r="E210" s="42"/>
      <c r="F210" s="256" t="s">
        <v>304</v>
      </c>
      <c r="G210" s="42"/>
      <c r="H210" s="42"/>
      <c r="I210" s="154"/>
      <c r="J210" s="154"/>
      <c r="K210" s="42"/>
      <c r="L210" s="42"/>
      <c r="M210" s="46"/>
      <c r="N210" s="254"/>
      <c r="O210" s="255"/>
      <c r="P210" s="87"/>
      <c r="Q210" s="87"/>
      <c r="R210" s="87"/>
      <c r="S210" s="87"/>
      <c r="T210" s="87"/>
      <c r="U210" s="87"/>
      <c r="V210" s="87"/>
      <c r="W210" s="87"/>
      <c r="X210" s="87"/>
      <c r="Y210" s="88"/>
      <c r="Z210" s="40"/>
      <c r="AA210" s="40"/>
      <c r="AB210" s="40"/>
      <c r="AC210" s="40"/>
      <c r="AD210" s="40"/>
      <c r="AE210" s="40"/>
      <c r="AT210" s="18" t="s">
        <v>180</v>
      </c>
      <c r="AU210" s="18" t="s">
        <v>90</v>
      </c>
    </row>
    <row r="211" s="2" customFormat="1" ht="24" customHeight="1">
      <c r="A211" s="40"/>
      <c r="B211" s="41"/>
      <c r="C211" s="238" t="s">
        <v>9</v>
      </c>
      <c r="D211" s="238" t="s">
        <v>171</v>
      </c>
      <c r="E211" s="239" t="s">
        <v>305</v>
      </c>
      <c r="F211" s="240" t="s">
        <v>306</v>
      </c>
      <c r="G211" s="241" t="s">
        <v>301</v>
      </c>
      <c r="H211" s="242">
        <v>6</v>
      </c>
      <c r="I211" s="243"/>
      <c r="J211" s="243"/>
      <c r="K211" s="244">
        <f>ROUND(P211*H211,2)</f>
        <v>0</v>
      </c>
      <c r="L211" s="240" t="s">
        <v>175</v>
      </c>
      <c r="M211" s="46"/>
      <c r="N211" s="245" t="s">
        <v>36</v>
      </c>
      <c r="O211" s="246" t="s">
        <v>52</v>
      </c>
      <c r="P211" s="247">
        <f>I211+J211</f>
        <v>0</v>
      </c>
      <c r="Q211" s="247">
        <f>ROUND(I211*H211,2)</f>
        <v>0</v>
      </c>
      <c r="R211" s="247">
        <f>ROUND(J211*H211,2)</f>
        <v>0</v>
      </c>
      <c r="S211" s="87"/>
      <c r="T211" s="248">
        <f>S211*H211</f>
        <v>0</v>
      </c>
      <c r="U211" s="248">
        <v>0</v>
      </c>
      <c r="V211" s="248">
        <f>U211*H211</f>
        <v>0</v>
      </c>
      <c r="W211" s="248">
        <v>0</v>
      </c>
      <c r="X211" s="248">
        <f>W211*H211</f>
        <v>0</v>
      </c>
      <c r="Y211" s="249" t="s">
        <v>36</v>
      </c>
      <c r="Z211" s="40"/>
      <c r="AA211" s="40"/>
      <c r="AB211" s="40"/>
      <c r="AC211" s="40"/>
      <c r="AD211" s="40"/>
      <c r="AE211" s="40"/>
      <c r="AR211" s="250" t="s">
        <v>176</v>
      </c>
      <c r="AT211" s="250" t="s">
        <v>171</v>
      </c>
      <c r="AU211" s="250" t="s">
        <v>90</v>
      </c>
      <c r="AY211" s="18" t="s">
        <v>168</v>
      </c>
      <c r="BE211" s="251">
        <f>IF(O211="základní",K211,0)</f>
        <v>0</v>
      </c>
      <c r="BF211" s="251">
        <f>IF(O211="snížená",K211,0)</f>
        <v>0</v>
      </c>
      <c r="BG211" s="251">
        <f>IF(O211="zákl. přenesená",K211,0)</f>
        <v>0</v>
      </c>
      <c r="BH211" s="251">
        <f>IF(O211="sníž. přenesená",K211,0)</f>
        <v>0</v>
      </c>
      <c r="BI211" s="251">
        <f>IF(O211="nulová",K211,0)</f>
        <v>0</v>
      </c>
      <c r="BJ211" s="18" t="s">
        <v>176</v>
      </c>
      <c r="BK211" s="251">
        <f>ROUND(P211*H211,2)</f>
        <v>0</v>
      </c>
      <c r="BL211" s="18" t="s">
        <v>176</v>
      </c>
      <c r="BM211" s="250" t="s">
        <v>307</v>
      </c>
    </row>
    <row r="212" s="2" customFormat="1">
      <c r="A212" s="40"/>
      <c r="B212" s="41"/>
      <c r="C212" s="42"/>
      <c r="D212" s="252" t="s">
        <v>178</v>
      </c>
      <c r="E212" s="42"/>
      <c r="F212" s="253" t="s">
        <v>308</v>
      </c>
      <c r="G212" s="42"/>
      <c r="H212" s="42"/>
      <c r="I212" s="154"/>
      <c r="J212" s="154"/>
      <c r="K212" s="42"/>
      <c r="L212" s="42"/>
      <c r="M212" s="46"/>
      <c r="N212" s="254"/>
      <c r="O212" s="255"/>
      <c r="P212" s="87"/>
      <c r="Q212" s="87"/>
      <c r="R212" s="87"/>
      <c r="S212" s="87"/>
      <c r="T212" s="87"/>
      <c r="U212" s="87"/>
      <c r="V212" s="87"/>
      <c r="W212" s="87"/>
      <c r="X212" s="87"/>
      <c r="Y212" s="88"/>
      <c r="Z212" s="40"/>
      <c r="AA212" s="40"/>
      <c r="AB212" s="40"/>
      <c r="AC212" s="40"/>
      <c r="AD212" s="40"/>
      <c r="AE212" s="40"/>
      <c r="AT212" s="18" t="s">
        <v>178</v>
      </c>
      <c r="AU212" s="18" t="s">
        <v>90</v>
      </c>
    </row>
    <row r="213" s="2" customFormat="1">
      <c r="A213" s="40"/>
      <c r="B213" s="41"/>
      <c r="C213" s="42"/>
      <c r="D213" s="252" t="s">
        <v>180</v>
      </c>
      <c r="E213" s="42"/>
      <c r="F213" s="256" t="s">
        <v>309</v>
      </c>
      <c r="G213" s="42"/>
      <c r="H213" s="42"/>
      <c r="I213" s="154"/>
      <c r="J213" s="154"/>
      <c r="K213" s="42"/>
      <c r="L213" s="42"/>
      <c r="M213" s="46"/>
      <c r="N213" s="254"/>
      <c r="O213" s="255"/>
      <c r="P213" s="87"/>
      <c r="Q213" s="87"/>
      <c r="R213" s="87"/>
      <c r="S213" s="87"/>
      <c r="T213" s="87"/>
      <c r="U213" s="87"/>
      <c r="V213" s="87"/>
      <c r="W213" s="87"/>
      <c r="X213" s="87"/>
      <c r="Y213" s="88"/>
      <c r="Z213" s="40"/>
      <c r="AA213" s="40"/>
      <c r="AB213" s="40"/>
      <c r="AC213" s="40"/>
      <c r="AD213" s="40"/>
      <c r="AE213" s="40"/>
      <c r="AT213" s="18" t="s">
        <v>180</v>
      </c>
      <c r="AU213" s="18" t="s">
        <v>90</v>
      </c>
    </row>
    <row r="214" s="2" customFormat="1" ht="24" customHeight="1">
      <c r="A214" s="40"/>
      <c r="B214" s="41"/>
      <c r="C214" s="238" t="s">
        <v>310</v>
      </c>
      <c r="D214" s="238" t="s">
        <v>171</v>
      </c>
      <c r="E214" s="239" t="s">
        <v>311</v>
      </c>
      <c r="F214" s="240" t="s">
        <v>312</v>
      </c>
      <c r="G214" s="241" t="s">
        <v>224</v>
      </c>
      <c r="H214" s="242">
        <v>2398</v>
      </c>
      <c r="I214" s="243"/>
      <c r="J214" s="243"/>
      <c r="K214" s="244">
        <f>ROUND(P214*H214,2)</f>
        <v>0</v>
      </c>
      <c r="L214" s="240" t="s">
        <v>175</v>
      </c>
      <c r="M214" s="46"/>
      <c r="N214" s="245" t="s">
        <v>36</v>
      </c>
      <c r="O214" s="246" t="s">
        <v>52</v>
      </c>
      <c r="P214" s="247">
        <f>I214+J214</f>
        <v>0</v>
      </c>
      <c r="Q214" s="247">
        <f>ROUND(I214*H214,2)</f>
        <v>0</v>
      </c>
      <c r="R214" s="247">
        <f>ROUND(J214*H214,2)</f>
        <v>0</v>
      </c>
      <c r="S214" s="87"/>
      <c r="T214" s="248">
        <f>S214*H214</f>
        <v>0</v>
      </c>
      <c r="U214" s="248">
        <v>0</v>
      </c>
      <c r="V214" s="248">
        <f>U214*H214</f>
        <v>0</v>
      </c>
      <c r="W214" s="248">
        <v>0</v>
      </c>
      <c r="X214" s="248">
        <f>W214*H214</f>
        <v>0</v>
      </c>
      <c r="Y214" s="249" t="s">
        <v>36</v>
      </c>
      <c r="Z214" s="40"/>
      <c r="AA214" s="40"/>
      <c r="AB214" s="40"/>
      <c r="AC214" s="40"/>
      <c r="AD214" s="40"/>
      <c r="AE214" s="40"/>
      <c r="AR214" s="250" t="s">
        <v>176</v>
      </c>
      <c r="AT214" s="250" t="s">
        <v>171</v>
      </c>
      <c r="AU214" s="250" t="s">
        <v>90</v>
      </c>
      <c r="AY214" s="18" t="s">
        <v>168</v>
      </c>
      <c r="BE214" s="251">
        <f>IF(O214="základní",K214,0)</f>
        <v>0</v>
      </c>
      <c r="BF214" s="251">
        <f>IF(O214="snížená",K214,0)</f>
        <v>0</v>
      </c>
      <c r="BG214" s="251">
        <f>IF(O214="zákl. přenesená",K214,0)</f>
        <v>0</v>
      </c>
      <c r="BH214" s="251">
        <f>IF(O214="sníž. přenesená",K214,0)</f>
        <v>0</v>
      </c>
      <c r="BI214" s="251">
        <f>IF(O214="nulová",K214,0)</f>
        <v>0</v>
      </c>
      <c r="BJ214" s="18" t="s">
        <v>176</v>
      </c>
      <c r="BK214" s="251">
        <f>ROUND(P214*H214,2)</f>
        <v>0</v>
      </c>
      <c r="BL214" s="18" t="s">
        <v>176</v>
      </c>
      <c r="BM214" s="250" t="s">
        <v>313</v>
      </c>
    </row>
    <row r="215" s="2" customFormat="1">
      <c r="A215" s="40"/>
      <c r="B215" s="41"/>
      <c r="C215" s="42"/>
      <c r="D215" s="252" t="s">
        <v>178</v>
      </c>
      <c r="E215" s="42"/>
      <c r="F215" s="253" t="s">
        <v>314</v>
      </c>
      <c r="G215" s="42"/>
      <c r="H215" s="42"/>
      <c r="I215" s="154"/>
      <c r="J215" s="154"/>
      <c r="K215" s="42"/>
      <c r="L215" s="42"/>
      <c r="M215" s="46"/>
      <c r="N215" s="254"/>
      <c r="O215" s="255"/>
      <c r="P215" s="87"/>
      <c r="Q215" s="87"/>
      <c r="R215" s="87"/>
      <c r="S215" s="87"/>
      <c r="T215" s="87"/>
      <c r="U215" s="87"/>
      <c r="V215" s="87"/>
      <c r="W215" s="87"/>
      <c r="X215" s="87"/>
      <c r="Y215" s="88"/>
      <c r="Z215" s="40"/>
      <c r="AA215" s="40"/>
      <c r="AB215" s="40"/>
      <c r="AC215" s="40"/>
      <c r="AD215" s="40"/>
      <c r="AE215" s="40"/>
      <c r="AT215" s="18" t="s">
        <v>178</v>
      </c>
      <c r="AU215" s="18" t="s">
        <v>90</v>
      </c>
    </row>
    <row r="216" s="2" customFormat="1">
      <c r="A216" s="40"/>
      <c r="B216" s="41"/>
      <c r="C216" s="42"/>
      <c r="D216" s="252" t="s">
        <v>180</v>
      </c>
      <c r="E216" s="42"/>
      <c r="F216" s="256" t="s">
        <v>315</v>
      </c>
      <c r="G216" s="42"/>
      <c r="H216" s="42"/>
      <c r="I216" s="154"/>
      <c r="J216" s="154"/>
      <c r="K216" s="42"/>
      <c r="L216" s="42"/>
      <c r="M216" s="46"/>
      <c r="N216" s="254"/>
      <c r="O216" s="255"/>
      <c r="P216" s="87"/>
      <c r="Q216" s="87"/>
      <c r="R216" s="87"/>
      <c r="S216" s="87"/>
      <c r="T216" s="87"/>
      <c r="U216" s="87"/>
      <c r="V216" s="87"/>
      <c r="W216" s="87"/>
      <c r="X216" s="87"/>
      <c r="Y216" s="88"/>
      <c r="Z216" s="40"/>
      <c r="AA216" s="40"/>
      <c r="AB216" s="40"/>
      <c r="AC216" s="40"/>
      <c r="AD216" s="40"/>
      <c r="AE216" s="40"/>
      <c r="AT216" s="18" t="s">
        <v>180</v>
      </c>
      <c r="AU216" s="18" t="s">
        <v>90</v>
      </c>
    </row>
    <row r="217" s="13" customFormat="1">
      <c r="A217" s="13"/>
      <c r="B217" s="257"/>
      <c r="C217" s="258"/>
      <c r="D217" s="252" t="s">
        <v>182</v>
      </c>
      <c r="E217" s="259" t="s">
        <v>36</v>
      </c>
      <c r="F217" s="260" t="s">
        <v>316</v>
      </c>
      <c r="G217" s="258"/>
      <c r="H217" s="259" t="s">
        <v>36</v>
      </c>
      <c r="I217" s="261"/>
      <c r="J217" s="261"/>
      <c r="K217" s="258"/>
      <c r="L217" s="258"/>
      <c r="M217" s="262"/>
      <c r="N217" s="263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5"/>
      <c r="Z217" s="13"/>
      <c r="AA217" s="13"/>
      <c r="AB217" s="13"/>
      <c r="AC217" s="13"/>
      <c r="AD217" s="13"/>
      <c r="AE217" s="13"/>
      <c r="AT217" s="266" t="s">
        <v>182</v>
      </c>
      <c r="AU217" s="266" t="s">
        <v>90</v>
      </c>
      <c r="AV217" s="13" t="s">
        <v>88</v>
      </c>
      <c r="AW217" s="13" t="s">
        <v>5</v>
      </c>
      <c r="AX217" s="13" t="s">
        <v>81</v>
      </c>
      <c r="AY217" s="266" t="s">
        <v>168</v>
      </c>
    </row>
    <row r="218" s="14" customFormat="1">
      <c r="A218" s="14"/>
      <c r="B218" s="267"/>
      <c r="C218" s="268"/>
      <c r="D218" s="252" t="s">
        <v>182</v>
      </c>
      <c r="E218" s="269" t="s">
        <v>36</v>
      </c>
      <c r="F218" s="270" t="s">
        <v>317</v>
      </c>
      <c r="G218" s="268"/>
      <c r="H218" s="271">
        <v>2398</v>
      </c>
      <c r="I218" s="272"/>
      <c r="J218" s="272"/>
      <c r="K218" s="268"/>
      <c r="L218" s="268"/>
      <c r="M218" s="273"/>
      <c r="N218" s="274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6"/>
      <c r="Z218" s="14"/>
      <c r="AA218" s="14"/>
      <c r="AB218" s="14"/>
      <c r="AC218" s="14"/>
      <c r="AD218" s="14"/>
      <c r="AE218" s="14"/>
      <c r="AT218" s="277" t="s">
        <v>182</v>
      </c>
      <c r="AU218" s="277" t="s">
        <v>90</v>
      </c>
      <c r="AV218" s="14" t="s">
        <v>90</v>
      </c>
      <c r="AW218" s="14" t="s">
        <v>5</v>
      </c>
      <c r="AX218" s="14" t="s">
        <v>81</v>
      </c>
      <c r="AY218" s="277" t="s">
        <v>168</v>
      </c>
    </row>
    <row r="219" s="15" customFormat="1">
      <c r="A219" s="15"/>
      <c r="B219" s="278"/>
      <c r="C219" s="279"/>
      <c r="D219" s="252" t="s">
        <v>182</v>
      </c>
      <c r="E219" s="280" t="s">
        <v>36</v>
      </c>
      <c r="F219" s="281" t="s">
        <v>193</v>
      </c>
      <c r="G219" s="279"/>
      <c r="H219" s="282">
        <v>2398</v>
      </c>
      <c r="I219" s="283"/>
      <c r="J219" s="283"/>
      <c r="K219" s="279"/>
      <c r="L219" s="279"/>
      <c r="M219" s="284"/>
      <c r="N219" s="285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7"/>
      <c r="Z219" s="15"/>
      <c r="AA219" s="15"/>
      <c r="AB219" s="15"/>
      <c r="AC219" s="15"/>
      <c r="AD219" s="15"/>
      <c r="AE219" s="15"/>
      <c r="AT219" s="288" t="s">
        <v>182</v>
      </c>
      <c r="AU219" s="288" t="s">
        <v>90</v>
      </c>
      <c r="AV219" s="15" t="s">
        <v>176</v>
      </c>
      <c r="AW219" s="15" t="s">
        <v>5</v>
      </c>
      <c r="AX219" s="15" t="s">
        <v>88</v>
      </c>
      <c r="AY219" s="288" t="s">
        <v>168</v>
      </c>
    </row>
    <row r="220" s="2" customFormat="1" ht="24" customHeight="1">
      <c r="A220" s="40"/>
      <c r="B220" s="41"/>
      <c r="C220" s="238" t="s">
        <v>318</v>
      </c>
      <c r="D220" s="238" t="s">
        <v>171</v>
      </c>
      <c r="E220" s="239" t="s">
        <v>319</v>
      </c>
      <c r="F220" s="240" t="s">
        <v>320</v>
      </c>
      <c r="G220" s="241" t="s">
        <v>224</v>
      </c>
      <c r="H220" s="242">
        <v>2200</v>
      </c>
      <c r="I220" s="243"/>
      <c r="J220" s="243"/>
      <c r="K220" s="244">
        <f>ROUND(P220*H220,2)</f>
        <v>0</v>
      </c>
      <c r="L220" s="240" t="s">
        <v>175</v>
      </c>
      <c r="M220" s="46"/>
      <c r="N220" s="245" t="s">
        <v>36</v>
      </c>
      <c r="O220" s="246" t="s">
        <v>52</v>
      </c>
      <c r="P220" s="247">
        <f>I220+J220</f>
        <v>0</v>
      </c>
      <c r="Q220" s="247">
        <f>ROUND(I220*H220,2)</f>
        <v>0</v>
      </c>
      <c r="R220" s="247">
        <f>ROUND(J220*H220,2)</f>
        <v>0</v>
      </c>
      <c r="S220" s="87"/>
      <c r="T220" s="248">
        <f>S220*H220</f>
        <v>0</v>
      </c>
      <c r="U220" s="248">
        <v>0</v>
      </c>
      <c r="V220" s="248">
        <f>U220*H220</f>
        <v>0</v>
      </c>
      <c r="W220" s="248">
        <v>0</v>
      </c>
      <c r="X220" s="248">
        <f>W220*H220</f>
        <v>0</v>
      </c>
      <c r="Y220" s="249" t="s">
        <v>36</v>
      </c>
      <c r="Z220" s="40"/>
      <c r="AA220" s="40"/>
      <c r="AB220" s="40"/>
      <c r="AC220" s="40"/>
      <c r="AD220" s="40"/>
      <c r="AE220" s="40"/>
      <c r="AR220" s="250" t="s">
        <v>176</v>
      </c>
      <c r="AT220" s="250" t="s">
        <v>171</v>
      </c>
      <c r="AU220" s="250" t="s">
        <v>90</v>
      </c>
      <c r="AY220" s="18" t="s">
        <v>168</v>
      </c>
      <c r="BE220" s="251">
        <f>IF(O220="základní",K220,0)</f>
        <v>0</v>
      </c>
      <c r="BF220" s="251">
        <f>IF(O220="snížená",K220,0)</f>
        <v>0</v>
      </c>
      <c r="BG220" s="251">
        <f>IF(O220="zákl. přenesená",K220,0)</f>
        <v>0</v>
      </c>
      <c r="BH220" s="251">
        <f>IF(O220="sníž. přenesená",K220,0)</f>
        <v>0</v>
      </c>
      <c r="BI220" s="251">
        <f>IF(O220="nulová",K220,0)</f>
        <v>0</v>
      </c>
      <c r="BJ220" s="18" t="s">
        <v>176</v>
      </c>
      <c r="BK220" s="251">
        <f>ROUND(P220*H220,2)</f>
        <v>0</v>
      </c>
      <c r="BL220" s="18" t="s">
        <v>176</v>
      </c>
      <c r="BM220" s="250" t="s">
        <v>321</v>
      </c>
    </row>
    <row r="221" s="2" customFormat="1">
      <c r="A221" s="40"/>
      <c r="B221" s="41"/>
      <c r="C221" s="42"/>
      <c r="D221" s="252" t="s">
        <v>178</v>
      </c>
      <c r="E221" s="42"/>
      <c r="F221" s="253" t="s">
        <v>322</v>
      </c>
      <c r="G221" s="42"/>
      <c r="H221" s="42"/>
      <c r="I221" s="154"/>
      <c r="J221" s="154"/>
      <c r="K221" s="42"/>
      <c r="L221" s="42"/>
      <c r="M221" s="46"/>
      <c r="N221" s="254"/>
      <c r="O221" s="255"/>
      <c r="P221" s="87"/>
      <c r="Q221" s="87"/>
      <c r="R221" s="87"/>
      <c r="S221" s="87"/>
      <c r="T221" s="87"/>
      <c r="U221" s="87"/>
      <c r="V221" s="87"/>
      <c r="W221" s="87"/>
      <c r="X221" s="87"/>
      <c r="Y221" s="88"/>
      <c r="Z221" s="40"/>
      <c r="AA221" s="40"/>
      <c r="AB221" s="40"/>
      <c r="AC221" s="40"/>
      <c r="AD221" s="40"/>
      <c r="AE221" s="40"/>
      <c r="AT221" s="18" t="s">
        <v>178</v>
      </c>
      <c r="AU221" s="18" t="s">
        <v>90</v>
      </c>
    </row>
    <row r="222" s="2" customFormat="1">
      <c r="A222" s="40"/>
      <c r="B222" s="41"/>
      <c r="C222" s="42"/>
      <c r="D222" s="252" t="s">
        <v>180</v>
      </c>
      <c r="E222" s="42"/>
      <c r="F222" s="256" t="s">
        <v>323</v>
      </c>
      <c r="G222" s="42"/>
      <c r="H222" s="42"/>
      <c r="I222" s="154"/>
      <c r="J222" s="154"/>
      <c r="K222" s="42"/>
      <c r="L222" s="42"/>
      <c r="M222" s="46"/>
      <c r="N222" s="254"/>
      <c r="O222" s="255"/>
      <c r="P222" s="87"/>
      <c r="Q222" s="87"/>
      <c r="R222" s="87"/>
      <c r="S222" s="87"/>
      <c r="T222" s="87"/>
      <c r="U222" s="87"/>
      <c r="V222" s="87"/>
      <c r="W222" s="87"/>
      <c r="X222" s="87"/>
      <c r="Y222" s="88"/>
      <c r="Z222" s="40"/>
      <c r="AA222" s="40"/>
      <c r="AB222" s="40"/>
      <c r="AC222" s="40"/>
      <c r="AD222" s="40"/>
      <c r="AE222" s="40"/>
      <c r="AT222" s="18" t="s">
        <v>180</v>
      </c>
      <c r="AU222" s="18" t="s">
        <v>90</v>
      </c>
    </row>
    <row r="223" s="13" customFormat="1">
      <c r="A223" s="13"/>
      <c r="B223" s="257"/>
      <c r="C223" s="258"/>
      <c r="D223" s="252" t="s">
        <v>182</v>
      </c>
      <c r="E223" s="259" t="s">
        <v>36</v>
      </c>
      <c r="F223" s="260" t="s">
        <v>324</v>
      </c>
      <c r="G223" s="258"/>
      <c r="H223" s="259" t="s">
        <v>36</v>
      </c>
      <c r="I223" s="261"/>
      <c r="J223" s="261"/>
      <c r="K223" s="258"/>
      <c r="L223" s="258"/>
      <c r="M223" s="262"/>
      <c r="N223" s="263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5"/>
      <c r="Z223" s="13"/>
      <c r="AA223" s="13"/>
      <c r="AB223" s="13"/>
      <c r="AC223" s="13"/>
      <c r="AD223" s="13"/>
      <c r="AE223" s="13"/>
      <c r="AT223" s="266" t="s">
        <v>182</v>
      </c>
      <c r="AU223" s="266" t="s">
        <v>90</v>
      </c>
      <c r="AV223" s="13" t="s">
        <v>88</v>
      </c>
      <c r="AW223" s="13" t="s">
        <v>5</v>
      </c>
      <c r="AX223" s="13" t="s">
        <v>81</v>
      </c>
      <c r="AY223" s="266" t="s">
        <v>168</v>
      </c>
    </row>
    <row r="224" s="14" customFormat="1">
      <c r="A224" s="14"/>
      <c r="B224" s="267"/>
      <c r="C224" s="268"/>
      <c r="D224" s="252" t="s">
        <v>182</v>
      </c>
      <c r="E224" s="269" t="s">
        <v>36</v>
      </c>
      <c r="F224" s="270" t="s">
        <v>325</v>
      </c>
      <c r="G224" s="268"/>
      <c r="H224" s="271">
        <v>2200</v>
      </c>
      <c r="I224" s="272"/>
      <c r="J224" s="272"/>
      <c r="K224" s="268"/>
      <c r="L224" s="268"/>
      <c r="M224" s="273"/>
      <c r="N224" s="274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6"/>
      <c r="Z224" s="14"/>
      <c r="AA224" s="14"/>
      <c r="AB224" s="14"/>
      <c r="AC224" s="14"/>
      <c r="AD224" s="14"/>
      <c r="AE224" s="14"/>
      <c r="AT224" s="277" t="s">
        <v>182</v>
      </c>
      <c r="AU224" s="277" t="s">
        <v>90</v>
      </c>
      <c r="AV224" s="14" t="s">
        <v>90</v>
      </c>
      <c r="AW224" s="14" t="s">
        <v>5</v>
      </c>
      <c r="AX224" s="14" t="s">
        <v>81</v>
      </c>
      <c r="AY224" s="277" t="s">
        <v>168</v>
      </c>
    </row>
    <row r="225" s="15" customFormat="1">
      <c r="A225" s="15"/>
      <c r="B225" s="278"/>
      <c r="C225" s="279"/>
      <c r="D225" s="252" t="s">
        <v>182</v>
      </c>
      <c r="E225" s="280" t="s">
        <v>36</v>
      </c>
      <c r="F225" s="281" t="s">
        <v>193</v>
      </c>
      <c r="G225" s="279"/>
      <c r="H225" s="282">
        <v>2200</v>
      </c>
      <c r="I225" s="283"/>
      <c r="J225" s="283"/>
      <c r="K225" s="279"/>
      <c r="L225" s="279"/>
      <c r="M225" s="284"/>
      <c r="N225" s="285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7"/>
      <c r="Z225" s="15"/>
      <c r="AA225" s="15"/>
      <c r="AB225" s="15"/>
      <c r="AC225" s="15"/>
      <c r="AD225" s="15"/>
      <c r="AE225" s="15"/>
      <c r="AT225" s="288" t="s">
        <v>182</v>
      </c>
      <c r="AU225" s="288" t="s">
        <v>90</v>
      </c>
      <c r="AV225" s="15" t="s">
        <v>176</v>
      </c>
      <c r="AW225" s="15" t="s">
        <v>5</v>
      </c>
      <c r="AX225" s="15" t="s">
        <v>88</v>
      </c>
      <c r="AY225" s="288" t="s">
        <v>168</v>
      </c>
    </row>
    <row r="226" s="2" customFormat="1" ht="24" customHeight="1">
      <c r="A226" s="40"/>
      <c r="B226" s="41"/>
      <c r="C226" s="238" t="s">
        <v>326</v>
      </c>
      <c r="D226" s="238" t="s">
        <v>171</v>
      </c>
      <c r="E226" s="239" t="s">
        <v>327</v>
      </c>
      <c r="F226" s="240" t="s">
        <v>328</v>
      </c>
      <c r="G226" s="241" t="s">
        <v>203</v>
      </c>
      <c r="H226" s="242">
        <v>10</v>
      </c>
      <c r="I226" s="243"/>
      <c r="J226" s="243"/>
      <c r="K226" s="244">
        <f>ROUND(P226*H226,2)</f>
        <v>0</v>
      </c>
      <c r="L226" s="240" t="s">
        <v>175</v>
      </c>
      <c r="M226" s="46"/>
      <c r="N226" s="245" t="s">
        <v>36</v>
      </c>
      <c r="O226" s="246" t="s">
        <v>52</v>
      </c>
      <c r="P226" s="247">
        <f>I226+J226</f>
        <v>0</v>
      </c>
      <c r="Q226" s="247">
        <f>ROUND(I226*H226,2)</f>
        <v>0</v>
      </c>
      <c r="R226" s="247">
        <f>ROUND(J226*H226,2)</f>
        <v>0</v>
      </c>
      <c r="S226" s="87"/>
      <c r="T226" s="248">
        <f>S226*H226</f>
        <v>0</v>
      </c>
      <c r="U226" s="248">
        <v>0</v>
      </c>
      <c r="V226" s="248">
        <f>U226*H226</f>
        <v>0</v>
      </c>
      <c r="W226" s="248">
        <v>0</v>
      </c>
      <c r="X226" s="248">
        <f>W226*H226</f>
        <v>0</v>
      </c>
      <c r="Y226" s="249" t="s">
        <v>36</v>
      </c>
      <c r="Z226" s="40"/>
      <c r="AA226" s="40"/>
      <c r="AB226" s="40"/>
      <c r="AC226" s="40"/>
      <c r="AD226" s="40"/>
      <c r="AE226" s="40"/>
      <c r="AR226" s="250" t="s">
        <v>176</v>
      </c>
      <c r="AT226" s="250" t="s">
        <v>171</v>
      </c>
      <c r="AU226" s="250" t="s">
        <v>90</v>
      </c>
      <c r="AY226" s="18" t="s">
        <v>168</v>
      </c>
      <c r="BE226" s="251">
        <f>IF(O226="základní",K226,0)</f>
        <v>0</v>
      </c>
      <c r="BF226" s="251">
        <f>IF(O226="snížená",K226,0)</f>
        <v>0</v>
      </c>
      <c r="BG226" s="251">
        <f>IF(O226="zákl. přenesená",K226,0)</f>
        <v>0</v>
      </c>
      <c r="BH226" s="251">
        <f>IF(O226="sníž. přenesená",K226,0)</f>
        <v>0</v>
      </c>
      <c r="BI226" s="251">
        <f>IF(O226="nulová",K226,0)</f>
        <v>0</v>
      </c>
      <c r="BJ226" s="18" t="s">
        <v>176</v>
      </c>
      <c r="BK226" s="251">
        <f>ROUND(P226*H226,2)</f>
        <v>0</v>
      </c>
      <c r="BL226" s="18" t="s">
        <v>176</v>
      </c>
      <c r="BM226" s="250" t="s">
        <v>329</v>
      </c>
    </row>
    <row r="227" s="2" customFormat="1">
      <c r="A227" s="40"/>
      <c r="B227" s="41"/>
      <c r="C227" s="42"/>
      <c r="D227" s="252" t="s">
        <v>178</v>
      </c>
      <c r="E227" s="42"/>
      <c r="F227" s="253" t="s">
        <v>330</v>
      </c>
      <c r="G227" s="42"/>
      <c r="H227" s="42"/>
      <c r="I227" s="154"/>
      <c r="J227" s="154"/>
      <c r="K227" s="42"/>
      <c r="L227" s="42"/>
      <c r="M227" s="46"/>
      <c r="N227" s="254"/>
      <c r="O227" s="255"/>
      <c r="P227" s="87"/>
      <c r="Q227" s="87"/>
      <c r="R227" s="87"/>
      <c r="S227" s="87"/>
      <c r="T227" s="87"/>
      <c r="U227" s="87"/>
      <c r="V227" s="87"/>
      <c r="W227" s="87"/>
      <c r="X227" s="87"/>
      <c r="Y227" s="88"/>
      <c r="Z227" s="40"/>
      <c r="AA227" s="40"/>
      <c r="AB227" s="40"/>
      <c r="AC227" s="40"/>
      <c r="AD227" s="40"/>
      <c r="AE227" s="40"/>
      <c r="AT227" s="18" t="s">
        <v>178</v>
      </c>
      <c r="AU227" s="18" t="s">
        <v>90</v>
      </c>
    </row>
    <row r="228" s="2" customFormat="1">
      <c r="A228" s="40"/>
      <c r="B228" s="41"/>
      <c r="C228" s="42"/>
      <c r="D228" s="252" t="s">
        <v>180</v>
      </c>
      <c r="E228" s="42"/>
      <c r="F228" s="256" t="s">
        <v>331</v>
      </c>
      <c r="G228" s="42"/>
      <c r="H228" s="42"/>
      <c r="I228" s="154"/>
      <c r="J228" s="154"/>
      <c r="K228" s="42"/>
      <c r="L228" s="42"/>
      <c r="M228" s="46"/>
      <c r="N228" s="254"/>
      <c r="O228" s="255"/>
      <c r="P228" s="87"/>
      <c r="Q228" s="87"/>
      <c r="R228" s="87"/>
      <c r="S228" s="87"/>
      <c r="T228" s="87"/>
      <c r="U228" s="87"/>
      <c r="V228" s="87"/>
      <c r="W228" s="87"/>
      <c r="X228" s="87"/>
      <c r="Y228" s="88"/>
      <c r="Z228" s="40"/>
      <c r="AA228" s="40"/>
      <c r="AB228" s="40"/>
      <c r="AC228" s="40"/>
      <c r="AD228" s="40"/>
      <c r="AE228" s="40"/>
      <c r="AT228" s="18" t="s">
        <v>180</v>
      </c>
      <c r="AU228" s="18" t="s">
        <v>90</v>
      </c>
    </row>
    <row r="229" s="2" customFormat="1" ht="24" customHeight="1">
      <c r="A229" s="40"/>
      <c r="B229" s="41"/>
      <c r="C229" s="238" t="s">
        <v>332</v>
      </c>
      <c r="D229" s="238" t="s">
        <v>171</v>
      </c>
      <c r="E229" s="239" t="s">
        <v>333</v>
      </c>
      <c r="F229" s="240" t="s">
        <v>334</v>
      </c>
      <c r="G229" s="241" t="s">
        <v>203</v>
      </c>
      <c r="H229" s="242">
        <v>2</v>
      </c>
      <c r="I229" s="243"/>
      <c r="J229" s="243"/>
      <c r="K229" s="244">
        <f>ROUND(P229*H229,2)</f>
        <v>0</v>
      </c>
      <c r="L229" s="240" t="s">
        <v>175</v>
      </c>
      <c r="M229" s="46"/>
      <c r="N229" s="245" t="s">
        <v>36</v>
      </c>
      <c r="O229" s="246" t="s">
        <v>52</v>
      </c>
      <c r="P229" s="247">
        <f>I229+J229</f>
        <v>0</v>
      </c>
      <c r="Q229" s="247">
        <f>ROUND(I229*H229,2)</f>
        <v>0</v>
      </c>
      <c r="R229" s="247">
        <f>ROUND(J229*H229,2)</f>
        <v>0</v>
      </c>
      <c r="S229" s="87"/>
      <c r="T229" s="248">
        <f>S229*H229</f>
        <v>0</v>
      </c>
      <c r="U229" s="248">
        <v>0</v>
      </c>
      <c r="V229" s="248">
        <f>U229*H229</f>
        <v>0</v>
      </c>
      <c r="W229" s="248">
        <v>0</v>
      </c>
      <c r="X229" s="248">
        <f>W229*H229</f>
        <v>0</v>
      </c>
      <c r="Y229" s="249" t="s">
        <v>36</v>
      </c>
      <c r="Z229" s="40"/>
      <c r="AA229" s="40"/>
      <c r="AB229" s="40"/>
      <c r="AC229" s="40"/>
      <c r="AD229" s="40"/>
      <c r="AE229" s="40"/>
      <c r="AR229" s="250" t="s">
        <v>176</v>
      </c>
      <c r="AT229" s="250" t="s">
        <v>171</v>
      </c>
      <c r="AU229" s="250" t="s">
        <v>90</v>
      </c>
      <c r="AY229" s="18" t="s">
        <v>168</v>
      </c>
      <c r="BE229" s="251">
        <f>IF(O229="základní",K229,0)</f>
        <v>0</v>
      </c>
      <c r="BF229" s="251">
        <f>IF(O229="snížená",K229,0)</f>
        <v>0</v>
      </c>
      <c r="BG229" s="251">
        <f>IF(O229="zákl. přenesená",K229,0)</f>
        <v>0</v>
      </c>
      <c r="BH229" s="251">
        <f>IF(O229="sníž. přenesená",K229,0)</f>
        <v>0</v>
      </c>
      <c r="BI229" s="251">
        <f>IF(O229="nulová",K229,0)</f>
        <v>0</v>
      </c>
      <c r="BJ229" s="18" t="s">
        <v>176</v>
      </c>
      <c r="BK229" s="251">
        <f>ROUND(P229*H229,2)</f>
        <v>0</v>
      </c>
      <c r="BL229" s="18" t="s">
        <v>176</v>
      </c>
      <c r="BM229" s="250" t="s">
        <v>335</v>
      </c>
    </row>
    <row r="230" s="2" customFormat="1">
      <c r="A230" s="40"/>
      <c r="B230" s="41"/>
      <c r="C230" s="42"/>
      <c r="D230" s="252" t="s">
        <v>178</v>
      </c>
      <c r="E230" s="42"/>
      <c r="F230" s="253" t="s">
        <v>336</v>
      </c>
      <c r="G230" s="42"/>
      <c r="H230" s="42"/>
      <c r="I230" s="154"/>
      <c r="J230" s="154"/>
      <c r="K230" s="42"/>
      <c r="L230" s="42"/>
      <c r="M230" s="46"/>
      <c r="N230" s="254"/>
      <c r="O230" s="255"/>
      <c r="P230" s="87"/>
      <c r="Q230" s="87"/>
      <c r="R230" s="87"/>
      <c r="S230" s="87"/>
      <c r="T230" s="87"/>
      <c r="U230" s="87"/>
      <c r="V230" s="87"/>
      <c r="W230" s="87"/>
      <c r="X230" s="87"/>
      <c r="Y230" s="88"/>
      <c r="Z230" s="40"/>
      <c r="AA230" s="40"/>
      <c r="AB230" s="40"/>
      <c r="AC230" s="40"/>
      <c r="AD230" s="40"/>
      <c r="AE230" s="40"/>
      <c r="AT230" s="18" t="s">
        <v>178</v>
      </c>
      <c r="AU230" s="18" t="s">
        <v>90</v>
      </c>
    </row>
    <row r="231" s="2" customFormat="1">
      <c r="A231" s="40"/>
      <c r="B231" s="41"/>
      <c r="C231" s="42"/>
      <c r="D231" s="252" t="s">
        <v>180</v>
      </c>
      <c r="E231" s="42"/>
      <c r="F231" s="256" t="s">
        <v>337</v>
      </c>
      <c r="G231" s="42"/>
      <c r="H231" s="42"/>
      <c r="I231" s="154"/>
      <c r="J231" s="154"/>
      <c r="K231" s="42"/>
      <c r="L231" s="42"/>
      <c r="M231" s="46"/>
      <c r="N231" s="254"/>
      <c r="O231" s="255"/>
      <c r="P231" s="87"/>
      <c r="Q231" s="87"/>
      <c r="R231" s="87"/>
      <c r="S231" s="87"/>
      <c r="T231" s="87"/>
      <c r="U231" s="87"/>
      <c r="V231" s="87"/>
      <c r="W231" s="87"/>
      <c r="X231" s="87"/>
      <c r="Y231" s="88"/>
      <c r="Z231" s="40"/>
      <c r="AA231" s="40"/>
      <c r="AB231" s="40"/>
      <c r="AC231" s="40"/>
      <c r="AD231" s="40"/>
      <c r="AE231" s="40"/>
      <c r="AT231" s="18" t="s">
        <v>180</v>
      </c>
      <c r="AU231" s="18" t="s">
        <v>90</v>
      </c>
    </row>
    <row r="232" s="2" customFormat="1" ht="24" customHeight="1">
      <c r="A232" s="40"/>
      <c r="B232" s="41"/>
      <c r="C232" s="238" t="s">
        <v>212</v>
      </c>
      <c r="D232" s="238" t="s">
        <v>171</v>
      </c>
      <c r="E232" s="239" t="s">
        <v>338</v>
      </c>
      <c r="F232" s="240" t="s">
        <v>339</v>
      </c>
      <c r="G232" s="241" t="s">
        <v>203</v>
      </c>
      <c r="H232" s="242">
        <v>20</v>
      </c>
      <c r="I232" s="243"/>
      <c r="J232" s="243"/>
      <c r="K232" s="244">
        <f>ROUND(P232*H232,2)</f>
        <v>0</v>
      </c>
      <c r="L232" s="240" t="s">
        <v>175</v>
      </c>
      <c r="M232" s="46"/>
      <c r="N232" s="245" t="s">
        <v>36</v>
      </c>
      <c r="O232" s="246" t="s">
        <v>52</v>
      </c>
      <c r="P232" s="247">
        <f>I232+J232</f>
        <v>0</v>
      </c>
      <c r="Q232" s="247">
        <f>ROUND(I232*H232,2)</f>
        <v>0</v>
      </c>
      <c r="R232" s="247">
        <f>ROUND(J232*H232,2)</f>
        <v>0</v>
      </c>
      <c r="S232" s="87"/>
      <c r="T232" s="248">
        <f>S232*H232</f>
        <v>0</v>
      </c>
      <c r="U232" s="248">
        <v>0</v>
      </c>
      <c r="V232" s="248">
        <f>U232*H232</f>
        <v>0</v>
      </c>
      <c r="W232" s="248">
        <v>0</v>
      </c>
      <c r="X232" s="248">
        <f>W232*H232</f>
        <v>0</v>
      </c>
      <c r="Y232" s="249" t="s">
        <v>36</v>
      </c>
      <c r="Z232" s="40"/>
      <c r="AA232" s="40"/>
      <c r="AB232" s="40"/>
      <c r="AC232" s="40"/>
      <c r="AD232" s="40"/>
      <c r="AE232" s="40"/>
      <c r="AR232" s="250" t="s">
        <v>176</v>
      </c>
      <c r="AT232" s="250" t="s">
        <v>171</v>
      </c>
      <c r="AU232" s="250" t="s">
        <v>90</v>
      </c>
      <c r="AY232" s="18" t="s">
        <v>168</v>
      </c>
      <c r="BE232" s="251">
        <f>IF(O232="základní",K232,0)</f>
        <v>0</v>
      </c>
      <c r="BF232" s="251">
        <f>IF(O232="snížená",K232,0)</f>
        <v>0</v>
      </c>
      <c r="BG232" s="251">
        <f>IF(O232="zákl. přenesená",K232,0)</f>
        <v>0</v>
      </c>
      <c r="BH232" s="251">
        <f>IF(O232="sníž. přenesená",K232,0)</f>
        <v>0</v>
      </c>
      <c r="BI232" s="251">
        <f>IF(O232="nulová",K232,0)</f>
        <v>0</v>
      </c>
      <c r="BJ232" s="18" t="s">
        <v>176</v>
      </c>
      <c r="BK232" s="251">
        <f>ROUND(P232*H232,2)</f>
        <v>0</v>
      </c>
      <c r="BL232" s="18" t="s">
        <v>176</v>
      </c>
      <c r="BM232" s="250" t="s">
        <v>340</v>
      </c>
    </row>
    <row r="233" s="2" customFormat="1">
      <c r="A233" s="40"/>
      <c r="B233" s="41"/>
      <c r="C233" s="42"/>
      <c r="D233" s="252" t="s">
        <v>178</v>
      </c>
      <c r="E233" s="42"/>
      <c r="F233" s="253" t="s">
        <v>341</v>
      </c>
      <c r="G233" s="42"/>
      <c r="H233" s="42"/>
      <c r="I233" s="154"/>
      <c r="J233" s="154"/>
      <c r="K233" s="42"/>
      <c r="L233" s="42"/>
      <c r="M233" s="46"/>
      <c r="N233" s="254"/>
      <c r="O233" s="255"/>
      <c r="P233" s="87"/>
      <c r="Q233" s="87"/>
      <c r="R233" s="87"/>
      <c r="S233" s="87"/>
      <c r="T233" s="87"/>
      <c r="U233" s="87"/>
      <c r="V233" s="87"/>
      <c r="W233" s="87"/>
      <c r="X233" s="87"/>
      <c r="Y233" s="88"/>
      <c r="Z233" s="40"/>
      <c r="AA233" s="40"/>
      <c r="AB233" s="40"/>
      <c r="AC233" s="40"/>
      <c r="AD233" s="40"/>
      <c r="AE233" s="40"/>
      <c r="AT233" s="18" t="s">
        <v>178</v>
      </c>
      <c r="AU233" s="18" t="s">
        <v>90</v>
      </c>
    </row>
    <row r="234" s="2" customFormat="1">
      <c r="A234" s="40"/>
      <c r="B234" s="41"/>
      <c r="C234" s="42"/>
      <c r="D234" s="252" t="s">
        <v>180</v>
      </c>
      <c r="E234" s="42"/>
      <c r="F234" s="256" t="s">
        <v>337</v>
      </c>
      <c r="G234" s="42"/>
      <c r="H234" s="42"/>
      <c r="I234" s="154"/>
      <c r="J234" s="154"/>
      <c r="K234" s="42"/>
      <c r="L234" s="42"/>
      <c r="M234" s="46"/>
      <c r="N234" s="254"/>
      <c r="O234" s="255"/>
      <c r="P234" s="87"/>
      <c r="Q234" s="87"/>
      <c r="R234" s="87"/>
      <c r="S234" s="87"/>
      <c r="T234" s="87"/>
      <c r="U234" s="87"/>
      <c r="V234" s="87"/>
      <c r="W234" s="87"/>
      <c r="X234" s="87"/>
      <c r="Y234" s="88"/>
      <c r="Z234" s="40"/>
      <c r="AA234" s="40"/>
      <c r="AB234" s="40"/>
      <c r="AC234" s="40"/>
      <c r="AD234" s="40"/>
      <c r="AE234" s="40"/>
      <c r="AT234" s="18" t="s">
        <v>180</v>
      </c>
      <c r="AU234" s="18" t="s">
        <v>90</v>
      </c>
    </row>
    <row r="235" s="2" customFormat="1" ht="24" customHeight="1">
      <c r="A235" s="40"/>
      <c r="B235" s="41"/>
      <c r="C235" s="238" t="s">
        <v>8</v>
      </c>
      <c r="D235" s="238" t="s">
        <v>171</v>
      </c>
      <c r="E235" s="239" t="s">
        <v>342</v>
      </c>
      <c r="F235" s="240" t="s">
        <v>343</v>
      </c>
      <c r="G235" s="241" t="s">
        <v>224</v>
      </c>
      <c r="H235" s="242">
        <v>6</v>
      </c>
      <c r="I235" s="243"/>
      <c r="J235" s="243"/>
      <c r="K235" s="244">
        <f>ROUND(P235*H235,2)</f>
        <v>0</v>
      </c>
      <c r="L235" s="240" t="s">
        <v>175</v>
      </c>
      <c r="M235" s="46"/>
      <c r="N235" s="245" t="s">
        <v>36</v>
      </c>
      <c r="O235" s="246" t="s">
        <v>52</v>
      </c>
      <c r="P235" s="247">
        <f>I235+J235</f>
        <v>0</v>
      </c>
      <c r="Q235" s="247">
        <f>ROUND(I235*H235,2)</f>
        <v>0</v>
      </c>
      <c r="R235" s="247">
        <f>ROUND(J235*H235,2)</f>
        <v>0</v>
      </c>
      <c r="S235" s="87"/>
      <c r="T235" s="248">
        <f>S235*H235</f>
        <v>0</v>
      </c>
      <c r="U235" s="248">
        <v>0</v>
      </c>
      <c r="V235" s="248">
        <f>U235*H235</f>
        <v>0</v>
      </c>
      <c r="W235" s="248">
        <v>0</v>
      </c>
      <c r="X235" s="248">
        <f>W235*H235</f>
        <v>0</v>
      </c>
      <c r="Y235" s="249" t="s">
        <v>36</v>
      </c>
      <c r="Z235" s="40"/>
      <c r="AA235" s="40"/>
      <c r="AB235" s="40"/>
      <c r="AC235" s="40"/>
      <c r="AD235" s="40"/>
      <c r="AE235" s="40"/>
      <c r="AR235" s="250" t="s">
        <v>176</v>
      </c>
      <c r="AT235" s="250" t="s">
        <v>171</v>
      </c>
      <c r="AU235" s="250" t="s">
        <v>90</v>
      </c>
      <c r="AY235" s="18" t="s">
        <v>168</v>
      </c>
      <c r="BE235" s="251">
        <f>IF(O235="základní",K235,0)</f>
        <v>0</v>
      </c>
      <c r="BF235" s="251">
        <f>IF(O235="snížená",K235,0)</f>
        <v>0</v>
      </c>
      <c r="BG235" s="251">
        <f>IF(O235="zákl. přenesená",K235,0)</f>
        <v>0</v>
      </c>
      <c r="BH235" s="251">
        <f>IF(O235="sníž. přenesená",K235,0)</f>
        <v>0</v>
      </c>
      <c r="BI235" s="251">
        <f>IF(O235="nulová",K235,0)</f>
        <v>0</v>
      </c>
      <c r="BJ235" s="18" t="s">
        <v>176</v>
      </c>
      <c r="BK235" s="251">
        <f>ROUND(P235*H235,2)</f>
        <v>0</v>
      </c>
      <c r="BL235" s="18" t="s">
        <v>176</v>
      </c>
      <c r="BM235" s="250" t="s">
        <v>344</v>
      </c>
    </row>
    <row r="236" s="2" customFormat="1">
      <c r="A236" s="40"/>
      <c r="B236" s="41"/>
      <c r="C236" s="42"/>
      <c r="D236" s="252" t="s">
        <v>178</v>
      </c>
      <c r="E236" s="42"/>
      <c r="F236" s="253" t="s">
        <v>345</v>
      </c>
      <c r="G236" s="42"/>
      <c r="H236" s="42"/>
      <c r="I236" s="154"/>
      <c r="J236" s="154"/>
      <c r="K236" s="42"/>
      <c r="L236" s="42"/>
      <c r="M236" s="46"/>
      <c r="N236" s="254"/>
      <c r="O236" s="255"/>
      <c r="P236" s="87"/>
      <c r="Q236" s="87"/>
      <c r="R236" s="87"/>
      <c r="S236" s="87"/>
      <c r="T236" s="87"/>
      <c r="U236" s="87"/>
      <c r="V236" s="87"/>
      <c r="W236" s="87"/>
      <c r="X236" s="87"/>
      <c r="Y236" s="88"/>
      <c r="Z236" s="40"/>
      <c r="AA236" s="40"/>
      <c r="AB236" s="40"/>
      <c r="AC236" s="40"/>
      <c r="AD236" s="40"/>
      <c r="AE236" s="40"/>
      <c r="AT236" s="18" t="s">
        <v>178</v>
      </c>
      <c r="AU236" s="18" t="s">
        <v>90</v>
      </c>
    </row>
    <row r="237" s="2" customFormat="1">
      <c r="A237" s="40"/>
      <c r="B237" s="41"/>
      <c r="C237" s="42"/>
      <c r="D237" s="252" t="s">
        <v>180</v>
      </c>
      <c r="E237" s="42"/>
      <c r="F237" s="256" t="s">
        <v>346</v>
      </c>
      <c r="G237" s="42"/>
      <c r="H237" s="42"/>
      <c r="I237" s="154"/>
      <c r="J237" s="154"/>
      <c r="K237" s="42"/>
      <c r="L237" s="42"/>
      <c r="M237" s="46"/>
      <c r="N237" s="254"/>
      <c r="O237" s="255"/>
      <c r="P237" s="87"/>
      <c r="Q237" s="87"/>
      <c r="R237" s="87"/>
      <c r="S237" s="87"/>
      <c r="T237" s="87"/>
      <c r="U237" s="87"/>
      <c r="V237" s="87"/>
      <c r="W237" s="87"/>
      <c r="X237" s="87"/>
      <c r="Y237" s="88"/>
      <c r="Z237" s="40"/>
      <c r="AA237" s="40"/>
      <c r="AB237" s="40"/>
      <c r="AC237" s="40"/>
      <c r="AD237" s="40"/>
      <c r="AE237" s="40"/>
      <c r="AT237" s="18" t="s">
        <v>180</v>
      </c>
      <c r="AU237" s="18" t="s">
        <v>90</v>
      </c>
    </row>
    <row r="238" s="2" customFormat="1" ht="24" customHeight="1">
      <c r="A238" s="40"/>
      <c r="B238" s="41"/>
      <c r="C238" s="238" t="s">
        <v>347</v>
      </c>
      <c r="D238" s="238" t="s">
        <v>171</v>
      </c>
      <c r="E238" s="239" t="s">
        <v>348</v>
      </c>
      <c r="F238" s="240" t="s">
        <v>349</v>
      </c>
      <c r="G238" s="241" t="s">
        <v>224</v>
      </c>
      <c r="H238" s="242">
        <v>11.4</v>
      </c>
      <c r="I238" s="243"/>
      <c r="J238" s="243"/>
      <c r="K238" s="244">
        <f>ROUND(P238*H238,2)</f>
        <v>0</v>
      </c>
      <c r="L238" s="240" t="s">
        <v>175</v>
      </c>
      <c r="M238" s="46"/>
      <c r="N238" s="245" t="s">
        <v>36</v>
      </c>
      <c r="O238" s="246" t="s">
        <v>52</v>
      </c>
      <c r="P238" s="247">
        <f>I238+J238</f>
        <v>0</v>
      </c>
      <c r="Q238" s="247">
        <f>ROUND(I238*H238,2)</f>
        <v>0</v>
      </c>
      <c r="R238" s="247">
        <f>ROUND(J238*H238,2)</f>
        <v>0</v>
      </c>
      <c r="S238" s="87"/>
      <c r="T238" s="248">
        <f>S238*H238</f>
        <v>0</v>
      </c>
      <c r="U238" s="248">
        <v>0</v>
      </c>
      <c r="V238" s="248">
        <f>U238*H238</f>
        <v>0</v>
      </c>
      <c r="W238" s="248">
        <v>0</v>
      </c>
      <c r="X238" s="248">
        <f>W238*H238</f>
        <v>0</v>
      </c>
      <c r="Y238" s="249" t="s">
        <v>36</v>
      </c>
      <c r="Z238" s="40"/>
      <c r="AA238" s="40"/>
      <c r="AB238" s="40"/>
      <c r="AC238" s="40"/>
      <c r="AD238" s="40"/>
      <c r="AE238" s="40"/>
      <c r="AR238" s="250" t="s">
        <v>176</v>
      </c>
      <c r="AT238" s="250" t="s">
        <v>171</v>
      </c>
      <c r="AU238" s="250" t="s">
        <v>90</v>
      </c>
      <c r="AY238" s="18" t="s">
        <v>168</v>
      </c>
      <c r="BE238" s="251">
        <f>IF(O238="základní",K238,0)</f>
        <v>0</v>
      </c>
      <c r="BF238" s="251">
        <f>IF(O238="snížená",K238,0)</f>
        <v>0</v>
      </c>
      <c r="BG238" s="251">
        <f>IF(O238="zákl. přenesená",K238,0)</f>
        <v>0</v>
      </c>
      <c r="BH238" s="251">
        <f>IF(O238="sníž. přenesená",K238,0)</f>
        <v>0</v>
      </c>
      <c r="BI238" s="251">
        <f>IF(O238="nulová",K238,0)</f>
        <v>0</v>
      </c>
      <c r="BJ238" s="18" t="s">
        <v>176</v>
      </c>
      <c r="BK238" s="251">
        <f>ROUND(P238*H238,2)</f>
        <v>0</v>
      </c>
      <c r="BL238" s="18" t="s">
        <v>176</v>
      </c>
      <c r="BM238" s="250" t="s">
        <v>350</v>
      </c>
    </row>
    <row r="239" s="2" customFormat="1">
      <c r="A239" s="40"/>
      <c r="B239" s="41"/>
      <c r="C239" s="42"/>
      <c r="D239" s="252" t="s">
        <v>178</v>
      </c>
      <c r="E239" s="42"/>
      <c r="F239" s="253" t="s">
        <v>351</v>
      </c>
      <c r="G239" s="42"/>
      <c r="H239" s="42"/>
      <c r="I239" s="154"/>
      <c r="J239" s="154"/>
      <c r="K239" s="42"/>
      <c r="L239" s="42"/>
      <c r="M239" s="46"/>
      <c r="N239" s="254"/>
      <c r="O239" s="255"/>
      <c r="P239" s="87"/>
      <c r="Q239" s="87"/>
      <c r="R239" s="87"/>
      <c r="S239" s="87"/>
      <c r="T239" s="87"/>
      <c r="U239" s="87"/>
      <c r="V239" s="87"/>
      <c r="W239" s="87"/>
      <c r="X239" s="87"/>
      <c r="Y239" s="88"/>
      <c r="Z239" s="40"/>
      <c r="AA239" s="40"/>
      <c r="AB239" s="40"/>
      <c r="AC239" s="40"/>
      <c r="AD239" s="40"/>
      <c r="AE239" s="40"/>
      <c r="AT239" s="18" t="s">
        <v>178</v>
      </c>
      <c r="AU239" s="18" t="s">
        <v>90</v>
      </c>
    </row>
    <row r="240" s="2" customFormat="1">
      <c r="A240" s="40"/>
      <c r="B240" s="41"/>
      <c r="C240" s="42"/>
      <c r="D240" s="252" t="s">
        <v>180</v>
      </c>
      <c r="E240" s="42"/>
      <c r="F240" s="256" t="s">
        <v>352</v>
      </c>
      <c r="G240" s="42"/>
      <c r="H240" s="42"/>
      <c r="I240" s="154"/>
      <c r="J240" s="154"/>
      <c r="K240" s="42"/>
      <c r="L240" s="42"/>
      <c r="M240" s="46"/>
      <c r="N240" s="254"/>
      <c r="O240" s="255"/>
      <c r="P240" s="87"/>
      <c r="Q240" s="87"/>
      <c r="R240" s="87"/>
      <c r="S240" s="87"/>
      <c r="T240" s="87"/>
      <c r="U240" s="87"/>
      <c r="V240" s="87"/>
      <c r="W240" s="87"/>
      <c r="X240" s="87"/>
      <c r="Y240" s="88"/>
      <c r="Z240" s="40"/>
      <c r="AA240" s="40"/>
      <c r="AB240" s="40"/>
      <c r="AC240" s="40"/>
      <c r="AD240" s="40"/>
      <c r="AE240" s="40"/>
      <c r="AT240" s="18" t="s">
        <v>180</v>
      </c>
      <c r="AU240" s="18" t="s">
        <v>90</v>
      </c>
    </row>
    <row r="241" s="13" customFormat="1">
      <c r="A241" s="13"/>
      <c r="B241" s="257"/>
      <c r="C241" s="258"/>
      <c r="D241" s="252" t="s">
        <v>182</v>
      </c>
      <c r="E241" s="259" t="s">
        <v>36</v>
      </c>
      <c r="F241" s="260" t="s">
        <v>191</v>
      </c>
      <c r="G241" s="258"/>
      <c r="H241" s="259" t="s">
        <v>36</v>
      </c>
      <c r="I241" s="261"/>
      <c r="J241" s="261"/>
      <c r="K241" s="258"/>
      <c r="L241" s="258"/>
      <c r="M241" s="262"/>
      <c r="N241" s="263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  <c r="Y241" s="265"/>
      <c r="Z241" s="13"/>
      <c r="AA241" s="13"/>
      <c r="AB241" s="13"/>
      <c r="AC241" s="13"/>
      <c r="AD241" s="13"/>
      <c r="AE241" s="13"/>
      <c r="AT241" s="266" t="s">
        <v>182</v>
      </c>
      <c r="AU241" s="266" t="s">
        <v>90</v>
      </c>
      <c r="AV241" s="13" t="s">
        <v>88</v>
      </c>
      <c r="AW241" s="13" t="s">
        <v>5</v>
      </c>
      <c r="AX241" s="13" t="s">
        <v>81</v>
      </c>
      <c r="AY241" s="266" t="s">
        <v>168</v>
      </c>
    </row>
    <row r="242" s="14" customFormat="1">
      <c r="A242" s="14"/>
      <c r="B242" s="267"/>
      <c r="C242" s="268"/>
      <c r="D242" s="252" t="s">
        <v>182</v>
      </c>
      <c r="E242" s="269" t="s">
        <v>36</v>
      </c>
      <c r="F242" s="270" t="s">
        <v>353</v>
      </c>
      <c r="G242" s="268"/>
      <c r="H242" s="271">
        <v>11.4</v>
      </c>
      <c r="I242" s="272"/>
      <c r="J242" s="272"/>
      <c r="K242" s="268"/>
      <c r="L242" s="268"/>
      <c r="M242" s="273"/>
      <c r="N242" s="274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Y242" s="276"/>
      <c r="Z242" s="14"/>
      <c r="AA242" s="14"/>
      <c r="AB242" s="14"/>
      <c r="AC242" s="14"/>
      <c r="AD242" s="14"/>
      <c r="AE242" s="14"/>
      <c r="AT242" s="277" t="s">
        <v>182</v>
      </c>
      <c r="AU242" s="277" t="s">
        <v>90</v>
      </c>
      <c r="AV242" s="14" t="s">
        <v>90</v>
      </c>
      <c r="AW242" s="14" t="s">
        <v>5</v>
      </c>
      <c r="AX242" s="14" t="s">
        <v>81</v>
      </c>
      <c r="AY242" s="277" t="s">
        <v>168</v>
      </c>
    </row>
    <row r="243" s="15" customFormat="1">
      <c r="A243" s="15"/>
      <c r="B243" s="278"/>
      <c r="C243" s="279"/>
      <c r="D243" s="252" t="s">
        <v>182</v>
      </c>
      <c r="E243" s="280" t="s">
        <v>36</v>
      </c>
      <c r="F243" s="281" t="s">
        <v>193</v>
      </c>
      <c r="G243" s="279"/>
      <c r="H243" s="282">
        <v>11.4</v>
      </c>
      <c r="I243" s="283"/>
      <c r="J243" s="283"/>
      <c r="K243" s="279"/>
      <c r="L243" s="279"/>
      <c r="M243" s="284"/>
      <c r="N243" s="285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7"/>
      <c r="Z243" s="15"/>
      <c r="AA243" s="15"/>
      <c r="AB243" s="15"/>
      <c r="AC243" s="15"/>
      <c r="AD243" s="15"/>
      <c r="AE243" s="15"/>
      <c r="AT243" s="288" t="s">
        <v>182</v>
      </c>
      <c r="AU243" s="288" t="s">
        <v>90</v>
      </c>
      <c r="AV243" s="15" t="s">
        <v>176</v>
      </c>
      <c r="AW243" s="15" t="s">
        <v>5</v>
      </c>
      <c r="AX243" s="15" t="s">
        <v>88</v>
      </c>
      <c r="AY243" s="288" t="s">
        <v>168</v>
      </c>
    </row>
    <row r="244" s="2" customFormat="1" ht="24" customHeight="1">
      <c r="A244" s="40"/>
      <c r="B244" s="41"/>
      <c r="C244" s="238" t="s">
        <v>354</v>
      </c>
      <c r="D244" s="238" t="s">
        <v>171</v>
      </c>
      <c r="E244" s="239" t="s">
        <v>355</v>
      </c>
      <c r="F244" s="240" t="s">
        <v>356</v>
      </c>
      <c r="G244" s="241" t="s">
        <v>224</v>
      </c>
      <c r="H244" s="242">
        <v>9</v>
      </c>
      <c r="I244" s="243"/>
      <c r="J244" s="243"/>
      <c r="K244" s="244">
        <f>ROUND(P244*H244,2)</f>
        <v>0</v>
      </c>
      <c r="L244" s="240" t="s">
        <v>175</v>
      </c>
      <c r="M244" s="46"/>
      <c r="N244" s="245" t="s">
        <v>36</v>
      </c>
      <c r="O244" s="246" t="s">
        <v>52</v>
      </c>
      <c r="P244" s="247">
        <f>I244+J244</f>
        <v>0</v>
      </c>
      <c r="Q244" s="247">
        <f>ROUND(I244*H244,2)</f>
        <v>0</v>
      </c>
      <c r="R244" s="247">
        <f>ROUND(J244*H244,2)</f>
        <v>0</v>
      </c>
      <c r="S244" s="87"/>
      <c r="T244" s="248">
        <f>S244*H244</f>
        <v>0</v>
      </c>
      <c r="U244" s="248">
        <v>0</v>
      </c>
      <c r="V244" s="248">
        <f>U244*H244</f>
        <v>0</v>
      </c>
      <c r="W244" s="248">
        <v>0</v>
      </c>
      <c r="X244" s="248">
        <f>W244*H244</f>
        <v>0</v>
      </c>
      <c r="Y244" s="249" t="s">
        <v>36</v>
      </c>
      <c r="Z244" s="40"/>
      <c r="AA244" s="40"/>
      <c r="AB244" s="40"/>
      <c r="AC244" s="40"/>
      <c r="AD244" s="40"/>
      <c r="AE244" s="40"/>
      <c r="AR244" s="250" t="s">
        <v>176</v>
      </c>
      <c r="AT244" s="250" t="s">
        <v>171</v>
      </c>
      <c r="AU244" s="250" t="s">
        <v>90</v>
      </c>
      <c r="AY244" s="18" t="s">
        <v>168</v>
      </c>
      <c r="BE244" s="251">
        <f>IF(O244="základní",K244,0)</f>
        <v>0</v>
      </c>
      <c r="BF244" s="251">
        <f>IF(O244="snížená",K244,0)</f>
        <v>0</v>
      </c>
      <c r="BG244" s="251">
        <f>IF(O244="zákl. přenesená",K244,0)</f>
        <v>0</v>
      </c>
      <c r="BH244" s="251">
        <f>IF(O244="sníž. přenesená",K244,0)</f>
        <v>0</v>
      </c>
      <c r="BI244" s="251">
        <f>IF(O244="nulová",K244,0)</f>
        <v>0</v>
      </c>
      <c r="BJ244" s="18" t="s">
        <v>176</v>
      </c>
      <c r="BK244" s="251">
        <f>ROUND(P244*H244,2)</f>
        <v>0</v>
      </c>
      <c r="BL244" s="18" t="s">
        <v>176</v>
      </c>
      <c r="BM244" s="250" t="s">
        <v>357</v>
      </c>
    </row>
    <row r="245" s="2" customFormat="1">
      <c r="A245" s="40"/>
      <c r="B245" s="41"/>
      <c r="C245" s="42"/>
      <c r="D245" s="252" t="s">
        <v>178</v>
      </c>
      <c r="E245" s="42"/>
      <c r="F245" s="253" t="s">
        <v>358</v>
      </c>
      <c r="G245" s="42"/>
      <c r="H245" s="42"/>
      <c r="I245" s="154"/>
      <c r="J245" s="154"/>
      <c r="K245" s="42"/>
      <c r="L245" s="42"/>
      <c r="M245" s="46"/>
      <c r="N245" s="254"/>
      <c r="O245" s="255"/>
      <c r="P245" s="87"/>
      <c r="Q245" s="87"/>
      <c r="R245" s="87"/>
      <c r="S245" s="87"/>
      <c r="T245" s="87"/>
      <c r="U245" s="87"/>
      <c r="V245" s="87"/>
      <c r="W245" s="87"/>
      <c r="X245" s="87"/>
      <c r="Y245" s="88"/>
      <c r="Z245" s="40"/>
      <c r="AA245" s="40"/>
      <c r="AB245" s="40"/>
      <c r="AC245" s="40"/>
      <c r="AD245" s="40"/>
      <c r="AE245" s="40"/>
      <c r="AT245" s="18" t="s">
        <v>178</v>
      </c>
      <c r="AU245" s="18" t="s">
        <v>90</v>
      </c>
    </row>
    <row r="246" s="2" customFormat="1">
      <c r="A246" s="40"/>
      <c r="B246" s="41"/>
      <c r="C246" s="42"/>
      <c r="D246" s="252" t="s">
        <v>180</v>
      </c>
      <c r="E246" s="42"/>
      <c r="F246" s="256" t="s">
        <v>359</v>
      </c>
      <c r="G246" s="42"/>
      <c r="H246" s="42"/>
      <c r="I246" s="154"/>
      <c r="J246" s="154"/>
      <c r="K246" s="42"/>
      <c r="L246" s="42"/>
      <c r="M246" s="46"/>
      <c r="N246" s="254"/>
      <c r="O246" s="255"/>
      <c r="P246" s="87"/>
      <c r="Q246" s="87"/>
      <c r="R246" s="87"/>
      <c r="S246" s="87"/>
      <c r="T246" s="87"/>
      <c r="U246" s="87"/>
      <c r="V246" s="87"/>
      <c r="W246" s="87"/>
      <c r="X246" s="87"/>
      <c r="Y246" s="88"/>
      <c r="Z246" s="40"/>
      <c r="AA246" s="40"/>
      <c r="AB246" s="40"/>
      <c r="AC246" s="40"/>
      <c r="AD246" s="40"/>
      <c r="AE246" s="40"/>
      <c r="AT246" s="18" t="s">
        <v>180</v>
      </c>
      <c r="AU246" s="18" t="s">
        <v>90</v>
      </c>
    </row>
    <row r="247" s="13" customFormat="1">
      <c r="A247" s="13"/>
      <c r="B247" s="257"/>
      <c r="C247" s="258"/>
      <c r="D247" s="252" t="s">
        <v>182</v>
      </c>
      <c r="E247" s="259" t="s">
        <v>36</v>
      </c>
      <c r="F247" s="260" t="s">
        <v>191</v>
      </c>
      <c r="G247" s="258"/>
      <c r="H247" s="259" t="s">
        <v>36</v>
      </c>
      <c r="I247" s="261"/>
      <c r="J247" s="261"/>
      <c r="K247" s="258"/>
      <c r="L247" s="258"/>
      <c r="M247" s="262"/>
      <c r="N247" s="263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  <c r="Y247" s="265"/>
      <c r="Z247" s="13"/>
      <c r="AA247" s="13"/>
      <c r="AB247" s="13"/>
      <c r="AC247" s="13"/>
      <c r="AD247" s="13"/>
      <c r="AE247" s="13"/>
      <c r="AT247" s="266" t="s">
        <v>182</v>
      </c>
      <c r="AU247" s="266" t="s">
        <v>90</v>
      </c>
      <c r="AV247" s="13" t="s">
        <v>88</v>
      </c>
      <c r="AW247" s="13" t="s">
        <v>5</v>
      </c>
      <c r="AX247" s="13" t="s">
        <v>81</v>
      </c>
      <c r="AY247" s="266" t="s">
        <v>168</v>
      </c>
    </row>
    <row r="248" s="14" customFormat="1">
      <c r="A248" s="14"/>
      <c r="B248" s="267"/>
      <c r="C248" s="268"/>
      <c r="D248" s="252" t="s">
        <v>182</v>
      </c>
      <c r="E248" s="269" t="s">
        <v>36</v>
      </c>
      <c r="F248" s="270" t="s">
        <v>360</v>
      </c>
      <c r="G248" s="268"/>
      <c r="H248" s="271">
        <v>9</v>
      </c>
      <c r="I248" s="272"/>
      <c r="J248" s="272"/>
      <c r="K248" s="268"/>
      <c r="L248" s="268"/>
      <c r="M248" s="273"/>
      <c r="N248" s="274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Y248" s="276"/>
      <c r="Z248" s="14"/>
      <c r="AA248" s="14"/>
      <c r="AB248" s="14"/>
      <c r="AC248" s="14"/>
      <c r="AD248" s="14"/>
      <c r="AE248" s="14"/>
      <c r="AT248" s="277" t="s">
        <v>182</v>
      </c>
      <c r="AU248" s="277" t="s">
        <v>90</v>
      </c>
      <c r="AV248" s="14" t="s">
        <v>90</v>
      </c>
      <c r="AW248" s="14" t="s">
        <v>5</v>
      </c>
      <c r="AX248" s="14" t="s">
        <v>81</v>
      </c>
      <c r="AY248" s="277" t="s">
        <v>168</v>
      </c>
    </row>
    <row r="249" s="15" customFormat="1">
      <c r="A249" s="15"/>
      <c r="B249" s="278"/>
      <c r="C249" s="279"/>
      <c r="D249" s="252" t="s">
        <v>182</v>
      </c>
      <c r="E249" s="280" t="s">
        <v>36</v>
      </c>
      <c r="F249" s="281" t="s">
        <v>193</v>
      </c>
      <c r="G249" s="279"/>
      <c r="H249" s="282">
        <v>9</v>
      </c>
      <c r="I249" s="283"/>
      <c r="J249" s="283"/>
      <c r="K249" s="279"/>
      <c r="L249" s="279"/>
      <c r="M249" s="284"/>
      <c r="N249" s="285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7"/>
      <c r="Z249" s="15"/>
      <c r="AA249" s="15"/>
      <c r="AB249" s="15"/>
      <c r="AC249" s="15"/>
      <c r="AD249" s="15"/>
      <c r="AE249" s="15"/>
      <c r="AT249" s="288" t="s">
        <v>182</v>
      </c>
      <c r="AU249" s="288" t="s">
        <v>90</v>
      </c>
      <c r="AV249" s="15" t="s">
        <v>176</v>
      </c>
      <c r="AW249" s="15" t="s">
        <v>5</v>
      </c>
      <c r="AX249" s="15" t="s">
        <v>88</v>
      </c>
      <c r="AY249" s="288" t="s">
        <v>168</v>
      </c>
    </row>
    <row r="250" s="2" customFormat="1" ht="24" customHeight="1">
      <c r="A250" s="40"/>
      <c r="B250" s="41"/>
      <c r="C250" s="238" t="s">
        <v>361</v>
      </c>
      <c r="D250" s="238" t="s">
        <v>171</v>
      </c>
      <c r="E250" s="239" t="s">
        <v>362</v>
      </c>
      <c r="F250" s="240" t="s">
        <v>363</v>
      </c>
      <c r="G250" s="241" t="s">
        <v>364</v>
      </c>
      <c r="H250" s="242">
        <v>37.350000000000001</v>
      </c>
      <c r="I250" s="243"/>
      <c r="J250" s="243"/>
      <c r="K250" s="244">
        <f>ROUND(P250*H250,2)</f>
        <v>0</v>
      </c>
      <c r="L250" s="240" t="s">
        <v>175</v>
      </c>
      <c r="M250" s="46"/>
      <c r="N250" s="245" t="s">
        <v>36</v>
      </c>
      <c r="O250" s="246" t="s">
        <v>52</v>
      </c>
      <c r="P250" s="247">
        <f>I250+J250</f>
        <v>0</v>
      </c>
      <c r="Q250" s="247">
        <f>ROUND(I250*H250,2)</f>
        <v>0</v>
      </c>
      <c r="R250" s="247">
        <f>ROUND(J250*H250,2)</f>
        <v>0</v>
      </c>
      <c r="S250" s="87"/>
      <c r="T250" s="248">
        <f>S250*H250</f>
        <v>0</v>
      </c>
      <c r="U250" s="248">
        <v>0</v>
      </c>
      <c r="V250" s="248">
        <f>U250*H250</f>
        <v>0</v>
      </c>
      <c r="W250" s="248">
        <v>0</v>
      </c>
      <c r="X250" s="248">
        <f>W250*H250</f>
        <v>0</v>
      </c>
      <c r="Y250" s="249" t="s">
        <v>36</v>
      </c>
      <c r="Z250" s="40"/>
      <c r="AA250" s="40"/>
      <c r="AB250" s="40"/>
      <c r="AC250" s="40"/>
      <c r="AD250" s="40"/>
      <c r="AE250" s="40"/>
      <c r="AR250" s="250" t="s">
        <v>176</v>
      </c>
      <c r="AT250" s="250" t="s">
        <v>171</v>
      </c>
      <c r="AU250" s="250" t="s">
        <v>90</v>
      </c>
      <c r="AY250" s="18" t="s">
        <v>168</v>
      </c>
      <c r="BE250" s="251">
        <f>IF(O250="základní",K250,0)</f>
        <v>0</v>
      </c>
      <c r="BF250" s="251">
        <f>IF(O250="snížená",K250,0)</f>
        <v>0</v>
      </c>
      <c r="BG250" s="251">
        <f>IF(O250="zákl. přenesená",K250,0)</f>
        <v>0</v>
      </c>
      <c r="BH250" s="251">
        <f>IF(O250="sníž. přenesená",K250,0)</f>
        <v>0</v>
      </c>
      <c r="BI250" s="251">
        <f>IF(O250="nulová",K250,0)</f>
        <v>0</v>
      </c>
      <c r="BJ250" s="18" t="s">
        <v>176</v>
      </c>
      <c r="BK250" s="251">
        <f>ROUND(P250*H250,2)</f>
        <v>0</v>
      </c>
      <c r="BL250" s="18" t="s">
        <v>176</v>
      </c>
      <c r="BM250" s="250" t="s">
        <v>365</v>
      </c>
    </row>
    <row r="251" s="2" customFormat="1">
      <c r="A251" s="40"/>
      <c r="B251" s="41"/>
      <c r="C251" s="42"/>
      <c r="D251" s="252" t="s">
        <v>178</v>
      </c>
      <c r="E251" s="42"/>
      <c r="F251" s="253" t="s">
        <v>366</v>
      </c>
      <c r="G251" s="42"/>
      <c r="H251" s="42"/>
      <c r="I251" s="154"/>
      <c r="J251" s="154"/>
      <c r="K251" s="42"/>
      <c r="L251" s="42"/>
      <c r="M251" s="46"/>
      <c r="N251" s="254"/>
      <c r="O251" s="255"/>
      <c r="P251" s="87"/>
      <c r="Q251" s="87"/>
      <c r="R251" s="87"/>
      <c r="S251" s="87"/>
      <c r="T251" s="87"/>
      <c r="U251" s="87"/>
      <c r="V251" s="87"/>
      <c r="W251" s="87"/>
      <c r="X251" s="87"/>
      <c r="Y251" s="88"/>
      <c r="Z251" s="40"/>
      <c r="AA251" s="40"/>
      <c r="AB251" s="40"/>
      <c r="AC251" s="40"/>
      <c r="AD251" s="40"/>
      <c r="AE251" s="40"/>
      <c r="AT251" s="18" t="s">
        <v>178</v>
      </c>
      <c r="AU251" s="18" t="s">
        <v>90</v>
      </c>
    </row>
    <row r="252" s="2" customFormat="1">
      <c r="A252" s="40"/>
      <c r="B252" s="41"/>
      <c r="C252" s="42"/>
      <c r="D252" s="252" t="s">
        <v>180</v>
      </c>
      <c r="E252" s="42"/>
      <c r="F252" s="256" t="s">
        <v>367</v>
      </c>
      <c r="G252" s="42"/>
      <c r="H252" s="42"/>
      <c r="I252" s="154"/>
      <c r="J252" s="154"/>
      <c r="K252" s="42"/>
      <c r="L252" s="42"/>
      <c r="M252" s="46"/>
      <c r="N252" s="254"/>
      <c r="O252" s="255"/>
      <c r="P252" s="87"/>
      <c r="Q252" s="87"/>
      <c r="R252" s="87"/>
      <c r="S252" s="87"/>
      <c r="T252" s="87"/>
      <c r="U252" s="87"/>
      <c r="V252" s="87"/>
      <c r="W252" s="87"/>
      <c r="X252" s="87"/>
      <c r="Y252" s="88"/>
      <c r="Z252" s="40"/>
      <c r="AA252" s="40"/>
      <c r="AB252" s="40"/>
      <c r="AC252" s="40"/>
      <c r="AD252" s="40"/>
      <c r="AE252" s="40"/>
      <c r="AT252" s="18" t="s">
        <v>180</v>
      </c>
      <c r="AU252" s="18" t="s">
        <v>90</v>
      </c>
    </row>
    <row r="253" s="13" customFormat="1">
      <c r="A253" s="13"/>
      <c r="B253" s="257"/>
      <c r="C253" s="258"/>
      <c r="D253" s="252" t="s">
        <v>182</v>
      </c>
      <c r="E253" s="259" t="s">
        <v>36</v>
      </c>
      <c r="F253" s="260" t="s">
        <v>191</v>
      </c>
      <c r="G253" s="258"/>
      <c r="H253" s="259" t="s">
        <v>36</v>
      </c>
      <c r="I253" s="261"/>
      <c r="J253" s="261"/>
      <c r="K253" s="258"/>
      <c r="L253" s="258"/>
      <c r="M253" s="262"/>
      <c r="N253" s="263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265"/>
      <c r="Z253" s="13"/>
      <c r="AA253" s="13"/>
      <c r="AB253" s="13"/>
      <c r="AC253" s="13"/>
      <c r="AD253" s="13"/>
      <c r="AE253" s="13"/>
      <c r="AT253" s="266" t="s">
        <v>182</v>
      </c>
      <c r="AU253" s="266" t="s">
        <v>90</v>
      </c>
      <c r="AV253" s="13" t="s">
        <v>88</v>
      </c>
      <c r="AW253" s="13" t="s">
        <v>5</v>
      </c>
      <c r="AX253" s="13" t="s">
        <v>81</v>
      </c>
      <c r="AY253" s="266" t="s">
        <v>168</v>
      </c>
    </row>
    <row r="254" s="14" customFormat="1">
      <c r="A254" s="14"/>
      <c r="B254" s="267"/>
      <c r="C254" s="268"/>
      <c r="D254" s="252" t="s">
        <v>182</v>
      </c>
      <c r="E254" s="269" t="s">
        <v>36</v>
      </c>
      <c r="F254" s="270" t="s">
        <v>368</v>
      </c>
      <c r="G254" s="268"/>
      <c r="H254" s="271">
        <v>37.350000000000001</v>
      </c>
      <c r="I254" s="272"/>
      <c r="J254" s="272"/>
      <c r="K254" s="268"/>
      <c r="L254" s="268"/>
      <c r="M254" s="273"/>
      <c r="N254" s="274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Y254" s="276"/>
      <c r="Z254" s="14"/>
      <c r="AA254" s="14"/>
      <c r="AB254" s="14"/>
      <c r="AC254" s="14"/>
      <c r="AD254" s="14"/>
      <c r="AE254" s="14"/>
      <c r="AT254" s="277" t="s">
        <v>182</v>
      </c>
      <c r="AU254" s="277" t="s">
        <v>90</v>
      </c>
      <c r="AV254" s="14" t="s">
        <v>90</v>
      </c>
      <c r="AW254" s="14" t="s">
        <v>5</v>
      </c>
      <c r="AX254" s="14" t="s">
        <v>81</v>
      </c>
      <c r="AY254" s="277" t="s">
        <v>168</v>
      </c>
    </row>
    <row r="255" s="15" customFormat="1">
      <c r="A255" s="15"/>
      <c r="B255" s="278"/>
      <c r="C255" s="279"/>
      <c r="D255" s="252" t="s">
        <v>182</v>
      </c>
      <c r="E255" s="280" t="s">
        <v>36</v>
      </c>
      <c r="F255" s="281" t="s">
        <v>193</v>
      </c>
      <c r="G255" s="279"/>
      <c r="H255" s="282">
        <v>37.350000000000001</v>
      </c>
      <c r="I255" s="283"/>
      <c r="J255" s="283"/>
      <c r="K255" s="279"/>
      <c r="L255" s="279"/>
      <c r="M255" s="284"/>
      <c r="N255" s="285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7"/>
      <c r="Z255" s="15"/>
      <c r="AA255" s="15"/>
      <c r="AB255" s="15"/>
      <c r="AC255" s="15"/>
      <c r="AD255" s="15"/>
      <c r="AE255" s="15"/>
      <c r="AT255" s="288" t="s">
        <v>182</v>
      </c>
      <c r="AU255" s="288" t="s">
        <v>90</v>
      </c>
      <c r="AV255" s="15" t="s">
        <v>176</v>
      </c>
      <c r="AW255" s="15" t="s">
        <v>5</v>
      </c>
      <c r="AX255" s="15" t="s">
        <v>88</v>
      </c>
      <c r="AY255" s="288" t="s">
        <v>168</v>
      </c>
    </row>
    <row r="256" s="2" customFormat="1" ht="24" customHeight="1">
      <c r="A256" s="40"/>
      <c r="B256" s="41"/>
      <c r="C256" s="238" t="s">
        <v>229</v>
      </c>
      <c r="D256" s="238" t="s">
        <v>171</v>
      </c>
      <c r="E256" s="239" t="s">
        <v>369</v>
      </c>
      <c r="F256" s="240" t="s">
        <v>370</v>
      </c>
      <c r="G256" s="241" t="s">
        <v>364</v>
      </c>
      <c r="H256" s="242">
        <v>25</v>
      </c>
      <c r="I256" s="243"/>
      <c r="J256" s="243"/>
      <c r="K256" s="244">
        <f>ROUND(P256*H256,2)</f>
        <v>0</v>
      </c>
      <c r="L256" s="240" t="s">
        <v>175</v>
      </c>
      <c r="M256" s="46"/>
      <c r="N256" s="245" t="s">
        <v>36</v>
      </c>
      <c r="O256" s="246" t="s">
        <v>52</v>
      </c>
      <c r="P256" s="247">
        <f>I256+J256</f>
        <v>0</v>
      </c>
      <c r="Q256" s="247">
        <f>ROUND(I256*H256,2)</f>
        <v>0</v>
      </c>
      <c r="R256" s="247">
        <f>ROUND(J256*H256,2)</f>
        <v>0</v>
      </c>
      <c r="S256" s="87"/>
      <c r="T256" s="248">
        <f>S256*H256</f>
        <v>0</v>
      </c>
      <c r="U256" s="248">
        <v>0</v>
      </c>
      <c r="V256" s="248">
        <f>U256*H256</f>
        <v>0</v>
      </c>
      <c r="W256" s="248">
        <v>0</v>
      </c>
      <c r="X256" s="248">
        <f>W256*H256</f>
        <v>0</v>
      </c>
      <c r="Y256" s="249" t="s">
        <v>36</v>
      </c>
      <c r="Z256" s="40"/>
      <c r="AA256" s="40"/>
      <c r="AB256" s="40"/>
      <c r="AC256" s="40"/>
      <c r="AD256" s="40"/>
      <c r="AE256" s="40"/>
      <c r="AR256" s="250" t="s">
        <v>176</v>
      </c>
      <c r="AT256" s="250" t="s">
        <v>171</v>
      </c>
      <c r="AU256" s="250" t="s">
        <v>90</v>
      </c>
      <c r="AY256" s="18" t="s">
        <v>168</v>
      </c>
      <c r="BE256" s="251">
        <f>IF(O256="základní",K256,0)</f>
        <v>0</v>
      </c>
      <c r="BF256" s="251">
        <f>IF(O256="snížená",K256,0)</f>
        <v>0</v>
      </c>
      <c r="BG256" s="251">
        <f>IF(O256="zákl. přenesená",K256,0)</f>
        <v>0</v>
      </c>
      <c r="BH256" s="251">
        <f>IF(O256="sníž. přenesená",K256,0)</f>
        <v>0</v>
      </c>
      <c r="BI256" s="251">
        <f>IF(O256="nulová",K256,0)</f>
        <v>0</v>
      </c>
      <c r="BJ256" s="18" t="s">
        <v>176</v>
      </c>
      <c r="BK256" s="251">
        <f>ROUND(P256*H256,2)</f>
        <v>0</v>
      </c>
      <c r="BL256" s="18" t="s">
        <v>176</v>
      </c>
      <c r="BM256" s="250" t="s">
        <v>371</v>
      </c>
    </row>
    <row r="257" s="2" customFormat="1">
      <c r="A257" s="40"/>
      <c r="B257" s="41"/>
      <c r="C257" s="42"/>
      <c r="D257" s="252" t="s">
        <v>178</v>
      </c>
      <c r="E257" s="42"/>
      <c r="F257" s="253" t="s">
        <v>372</v>
      </c>
      <c r="G257" s="42"/>
      <c r="H257" s="42"/>
      <c r="I257" s="154"/>
      <c r="J257" s="154"/>
      <c r="K257" s="42"/>
      <c r="L257" s="42"/>
      <c r="M257" s="46"/>
      <c r="N257" s="254"/>
      <c r="O257" s="255"/>
      <c r="P257" s="87"/>
      <c r="Q257" s="87"/>
      <c r="R257" s="87"/>
      <c r="S257" s="87"/>
      <c r="T257" s="87"/>
      <c r="U257" s="87"/>
      <c r="V257" s="87"/>
      <c r="W257" s="87"/>
      <c r="X257" s="87"/>
      <c r="Y257" s="88"/>
      <c r="Z257" s="40"/>
      <c r="AA257" s="40"/>
      <c r="AB257" s="40"/>
      <c r="AC257" s="40"/>
      <c r="AD257" s="40"/>
      <c r="AE257" s="40"/>
      <c r="AT257" s="18" t="s">
        <v>178</v>
      </c>
      <c r="AU257" s="18" t="s">
        <v>90</v>
      </c>
    </row>
    <row r="258" s="2" customFormat="1">
      <c r="A258" s="40"/>
      <c r="B258" s="41"/>
      <c r="C258" s="42"/>
      <c r="D258" s="252" t="s">
        <v>180</v>
      </c>
      <c r="E258" s="42"/>
      <c r="F258" s="256" t="s">
        <v>373</v>
      </c>
      <c r="G258" s="42"/>
      <c r="H258" s="42"/>
      <c r="I258" s="154"/>
      <c r="J258" s="154"/>
      <c r="K258" s="42"/>
      <c r="L258" s="42"/>
      <c r="M258" s="46"/>
      <c r="N258" s="254"/>
      <c r="O258" s="255"/>
      <c r="P258" s="87"/>
      <c r="Q258" s="87"/>
      <c r="R258" s="87"/>
      <c r="S258" s="87"/>
      <c r="T258" s="87"/>
      <c r="U258" s="87"/>
      <c r="V258" s="87"/>
      <c r="W258" s="87"/>
      <c r="X258" s="87"/>
      <c r="Y258" s="88"/>
      <c r="Z258" s="40"/>
      <c r="AA258" s="40"/>
      <c r="AB258" s="40"/>
      <c r="AC258" s="40"/>
      <c r="AD258" s="40"/>
      <c r="AE258" s="40"/>
      <c r="AT258" s="18" t="s">
        <v>180</v>
      </c>
      <c r="AU258" s="18" t="s">
        <v>90</v>
      </c>
    </row>
    <row r="259" s="2" customFormat="1" ht="24" customHeight="1">
      <c r="A259" s="40"/>
      <c r="B259" s="41"/>
      <c r="C259" s="238" t="s">
        <v>374</v>
      </c>
      <c r="D259" s="238" t="s">
        <v>171</v>
      </c>
      <c r="E259" s="239" t="s">
        <v>375</v>
      </c>
      <c r="F259" s="240" t="s">
        <v>376</v>
      </c>
      <c r="G259" s="241" t="s">
        <v>364</v>
      </c>
      <c r="H259" s="242">
        <v>27</v>
      </c>
      <c r="I259" s="243"/>
      <c r="J259" s="243"/>
      <c r="K259" s="244">
        <f>ROUND(P259*H259,2)</f>
        <v>0</v>
      </c>
      <c r="L259" s="240" t="s">
        <v>175</v>
      </c>
      <c r="M259" s="46"/>
      <c r="N259" s="245" t="s">
        <v>36</v>
      </c>
      <c r="O259" s="246" t="s">
        <v>52</v>
      </c>
      <c r="P259" s="247">
        <f>I259+J259</f>
        <v>0</v>
      </c>
      <c r="Q259" s="247">
        <f>ROUND(I259*H259,2)</f>
        <v>0</v>
      </c>
      <c r="R259" s="247">
        <f>ROUND(J259*H259,2)</f>
        <v>0</v>
      </c>
      <c r="S259" s="87"/>
      <c r="T259" s="248">
        <f>S259*H259</f>
        <v>0</v>
      </c>
      <c r="U259" s="248">
        <v>0</v>
      </c>
      <c r="V259" s="248">
        <f>U259*H259</f>
        <v>0</v>
      </c>
      <c r="W259" s="248">
        <v>0</v>
      </c>
      <c r="X259" s="248">
        <f>W259*H259</f>
        <v>0</v>
      </c>
      <c r="Y259" s="249" t="s">
        <v>36</v>
      </c>
      <c r="Z259" s="40"/>
      <c r="AA259" s="40"/>
      <c r="AB259" s="40"/>
      <c r="AC259" s="40"/>
      <c r="AD259" s="40"/>
      <c r="AE259" s="40"/>
      <c r="AR259" s="250" t="s">
        <v>176</v>
      </c>
      <c r="AT259" s="250" t="s">
        <v>171</v>
      </c>
      <c r="AU259" s="250" t="s">
        <v>90</v>
      </c>
      <c r="AY259" s="18" t="s">
        <v>168</v>
      </c>
      <c r="BE259" s="251">
        <f>IF(O259="základní",K259,0)</f>
        <v>0</v>
      </c>
      <c r="BF259" s="251">
        <f>IF(O259="snížená",K259,0)</f>
        <v>0</v>
      </c>
      <c r="BG259" s="251">
        <f>IF(O259="zákl. přenesená",K259,0)</f>
        <v>0</v>
      </c>
      <c r="BH259" s="251">
        <f>IF(O259="sníž. přenesená",K259,0)</f>
        <v>0</v>
      </c>
      <c r="BI259" s="251">
        <f>IF(O259="nulová",K259,0)</f>
        <v>0</v>
      </c>
      <c r="BJ259" s="18" t="s">
        <v>176</v>
      </c>
      <c r="BK259" s="251">
        <f>ROUND(P259*H259,2)</f>
        <v>0</v>
      </c>
      <c r="BL259" s="18" t="s">
        <v>176</v>
      </c>
      <c r="BM259" s="250" t="s">
        <v>377</v>
      </c>
    </row>
    <row r="260" s="2" customFormat="1">
      <c r="A260" s="40"/>
      <c r="B260" s="41"/>
      <c r="C260" s="42"/>
      <c r="D260" s="252" t="s">
        <v>178</v>
      </c>
      <c r="E260" s="42"/>
      <c r="F260" s="253" t="s">
        <v>378</v>
      </c>
      <c r="G260" s="42"/>
      <c r="H260" s="42"/>
      <c r="I260" s="154"/>
      <c r="J260" s="154"/>
      <c r="K260" s="42"/>
      <c r="L260" s="42"/>
      <c r="M260" s="46"/>
      <c r="N260" s="254"/>
      <c r="O260" s="255"/>
      <c r="P260" s="87"/>
      <c r="Q260" s="87"/>
      <c r="R260" s="87"/>
      <c r="S260" s="87"/>
      <c r="T260" s="87"/>
      <c r="U260" s="87"/>
      <c r="V260" s="87"/>
      <c r="W260" s="87"/>
      <c r="X260" s="87"/>
      <c r="Y260" s="88"/>
      <c r="Z260" s="40"/>
      <c r="AA260" s="40"/>
      <c r="AB260" s="40"/>
      <c r="AC260" s="40"/>
      <c r="AD260" s="40"/>
      <c r="AE260" s="40"/>
      <c r="AT260" s="18" t="s">
        <v>178</v>
      </c>
      <c r="AU260" s="18" t="s">
        <v>90</v>
      </c>
    </row>
    <row r="261" s="2" customFormat="1">
      <c r="A261" s="40"/>
      <c r="B261" s="41"/>
      <c r="C261" s="42"/>
      <c r="D261" s="252" t="s">
        <v>180</v>
      </c>
      <c r="E261" s="42"/>
      <c r="F261" s="256" t="s">
        <v>379</v>
      </c>
      <c r="G261" s="42"/>
      <c r="H261" s="42"/>
      <c r="I261" s="154"/>
      <c r="J261" s="154"/>
      <c r="K261" s="42"/>
      <c r="L261" s="42"/>
      <c r="M261" s="46"/>
      <c r="N261" s="254"/>
      <c r="O261" s="255"/>
      <c r="P261" s="87"/>
      <c r="Q261" s="87"/>
      <c r="R261" s="87"/>
      <c r="S261" s="87"/>
      <c r="T261" s="87"/>
      <c r="U261" s="87"/>
      <c r="V261" s="87"/>
      <c r="W261" s="87"/>
      <c r="X261" s="87"/>
      <c r="Y261" s="88"/>
      <c r="Z261" s="40"/>
      <c r="AA261" s="40"/>
      <c r="AB261" s="40"/>
      <c r="AC261" s="40"/>
      <c r="AD261" s="40"/>
      <c r="AE261" s="40"/>
      <c r="AT261" s="18" t="s">
        <v>180</v>
      </c>
      <c r="AU261" s="18" t="s">
        <v>90</v>
      </c>
    </row>
    <row r="262" s="13" customFormat="1">
      <c r="A262" s="13"/>
      <c r="B262" s="257"/>
      <c r="C262" s="258"/>
      <c r="D262" s="252" t="s">
        <v>182</v>
      </c>
      <c r="E262" s="259" t="s">
        <v>36</v>
      </c>
      <c r="F262" s="260" t="s">
        <v>191</v>
      </c>
      <c r="G262" s="258"/>
      <c r="H262" s="259" t="s">
        <v>36</v>
      </c>
      <c r="I262" s="261"/>
      <c r="J262" s="261"/>
      <c r="K262" s="258"/>
      <c r="L262" s="258"/>
      <c r="M262" s="262"/>
      <c r="N262" s="263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  <c r="Y262" s="265"/>
      <c r="Z262" s="13"/>
      <c r="AA262" s="13"/>
      <c r="AB262" s="13"/>
      <c r="AC262" s="13"/>
      <c r="AD262" s="13"/>
      <c r="AE262" s="13"/>
      <c r="AT262" s="266" t="s">
        <v>182</v>
      </c>
      <c r="AU262" s="266" t="s">
        <v>90</v>
      </c>
      <c r="AV262" s="13" t="s">
        <v>88</v>
      </c>
      <c r="AW262" s="13" t="s">
        <v>5</v>
      </c>
      <c r="AX262" s="13" t="s">
        <v>81</v>
      </c>
      <c r="AY262" s="266" t="s">
        <v>168</v>
      </c>
    </row>
    <row r="263" s="14" customFormat="1">
      <c r="A263" s="14"/>
      <c r="B263" s="267"/>
      <c r="C263" s="268"/>
      <c r="D263" s="252" t="s">
        <v>182</v>
      </c>
      <c r="E263" s="269" t="s">
        <v>36</v>
      </c>
      <c r="F263" s="270" t="s">
        <v>368</v>
      </c>
      <c r="G263" s="268"/>
      <c r="H263" s="271">
        <v>37.350000000000001</v>
      </c>
      <c r="I263" s="272"/>
      <c r="J263" s="272"/>
      <c r="K263" s="268"/>
      <c r="L263" s="268"/>
      <c r="M263" s="273"/>
      <c r="N263" s="274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Y263" s="276"/>
      <c r="Z263" s="14"/>
      <c r="AA263" s="14"/>
      <c r="AB263" s="14"/>
      <c r="AC263" s="14"/>
      <c r="AD263" s="14"/>
      <c r="AE263" s="14"/>
      <c r="AT263" s="277" t="s">
        <v>182</v>
      </c>
      <c r="AU263" s="277" t="s">
        <v>90</v>
      </c>
      <c r="AV263" s="14" t="s">
        <v>90</v>
      </c>
      <c r="AW263" s="14" t="s">
        <v>5</v>
      </c>
      <c r="AX263" s="14" t="s">
        <v>81</v>
      </c>
      <c r="AY263" s="277" t="s">
        <v>168</v>
      </c>
    </row>
    <row r="264" s="13" customFormat="1">
      <c r="A264" s="13"/>
      <c r="B264" s="257"/>
      <c r="C264" s="258"/>
      <c r="D264" s="252" t="s">
        <v>182</v>
      </c>
      <c r="E264" s="259" t="s">
        <v>36</v>
      </c>
      <c r="F264" s="260" t="s">
        <v>380</v>
      </c>
      <c r="G264" s="258"/>
      <c r="H264" s="259" t="s">
        <v>36</v>
      </c>
      <c r="I264" s="261"/>
      <c r="J264" s="261"/>
      <c r="K264" s="258"/>
      <c r="L264" s="258"/>
      <c r="M264" s="262"/>
      <c r="N264" s="263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  <c r="Y264" s="265"/>
      <c r="Z264" s="13"/>
      <c r="AA264" s="13"/>
      <c r="AB264" s="13"/>
      <c r="AC264" s="13"/>
      <c r="AD264" s="13"/>
      <c r="AE264" s="13"/>
      <c r="AT264" s="266" t="s">
        <v>182</v>
      </c>
      <c r="AU264" s="266" t="s">
        <v>90</v>
      </c>
      <c r="AV264" s="13" t="s">
        <v>88</v>
      </c>
      <c r="AW264" s="13" t="s">
        <v>5</v>
      </c>
      <c r="AX264" s="13" t="s">
        <v>81</v>
      </c>
      <c r="AY264" s="266" t="s">
        <v>168</v>
      </c>
    </row>
    <row r="265" s="14" customFormat="1">
      <c r="A265" s="14"/>
      <c r="B265" s="267"/>
      <c r="C265" s="268"/>
      <c r="D265" s="252" t="s">
        <v>182</v>
      </c>
      <c r="E265" s="269" t="s">
        <v>36</v>
      </c>
      <c r="F265" s="270" t="s">
        <v>381</v>
      </c>
      <c r="G265" s="268"/>
      <c r="H265" s="271">
        <v>-10.35</v>
      </c>
      <c r="I265" s="272"/>
      <c r="J265" s="272"/>
      <c r="K265" s="268"/>
      <c r="L265" s="268"/>
      <c r="M265" s="273"/>
      <c r="N265" s="274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6"/>
      <c r="Z265" s="14"/>
      <c r="AA265" s="14"/>
      <c r="AB265" s="14"/>
      <c r="AC265" s="14"/>
      <c r="AD265" s="14"/>
      <c r="AE265" s="14"/>
      <c r="AT265" s="277" t="s">
        <v>182</v>
      </c>
      <c r="AU265" s="277" t="s">
        <v>90</v>
      </c>
      <c r="AV265" s="14" t="s">
        <v>90</v>
      </c>
      <c r="AW265" s="14" t="s">
        <v>5</v>
      </c>
      <c r="AX265" s="14" t="s">
        <v>81</v>
      </c>
      <c r="AY265" s="277" t="s">
        <v>168</v>
      </c>
    </row>
    <row r="266" s="15" customFormat="1">
      <c r="A266" s="15"/>
      <c r="B266" s="278"/>
      <c r="C266" s="279"/>
      <c r="D266" s="252" t="s">
        <v>182</v>
      </c>
      <c r="E266" s="280" t="s">
        <v>36</v>
      </c>
      <c r="F266" s="281" t="s">
        <v>193</v>
      </c>
      <c r="G266" s="279"/>
      <c r="H266" s="282">
        <v>27</v>
      </c>
      <c r="I266" s="283"/>
      <c r="J266" s="283"/>
      <c r="K266" s="279"/>
      <c r="L266" s="279"/>
      <c r="M266" s="284"/>
      <c r="N266" s="285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7"/>
      <c r="Z266" s="15"/>
      <c r="AA266" s="15"/>
      <c r="AB266" s="15"/>
      <c r="AC266" s="15"/>
      <c r="AD266" s="15"/>
      <c r="AE266" s="15"/>
      <c r="AT266" s="288" t="s">
        <v>182</v>
      </c>
      <c r="AU266" s="288" t="s">
        <v>90</v>
      </c>
      <c r="AV266" s="15" t="s">
        <v>176</v>
      </c>
      <c r="AW266" s="15" t="s">
        <v>5</v>
      </c>
      <c r="AX266" s="15" t="s">
        <v>88</v>
      </c>
      <c r="AY266" s="288" t="s">
        <v>168</v>
      </c>
    </row>
    <row r="267" s="2" customFormat="1" ht="24" customHeight="1">
      <c r="A267" s="40"/>
      <c r="B267" s="41"/>
      <c r="C267" s="238" t="s">
        <v>382</v>
      </c>
      <c r="D267" s="238" t="s">
        <v>171</v>
      </c>
      <c r="E267" s="239" t="s">
        <v>383</v>
      </c>
      <c r="F267" s="240" t="s">
        <v>384</v>
      </c>
      <c r="G267" s="241" t="s">
        <v>385</v>
      </c>
      <c r="H267" s="242">
        <v>3.1019999999999999</v>
      </c>
      <c r="I267" s="243"/>
      <c r="J267" s="243"/>
      <c r="K267" s="244">
        <f>ROUND(P267*H267,2)</f>
        <v>0</v>
      </c>
      <c r="L267" s="240" t="s">
        <v>175</v>
      </c>
      <c r="M267" s="46"/>
      <c r="N267" s="245" t="s">
        <v>36</v>
      </c>
      <c r="O267" s="246" t="s">
        <v>52</v>
      </c>
      <c r="P267" s="247">
        <f>I267+J267</f>
        <v>0</v>
      </c>
      <c r="Q267" s="247">
        <f>ROUND(I267*H267,2)</f>
        <v>0</v>
      </c>
      <c r="R267" s="247">
        <f>ROUND(J267*H267,2)</f>
        <v>0</v>
      </c>
      <c r="S267" s="87"/>
      <c r="T267" s="248">
        <f>S267*H267</f>
        <v>0</v>
      </c>
      <c r="U267" s="248">
        <v>0</v>
      </c>
      <c r="V267" s="248">
        <f>U267*H267</f>
        <v>0</v>
      </c>
      <c r="W267" s="248">
        <v>0</v>
      </c>
      <c r="X267" s="248">
        <f>W267*H267</f>
        <v>0</v>
      </c>
      <c r="Y267" s="249" t="s">
        <v>36</v>
      </c>
      <c r="Z267" s="40"/>
      <c r="AA267" s="40"/>
      <c r="AB267" s="40"/>
      <c r="AC267" s="40"/>
      <c r="AD267" s="40"/>
      <c r="AE267" s="40"/>
      <c r="AR267" s="250" t="s">
        <v>176</v>
      </c>
      <c r="AT267" s="250" t="s">
        <v>171</v>
      </c>
      <c r="AU267" s="250" t="s">
        <v>90</v>
      </c>
      <c r="AY267" s="18" t="s">
        <v>168</v>
      </c>
      <c r="BE267" s="251">
        <f>IF(O267="základní",K267,0)</f>
        <v>0</v>
      </c>
      <c r="BF267" s="251">
        <f>IF(O267="snížená",K267,0)</f>
        <v>0</v>
      </c>
      <c r="BG267" s="251">
        <f>IF(O267="zákl. přenesená",K267,0)</f>
        <v>0</v>
      </c>
      <c r="BH267" s="251">
        <f>IF(O267="sníž. přenesená",K267,0)</f>
        <v>0</v>
      </c>
      <c r="BI267" s="251">
        <f>IF(O267="nulová",K267,0)</f>
        <v>0</v>
      </c>
      <c r="BJ267" s="18" t="s">
        <v>176</v>
      </c>
      <c r="BK267" s="251">
        <f>ROUND(P267*H267,2)</f>
        <v>0</v>
      </c>
      <c r="BL267" s="18" t="s">
        <v>176</v>
      </c>
      <c r="BM267" s="250" t="s">
        <v>386</v>
      </c>
    </row>
    <row r="268" s="2" customFormat="1">
      <c r="A268" s="40"/>
      <c r="B268" s="41"/>
      <c r="C268" s="42"/>
      <c r="D268" s="252" t="s">
        <v>178</v>
      </c>
      <c r="E268" s="42"/>
      <c r="F268" s="253" t="s">
        <v>387</v>
      </c>
      <c r="G268" s="42"/>
      <c r="H268" s="42"/>
      <c r="I268" s="154"/>
      <c r="J268" s="154"/>
      <c r="K268" s="42"/>
      <c r="L268" s="42"/>
      <c r="M268" s="46"/>
      <c r="N268" s="254"/>
      <c r="O268" s="255"/>
      <c r="P268" s="87"/>
      <c r="Q268" s="87"/>
      <c r="R268" s="87"/>
      <c r="S268" s="87"/>
      <c r="T268" s="87"/>
      <c r="U268" s="87"/>
      <c r="V268" s="87"/>
      <c r="W268" s="87"/>
      <c r="X268" s="87"/>
      <c r="Y268" s="88"/>
      <c r="Z268" s="40"/>
      <c r="AA268" s="40"/>
      <c r="AB268" s="40"/>
      <c r="AC268" s="40"/>
      <c r="AD268" s="40"/>
      <c r="AE268" s="40"/>
      <c r="AT268" s="18" t="s">
        <v>178</v>
      </c>
      <c r="AU268" s="18" t="s">
        <v>90</v>
      </c>
    </row>
    <row r="269" s="2" customFormat="1">
      <c r="A269" s="40"/>
      <c r="B269" s="41"/>
      <c r="C269" s="42"/>
      <c r="D269" s="252" t="s">
        <v>180</v>
      </c>
      <c r="E269" s="42"/>
      <c r="F269" s="256" t="s">
        <v>388</v>
      </c>
      <c r="G269" s="42"/>
      <c r="H269" s="42"/>
      <c r="I269" s="154"/>
      <c r="J269" s="154"/>
      <c r="K269" s="42"/>
      <c r="L269" s="42"/>
      <c r="M269" s="46"/>
      <c r="N269" s="254"/>
      <c r="O269" s="255"/>
      <c r="P269" s="87"/>
      <c r="Q269" s="87"/>
      <c r="R269" s="87"/>
      <c r="S269" s="87"/>
      <c r="T269" s="87"/>
      <c r="U269" s="87"/>
      <c r="V269" s="87"/>
      <c r="W269" s="87"/>
      <c r="X269" s="87"/>
      <c r="Y269" s="88"/>
      <c r="Z269" s="40"/>
      <c r="AA269" s="40"/>
      <c r="AB269" s="40"/>
      <c r="AC269" s="40"/>
      <c r="AD269" s="40"/>
      <c r="AE269" s="40"/>
      <c r="AT269" s="18" t="s">
        <v>180</v>
      </c>
      <c r="AU269" s="18" t="s">
        <v>90</v>
      </c>
    </row>
    <row r="270" s="13" customFormat="1">
      <c r="A270" s="13"/>
      <c r="B270" s="257"/>
      <c r="C270" s="258"/>
      <c r="D270" s="252" t="s">
        <v>182</v>
      </c>
      <c r="E270" s="259" t="s">
        <v>36</v>
      </c>
      <c r="F270" s="260" t="s">
        <v>389</v>
      </c>
      <c r="G270" s="258"/>
      <c r="H270" s="259" t="s">
        <v>36</v>
      </c>
      <c r="I270" s="261"/>
      <c r="J270" s="261"/>
      <c r="K270" s="258"/>
      <c r="L270" s="258"/>
      <c r="M270" s="262"/>
      <c r="N270" s="263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  <c r="Y270" s="265"/>
      <c r="Z270" s="13"/>
      <c r="AA270" s="13"/>
      <c r="AB270" s="13"/>
      <c r="AC270" s="13"/>
      <c r="AD270" s="13"/>
      <c r="AE270" s="13"/>
      <c r="AT270" s="266" t="s">
        <v>182</v>
      </c>
      <c r="AU270" s="266" t="s">
        <v>90</v>
      </c>
      <c r="AV270" s="13" t="s">
        <v>88</v>
      </c>
      <c r="AW270" s="13" t="s">
        <v>5</v>
      </c>
      <c r="AX270" s="13" t="s">
        <v>81</v>
      </c>
      <c r="AY270" s="266" t="s">
        <v>168</v>
      </c>
    </row>
    <row r="271" s="14" customFormat="1">
      <c r="A271" s="14"/>
      <c r="B271" s="267"/>
      <c r="C271" s="268"/>
      <c r="D271" s="252" t="s">
        <v>182</v>
      </c>
      <c r="E271" s="269" t="s">
        <v>36</v>
      </c>
      <c r="F271" s="270" t="s">
        <v>390</v>
      </c>
      <c r="G271" s="268"/>
      <c r="H271" s="271">
        <v>3.1019999999999999</v>
      </c>
      <c r="I271" s="272"/>
      <c r="J271" s="272"/>
      <c r="K271" s="268"/>
      <c r="L271" s="268"/>
      <c r="M271" s="273"/>
      <c r="N271" s="274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Y271" s="276"/>
      <c r="Z271" s="14"/>
      <c r="AA271" s="14"/>
      <c r="AB271" s="14"/>
      <c r="AC271" s="14"/>
      <c r="AD271" s="14"/>
      <c r="AE271" s="14"/>
      <c r="AT271" s="277" t="s">
        <v>182</v>
      </c>
      <c r="AU271" s="277" t="s">
        <v>90</v>
      </c>
      <c r="AV271" s="14" t="s">
        <v>90</v>
      </c>
      <c r="AW271" s="14" t="s">
        <v>5</v>
      </c>
      <c r="AX271" s="14" t="s">
        <v>81</v>
      </c>
      <c r="AY271" s="277" t="s">
        <v>168</v>
      </c>
    </row>
    <row r="272" s="15" customFormat="1">
      <c r="A272" s="15"/>
      <c r="B272" s="278"/>
      <c r="C272" s="279"/>
      <c r="D272" s="252" t="s">
        <v>182</v>
      </c>
      <c r="E272" s="280" t="s">
        <v>36</v>
      </c>
      <c r="F272" s="281" t="s">
        <v>193</v>
      </c>
      <c r="G272" s="279"/>
      <c r="H272" s="282">
        <v>3.1019999999999999</v>
      </c>
      <c r="I272" s="283"/>
      <c r="J272" s="283"/>
      <c r="K272" s="279"/>
      <c r="L272" s="279"/>
      <c r="M272" s="284"/>
      <c r="N272" s="285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7"/>
      <c r="Z272" s="15"/>
      <c r="AA272" s="15"/>
      <c r="AB272" s="15"/>
      <c r="AC272" s="15"/>
      <c r="AD272" s="15"/>
      <c r="AE272" s="15"/>
      <c r="AT272" s="288" t="s">
        <v>182</v>
      </c>
      <c r="AU272" s="288" t="s">
        <v>90</v>
      </c>
      <c r="AV272" s="15" t="s">
        <v>176</v>
      </c>
      <c r="AW272" s="15" t="s">
        <v>5</v>
      </c>
      <c r="AX272" s="15" t="s">
        <v>88</v>
      </c>
      <c r="AY272" s="288" t="s">
        <v>168</v>
      </c>
    </row>
    <row r="273" s="2" customFormat="1" ht="24" customHeight="1">
      <c r="A273" s="40"/>
      <c r="B273" s="41"/>
      <c r="C273" s="238" t="s">
        <v>391</v>
      </c>
      <c r="D273" s="238" t="s">
        <v>171</v>
      </c>
      <c r="E273" s="239" t="s">
        <v>392</v>
      </c>
      <c r="F273" s="240" t="s">
        <v>393</v>
      </c>
      <c r="G273" s="241" t="s">
        <v>385</v>
      </c>
      <c r="H273" s="242">
        <v>6.9089999999999998</v>
      </c>
      <c r="I273" s="243"/>
      <c r="J273" s="243"/>
      <c r="K273" s="244">
        <f>ROUND(P273*H273,2)</f>
        <v>0</v>
      </c>
      <c r="L273" s="240" t="s">
        <v>175</v>
      </c>
      <c r="M273" s="46"/>
      <c r="N273" s="245" t="s">
        <v>36</v>
      </c>
      <c r="O273" s="246" t="s">
        <v>52</v>
      </c>
      <c r="P273" s="247">
        <f>I273+J273</f>
        <v>0</v>
      </c>
      <c r="Q273" s="247">
        <f>ROUND(I273*H273,2)</f>
        <v>0</v>
      </c>
      <c r="R273" s="247">
        <f>ROUND(J273*H273,2)</f>
        <v>0</v>
      </c>
      <c r="S273" s="87"/>
      <c r="T273" s="248">
        <f>S273*H273</f>
        <v>0</v>
      </c>
      <c r="U273" s="248">
        <v>0</v>
      </c>
      <c r="V273" s="248">
        <f>U273*H273</f>
        <v>0</v>
      </c>
      <c r="W273" s="248">
        <v>0</v>
      </c>
      <c r="X273" s="248">
        <f>W273*H273</f>
        <v>0</v>
      </c>
      <c r="Y273" s="249" t="s">
        <v>36</v>
      </c>
      <c r="Z273" s="40"/>
      <c r="AA273" s="40"/>
      <c r="AB273" s="40"/>
      <c r="AC273" s="40"/>
      <c r="AD273" s="40"/>
      <c r="AE273" s="40"/>
      <c r="AR273" s="250" t="s">
        <v>176</v>
      </c>
      <c r="AT273" s="250" t="s">
        <v>171</v>
      </c>
      <c r="AU273" s="250" t="s">
        <v>90</v>
      </c>
      <c r="AY273" s="18" t="s">
        <v>168</v>
      </c>
      <c r="BE273" s="251">
        <f>IF(O273="základní",K273,0)</f>
        <v>0</v>
      </c>
      <c r="BF273" s="251">
        <f>IF(O273="snížená",K273,0)</f>
        <v>0</v>
      </c>
      <c r="BG273" s="251">
        <f>IF(O273="zákl. přenesená",K273,0)</f>
        <v>0</v>
      </c>
      <c r="BH273" s="251">
        <f>IF(O273="sníž. přenesená",K273,0)</f>
        <v>0</v>
      </c>
      <c r="BI273" s="251">
        <f>IF(O273="nulová",K273,0)</f>
        <v>0</v>
      </c>
      <c r="BJ273" s="18" t="s">
        <v>176</v>
      </c>
      <c r="BK273" s="251">
        <f>ROUND(P273*H273,2)</f>
        <v>0</v>
      </c>
      <c r="BL273" s="18" t="s">
        <v>176</v>
      </c>
      <c r="BM273" s="250" t="s">
        <v>394</v>
      </c>
    </row>
    <row r="274" s="2" customFormat="1">
      <c r="A274" s="40"/>
      <c r="B274" s="41"/>
      <c r="C274" s="42"/>
      <c r="D274" s="252" t="s">
        <v>178</v>
      </c>
      <c r="E274" s="42"/>
      <c r="F274" s="253" t="s">
        <v>395</v>
      </c>
      <c r="G274" s="42"/>
      <c r="H274" s="42"/>
      <c r="I274" s="154"/>
      <c r="J274" s="154"/>
      <c r="K274" s="42"/>
      <c r="L274" s="42"/>
      <c r="M274" s="46"/>
      <c r="N274" s="254"/>
      <c r="O274" s="255"/>
      <c r="P274" s="87"/>
      <c r="Q274" s="87"/>
      <c r="R274" s="87"/>
      <c r="S274" s="87"/>
      <c r="T274" s="87"/>
      <c r="U274" s="87"/>
      <c r="V274" s="87"/>
      <c r="W274" s="87"/>
      <c r="X274" s="87"/>
      <c r="Y274" s="88"/>
      <c r="Z274" s="40"/>
      <c r="AA274" s="40"/>
      <c r="AB274" s="40"/>
      <c r="AC274" s="40"/>
      <c r="AD274" s="40"/>
      <c r="AE274" s="40"/>
      <c r="AT274" s="18" t="s">
        <v>178</v>
      </c>
      <c r="AU274" s="18" t="s">
        <v>90</v>
      </c>
    </row>
    <row r="275" s="2" customFormat="1">
      <c r="A275" s="40"/>
      <c r="B275" s="41"/>
      <c r="C275" s="42"/>
      <c r="D275" s="252" t="s">
        <v>180</v>
      </c>
      <c r="E275" s="42"/>
      <c r="F275" s="256" t="s">
        <v>388</v>
      </c>
      <c r="G275" s="42"/>
      <c r="H275" s="42"/>
      <c r="I275" s="154"/>
      <c r="J275" s="154"/>
      <c r="K275" s="42"/>
      <c r="L275" s="42"/>
      <c r="M275" s="46"/>
      <c r="N275" s="254"/>
      <c r="O275" s="255"/>
      <c r="P275" s="87"/>
      <c r="Q275" s="87"/>
      <c r="R275" s="87"/>
      <c r="S275" s="87"/>
      <c r="T275" s="87"/>
      <c r="U275" s="87"/>
      <c r="V275" s="87"/>
      <c r="W275" s="87"/>
      <c r="X275" s="87"/>
      <c r="Y275" s="88"/>
      <c r="Z275" s="40"/>
      <c r="AA275" s="40"/>
      <c r="AB275" s="40"/>
      <c r="AC275" s="40"/>
      <c r="AD275" s="40"/>
      <c r="AE275" s="40"/>
      <c r="AT275" s="18" t="s">
        <v>180</v>
      </c>
      <c r="AU275" s="18" t="s">
        <v>90</v>
      </c>
    </row>
    <row r="276" s="13" customFormat="1">
      <c r="A276" s="13"/>
      <c r="B276" s="257"/>
      <c r="C276" s="258"/>
      <c r="D276" s="252" t="s">
        <v>182</v>
      </c>
      <c r="E276" s="259" t="s">
        <v>36</v>
      </c>
      <c r="F276" s="260" t="s">
        <v>396</v>
      </c>
      <c r="G276" s="258"/>
      <c r="H276" s="259" t="s">
        <v>36</v>
      </c>
      <c r="I276" s="261"/>
      <c r="J276" s="261"/>
      <c r="K276" s="258"/>
      <c r="L276" s="258"/>
      <c r="M276" s="262"/>
      <c r="N276" s="263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5"/>
      <c r="Z276" s="13"/>
      <c r="AA276" s="13"/>
      <c r="AB276" s="13"/>
      <c r="AC276" s="13"/>
      <c r="AD276" s="13"/>
      <c r="AE276" s="13"/>
      <c r="AT276" s="266" t="s">
        <v>182</v>
      </c>
      <c r="AU276" s="266" t="s">
        <v>90</v>
      </c>
      <c r="AV276" s="13" t="s">
        <v>88</v>
      </c>
      <c r="AW276" s="13" t="s">
        <v>5</v>
      </c>
      <c r="AX276" s="13" t="s">
        <v>81</v>
      </c>
      <c r="AY276" s="266" t="s">
        <v>168</v>
      </c>
    </row>
    <row r="277" s="14" customFormat="1">
      <c r="A277" s="14"/>
      <c r="B277" s="267"/>
      <c r="C277" s="268"/>
      <c r="D277" s="252" t="s">
        <v>182</v>
      </c>
      <c r="E277" s="269" t="s">
        <v>36</v>
      </c>
      <c r="F277" s="270" t="s">
        <v>397</v>
      </c>
      <c r="G277" s="268"/>
      <c r="H277" s="271">
        <v>6.9089999999999998</v>
      </c>
      <c r="I277" s="272"/>
      <c r="J277" s="272"/>
      <c r="K277" s="268"/>
      <c r="L277" s="268"/>
      <c r="M277" s="273"/>
      <c r="N277" s="274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6"/>
      <c r="Z277" s="14"/>
      <c r="AA277" s="14"/>
      <c r="AB277" s="14"/>
      <c r="AC277" s="14"/>
      <c r="AD277" s="14"/>
      <c r="AE277" s="14"/>
      <c r="AT277" s="277" t="s">
        <v>182</v>
      </c>
      <c r="AU277" s="277" t="s">
        <v>90</v>
      </c>
      <c r="AV277" s="14" t="s">
        <v>90</v>
      </c>
      <c r="AW277" s="14" t="s">
        <v>5</v>
      </c>
      <c r="AX277" s="14" t="s">
        <v>81</v>
      </c>
      <c r="AY277" s="277" t="s">
        <v>168</v>
      </c>
    </row>
    <row r="278" s="15" customFormat="1">
      <c r="A278" s="15"/>
      <c r="B278" s="278"/>
      <c r="C278" s="279"/>
      <c r="D278" s="252" t="s">
        <v>182</v>
      </c>
      <c r="E278" s="280" t="s">
        <v>36</v>
      </c>
      <c r="F278" s="281" t="s">
        <v>193</v>
      </c>
      <c r="G278" s="279"/>
      <c r="H278" s="282">
        <v>6.9089999999999998</v>
      </c>
      <c r="I278" s="283"/>
      <c r="J278" s="283"/>
      <c r="K278" s="279"/>
      <c r="L278" s="279"/>
      <c r="M278" s="284"/>
      <c r="N278" s="285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7"/>
      <c r="Z278" s="15"/>
      <c r="AA278" s="15"/>
      <c r="AB278" s="15"/>
      <c r="AC278" s="15"/>
      <c r="AD278" s="15"/>
      <c r="AE278" s="15"/>
      <c r="AT278" s="288" t="s">
        <v>182</v>
      </c>
      <c r="AU278" s="288" t="s">
        <v>90</v>
      </c>
      <c r="AV278" s="15" t="s">
        <v>176</v>
      </c>
      <c r="AW278" s="15" t="s">
        <v>5</v>
      </c>
      <c r="AX278" s="15" t="s">
        <v>88</v>
      </c>
      <c r="AY278" s="288" t="s">
        <v>168</v>
      </c>
    </row>
    <row r="279" s="12" customFormat="1" ht="25.92" customHeight="1">
      <c r="A279" s="12"/>
      <c r="B279" s="221"/>
      <c r="C279" s="222"/>
      <c r="D279" s="223" t="s">
        <v>80</v>
      </c>
      <c r="E279" s="224" t="s">
        <v>398</v>
      </c>
      <c r="F279" s="224" t="s">
        <v>399</v>
      </c>
      <c r="G279" s="222"/>
      <c r="H279" s="222"/>
      <c r="I279" s="225"/>
      <c r="J279" s="225"/>
      <c r="K279" s="226">
        <f>BK279</f>
        <v>0</v>
      </c>
      <c r="L279" s="222"/>
      <c r="M279" s="227"/>
      <c r="N279" s="228"/>
      <c r="O279" s="229"/>
      <c r="P279" s="229"/>
      <c r="Q279" s="230">
        <f>SUM(Q280:Q347)</f>
        <v>0</v>
      </c>
      <c r="R279" s="230">
        <f>SUM(R280:R347)</f>
        <v>0</v>
      </c>
      <c r="S279" s="229"/>
      <c r="T279" s="231">
        <f>SUM(T280:T347)</f>
        <v>0</v>
      </c>
      <c r="U279" s="229"/>
      <c r="V279" s="231">
        <f>SUM(V280:V347)</f>
        <v>352.65443999999997</v>
      </c>
      <c r="W279" s="229"/>
      <c r="X279" s="231">
        <f>SUM(X280:X347)</f>
        <v>0</v>
      </c>
      <c r="Y279" s="232"/>
      <c r="Z279" s="12"/>
      <c r="AA279" s="12"/>
      <c r="AB279" s="12"/>
      <c r="AC279" s="12"/>
      <c r="AD279" s="12"/>
      <c r="AE279" s="12"/>
      <c r="AR279" s="233" t="s">
        <v>176</v>
      </c>
      <c r="AT279" s="234" t="s">
        <v>80</v>
      </c>
      <c r="AU279" s="234" t="s">
        <v>81</v>
      </c>
      <c r="AY279" s="233" t="s">
        <v>168</v>
      </c>
      <c r="BK279" s="235">
        <f>SUM(BK280:BK347)</f>
        <v>0</v>
      </c>
    </row>
    <row r="280" s="2" customFormat="1" ht="24" customHeight="1">
      <c r="A280" s="40"/>
      <c r="B280" s="41"/>
      <c r="C280" s="238" t="s">
        <v>400</v>
      </c>
      <c r="D280" s="238" t="s">
        <v>171</v>
      </c>
      <c r="E280" s="239" t="s">
        <v>401</v>
      </c>
      <c r="F280" s="240" t="s">
        <v>402</v>
      </c>
      <c r="G280" s="241" t="s">
        <v>385</v>
      </c>
      <c r="H280" s="242">
        <v>18.675000000000001</v>
      </c>
      <c r="I280" s="243"/>
      <c r="J280" s="243"/>
      <c r="K280" s="244">
        <f>ROUND(P280*H280,2)</f>
        <v>0</v>
      </c>
      <c r="L280" s="240" t="s">
        <v>175</v>
      </c>
      <c r="M280" s="46"/>
      <c r="N280" s="245" t="s">
        <v>36</v>
      </c>
      <c r="O280" s="246" t="s">
        <v>52</v>
      </c>
      <c r="P280" s="247">
        <f>I280+J280</f>
        <v>0</v>
      </c>
      <c r="Q280" s="247">
        <f>ROUND(I280*H280,2)</f>
        <v>0</v>
      </c>
      <c r="R280" s="247">
        <f>ROUND(J280*H280,2)</f>
        <v>0</v>
      </c>
      <c r="S280" s="87"/>
      <c r="T280" s="248">
        <f>S280*H280</f>
        <v>0</v>
      </c>
      <c r="U280" s="248">
        <v>0</v>
      </c>
      <c r="V280" s="248">
        <f>U280*H280</f>
        <v>0</v>
      </c>
      <c r="W280" s="248">
        <v>0</v>
      </c>
      <c r="X280" s="248">
        <f>W280*H280</f>
        <v>0</v>
      </c>
      <c r="Y280" s="249" t="s">
        <v>36</v>
      </c>
      <c r="Z280" s="40"/>
      <c r="AA280" s="40"/>
      <c r="AB280" s="40"/>
      <c r="AC280" s="40"/>
      <c r="AD280" s="40"/>
      <c r="AE280" s="40"/>
      <c r="AR280" s="250" t="s">
        <v>403</v>
      </c>
      <c r="AT280" s="250" t="s">
        <v>171</v>
      </c>
      <c r="AU280" s="250" t="s">
        <v>88</v>
      </c>
      <c r="AY280" s="18" t="s">
        <v>168</v>
      </c>
      <c r="BE280" s="251">
        <f>IF(O280="základní",K280,0)</f>
        <v>0</v>
      </c>
      <c r="BF280" s="251">
        <f>IF(O280="snížená",K280,0)</f>
        <v>0</v>
      </c>
      <c r="BG280" s="251">
        <f>IF(O280="zákl. přenesená",K280,0)</f>
        <v>0</v>
      </c>
      <c r="BH280" s="251">
        <f>IF(O280="sníž. přenesená",K280,0)</f>
        <v>0</v>
      </c>
      <c r="BI280" s="251">
        <f>IF(O280="nulová",K280,0)</f>
        <v>0</v>
      </c>
      <c r="BJ280" s="18" t="s">
        <v>176</v>
      </c>
      <c r="BK280" s="251">
        <f>ROUND(P280*H280,2)</f>
        <v>0</v>
      </c>
      <c r="BL280" s="18" t="s">
        <v>403</v>
      </c>
      <c r="BM280" s="250" t="s">
        <v>404</v>
      </c>
    </row>
    <row r="281" s="2" customFormat="1">
      <c r="A281" s="40"/>
      <c r="B281" s="41"/>
      <c r="C281" s="42"/>
      <c r="D281" s="252" t="s">
        <v>178</v>
      </c>
      <c r="E281" s="42"/>
      <c r="F281" s="253" t="s">
        <v>405</v>
      </c>
      <c r="G281" s="42"/>
      <c r="H281" s="42"/>
      <c r="I281" s="154"/>
      <c r="J281" s="154"/>
      <c r="K281" s="42"/>
      <c r="L281" s="42"/>
      <c r="M281" s="46"/>
      <c r="N281" s="254"/>
      <c r="O281" s="255"/>
      <c r="P281" s="87"/>
      <c r="Q281" s="87"/>
      <c r="R281" s="87"/>
      <c r="S281" s="87"/>
      <c r="T281" s="87"/>
      <c r="U281" s="87"/>
      <c r="V281" s="87"/>
      <c r="W281" s="87"/>
      <c r="X281" s="87"/>
      <c r="Y281" s="88"/>
      <c r="Z281" s="40"/>
      <c r="AA281" s="40"/>
      <c r="AB281" s="40"/>
      <c r="AC281" s="40"/>
      <c r="AD281" s="40"/>
      <c r="AE281" s="40"/>
      <c r="AT281" s="18" t="s">
        <v>178</v>
      </c>
      <c r="AU281" s="18" t="s">
        <v>88</v>
      </c>
    </row>
    <row r="282" s="2" customFormat="1">
      <c r="A282" s="40"/>
      <c r="B282" s="41"/>
      <c r="C282" s="42"/>
      <c r="D282" s="252" t="s">
        <v>180</v>
      </c>
      <c r="E282" s="42"/>
      <c r="F282" s="256" t="s">
        <v>406</v>
      </c>
      <c r="G282" s="42"/>
      <c r="H282" s="42"/>
      <c r="I282" s="154"/>
      <c r="J282" s="154"/>
      <c r="K282" s="42"/>
      <c r="L282" s="42"/>
      <c r="M282" s="46"/>
      <c r="N282" s="254"/>
      <c r="O282" s="255"/>
      <c r="P282" s="87"/>
      <c r="Q282" s="87"/>
      <c r="R282" s="87"/>
      <c r="S282" s="87"/>
      <c r="T282" s="87"/>
      <c r="U282" s="87"/>
      <c r="V282" s="87"/>
      <c r="W282" s="87"/>
      <c r="X282" s="87"/>
      <c r="Y282" s="88"/>
      <c r="Z282" s="40"/>
      <c r="AA282" s="40"/>
      <c r="AB282" s="40"/>
      <c r="AC282" s="40"/>
      <c r="AD282" s="40"/>
      <c r="AE282" s="40"/>
      <c r="AT282" s="18" t="s">
        <v>180</v>
      </c>
      <c r="AU282" s="18" t="s">
        <v>88</v>
      </c>
    </row>
    <row r="283" s="14" customFormat="1">
      <c r="A283" s="14"/>
      <c r="B283" s="267"/>
      <c r="C283" s="268"/>
      <c r="D283" s="252" t="s">
        <v>182</v>
      </c>
      <c r="E283" s="269" t="s">
        <v>36</v>
      </c>
      <c r="F283" s="270" t="s">
        <v>407</v>
      </c>
      <c r="G283" s="268"/>
      <c r="H283" s="271">
        <v>18.675000000000001</v>
      </c>
      <c r="I283" s="272"/>
      <c r="J283" s="272"/>
      <c r="K283" s="268"/>
      <c r="L283" s="268"/>
      <c r="M283" s="273"/>
      <c r="N283" s="274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6"/>
      <c r="Z283" s="14"/>
      <c r="AA283" s="14"/>
      <c r="AB283" s="14"/>
      <c r="AC283" s="14"/>
      <c r="AD283" s="14"/>
      <c r="AE283" s="14"/>
      <c r="AT283" s="277" t="s">
        <v>182</v>
      </c>
      <c r="AU283" s="277" t="s">
        <v>88</v>
      </c>
      <c r="AV283" s="14" t="s">
        <v>90</v>
      </c>
      <c r="AW283" s="14" t="s">
        <v>5</v>
      </c>
      <c r="AX283" s="14" t="s">
        <v>81</v>
      </c>
      <c r="AY283" s="277" t="s">
        <v>168</v>
      </c>
    </row>
    <row r="284" s="15" customFormat="1">
      <c r="A284" s="15"/>
      <c r="B284" s="278"/>
      <c r="C284" s="279"/>
      <c r="D284" s="252" t="s">
        <v>182</v>
      </c>
      <c r="E284" s="280" t="s">
        <v>36</v>
      </c>
      <c r="F284" s="281" t="s">
        <v>193</v>
      </c>
      <c r="G284" s="279"/>
      <c r="H284" s="282">
        <v>18.675000000000001</v>
      </c>
      <c r="I284" s="283"/>
      <c r="J284" s="283"/>
      <c r="K284" s="279"/>
      <c r="L284" s="279"/>
      <c r="M284" s="284"/>
      <c r="N284" s="285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7"/>
      <c r="Z284" s="15"/>
      <c r="AA284" s="15"/>
      <c r="AB284" s="15"/>
      <c r="AC284" s="15"/>
      <c r="AD284" s="15"/>
      <c r="AE284" s="15"/>
      <c r="AT284" s="288" t="s">
        <v>182</v>
      </c>
      <c r="AU284" s="288" t="s">
        <v>88</v>
      </c>
      <c r="AV284" s="15" t="s">
        <v>176</v>
      </c>
      <c r="AW284" s="15" t="s">
        <v>5</v>
      </c>
      <c r="AX284" s="15" t="s">
        <v>88</v>
      </c>
      <c r="AY284" s="288" t="s">
        <v>168</v>
      </c>
    </row>
    <row r="285" s="2" customFormat="1" ht="24" customHeight="1">
      <c r="A285" s="40"/>
      <c r="B285" s="41"/>
      <c r="C285" s="238" t="s">
        <v>408</v>
      </c>
      <c r="D285" s="238" t="s">
        <v>171</v>
      </c>
      <c r="E285" s="239" t="s">
        <v>401</v>
      </c>
      <c r="F285" s="240" t="s">
        <v>402</v>
      </c>
      <c r="G285" s="241" t="s">
        <v>385</v>
      </c>
      <c r="H285" s="242">
        <v>1.544</v>
      </c>
      <c r="I285" s="243"/>
      <c r="J285" s="243"/>
      <c r="K285" s="244">
        <f>ROUND(P285*H285,2)</f>
        <v>0</v>
      </c>
      <c r="L285" s="240" t="s">
        <v>175</v>
      </c>
      <c r="M285" s="46"/>
      <c r="N285" s="245" t="s">
        <v>36</v>
      </c>
      <c r="O285" s="246" t="s">
        <v>52</v>
      </c>
      <c r="P285" s="247">
        <f>I285+J285</f>
        <v>0</v>
      </c>
      <c r="Q285" s="247">
        <f>ROUND(I285*H285,2)</f>
        <v>0</v>
      </c>
      <c r="R285" s="247">
        <f>ROUND(J285*H285,2)</f>
        <v>0</v>
      </c>
      <c r="S285" s="87"/>
      <c r="T285" s="248">
        <f>S285*H285</f>
        <v>0</v>
      </c>
      <c r="U285" s="248">
        <v>0</v>
      </c>
      <c r="V285" s="248">
        <f>U285*H285</f>
        <v>0</v>
      </c>
      <c r="W285" s="248">
        <v>0</v>
      </c>
      <c r="X285" s="248">
        <f>W285*H285</f>
        <v>0</v>
      </c>
      <c r="Y285" s="249" t="s">
        <v>36</v>
      </c>
      <c r="Z285" s="40"/>
      <c r="AA285" s="40"/>
      <c r="AB285" s="40"/>
      <c r="AC285" s="40"/>
      <c r="AD285" s="40"/>
      <c r="AE285" s="40"/>
      <c r="AR285" s="250" t="s">
        <v>403</v>
      </c>
      <c r="AT285" s="250" t="s">
        <v>171</v>
      </c>
      <c r="AU285" s="250" t="s">
        <v>88</v>
      </c>
      <c r="AY285" s="18" t="s">
        <v>168</v>
      </c>
      <c r="BE285" s="251">
        <f>IF(O285="základní",K285,0)</f>
        <v>0</v>
      </c>
      <c r="BF285" s="251">
        <f>IF(O285="snížená",K285,0)</f>
        <v>0</v>
      </c>
      <c r="BG285" s="251">
        <f>IF(O285="zákl. přenesená",K285,0)</f>
        <v>0</v>
      </c>
      <c r="BH285" s="251">
        <f>IF(O285="sníž. přenesená",K285,0)</f>
        <v>0</v>
      </c>
      <c r="BI285" s="251">
        <f>IF(O285="nulová",K285,0)</f>
        <v>0</v>
      </c>
      <c r="BJ285" s="18" t="s">
        <v>176</v>
      </c>
      <c r="BK285" s="251">
        <f>ROUND(P285*H285,2)</f>
        <v>0</v>
      </c>
      <c r="BL285" s="18" t="s">
        <v>403</v>
      </c>
      <c r="BM285" s="250" t="s">
        <v>409</v>
      </c>
    </row>
    <row r="286" s="2" customFormat="1">
      <c r="A286" s="40"/>
      <c r="B286" s="41"/>
      <c r="C286" s="42"/>
      <c r="D286" s="252" t="s">
        <v>178</v>
      </c>
      <c r="E286" s="42"/>
      <c r="F286" s="253" t="s">
        <v>405</v>
      </c>
      <c r="G286" s="42"/>
      <c r="H286" s="42"/>
      <c r="I286" s="154"/>
      <c r="J286" s="154"/>
      <c r="K286" s="42"/>
      <c r="L286" s="42"/>
      <c r="M286" s="46"/>
      <c r="N286" s="254"/>
      <c r="O286" s="255"/>
      <c r="P286" s="87"/>
      <c r="Q286" s="87"/>
      <c r="R286" s="87"/>
      <c r="S286" s="87"/>
      <c r="T286" s="87"/>
      <c r="U286" s="87"/>
      <c r="V286" s="87"/>
      <c r="W286" s="87"/>
      <c r="X286" s="87"/>
      <c r="Y286" s="88"/>
      <c r="Z286" s="40"/>
      <c r="AA286" s="40"/>
      <c r="AB286" s="40"/>
      <c r="AC286" s="40"/>
      <c r="AD286" s="40"/>
      <c r="AE286" s="40"/>
      <c r="AT286" s="18" t="s">
        <v>178</v>
      </c>
      <c r="AU286" s="18" t="s">
        <v>88</v>
      </c>
    </row>
    <row r="287" s="2" customFormat="1">
      <c r="A287" s="40"/>
      <c r="B287" s="41"/>
      <c r="C287" s="42"/>
      <c r="D287" s="252" t="s">
        <v>180</v>
      </c>
      <c r="E287" s="42"/>
      <c r="F287" s="256" t="s">
        <v>406</v>
      </c>
      <c r="G287" s="42"/>
      <c r="H287" s="42"/>
      <c r="I287" s="154"/>
      <c r="J287" s="154"/>
      <c r="K287" s="42"/>
      <c r="L287" s="42"/>
      <c r="M287" s="46"/>
      <c r="N287" s="254"/>
      <c r="O287" s="255"/>
      <c r="P287" s="87"/>
      <c r="Q287" s="87"/>
      <c r="R287" s="87"/>
      <c r="S287" s="87"/>
      <c r="T287" s="87"/>
      <c r="U287" s="87"/>
      <c r="V287" s="87"/>
      <c r="W287" s="87"/>
      <c r="X287" s="87"/>
      <c r="Y287" s="88"/>
      <c r="Z287" s="40"/>
      <c r="AA287" s="40"/>
      <c r="AB287" s="40"/>
      <c r="AC287" s="40"/>
      <c r="AD287" s="40"/>
      <c r="AE287" s="40"/>
      <c r="AT287" s="18" t="s">
        <v>180</v>
      </c>
      <c r="AU287" s="18" t="s">
        <v>88</v>
      </c>
    </row>
    <row r="288" s="13" customFormat="1">
      <c r="A288" s="13"/>
      <c r="B288" s="257"/>
      <c r="C288" s="258"/>
      <c r="D288" s="252" t="s">
        <v>182</v>
      </c>
      <c r="E288" s="259" t="s">
        <v>36</v>
      </c>
      <c r="F288" s="260" t="s">
        <v>410</v>
      </c>
      <c r="G288" s="258"/>
      <c r="H288" s="259" t="s">
        <v>36</v>
      </c>
      <c r="I288" s="261"/>
      <c r="J288" s="261"/>
      <c r="K288" s="258"/>
      <c r="L288" s="258"/>
      <c r="M288" s="262"/>
      <c r="N288" s="263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  <c r="Y288" s="265"/>
      <c r="Z288" s="13"/>
      <c r="AA288" s="13"/>
      <c r="AB288" s="13"/>
      <c r="AC288" s="13"/>
      <c r="AD288" s="13"/>
      <c r="AE288" s="13"/>
      <c r="AT288" s="266" t="s">
        <v>182</v>
      </c>
      <c r="AU288" s="266" t="s">
        <v>88</v>
      </c>
      <c r="AV288" s="13" t="s">
        <v>88</v>
      </c>
      <c r="AW288" s="13" t="s">
        <v>5</v>
      </c>
      <c r="AX288" s="13" t="s">
        <v>81</v>
      </c>
      <c r="AY288" s="266" t="s">
        <v>168</v>
      </c>
    </row>
    <row r="289" s="14" customFormat="1">
      <c r="A289" s="14"/>
      <c r="B289" s="267"/>
      <c r="C289" s="268"/>
      <c r="D289" s="252" t="s">
        <v>182</v>
      </c>
      <c r="E289" s="269" t="s">
        <v>36</v>
      </c>
      <c r="F289" s="270" t="s">
        <v>411</v>
      </c>
      <c r="G289" s="268"/>
      <c r="H289" s="271">
        <v>0.54400000000000004</v>
      </c>
      <c r="I289" s="272"/>
      <c r="J289" s="272"/>
      <c r="K289" s="268"/>
      <c r="L289" s="268"/>
      <c r="M289" s="273"/>
      <c r="N289" s="274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Y289" s="276"/>
      <c r="Z289" s="14"/>
      <c r="AA289" s="14"/>
      <c r="AB289" s="14"/>
      <c r="AC289" s="14"/>
      <c r="AD289" s="14"/>
      <c r="AE289" s="14"/>
      <c r="AT289" s="277" t="s">
        <v>182</v>
      </c>
      <c r="AU289" s="277" t="s">
        <v>88</v>
      </c>
      <c r="AV289" s="14" t="s">
        <v>90</v>
      </c>
      <c r="AW289" s="14" t="s">
        <v>5</v>
      </c>
      <c r="AX289" s="14" t="s">
        <v>81</v>
      </c>
      <c r="AY289" s="277" t="s">
        <v>168</v>
      </c>
    </row>
    <row r="290" s="13" customFormat="1">
      <c r="A290" s="13"/>
      <c r="B290" s="257"/>
      <c r="C290" s="258"/>
      <c r="D290" s="252" t="s">
        <v>182</v>
      </c>
      <c r="E290" s="259" t="s">
        <v>36</v>
      </c>
      <c r="F290" s="260" t="s">
        <v>412</v>
      </c>
      <c r="G290" s="258"/>
      <c r="H290" s="259" t="s">
        <v>36</v>
      </c>
      <c r="I290" s="261"/>
      <c r="J290" s="261"/>
      <c r="K290" s="258"/>
      <c r="L290" s="258"/>
      <c r="M290" s="262"/>
      <c r="N290" s="263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  <c r="Y290" s="265"/>
      <c r="Z290" s="13"/>
      <c r="AA290" s="13"/>
      <c r="AB290" s="13"/>
      <c r="AC290" s="13"/>
      <c r="AD290" s="13"/>
      <c r="AE290" s="13"/>
      <c r="AT290" s="266" t="s">
        <v>182</v>
      </c>
      <c r="AU290" s="266" t="s">
        <v>88</v>
      </c>
      <c r="AV290" s="13" t="s">
        <v>88</v>
      </c>
      <c r="AW290" s="13" t="s">
        <v>5</v>
      </c>
      <c r="AX290" s="13" t="s">
        <v>81</v>
      </c>
      <c r="AY290" s="266" t="s">
        <v>168</v>
      </c>
    </row>
    <row r="291" s="14" customFormat="1">
      <c r="A291" s="14"/>
      <c r="B291" s="267"/>
      <c r="C291" s="268"/>
      <c r="D291" s="252" t="s">
        <v>182</v>
      </c>
      <c r="E291" s="269" t="s">
        <v>36</v>
      </c>
      <c r="F291" s="270" t="s">
        <v>413</v>
      </c>
      <c r="G291" s="268"/>
      <c r="H291" s="271">
        <v>1</v>
      </c>
      <c r="I291" s="272"/>
      <c r="J291" s="272"/>
      <c r="K291" s="268"/>
      <c r="L291" s="268"/>
      <c r="M291" s="273"/>
      <c r="N291" s="274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Y291" s="276"/>
      <c r="Z291" s="14"/>
      <c r="AA291" s="14"/>
      <c r="AB291" s="14"/>
      <c r="AC291" s="14"/>
      <c r="AD291" s="14"/>
      <c r="AE291" s="14"/>
      <c r="AT291" s="277" t="s">
        <v>182</v>
      </c>
      <c r="AU291" s="277" t="s">
        <v>88</v>
      </c>
      <c r="AV291" s="14" t="s">
        <v>90</v>
      </c>
      <c r="AW291" s="14" t="s">
        <v>5</v>
      </c>
      <c r="AX291" s="14" t="s">
        <v>81</v>
      </c>
      <c r="AY291" s="277" t="s">
        <v>168</v>
      </c>
    </row>
    <row r="292" s="15" customFormat="1">
      <c r="A292" s="15"/>
      <c r="B292" s="278"/>
      <c r="C292" s="279"/>
      <c r="D292" s="252" t="s">
        <v>182</v>
      </c>
      <c r="E292" s="280" t="s">
        <v>36</v>
      </c>
      <c r="F292" s="281" t="s">
        <v>193</v>
      </c>
      <c r="G292" s="279"/>
      <c r="H292" s="282">
        <v>1.544</v>
      </c>
      <c r="I292" s="283"/>
      <c r="J292" s="283"/>
      <c r="K292" s="279"/>
      <c r="L292" s="279"/>
      <c r="M292" s="284"/>
      <c r="N292" s="285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7"/>
      <c r="Z292" s="15"/>
      <c r="AA292" s="15"/>
      <c r="AB292" s="15"/>
      <c r="AC292" s="15"/>
      <c r="AD292" s="15"/>
      <c r="AE292" s="15"/>
      <c r="AT292" s="288" t="s">
        <v>182</v>
      </c>
      <c r="AU292" s="288" t="s">
        <v>88</v>
      </c>
      <c r="AV292" s="15" t="s">
        <v>176</v>
      </c>
      <c r="AW292" s="15" t="s">
        <v>5</v>
      </c>
      <c r="AX292" s="15" t="s">
        <v>88</v>
      </c>
      <c r="AY292" s="288" t="s">
        <v>168</v>
      </c>
    </row>
    <row r="293" s="2" customFormat="1" ht="24" customHeight="1">
      <c r="A293" s="40"/>
      <c r="B293" s="41"/>
      <c r="C293" s="238" t="s">
        <v>414</v>
      </c>
      <c r="D293" s="238" t="s">
        <v>171</v>
      </c>
      <c r="E293" s="239" t="s">
        <v>415</v>
      </c>
      <c r="F293" s="240" t="s">
        <v>416</v>
      </c>
      <c r="G293" s="241" t="s">
        <v>385</v>
      </c>
      <c r="H293" s="242">
        <v>1.544</v>
      </c>
      <c r="I293" s="243"/>
      <c r="J293" s="243"/>
      <c r="K293" s="244">
        <f>ROUND(P293*H293,2)</f>
        <v>0</v>
      </c>
      <c r="L293" s="240" t="s">
        <v>175</v>
      </c>
      <c r="M293" s="46"/>
      <c r="N293" s="245" t="s">
        <v>36</v>
      </c>
      <c r="O293" s="246" t="s">
        <v>52</v>
      </c>
      <c r="P293" s="247">
        <f>I293+J293</f>
        <v>0</v>
      </c>
      <c r="Q293" s="247">
        <f>ROUND(I293*H293,2)</f>
        <v>0</v>
      </c>
      <c r="R293" s="247">
        <f>ROUND(J293*H293,2)</f>
        <v>0</v>
      </c>
      <c r="S293" s="87"/>
      <c r="T293" s="248">
        <f>S293*H293</f>
        <v>0</v>
      </c>
      <c r="U293" s="248">
        <v>0</v>
      </c>
      <c r="V293" s="248">
        <f>U293*H293</f>
        <v>0</v>
      </c>
      <c r="W293" s="248">
        <v>0</v>
      </c>
      <c r="X293" s="248">
        <f>W293*H293</f>
        <v>0</v>
      </c>
      <c r="Y293" s="249" t="s">
        <v>36</v>
      </c>
      <c r="Z293" s="40"/>
      <c r="AA293" s="40"/>
      <c r="AB293" s="40"/>
      <c r="AC293" s="40"/>
      <c r="AD293" s="40"/>
      <c r="AE293" s="40"/>
      <c r="AR293" s="250" t="s">
        <v>403</v>
      </c>
      <c r="AT293" s="250" t="s">
        <v>171</v>
      </c>
      <c r="AU293" s="250" t="s">
        <v>88</v>
      </c>
      <c r="AY293" s="18" t="s">
        <v>168</v>
      </c>
      <c r="BE293" s="251">
        <f>IF(O293="základní",K293,0)</f>
        <v>0</v>
      </c>
      <c r="BF293" s="251">
        <f>IF(O293="snížená",K293,0)</f>
        <v>0</v>
      </c>
      <c r="BG293" s="251">
        <f>IF(O293="zákl. přenesená",K293,0)</f>
        <v>0</v>
      </c>
      <c r="BH293" s="251">
        <f>IF(O293="sníž. přenesená",K293,0)</f>
        <v>0</v>
      </c>
      <c r="BI293" s="251">
        <f>IF(O293="nulová",K293,0)</f>
        <v>0</v>
      </c>
      <c r="BJ293" s="18" t="s">
        <v>176</v>
      </c>
      <c r="BK293" s="251">
        <f>ROUND(P293*H293,2)</f>
        <v>0</v>
      </c>
      <c r="BL293" s="18" t="s">
        <v>403</v>
      </c>
      <c r="BM293" s="250" t="s">
        <v>417</v>
      </c>
    </row>
    <row r="294" s="2" customFormat="1">
      <c r="A294" s="40"/>
      <c r="B294" s="41"/>
      <c r="C294" s="42"/>
      <c r="D294" s="252" t="s">
        <v>178</v>
      </c>
      <c r="E294" s="42"/>
      <c r="F294" s="253" t="s">
        <v>418</v>
      </c>
      <c r="G294" s="42"/>
      <c r="H294" s="42"/>
      <c r="I294" s="154"/>
      <c r="J294" s="154"/>
      <c r="K294" s="42"/>
      <c r="L294" s="42"/>
      <c r="M294" s="46"/>
      <c r="N294" s="254"/>
      <c r="O294" s="255"/>
      <c r="P294" s="87"/>
      <c r="Q294" s="87"/>
      <c r="R294" s="87"/>
      <c r="S294" s="87"/>
      <c r="T294" s="87"/>
      <c r="U294" s="87"/>
      <c r="V294" s="87"/>
      <c r="W294" s="87"/>
      <c r="X294" s="87"/>
      <c r="Y294" s="88"/>
      <c r="Z294" s="40"/>
      <c r="AA294" s="40"/>
      <c r="AB294" s="40"/>
      <c r="AC294" s="40"/>
      <c r="AD294" s="40"/>
      <c r="AE294" s="40"/>
      <c r="AT294" s="18" t="s">
        <v>178</v>
      </c>
      <c r="AU294" s="18" t="s">
        <v>88</v>
      </c>
    </row>
    <row r="295" s="2" customFormat="1">
      <c r="A295" s="40"/>
      <c r="B295" s="41"/>
      <c r="C295" s="42"/>
      <c r="D295" s="252" t="s">
        <v>180</v>
      </c>
      <c r="E295" s="42"/>
      <c r="F295" s="256" t="s">
        <v>419</v>
      </c>
      <c r="G295" s="42"/>
      <c r="H295" s="42"/>
      <c r="I295" s="154"/>
      <c r="J295" s="154"/>
      <c r="K295" s="42"/>
      <c r="L295" s="42"/>
      <c r="M295" s="46"/>
      <c r="N295" s="254"/>
      <c r="O295" s="255"/>
      <c r="P295" s="87"/>
      <c r="Q295" s="87"/>
      <c r="R295" s="87"/>
      <c r="S295" s="87"/>
      <c r="T295" s="87"/>
      <c r="U295" s="87"/>
      <c r="V295" s="87"/>
      <c r="W295" s="87"/>
      <c r="X295" s="87"/>
      <c r="Y295" s="88"/>
      <c r="Z295" s="40"/>
      <c r="AA295" s="40"/>
      <c r="AB295" s="40"/>
      <c r="AC295" s="40"/>
      <c r="AD295" s="40"/>
      <c r="AE295" s="40"/>
      <c r="AT295" s="18" t="s">
        <v>180</v>
      </c>
      <c r="AU295" s="18" t="s">
        <v>88</v>
      </c>
    </row>
    <row r="296" s="13" customFormat="1">
      <c r="A296" s="13"/>
      <c r="B296" s="257"/>
      <c r="C296" s="258"/>
      <c r="D296" s="252" t="s">
        <v>182</v>
      </c>
      <c r="E296" s="259" t="s">
        <v>36</v>
      </c>
      <c r="F296" s="260" t="s">
        <v>410</v>
      </c>
      <c r="G296" s="258"/>
      <c r="H296" s="259" t="s">
        <v>36</v>
      </c>
      <c r="I296" s="261"/>
      <c r="J296" s="261"/>
      <c r="K296" s="258"/>
      <c r="L296" s="258"/>
      <c r="M296" s="262"/>
      <c r="N296" s="263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  <c r="Y296" s="265"/>
      <c r="Z296" s="13"/>
      <c r="AA296" s="13"/>
      <c r="AB296" s="13"/>
      <c r="AC296" s="13"/>
      <c r="AD296" s="13"/>
      <c r="AE296" s="13"/>
      <c r="AT296" s="266" t="s">
        <v>182</v>
      </c>
      <c r="AU296" s="266" t="s">
        <v>88</v>
      </c>
      <c r="AV296" s="13" t="s">
        <v>88</v>
      </c>
      <c r="AW296" s="13" t="s">
        <v>5</v>
      </c>
      <c r="AX296" s="13" t="s">
        <v>81</v>
      </c>
      <c r="AY296" s="266" t="s">
        <v>168</v>
      </c>
    </row>
    <row r="297" s="14" customFormat="1">
      <c r="A297" s="14"/>
      <c r="B297" s="267"/>
      <c r="C297" s="268"/>
      <c r="D297" s="252" t="s">
        <v>182</v>
      </c>
      <c r="E297" s="269" t="s">
        <v>36</v>
      </c>
      <c r="F297" s="270" t="s">
        <v>411</v>
      </c>
      <c r="G297" s="268"/>
      <c r="H297" s="271">
        <v>0.54400000000000004</v>
      </c>
      <c r="I297" s="272"/>
      <c r="J297" s="272"/>
      <c r="K297" s="268"/>
      <c r="L297" s="268"/>
      <c r="M297" s="273"/>
      <c r="N297" s="274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Y297" s="276"/>
      <c r="Z297" s="14"/>
      <c r="AA297" s="14"/>
      <c r="AB297" s="14"/>
      <c r="AC297" s="14"/>
      <c r="AD297" s="14"/>
      <c r="AE297" s="14"/>
      <c r="AT297" s="277" t="s">
        <v>182</v>
      </c>
      <c r="AU297" s="277" t="s">
        <v>88</v>
      </c>
      <c r="AV297" s="14" t="s">
        <v>90</v>
      </c>
      <c r="AW297" s="14" t="s">
        <v>5</v>
      </c>
      <c r="AX297" s="14" t="s">
        <v>81</v>
      </c>
      <c r="AY297" s="277" t="s">
        <v>168</v>
      </c>
    </row>
    <row r="298" s="13" customFormat="1">
      <c r="A298" s="13"/>
      <c r="B298" s="257"/>
      <c r="C298" s="258"/>
      <c r="D298" s="252" t="s">
        <v>182</v>
      </c>
      <c r="E298" s="259" t="s">
        <v>36</v>
      </c>
      <c r="F298" s="260" t="s">
        <v>412</v>
      </c>
      <c r="G298" s="258"/>
      <c r="H298" s="259" t="s">
        <v>36</v>
      </c>
      <c r="I298" s="261"/>
      <c r="J298" s="261"/>
      <c r="K298" s="258"/>
      <c r="L298" s="258"/>
      <c r="M298" s="262"/>
      <c r="N298" s="263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  <c r="Y298" s="265"/>
      <c r="Z298" s="13"/>
      <c r="AA298" s="13"/>
      <c r="AB298" s="13"/>
      <c r="AC298" s="13"/>
      <c r="AD298" s="13"/>
      <c r="AE298" s="13"/>
      <c r="AT298" s="266" t="s">
        <v>182</v>
      </c>
      <c r="AU298" s="266" t="s">
        <v>88</v>
      </c>
      <c r="AV298" s="13" t="s">
        <v>88</v>
      </c>
      <c r="AW298" s="13" t="s">
        <v>5</v>
      </c>
      <c r="AX298" s="13" t="s">
        <v>81</v>
      </c>
      <c r="AY298" s="266" t="s">
        <v>168</v>
      </c>
    </row>
    <row r="299" s="14" customFormat="1">
      <c r="A299" s="14"/>
      <c r="B299" s="267"/>
      <c r="C299" s="268"/>
      <c r="D299" s="252" t="s">
        <v>182</v>
      </c>
      <c r="E299" s="269" t="s">
        <v>36</v>
      </c>
      <c r="F299" s="270" t="s">
        <v>413</v>
      </c>
      <c r="G299" s="268"/>
      <c r="H299" s="271">
        <v>1</v>
      </c>
      <c r="I299" s="272"/>
      <c r="J299" s="272"/>
      <c r="K299" s="268"/>
      <c r="L299" s="268"/>
      <c r="M299" s="273"/>
      <c r="N299" s="274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Y299" s="276"/>
      <c r="Z299" s="14"/>
      <c r="AA299" s="14"/>
      <c r="AB299" s="14"/>
      <c r="AC299" s="14"/>
      <c r="AD299" s="14"/>
      <c r="AE299" s="14"/>
      <c r="AT299" s="277" t="s">
        <v>182</v>
      </c>
      <c r="AU299" s="277" t="s">
        <v>88</v>
      </c>
      <c r="AV299" s="14" t="s">
        <v>90</v>
      </c>
      <c r="AW299" s="14" t="s">
        <v>5</v>
      </c>
      <c r="AX299" s="14" t="s">
        <v>81</v>
      </c>
      <c r="AY299" s="277" t="s">
        <v>168</v>
      </c>
    </row>
    <row r="300" s="15" customFormat="1">
      <c r="A300" s="15"/>
      <c r="B300" s="278"/>
      <c r="C300" s="279"/>
      <c r="D300" s="252" t="s">
        <v>182</v>
      </c>
      <c r="E300" s="280" t="s">
        <v>36</v>
      </c>
      <c r="F300" s="281" t="s">
        <v>193</v>
      </c>
      <c r="G300" s="279"/>
      <c r="H300" s="282">
        <v>1.544</v>
      </c>
      <c r="I300" s="283"/>
      <c r="J300" s="283"/>
      <c r="K300" s="279"/>
      <c r="L300" s="279"/>
      <c r="M300" s="284"/>
      <c r="N300" s="285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7"/>
      <c r="Z300" s="15"/>
      <c r="AA300" s="15"/>
      <c r="AB300" s="15"/>
      <c r="AC300" s="15"/>
      <c r="AD300" s="15"/>
      <c r="AE300" s="15"/>
      <c r="AT300" s="288" t="s">
        <v>182</v>
      </c>
      <c r="AU300" s="288" t="s">
        <v>88</v>
      </c>
      <c r="AV300" s="15" t="s">
        <v>176</v>
      </c>
      <c r="AW300" s="15" t="s">
        <v>5</v>
      </c>
      <c r="AX300" s="15" t="s">
        <v>88</v>
      </c>
      <c r="AY300" s="288" t="s">
        <v>168</v>
      </c>
    </row>
    <row r="301" s="2" customFormat="1" ht="24" customHeight="1">
      <c r="A301" s="40"/>
      <c r="B301" s="41"/>
      <c r="C301" s="238" t="s">
        <v>420</v>
      </c>
      <c r="D301" s="238" t="s">
        <v>171</v>
      </c>
      <c r="E301" s="239" t="s">
        <v>421</v>
      </c>
      <c r="F301" s="240" t="s">
        <v>422</v>
      </c>
      <c r="G301" s="241" t="s">
        <v>385</v>
      </c>
      <c r="H301" s="242">
        <v>18.675000000000001</v>
      </c>
      <c r="I301" s="243"/>
      <c r="J301" s="243"/>
      <c r="K301" s="244">
        <f>ROUND(P301*H301,2)</f>
        <v>0</v>
      </c>
      <c r="L301" s="240" t="s">
        <v>175</v>
      </c>
      <c r="M301" s="46"/>
      <c r="N301" s="245" t="s">
        <v>36</v>
      </c>
      <c r="O301" s="246" t="s">
        <v>52</v>
      </c>
      <c r="P301" s="247">
        <f>I301+J301</f>
        <v>0</v>
      </c>
      <c r="Q301" s="247">
        <f>ROUND(I301*H301,2)</f>
        <v>0</v>
      </c>
      <c r="R301" s="247">
        <f>ROUND(J301*H301,2)</f>
        <v>0</v>
      </c>
      <c r="S301" s="87"/>
      <c r="T301" s="248">
        <f>S301*H301</f>
        <v>0</v>
      </c>
      <c r="U301" s="248">
        <v>0</v>
      </c>
      <c r="V301" s="248">
        <f>U301*H301</f>
        <v>0</v>
      </c>
      <c r="W301" s="248">
        <v>0</v>
      </c>
      <c r="X301" s="248">
        <f>W301*H301</f>
        <v>0</v>
      </c>
      <c r="Y301" s="249" t="s">
        <v>36</v>
      </c>
      <c r="Z301" s="40"/>
      <c r="AA301" s="40"/>
      <c r="AB301" s="40"/>
      <c r="AC301" s="40"/>
      <c r="AD301" s="40"/>
      <c r="AE301" s="40"/>
      <c r="AR301" s="250" t="s">
        <v>403</v>
      </c>
      <c r="AT301" s="250" t="s">
        <v>171</v>
      </c>
      <c r="AU301" s="250" t="s">
        <v>88</v>
      </c>
      <c r="AY301" s="18" t="s">
        <v>168</v>
      </c>
      <c r="BE301" s="251">
        <f>IF(O301="základní",K301,0)</f>
        <v>0</v>
      </c>
      <c r="BF301" s="251">
        <f>IF(O301="snížená",K301,0)</f>
        <v>0</v>
      </c>
      <c r="BG301" s="251">
        <f>IF(O301="zákl. přenesená",K301,0)</f>
        <v>0</v>
      </c>
      <c r="BH301" s="251">
        <f>IF(O301="sníž. přenesená",K301,0)</f>
        <v>0</v>
      </c>
      <c r="BI301" s="251">
        <f>IF(O301="nulová",K301,0)</f>
        <v>0</v>
      </c>
      <c r="BJ301" s="18" t="s">
        <v>176</v>
      </c>
      <c r="BK301" s="251">
        <f>ROUND(P301*H301,2)</f>
        <v>0</v>
      </c>
      <c r="BL301" s="18" t="s">
        <v>403</v>
      </c>
      <c r="BM301" s="250" t="s">
        <v>423</v>
      </c>
    </row>
    <row r="302" s="2" customFormat="1">
      <c r="A302" s="40"/>
      <c r="B302" s="41"/>
      <c r="C302" s="42"/>
      <c r="D302" s="252" t="s">
        <v>178</v>
      </c>
      <c r="E302" s="42"/>
      <c r="F302" s="253" t="s">
        <v>424</v>
      </c>
      <c r="G302" s="42"/>
      <c r="H302" s="42"/>
      <c r="I302" s="154"/>
      <c r="J302" s="154"/>
      <c r="K302" s="42"/>
      <c r="L302" s="42"/>
      <c r="M302" s="46"/>
      <c r="N302" s="254"/>
      <c r="O302" s="255"/>
      <c r="P302" s="87"/>
      <c r="Q302" s="87"/>
      <c r="R302" s="87"/>
      <c r="S302" s="87"/>
      <c r="T302" s="87"/>
      <c r="U302" s="87"/>
      <c r="V302" s="87"/>
      <c r="W302" s="87"/>
      <c r="X302" s="87"/>
      <c r="Y302" s="88"/>
      <c r="Z302" s="40"/>
      <c r="AA302" s="40"/>
      <c r="AB302" s="40"/>
      <c r="AC302" s="40"/>
      <c r="AD302" s="40"/>
      <c r="AE302" s="40"/>
      <c r="AT302" s="18" t="s">
        <v>178</v>
      </c>
      <c r="AU302" s="18" t="s">
        <v>88</v>
      </c>
    </row>
    <row r="303" s="2" customFormat="1">
      <c r="A303" s="40"/>
      <c r="B303" s="41"/>
      <c r="C303" s="42"/>
      <c r="D303" s="252" t="s">
        <v>180</v>
      </c>
      <c r="E303" s="42"/>
      <c r="F303" s="256" t="s">
        <v>419</v>
      </c>
      <c r="G303" s="42"/>
      <c r="H303" s="42"/>
      <c r="I303" s="154"/>
      <c r="J303" s="154"/>
      <c r="K303" s="42"/>
      <c r="L303" s="42"/>
      <c r="M303" s="46"/>
      <c r="N303" s="254"/>
      <c r="O303" s="255"/>
      <c r="P303" s="87"/>
      <c r="Q303" s="87"/>
      <c r="R303" s="87"/>
      <c r="S303" s="87"/>
      <c r="T303" s="87"/>
      <c r="U303" s="87"/>
      <c r="V303" s="87"/>
      <c r="W303" s="87"/>
      <c r="X303" s="87"/>
      <c r="Y303" s="88"/>
      <c r="Z303" s="40"/>
      <c r="AA303" s="40"/>
      <c r="AB303" s="40"/>
      <c r="AC303" s="40"/>
      <c r="AD303" s="40"/>
      <c r="AE303" s="40"/>
      <c r="AT303" s="18" t="s">
        <v>180</v>
      </c>
      <c r="AU303" s="18" t="s">
        <v>88</v>
      </c>
    </row>
    <row r="304" s="14" customFormat="1">
      <c r="A304" s="14"/>
      <c r="B304" s="267"/>
      <c r="C304" s="268"/>
      <c r="D304" s="252" t="s">
        <v>182</v>
      </c>
      <c r="E304" s="269" t="s">
        <v>36</v>
      </c>
      <c r="F304" s="270" t="s">
        <v>407</v>
      </c>
      <c r="G304" s="268"/>
      <c r="H304" s="271">
        <v>18.675000000000001</v>
      </c>
      <c r="I304" s="272"/>
      <c r="J304" s="272"/>
      <c r="K304" s="268"/>
      <c r="L304" s="268"/>
      <c r="M304" s="273"/>
      <c r="N304" s="274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6"/>
      <c r="Z304" s="14"/>
      <c r="AA304" s="14"/>
      <c r="AB304" s="14"/>
      <c r="AC304" s="14"/>
      <c r="AD304" s="14"/>
      <c r="AE304" s="14"/>
      <c r="AT304" s="277" t="s">
        <v>182</v>
      </c>
      <c r="AU304" s="277" t="s">
        <v>88</v>
      </c>
      <c r="AV304" s="14" t="s">
        <v>90</v>
      </c>
      <c r="AW304" s="14" t="s">
        <v>5</v>
      </c>
      <c r="AX304" s="14" t="s">
        <v>81</v>
      </c>
      <c r="AY304" s="277" t="s">
        <v>168</v>
      </c>
    </row>
    <row r="305" s="15" customFormat="1">
      <c r="A305" s="15"/>
      <c r="B305" s="278"/>
      <c r="C305" s="279"/>
      <c r="D305" s="252" t="s">
        <v>182</v>
      </c>
      <c r="E305" s="280" t="s">
        <v>36</v>
      </c>
      <c r="F305" s="281" t="s">
        <v>193</v>
      </c>
      <c r="G305" s="279"/>
      <c r="H305" s="282">
        <v>18.675000000000001</v>
      </c>
      <c r="I305" s="283"/>
      <c r="J305" s="283"/>
      <c r="K305" s="279"/>
      <c r="L305" s="279"/>
      <c r="M305" s="284"/>
      <c r="N305" s="285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7"/>
      <c r="Z305" s="15"/>
      <c r="AA305" s="15"/>
      <c r="AB305" s="15"/>
      <c r="AC305" s="15"/>
      <c r="AD305" s="15"/>
      <c r="AE305" s="15"/>
      <c r="AT305" s="288" t="s">
        <v>182</v>
      </c>
      <c r="AU305" s="288" t="s">
        <v>88</v>
      </c>
      <c r="AV305" s="15" t="s">
        <v>176</v>
      </c>
      <c r="AW305" s="15" t="s">
        <v>5</v>
      </c>
      <c r="AX305" s="15" t="s">
        <v>88</v>
      </c>
      <c r="AY305" s="288" t="s">
        <v>168</v>
      </c>
    </row>
    <row r="306" s="2" customFormat="1" ht="24" customHeight="1">
      <c r="A306" s="40"/>
      <c r="B306" s="41"/>
      <c r="C306" s="290" t="s">
        <v>425</v>
      </c>
      <c r="D306" s="290" t="s">
        <v>426</v>
      </c>
      <c r="E306" s="291" t="s">
        <v>427</v>
      </c>
      <c r="F306" s="292" t="s">
        <v>428</v>
      </c>
      <c r="G306" s="293" t="s">
        <v>224</v>
      </c>
      <c r="H306" s="294">
        <v>6</v>
      </c>
      <c r="I306" s="295"/>
      <c r="J306" s="296"/>
      <c r="K306" s="297">
        <f>ROUND(P306*H306,2)</f>
        <v>0</v>
      </c>
      <c r="L306" s="292" t="s">
        <v>175</v>
      </c>
      <c r="M306" s="298"/>
      <c r="N306" s="299" t="s">
        <v>36</v>
      </c>
      <c r="O306" s="246" t="s">
        <v>52</v>
      </c>
      <c r="P306" s="247">
        <f>I306+J306</f>
        <v>0</v>
      </c>
      <c r="Q306" s="247">
        <f>ROUND(I306*H306,2)</f>
        <v>0</v>
      </c>
      <c r="R306" s="247">
        <f>ROUND(J306*H306,2)</f>
        <v>0</v>
      </c>
      <c r="S306" s="87"/>
      <c r="T306" s="248">
        <f>S306*H306</f>
        <v>0</v>
      </c>
      <c r="U306" s="248">
        <v>0</v>
      </c>
      <c r="V306" s="248">
        <f>U306*H306</f>
        <v>0</v>
      </c>
      <c r="W306" s="248">
        <v>0</v>
      </c>
      <c r="X306" s="248">
        <f>W306*H306</f>
        <v>0</v>
      </c>
      <c r="Y306" s="249" t="s">
        <v>36</v>
      </c>
      <c r="Z306" s="40"/>
      <c r="AA306" s="40"/>
      <c r="AB306" s="40"/>
      <c r="AC306" s="40"/>
      <c r="AD306" s="40"/>
      <c r="AE306" s="40"/>
      <c r="AR306" s="250" t="s">
        <v>249</v>
      </c>
      <c r="AT306" s="250" t="s">
        <v>426</v>
      </c>
      <c r="AU306" s="250" t="s">
        <v>88</v>
      </c>
      <c r="AY306" s="18" t="s">
        <v>168</v>
      </c>
      <c r="BE306" s="251">
        <f>IF(O306="základní",K306,0)</f>
        <v>0</v>
      </c>
      <c r="BF306" s="251">
        <f>IF(O306="snížená",K306,0)</f>
        <v>0</v>
      </c>
      <c r="BG306" s="251">
        <f>IF(O306="zákl. přenesená",K306,0)</f>
        <v>0</v>
      </c>
      <c r="BH306" s="251">
        <f>IF(O306="sníž. přenesená",K306,0)</f>
        <v>0</v>
      </c>
      <c r="BI306" s="251">
        <f>IF(O306="nulová",K306,0)</f>
        <v>0</v>
      </c>
      <c r="BJ306" s="18" t="s">
        <v>176</v>
      </c>
      <c r="BK306" s="251">
        <f>ROUND(P306*H306,2)</f>
        <v>0</v>
      </c>
      <c r="BL306" s="18" t="s">
        <v>176</v>
      </c>
      <c r="BM306" s="250" t="s">
        <v>429</v>
      </c>
    </row>
    <row r="307" s="2" customFormat="1">
      <c r="A307" s="40"/>
      <c r="B307" s="41"/>
      <c r="C307" s="42"/>
      <c r="D307" s="252" t="s">
        <v>178</v>
      </c>
      <c r="E307" s="42"/>
      <c r="F307" s="253" t="s">
        <v>428</v>
      </c>
      <c r="G307" s="42"/>
      <c r="H307" s="42"/>
      <c r="I307" s="154"/>
      <c r="J307" s="154"/>
      <c r="K307" s="42"/>
      <c r="L307" s="42"/>
      <c r="M307" s="46"/>
      <c r="N307" s="254"/>
      <c r="O307" s="255"/>
      <c r="P307" s="87"/>
      <c r="Q307" s="87"/>
      <c r="R307" s="87"/>
      <c r="S307" s="87"/>
      <c r="T307" s="87"/>
      <c r="U307" s="87"/>
      <c r="V307" s="87"/>
      <c r="W307" s="87"/>
      <c r="X307" s="87"/>
      <c r="Y307" s="88"/>
      <c r="Z307" s="40"/>
      <c r="AA307" s="40"/>
      <c r="AB307" s="40"/>
      <c r="AC307" s="40"/>
      <c r="AD307" s="40"/>
      <c r="AE307" s="40"/>
      <c r="AT307" s="18" t="s">
        <v>178</v>
      </c>
      <c r="AU307" s="18" t="s">
        <v>88</v>
      </c>
    </row>
    <row r="308" s="2" customFormat="1">
      <c r="A308" s="40"/>
      <c r="B308" s="41"/>
      <c r="C308" s="42"/>
      <c r="D308" s="252" t="s">
        <v>430</v>
      </c>
      <c r="E308" s="42"/>
      <c r="F308" s="256" t="s">
        <v>431</v>
      </c>
      <c r="G308" s="42"/>
      <c r="H308" s="42"/>
      <c r="I308" s="154"/>
      <c r="J308" s="154"/>
      <c r="K308" s="42"/>
      <c r="L308" s="42"/>
      <c r="M308" s="46"/>
      <c r="N308" s="254"/>
      <c r="O308" s="255"/>
      <c r="P308" s="87"/>
      <c r="Q308" s="87"/>
      <c r="R308" s="87"/>
      <c r="S308" s="87"/>
      <c r="T308" s="87"/>
      <c r="U308" s="87"/>
      <c r="V308" s="87"/>
      <c r="W308" s="87"/>
      <c r="X308" s="87"/>
      <c r="Y308" s="88"/>
      <c r="Z308" s="40"/>
      <c r="AA308" s="40"/>
      <c r="AB308" s="40"/>
      <c r="AC308" s="40"/>
      <c r="AD308" s="40"/>
      <c r="AE308" s="40"/>
      <c r="AT308" s="18" t="s">
        <v>430</v>
      </c>
      <c r="AU308" s="18" t="s">
        <v>88</v>
      </c>
    </row>
    <row r="309" s="2" customFormat="1" ht="24" customHeight="1">
      <c r="A309" s="40"/>
      <c r="B309" s="41"/>
      <c r="C309" s="290" t="s">
        <v>432</v>
      </c>
      <c r="D309" s="290" t="s">
        <v>426</v>
      </c>
      <c r="E309" s="291" t="s">
        <v>433</v>
      </c>
      <c r="F309" s="292" t="s">
        <v>434</v>
      </c>
      <c r="G309" s="293" t="s">
        <v>385</v>
      </c>
      <c r="H309" s="294">
        <v>325.19999999999999</v>
      </c>
      <c r="I309" s="295"/>
      <c r="J309" s="296"/>
      <c r="K309" s="297">
        <f>ROUND(P309*H309,2)</f>
        <v>0</v>
      </c>
      <c r="L309" s="292" t="s">
        <v>175</v>
      </c>
      <c r="M309" s="298"/>
      <c r="N309" s="299" t="s">
        <v>36</v>
      </c>
      <c r="O309" s="246" t="s">
        <v>52</v>
      </c>
      <c r="P309" s="247">
        <f>I309+J309</f>
        <v>0</v>
      </c>
      <c r="Q309" s="247">
        <f>ROUND(I309*H309,2)</f>
        <v>0</v>
      </c>
      <c r="R309" s="247">
        <f>ROUND(J309*H309,2)</f>
        <v>0</v>
      </c>
      <c r="S309" s="87"/>
      <c r="T309" s="248">
        <f>S309*H309</f>
        <v>0</v>
      </c>
      <c r="U309" s="248">
        <v>1</v>
      </c>
      <c r="V309" s="248">
        <f>U309*H309</f>
        <v>325.19999999999999</v>
      </c>
      <c r="W309" s="248">
        <v>0</v>
      </c>
      <c r="X309" s="248">
        <f>W309*H309</f>
        <v>0</v>
      </c>
      <c r="Y309" s="249" t="s">
        <v>36</v>
      </c>
      <c r="Z309" s="40"/>
      <c r="AA309" s="40"/>
      <c r="AB309" s="40"/>
      <c r="AC309" s="40"/>
      <c r="AD309" s="40"/>
      <c r="AE309" s="40"/>
      <c r="AR309" s="250" t="s">
        <v>249</v>
      </c>
      <c r="AT309" s="250" t="s">
        <v>426</v>
      </c>
      <c r="AU309" s="250" t="s">
        <v>88</v>
      </c>
      <c r="AY309" s="18" t="s">
        <v>168</v>
      </c>
      <c r="BE309" s="251">
        <f>IF(O309="základní",K309,0)</f>
        <v>0</v>
      </c>
      <c r="BF309" s="251">
        <f>IF(O309="snížená",K309,0)</f>
        <v>0</v>
      </c>
      <c r="BG309" s="251">
        <f>IF(O309="zákl. přenesená",K309,0)</f>
        <v>0</v>
      </c>
      <c r="BH309" s="251">
        <f>IF(O309="sníž. přenesená",K309,0)</f>
        <v>0</v>
      </c>
      <c r="BI309" s="251">
        <f>IF(O309="nulová",K309,0)</f>
        <v>0</v>
      </c>
      <c r="BJ309" s="18" t="s">
        <v>176</v>
      </c>
      <c r="BK309" s="251">
        <f>ROUND(P309*H309,2)</f>
        <v>0</v>
      </c>
      <c r="BL309" s="18" t="s">
        <v>176</v>
      </c>
      <c r="BM309" s="250" t="s">
        <v>435</v>
      </c>
    </row>
    <row r="310" s="2" customFormat="1">
      <c r="A310" s="40"/>
      <c r="B310" s="41"/>
      <c r="C310" s="42"/>
      <c r="D310" s="252" t="s">
        <v>178</v>
      </c>
      <c r="E310" s="42"/>
      <c r="F310" s="253" t="s">
        <v>434</v>
      </c>
      <c r="G310" s="42"/>
      <c r="H310" s="42"/>
      <c r="I310" s="154"/>
      <c r="J310" s="154"/>
      <c r="K310" s="42"/>
      <c r="L310" s="42"/>
      <c r="M310" s="46"/>
      <c r="N310" s="254"/>
      <c r="O310" s="255"/>
      <c r="P310" s="87"/>
      <c r="Q310" s="87"/>
      <c r="R310" s="87"/>
      <c r="S310" s="87"/>
      <c r="T310" s="87"/>
      <c r="U310" s="87"/>
      <c r="V310" s="87"/>
      <c r="W310" s="87"/>
      <c r="X310" s="87"/>
      <c r="Y310" s="88"/>
      <c r="Z310" s="40"/>
      <c r="AA310" s="40"/>
      <c r="AB310" s="40"/>
      <c r="AC310" s="40"/>
      <c r="AD310" s="40"/>
      <c r="AE310" s="40"/>
      <c r="AT310" s="18" t="s">
        <v>178</v>
      </c>
      <c r="AU310" s="18" t="s">
        <v>88</v>
      </c>
    </row>
    <row r="311" s="14" customFormat="1">
      <c r="A311" s="14"/>
      <c r="B311" s="267"/>
      <c r="C311" s="268"/>
      <c r="D311" s="252" t="s">
        <v>182</v>
      </c>
      <c r="E311" s="269" t="s">
        <v>36</v>
      </c>
      <c r="F311" s="270" t="s">
        <v>436</v>
      </c>
      <c r="G311" s="268"/>
      <c r="H311" s="271">
        <v>325.19999999999999</v>
      </c>
      <c r="I311" s="272"/>
      <c r="J311" s="272"/>
      <c r="K311" s="268"/>
      <c r="L311" s="268"/>
      <c r="M311" s="273"/>
      <c r="N311" s="274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Y311" s="276"/>
      <c r="Z311" s="14"/>
      <c r="AA311" s="14"/>
      <c r="AB311" s="14"/>
      <c r="AC311" s="14"/>
      <c r="AD311" s="14"/>
      <c r="AE311" s="14"/>
      <c r="AT311" s="277" t="s">
        <v>182</v>
      </c>
      <c r="AU311" s="277" t="s">
        <v>88</v>
      </c>
      <c r="AV311" s="14" t="s">
        <v>90</v>
      </c>
      <c r="AW311" s="14" t="s">
        <v>5</v>
      </c>
      <c r="AX311" s="14" t="s">
        <v>81</v>
      </c>
      <c r="AY311" s="277" t="s">
        <v>168</v>
      </c>
    </row>
    <row r="312" s="15" customFormat="1">
      <c r="A312" s="15"/>
      <c r="B312" s="278"/>
      <c r="C312" s="279"/>
      <c r="D312" s="252" t="s">
        <v>182</v>
      </c>
      <c r="E312" s="280" t="s">
        <v>36</v>
      </c>
      <c r="F312" s="281" t="s">
        <v>193</v>
      </c>
      <c r="G312" s="279"/>
      <c r="H312" s="282">
        <v>325.19999999999999</v>
      </c>
      <c r="I312" s="283"/>
      <c r="J312" s="283"/>
      <c r="K312" s="279"/>
      <c r="L312" s="279"/>
      <c r="M312" s="284"/>
      <c r="N312" s="285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7"/>
      <c r="Z312" s="15"/>
      <c r="AA312" s="15"/>
      <c r="AB312" s="15"/>
      <c r="AC312" s="15"/>
      <c r="AD312" s="15"/>
      <c r="AE312" s="15"/>
      <c r="AT312" s="288" t="s">
        <v>182</v>
      </c>
      <c r="AU312" s="288" t="s">
        <v>88</v>
      </c>
      <c r="AV312" s="15" t="s">
        <v>176</v>
      </c>
      <c r="AW312" s="15" t="s">
        <v>5</v>
      </c>
      <c r="AX312" s="15" t="s">
        <v>88</v>
      </c>
      <c r="AY312" s="288" t="s">
        <v>168</v>
      </c>
    </row>
    <row r="313" s="2" customFormat="1" ht="24" customHeight="1">
      <c r="A313" s="40"/>
      <c r="B313" s="41"/>
      <c r="C313" s="290" t="s">
        <v>437</v>
      </c>
      <c r="D313" s="290" t="s">
        <v>426</v>
      </c>
      <c r="E313" s="291" t="s">
        <v>438</v>
      </c>
      <c r="F313" s="292" t="s">
        <v>439</v>
      </c>
      <c r="G313" s="293" t="s">
        <v>203</v>
      </c>
      <c r="H313" s="294">
        <v>100</v>
      </c>
      <c r="I313" s="295"/>
      <c r="J313" s="296"/>
      <c r="K313" s="297">
        <f>ROUND(P313*H313,2)</f>
        <v>0</v>
      </c>
      <c r="L313" s="292" t="s">
        <v>175</v>
      </c>
      <c r="M313" s="298"/>
      <c r="N313" s="299" t="s">
        <v>36</v>
      </c>
      <c r="O313" s="246" t="s">
        <v>52</v>
      </c>
      <c r="P313" s="247">
        <f>I313+J313</f>
        <v>0</v>
      </c>
      <c r="Q313" s="247">
        <f>ROUND(I313*H313,2)</f>
        <v>0</v>
      </c>
      <c r="R313" s="247">
        <f>ROUND(J313*H313,2)</f>
        <v>0</v>
      </c>
      <c r="S313" s="87"/>
      <c r="T313" s="248">
        <f>S313*H313</f>
        <v>0</v>
      </c>
      <c r="U313" s="248">
        <v>0.00032000000000000003</v>
      </c>
      <c r="V313" s="248">
        <f>U313*H313</f>
        <v>0.032000000000000001</v>
      </c>
      <c r="W313" s="248">
        <v>0</v>
      </c>
      <c r="X313" s="248">
        <f>W313*H313</f>
        <v>0</v>
      </c>
      <c r="Y313" s="249" t="s">
        <v>36</v>
      </c>
      <c r="Z313" s="40"/>
      <c r="AA313" s="40"/>
      <c r="AB313" s="40"/>
      <c r="AC313" s="40"/>
      <c r="AD313" s="40"/>
      <c r="AE313" s="40"/>
      <c r="AR313" s="250" t="s">
        <v>249</v>
      </c>
      <c r="AT313" s="250" t="s">
        <v>426</v>
      </c>
      <c r="AU313" s="250" t="s">
        <v>88</v>
      </c>
      <c r="AY313" s="18" t="s">
        <v>168</v>
      </c>
      <c r="BE313" s="251">
        <f>IF(O313="základní",K313,0)</f>
        <v>0</v>
      </c>
      <c r="BF313" s="251">
        <f>IF(O313="snížená",K313,0)</f>
        <v>0</v>
      </c>
      <c r="BG313" s="251">
        <f>IF(O313="zákl. přenesená",K313,0)</f>
        <v>0</v>
      </c>
      <c r="BH313" s="251">
        <f>IF(O313="sníž. přenesená",K313,0)</f>
        <v>0</v>
      </c>
      <c r="BI313" s="251">
        <f>IF(O313="nulová",K313,0)</f>
        <v>0</v>
      </c>
      <c r="BJ313" s="18" t="s">
        <v>176</v>
      </c>
      <c r="BK313" s="251">
        <f>ROUND(P313*H313,2)</f>
        <v>0</v>
      </c>
      <c r="BL313" s="18" t="s">
        <v>176</v>
      </c>
      <c r="BM313" s="250" t="s">
        <v>440</v>
      </c>
    </row>
    <row r="314" s="2" customFormat="1">
      <c r="A314" s="40"/>
      <c r="B314" s="41"/>
      <c r="C314" s="42"/>
      <c r="D314" s="252" t="s">
        <v>178</v>
      </c>
      <c r="E314" s="42"/>
      <c r="F314" s="253" t="s">
        <v>439</v>
      </c>
      <c r="G314" s="42"/>
      <c r="H314" s="42"/>
      <c r="I314" s="154"/>
      <c r="J314" s="154"/>
      <c r="K314" s="42"/>
      <c r="L314" s="42"/>
      <c r="M314" s="46"/>
      <c r="N314" s="254"/>
      <c r="O314" s="255"/>
      <c r="P314" s="87"/>
      <c r="Q314" s="87"/>
      <c r="R314" s="87"/>
      <c r="S314" s="87"/>
      <c r="T314" s="87"/>
      <c r="U314" s="87"/>
      <c r="V314" s="87"/>
      <c r="W314" s="87"/>
      <c r="X314" s="87"/>
      <c r="Y314" s="88"/>
      <c r="Z314" s="40"/>
      <c r="AA314" s="40"/>
      <c r="AB314" s="40"/>
      <c r="AC314" s="40"/>
      <c r="AD314" s="40"/>
      <c r="AE314" s="40"/>
      <c r="AT314" s="18" t="s">
        <v>178</v>
      </c>
      <c r="AU314" s="18" t="s">
        <v>88</v>
      </c>
    </row>
    <row r="315" s="2" customFormat="1" ht="24" customHeight="1">
      <c r="A315" s="40"/>
      <c r="B315" s="41"/>
      <c r="C315" s="290" t="s">
        <v>441</v>
      </c>
      <c r="D315" s="290" t="s">
        <v>426</v>
      </c>
      <c r="E315" s="291" t="s">
        <v>442</v>
      </c>
      <c r="F315" s="292" t="s">
        <v>443</v>
      </c>
      <c r="G315" s="293" t="s">
        <v>203</v>
      </c>
      <c r="H315" s="294">
        <v>866</v>
      </c>
      <c r="I315" s="295"/>
      <c r="J315" s="296"/>
      <c r="K315" s="297">
        <f>ROUND(P315*H315,2)</f>
        <v>0</v>
      </c>
      <c r="L315" s="292" t="s">
        <v>175</v>
      </c>
      <c r="M315" s="298"/>
      <c r="N315" s="299" t="s">
        <v>36</v>
      </c>
      <c r="O315" s="246" t="s">
        <v>52</v>
      </c>
      <c r="P315" s="247">
        <f>I315+J315</f>
        <v>0</v>
      </c>
      <c r="Q315" s="247">
        <f>ROUND(I315*H315,2)</f>
        <v>0</v>
      </c>
      <c r="R315" s="247">
        <f>ROUND(J315*H315,2)</f>
        <v>0</v>
      </c>
      <c r="S315" s="87"/>
      <c r="T315" s="248">
        <f>S315*H315</f>
        <v>0</v>
      </c>
      <c r="U315" s="248">
        <v>0.00040999999999999999</v>
      </c>
      <c r="V315" s="248">
        <f>U315*H315</f>
        <v>0.35505999999999999</v>
      </c>
      <c r="W315" s="248">
        <v>0</v>
      </c>
      <c r="X315" s="248">
        <f>W315*H315</f>
        <v>0</v>
      </c>
      <c r="Y315" s="249" t="s">
        <v>36</v>
      </c>
      <c r="Z315" s="40"/>
      <c r="AA315" s="40"/>
      <c r="AB315" s="40"/>
      <c r="AC315" s="40"/>
      <c r="AD315" s="40"/>
      <c r="AE315" s="40"/>
      <c r="AR315" s="250" t="s">
        <v>249</v>
      </c>
      <c r="AT315" s="250" t="s">
        <v>426</v>
      </c>
      <c r="AU315" s="250" t="s">
        <v>88</v>
      </c>
      <c r="AY315" s="18" t="s">
        <v>168</v>
      </c>
      <c r="BE315" s="251">
        <f>IF(O315="základní",K315,0)</f>
        <v>0</v>
      </c>
      <c r="BF315" s="251">
        <f>IF(O315="snížená",K315,0)</f>
        <v>0</v>
      </c>
      <c r="BG315" s="251">
        <f>IF(O315="zákl. přenesená",K315,0)</f>
        <v>0</v>
      </c>
      <c r="BH315" s="251">
        <f>IF(O315="sníž. přenesená",K315,0)</f>
        <v>0</v>
      </c>
      <c r="BI315" s="251">
        <f>IF(O315="nulová",K315,0)</f>
        <v>0</v>
      </c>
      <c r="BJ315" s="18" t="s">
        <v>176</v>
      </c>
      <c r="BK315" s="251">
        <f>ROUND(P315*H315,2)</f>
        <v>0</v>
      </c>
      <c r="BL315" s="18" t="s">
        <v>176</v>
      </c>
      <c r="BM315" s="250" t="s">
        <v>444</v>
      </c>
    </row>
    <row r="316" s="2" customFormat="1">
      <c r="A316" s="40"/>
      <c r="B316" s="41"/>
      <c r="C316" s="42"/>
      <c r="D316" s="252" t="s">
        <v>178</v>
      </c>
      <c r="E316" s="42"/>
      <c r="F316" s="253" t="s">
        <v>443</v>
      </c>
      <c r="G316" s="42"/>
      <c r="H316" s="42"/>
      <c r="I316" s="154"/>
      <c r="J316" s="154"/>
      <c r="K316" s="42"/>
      <c r="L316" s="42"/>
      <c r="M316" s="46"/>
      <c r="N316" s="254"/>
      <c r="O316" s="255"/>
      <c r="P316" s="87"/>
      <c r="Q316" s="87"/>
      <c r="R316" s="87"/>
      <c r="S316" s="87"/>
      <c r="T316" s="87"/>
      <c r="U316" s="87"/>
      <c r="V316" s="87"/>
      <c r="W316" s="87"/>
      <c r="X316" s="87"/>
      <c r="Y316" s="88"/>
      <c r="Z316" s="40"/>
      <c r="AA316" s="40"/>
      <c r="AB316" s="40"/>
      <c r="AC316" s="40"/>
      <c r="AD316" s="40"/>
      <c r="AE316" s="40"/>
      <c r="AT316" s="18" t="s">
        <v>178</v>
      </c>
      <c r="AU316" s="18" t="s">
        <v>88</v>
      </c>
    </row>
    <row r="317" s="2" customFormat="1" ht="24" customHeight="1">
      <c r="A317" s="40"/>
      <c r="B317" s="41"/>
      <c r="C317" s="290" t="s">
        <v>445</v>
      </c>
      <c r="D317" s="290" t="s">
        <v>426</v>
      </c>
      <c r="E317" s="291" t="s">
        <v>446</v>
      </c>
      <c r="F317" s="292" t="s">
        <v>447</v>
      </c>
      <c r="G317" s="293" t="s">
        <v>203</v>
      </c>
      <c r="H317" s="294">
        <v>6812</v>
      </c>
      <c r="I317" s="295"/>
      <c r="J317" s="296"/>
      <c r="K317" s="297">
        <f>ROUND(P317*H317,2)</f>
        <v>0</v>
      </c>
      <c r="L317" s="292" t="s">
        <v>175</v>
      </c>
      <c r="M317" s="298"/>
      <c r="N317" s="299" t="s">
        <v>36</v>
      </c>
      <c r="O317" s="246" t="s">
        <v>52</v>
      </c>
      <c r="P317" s="247">
        <f>I317+J317</f>
        <v>0</v>
      </c>
      <c r="Q317" s="247">
        <f>ROUND(I317*H317,2)</f>
        <v>0</v>
      </c>
      <c r="R317" s="247">
        <f>ROUND(J317*H317,2)</f>
        <v>0</v>
      </c>
      <c r="S317" s="87"/>
      <c r="T317" s="248">
        <f>S317*H317</f>
        <v>0</v>
      </c>
      <c r="U317" s="248">
        <v>9.0000000000000006E-05</v>
      </c>
      <c r="V317" s="248">
        <f>U317*H317</f>
        <v>0.61308000000000007</v>
      </c>
      <c r="W317" s="248">
        <v>0</v>
      </c>
      <c r="X317" s="248">
        <f>W317*H317</f>
        <v>0</v>
      </c>
      <c r="Y317" s="249" t="s">
        <v>36</v>
      </c>
      <c r="Z317" s="40"/>
      <c r="AA317" s="40"/>
      <c r="AB317" s="40"/>
      <c r="AC317" s="40"/>
      <c r="AD317" s="40"/>
      <c r="AE317" s="40"/>
      <c r="AR317" s="250" t="s">
        <v>249</v>
      </c>
      <c r="AT317" s="250" t="s">
        <v>426</v>
      </c>
      <c r="AU317" s="250" t="s">
        <v>88</v>
      </c>
      <c r="AY317" s="18" t="s">
        <v>168</v>
      </c>
      <c r="BE317" s="251">
        <f>IF(O317="základní",K317,0)</f>
        <v>0</v>
      </c>
      <c r="BF317" s="251">
        <f>IF(O317="snížená",K317,0)</f>
        <v>0</v>
      </c>
      <c r="BG317" s="251">
        <f>IF(O317="zákl. přenesená",K317,0)</f>
        <v>0</v>
      </c>
      <c r="BH317" s="251">
        <f>IF(O317="sníž. přenesená",K317,0)</f>
        <v>0</v>
      </c>
      <c r="BI317" s="251">
        <f>IF(O317="nulová",K317,0)</f>
        <v>0</v>
      </c>
      <c r="BJ317" s="18" t="s">
        <v>176</v>
      </c>
      <c r="BK317" s="251">
        <f>ROUND(P317*H317,2)</f>
        <v>0</v>
      </c>
      <c r="BL317" s="18" t="s">
        <v>176</v>
      </c>
      <c r="BM317" s="250" t="s">
        <v>448</v>
      </c>
    </row>
    <row r="318" s="2" customFormat="1">
      <c r="A318" s="40"/>
      <c r="B318" s="41"/>
      <c r="C318" s="42"/>
      <c r="D318" s="252" t="s">
        <v>178</v>
      </c>
      <c r="E318" s="42"/>
      <c r="F318" s="253" t="s">
        <v>447</v>
      </c>
      <c r="G318" s="42"/>
      <c r="H318" s="42"/>
      <c r="I318" s="154"/>
      <c r="J318" s="154"/>
      <c r="K318" s="42"/>
      <c r="L318" s="42"/>
      <c r="M318" s="46"/>
      <c r="N318" s="254"/>
      <c r="O318" s="255"/>
      <c r="P318" s="87"/>
      <c r="Q318" s="87"/>
      <c r="R318" s="87"/>
      <c r="S318" s="87"/>
      <c r="T318" s="87"/>
      <c r="U318" s="87"/>
      <c r="V318" s="87"/>
      <c r="W318" s="87"/>
      <c r="X318" s="87"/>
      <c r="Y318" s="88"/>
      <c r="Z318" s="40"/>
      <c r="AA318" s="40"/>
      <c r="AB318" s="40"/>
      <c r="AC318" s="40"/>
      <c r="AD318" s="40"/>
      <c r="AE318" s="40"/>
      <c r="AT318" s="18" t="s">
        <v>178</v>
      </c>
      <c r="AU318" s="18" t="s">
        <v>88</v>
      </c>
    </row>
    <row r="319" s="2" customFormat="1" ht="24" customHeight="1">
      <c r="A319" s="40"/>
      <c r="B319" s="41"/>
      <c r="C319" s="290" t="s">
        <v>449</v>
      </c>
      <c r="D319" s="290" t="s">
        <v>426</v>
      </c>
      <c r="E319" s="291" t="s">
        <v>450</v>
      </c>
      <c r="F319" s="292" t="s">
        <v>451</v>
      </c>
      <c r="G319" s="293" t="s">
        <v>203</v>
      </c>
      <c r="H319" s="294">
        <v>866</v>
      </c>
      <c r="I319" s="295"/>
      <c r="J319" s="296"/>
      <c r="K319" s="297">
        <f>ROUND(P319*H319,2)</f>
        <v>0</v>
      </c>
      <c r="L319" s="292" t="s">
        <v>175</v>
      </c>
      <c r="M319" s="298"/>
      <c r="N319" s="299" t="s">
        <v>36</v>
      </c>
      <c r="O319" s="246" t="s">
        <v>52</v>
      </c>
      <c r="P319" s="247">
        <f>I319+J319</f>
        <v>0</v>
      </c>
      <c r="Q319" s="247">
        <f>ROUND(I319*H319,2)</f>
        <v>0</v>
      </c>
      <c r="R319" s="247">
        <f>ROUND(J319*H319,2)</f>
        <v>0</v>
      </c>
      <c r="S319" s="87"/>
      <c r="T319" s="248">
        <f>S319*H319</f>
        <v>0</v>
      </c>
      <c r="U319" s="248">
        <v>5.0000000000000002E-05</v>
      </c>
      <c r="V319" s="248">
        <f>U319*H319</f>
        <v>0.043300000000000005</v>
      </c>
      <c r="W319" s="248">
        <v>0</v>
      </c>
      <c r="X319" s="248">
        <f>W319*H319</f>
        <v>0</v>
      </c>
      <c r="Y319" s="249" t="s">
        <v>36</v>
      </c>
      <c r="Z319" s="40"/>
      <c r="AA319" s="40"/>
      <c r="AB319" s="40"/>
      <c r="AC319" s="40"/>
      <c r="AD319" s="40"/>
      <c r="AE319" s="40"/>
      <c r="AR319" s="250" t="s">
        <v>249</v>
      </c>
      <c r="AT319" s="250" t="s">
        <v>426</v>
      </c>
      <c r="AU319" s="250" t="s">
        <v>88</v>
      </c>
      <c r="AY319" s="18" t="s">
        <v>168</v>
      </c>
      <c r="BE319" s="251">
        <f>IF(O319="základní",K319,0)</f>
        <v>0</v>
      </c>
      <c r="BF319" s="251">
        <f>IF(O319="snížená",K319,0)</f>
        <v>0</v>
      </c>
      <c r="BG319" s="251">
        <f>IF(O319="zákl. přenesená",K319,0)</f>
        <v>0</v>
      </c>
      <c r="BH319" s="251">
        <f>IF(O319="sníž. přenesená",K319,0)</f>
        <v>0</v>
      </c>
      <c r="BI319" s="251">
        <f>IF(O319="nulová",K319,0)</f>
        <v>0</v>
      </c>
      <c r="BJ319" s="18" t="s">
        <v>176</v>
      </c>
      <c r="BK319" s="251">
        <f>ROUND(P319*H319,2)</f>
        <v>0</v>
      </c>
      <c r="BL319" s="18" t="s">
        <v>176</v>
      </c>
      <c r="BM319" s="250" t="s">
        <v>452</v>
      </c>
    </row>
    <row r="320" s="2" customFormat="1">
      <c r="A320" s="40"/>
      <c r="B320" s="41"/>
      <c r="C320" s="42"/>
      <c r="D320" s="252" t="s">
        <v>178</v>
      </c>
      <c r="E320" s="42"/>
      <c r="F320" s="253" t="s">
        <v>451</v>
      </c>
      <c r="G320" s="42"/>
      <c r="H320" s="42"/>
      <c r="I320" s="154"/>
      <c r="J320" s="154"/>
      <c r="K320" s="42"/>
      <c r="L320" s="42"/>
      <c r="M320" s="46"/>
      <c r="N320" s="254"/>
      <c r="O320" s="255"/>
      <c r="P320" s="87"/>
      <c r="Q320" s="87"/>
      <c r="R320" s="87"/>
      <c r="S320" s="87"/>
      <c r="T320" s="87"/>
      <c r="U320" s="87"/>
      <c r="V320" s="87"/>
      <c r="W320" s="87"/>
      <c r="X320" s="87"/>
      <c r="Y320" s="88"/>
      <c r="Z320" s="40"/>
      <c r="AA320" s="40"/>
      <c r="AB320" s="40"/>
      <c r="AC320" s="40"/>
      <c r="AD320" s="40"/>
      <c r="AE320" s="40"/>
      <c r="AT320" s="18" t="s">
        <v>178</v>
      </c>
      <c r="AU320" s="18" t="s">
        <v>88</v>
      </c>
    </row>
    <row r="321" s="2" customFormat="1" ht="24" customHeight="1">
      <c r="A321" s="40"/>
      <c r="B321" s="41"/>
      <c r="C321" s="290" t="s">
        <v>453</v>
      </c>
      <c r="D321" s="290" t="s">
        <v>426</v>
      </c>
      <c r="E321" s="291" t="s">
        <v>454</v>
      </c>
      <c r="F321" s="292" t="s">
        <v>455</v>
      </c>
      <c r="G321" s="293" t="s">
        <v>203</v>
      </c>
      <c r="H321" s="294">
        <v>236</v>
      </c>
      <c r="I321" s="295"/>
      <c r="J321" s="296"/>
      <c r="K321" s="297">
        <f>ROUND(P321*H321,2)</f>
        <v>0</v>
      </c>
      <c r="L321" s="292" t="s">
        <v>175</v>
      </c>
      <c r="M321" s="298"/>
      <c r="N321" s="299" t="s">
        <v>36</v>
      </c>
      <c r="O321" s="246" t="s">
        <v>52</v>
      </c>
      <c r="P321" s="247">
        <f>I321+J321</f>
        <v>0</v>
      </c>
      <c r="Q321" s="247">
        <f>ROUND(I321*H321,2)</f>
        <v>0</v>
      </c>
      <c r="R321" s="247">
        <f>ROUND(J321*H321,2)</f>
        <v>0</v>
      </c>
      <c r="S321" s="87"/>
      <c r="T321" s="248">
        <f>S321*H321</f>
        <v>0</v>
      </c>
      <c r="U321" s="248">
        <v>0.00123</v>
      </c>
      <c r="V321" s="248">
        <f>U321*H321</f>
        <v>0.29027999999999998</v>
      </c>
      <c r="W321" s="248">
        <v>0</v>
      </c>
      <c r="X321" s="248">
        <f>W321*H321</f>
        <v>0</v>
      </c>
      <c r="Y321" s="249" t="s">
        <v>36</v>
      </c>
      <c r="Z321" s="40"/>
      <c r="AA321" s="40"/>
      <c r="AB321" s="40"/>
      <c r="AC321" s="40"/>
      <c r="AD321" s="40"/>
      <c r="AE321" s="40"/>
      <c r="AR321" s="250" t="s">
        <v>249</v>
      </c>
      <c r="AT321" s="250" t="s">
        <v>426</v>
      </c>
      <c r="AU321" s="250" t="s">
        <v>88</v>
      </c>
      <c r="AY321" s="18" t="s">
        <v>168</v>
      </c>
      <c r="BE321" s="251">
        <f>IF(O321="základní",K321,0)</f>
        <v>0</v>
      </c>
      <c r="BF321" s="251">
        <f>IF(O321="snížená",K321,0)</f>
        <v>0</v>
      </c>
      <c r="BG321" s="251">
        <f>IF(O321="zákl. přenesená",K321,0)</f>
        <v>0</v>
      </c>
      <c r="BH321" s="251">
        <f>IF(O321="sníž. přenesená",K321,0)</f>
        <v>0</v>
      </c>
      <c r="BI321" s="251">
        <f>IF(O321="nulová",K321,0)</f>
        <v>0</v>
      </c>
      <c r="BJ321" s="18" t="s">
        <v>176</v>
      </c>
      <c r="BK321" s="251">
        <f>ROUND(P321*H321,2)</f>
        <v>0</v>
      </c>
      <c r="BL321" s="18" t="s">
        <v>176</v>
      </c>
      <c r="BM321" s="250" t="s">
        <v>456</v>
      </c>
    </row>
    <row r="322" s="2" customFormat="1">
      <c r="A322" s="40"/>
      <c r="B322" s="41"/>
      <c r="C322" s="42"/>
      <c r="D322" s="252" t="s">
        <v>178</v>
      </c>
      <c r="E322" s="42"/>
      <c r="F322" s="253" t="s">
        <v>455</v>
      </c>
      <c r="G322" s="42"/>
      <c r="H322" s="42"/>
      <c r="I322" s="154"/>
      <c r="J322" s="154"/>
      <c r="K322" s="42"/>
      <c r="L322" s="42"/>
      <c r="M322" s="46"/>
      <c r="N322" s="254"/>
      <c r="O322" s="255"/>
      <c r="P322" s="87"/>
      <c r="Q322" s="87"/>
      <c r="R322" s="87"/>
      <c r="S322" s="87"/>
      <c r="T322" s="87"/>
      <c r="U322" s="87"/>
      <c r="V322" s="87"/>
      <c r="W322" s="87"/>
      <c r="X322" s="87"/>
      <c r="Y322" s="88"/>
      <c r="Z322" s="40"/>
      <c r="AA322" s="40"/>
      <c r="AB322" s="40"/>
      <c r="AC322" s="40"/>
      <c r="AD322" s="40"/>
      <c r="AE322" s="40"/>
      <c r="AT322" s="18" t="s">
        <v>178</v>
      </c>
      <c r="AU322" s="18" t="s">
        <v>88</v>
      </c>
    </row>
    <row r="323" s="2" customFormat="1" ht="24" customHeight="1">
      <c r="A323" s="40"/>
      <c r="B323" s="41"/>
      <c r="C323" s="290" t="s">
        <v>457</v>
      </c>
      <c r="D323" s="290" t="s">
        <v>426</v>
      </c>
      <c r="E323" s="291" t="s">
        <v>458</v>
      </c>
      <c r="F323" s="292" t="s">
        <v>459</v>
      </c>
      <c r="G323" s="293" t="s">
        <v>203</v>
      </c>
      <c r="H323" s="294">
        <v>80</v>
      </c>
      <c r="I323" s="295"/>
      <c r="J323" s="296"/>
      <c r="K323" s="297">
        <f>ROUND(P323*H323,2)</f>
        <v>0</v>
      </c>
      <c r="L323" s="292" t="s">
        <v>175</v>
      </c>
      <c r="M323" s="298"/>
      <c r="N323" s="299" t="s">
        <v>36</v>
      </c>
      <c r="O323" s="246" t="s">
        <v>52</v>
      </c>
      <c r="P323" s="247">
        <f>I323+J323</f>
        <v>0</v>
      </c>
      <c r="Q323" s="247">
        <f>ROUND(I323*H323,2)</f>
        <v>0</v>
      </c>
      <c r="R323" s="247">
        <f>ROUND(J323*H323,2)</f>
        <v>0</v>
      </c>
      <c r="S323" s="87"/>
      <c r="T323" s="248">
        <f>S323*H323</f>
        <v>0</v>
      </c>
      <c r="U323" s="248">
        <v>0.00123</v>
      </c>
      <c r="V323" s="248">
        <f>U323*H323</f>
        <v>0.098400000000000001</v>
      </c>
      <c r="W323" s="248">
        <v>0</v>
      </c>
      <c r="X323" s="248">
        <f>W323*H323</f>
        <v>0</v>
      </c>
      <c r="Y323" s="249" t="s">
        <v>36</v>
      </c>
      <c r="Z323" s="40"/>
      <c r="AA323" s="40"/>
      <c r="AB323" s="40"/>
      <c r="AC323" s="40"/>
      <c r="AD323" s="40"/>
      <c r="AE323" s="40"/>
      <c r="AR323" s="250" t="s">
        <v>249</v>
      </c>
      <c r="AT323" s="250" t="s">
        <v>426</v>
      </c>
      <c r="AU323" s="250" t="s">
        <v>88</v>
      </c>
      <c r="AY323" s="18" t="s">
        <v>168</v>
      </c>
      <c r="BE323" s="251">
        <f>IF(O323="základní",K323,0)</f>
        <v>0</v>
      </c>
      <c r="BF323" s="251">
        <f>IF(O323="snížená",K323,0)</f>
        <v>0</v>
      </c>
      <c r="BG323" s="251">
        <f>IF(O323="zákl. přenesená",K323,0)</f>
        <v>0</v>
      </c>
      <c r="BH323" s="251">
        <f>IF(O323="sníž. přenesená",K323,0)</f>
        <v>0</v>
      </c>
      <c r="BI323" s="251">
        <f>IF(O323="nulová",K323,0)</f>
        <v>0</v>
      </c>
      <c r="BJ323" s="18" t="s">
        <v>176</v>
      </c>
      <c r="BK323" s="251">
        <f>ROUND(P323*H323,2)</f>
        <v>0</v>
      </c>
      <c r="BL323" s="18" t="s">
        <v>176</v>
      </c>
      <c r="BM323" s="250" t="s">
        <v>460</v>
      </c>
    </row>
    <row r="324" s="2" customFormat="1">
      <c r="A324" s="40"/>
      <c r="B324" s="41"/>
      <c r="C324" s="42"/>
      <c r="D324" s="252" t="s">
        <v>178</v>
      </c>
      <c r="E324" s="42"/>
      <c r="F324" s="253" t="s">
        <v>459</v>
      </c>
      <c r="G324" s="42"/>
      <c r="H324" s="42"/>
      <c r="I324" s="154"/>
      <c r="J324" s="154"/>
      <c r="K324" s="42"/>
      <c r="L324" s="42"/>
      <c r="M324" s="46"/>
      <c r="N324" s="254"/>
      <c r="O324" s="255"/>
      <c r="P324" s="87"/>
      <c r="Q324" s="87"/>
      <c r="R324" s="87"/>
      <c r="S324" s="87"/>
      <c r="T324" s="87"/>
      <c r="U324" s="87"/>
      <c r="V324" s="87"/>
      <c r="W324" s="87"/>
      <c r="X324" s="87"/>
      <c r="Y324" s="88"/>
      <c r="Z324" s="40"/>
      <c r="AA324" s="40"/>
      <c r="AB324" s="40"/>
      <c r="AC324" s="40"/>
      <c r="AD324" s="40"/>
      <c r="AE324" s="40"/>
      <c r="AT324" s="18" t="s">
        <v>178</v>
      </c>
      <c r="AU324" s="18" t="s">
        <v>88</v>
      </c>
    </row>
    <row r="325" s="2" customFormat="1" ht="24" customHeight="1">
      <c r="A325" s="40"/>
      <c r="B325" s="41"/>
      <c r="C325" s="290" t="s">
        <v>461</v>
      </c>
      <c r="D325" s="290" t="s">
        <v>426</v>
      </c>
      <c r="E325" s="291" t="s">
        <v>462</v>
      </c>
      <c r="F325" s="292" t="s">
        <v>463</v>
      </c>
      <c r="G325" s="293" t="s">
        <v>203</v>
      </c>
      <c r="H325" s="294">
        <v>6812</v>
      </c>
      <c r="I325" s="295"/>
      <c r="J325" s="296"/>
      <c r="K325" s="297">
        <f>ROUND(P325*H325,2)</f>
        <v>0</v>
      </c>
      <c r="L325" s="292" t="s">
        <v>175</v>
      </c>
      <c r="M325" s="298"/>
      <c r="N325" s="299" t="s">
        <v>36</v>
      </c>
      <c r="O325" s="246" t="s">
        <v>52</v>
      </c>
      <c r="P325" s="247">
        <f>I325+J325</f>
        <v>0</v>
      </c>
      <c r="Q325" s="247">
        <f>ROUND(I325*H325,2)</f>
        <v>0</v>
      </c>
      <c r="R325" s="247">
        <f>ROUND(J325*H325,2)</f>
        <v>0</v>
      </c>
      <c r="S325" s="87"/>
      <c r="T325" s="248">
        <f>S325*H325</f>
        <v>0</v>
      </c>
      <c r="U325" s="248">
        <v>0.00014999999999999999</v>
      </c>
      <c r="V325" s="248">
        <f>U325*H325</f>
        <v>1.0217999999999998</v>
      </c>
      <c r="W325" s="248">
        <v>0</v>
      </c>
      <c r="X325" s="248">
        <f>W325*H325</f>
        <v>0</v>
      </c>
      <c r="Y325" s="249" t="s">
        <v>36</v>
      </c>
      <c r="Z325" s="40"/>
      <c r="AA325" s="40"/>
      <c r="AB325" s="40"/>
      <c r="AC325" s="40"/>
      <c r="AD325" s="40"/>
      <c r="AE325" s="40"/>
      <c r="AR325" s="250" t="s">
        <v>249</v>
      </c>
      <c r="AT325" s="250" t="s">
        <v>426</v>
      </c>
      <c r="AU325" s="250" t="s">
        <v>88</v>
      </c>
      <c r="AY325" s="18" t="s">
        <v>168</v>
      </c>
      <c r="BE325" s="251">
        <f>IF(O325="základní",K325,0)</f>
        <v>0</v>
      </c>
      <c r="BF325" s="251">
        <f>IF(O325="snížená",K325,0)</f>
        <v>0</v>
      </c>
      <c r="BG325" s="251">
        <f>IF(O325="zákl. přenesená",K325,0)</f>
        <v>0</v>
      </c>
      <c r="BH325" s="251">
        <f>IF(O325="sníž. přenesená",K325,0)</f>
        <v>0</v>
      </c>
      <c r="BI325" s="251">
        <f>IF(O325="nulová",K325,0)</f>
        <v>0</v>
      </c>
      <c r="BJ325" s="18" t="s">
        <v>176</v>
      </c>
      <c r="BK325" s="251">
        <f>ROUND(P325*H325,2)</f>
        <v>0</v>
      </c>
      <c r="BL325" s="18" t="s">
        <v>176</v>
      </c>
      <c r="BM325" s="250" t="s">
        <v>464</v>
      </c>
    </row>
    <row r="326" s="2" customFormat="1">
      <c r="A326" s="40"/>
      <c r="B326" s="41"/>
      <c r="C326" s="42"/>
      <c r="D326" s="252" t="s">
        <v>178</v>
      </c>
      <c r="E326" s="42"/>
      <c r="F326" s="253" t="s">
        <v>463</v>
      </c>
      <c r="G326" s="42"/>
      <c r="H326" s="42"/>
      <c r="I326" s="154"/>
      <c r="J326" s="154"/>
      <c r="K326" s="42"/>
      <c r="L326" s="42"/>
      <c r="M326" s="46"/>
      <c r="N326" s="254"/>
      <c r="O326" s="255"/>
      <c r="P326" s="87"/>
      <c r="Q326" s="87"/>
      <c r="R326" s="87"/>
      <c r="S326" s="87"/>
      <c r="T326" s="87"/>
      <c r="U326" s="87"/>
      <c r="V326" s="87"/>
      <c r="W326" s="87"/>
      <c r="X326" s="87"/>
      <c r="Y326" s="88"/>
      <c r="Z326" s="40"/>
      <c r="AA326" s="40"/>
      <c r="AB326" s="40"/>
      <c r="AC326" s="40"/>
      <c r="AD326" s="40"/>
      <c r="AE326" s="40"/>
      <c r="AT326" s="18" t="s">
        <v>178</v>
      </c>
      <c r="AU326" s="18" t="s">
        <v>88</v>
      </c>
    </row>
    <row r="327" s="2" customFormat="1" ht="24" customHeight="1">
      <c r="A327" s="40"/>
      <c r="B327" s="41"/>
      <c r="C327" s="290" t="s">
        <v>465</v>
      </c>
      <c r="D327" s="290" t="s">
        <v>426</v>
      </c>
      <c r="E327" s="291" t="s">
        <v>466</v>
      </c>
      <c r="F327" s="292" t="s">
        <v>467</v>
      </c>
      <c r="G327" s="293" t="s">
        <v>203</v>
      </c>
      <c r="H327" s="294">
        <v>3564</v>
      </c>
      <c r="I327" s="295"/>
      <c r="J327" s="296"/>
      <c r="K327" s="297">
        <f>ROUND(P327*H327,2)</f>
        <v>0</v>
      </c>
      <c r="L327" s="292" t="s">
        <v>175</v>
      </c>
      <c r="M327" s="298"/>
      <c r="N327" s="299" t="s">
        <v>36</v>
      </c>
      <c r="O327" s="246" t="s">
        <v>52</v>
      </c>
      <c r="P327" s="247">
        <f>I327+J327</f>
        <v>0</v>
      </c>
      <c r="Q327" s="247">
        <f>ROUND(I327*H327,2)</f>
        <v>0</v>
      </c>
      <c r="R327" s="247">
        <f>ROUND(J327*H327,2)</f>
        <v>0</v>
      </c>
      <c r="S327" s="87"/>
      <c r="T327" s="248">
        <f>S327*H327</f>
        <v>0</v>
      </c>
      <c r="U327" s="248">
        <v>0.00018000000000000001</v>
      </c>
      <c r="V327" s="248">
        <f>U327*H327</f>
        <v>0.64152000000000009</v>
      </c>
      <c r="W327" s="248">
        <v>0</v>
      </c>
      <c r="X327" s="248">
        <f>W327*H327</f>
        <v>0</v>
      </c>
      <c r="Y327" s="249" t="s">
        <v>36</v>
      </c>
      <c r="Z327" s="40"/>
      <c r="AA327" s="40"/>
      <c r="AB327" s="40"/>
      <c r="AC327" s="40"/>
      <c r="AD327" s="40"/>
      <c r="AE327" s="40"/>
      <c r="AR327" s="250" t="s">
        <v>249</v>
      </c>
      <c r="AT327" s="250" t="s">
        <v>426</v>
      </c>
      <c r="AU327" s="250" t="s">
        <v>88</v>
      </c>
      <c r="AY327" s="18" t="s">
        <v>168</v>
      </c>
      <c r="BE327" s="251">
        <f>IF(O327="základní",K327,0)</f>
        <v>0</v>
      </c>
      <c r="BF327" s="251">
        <f>IF(O327="snížená",K327,0)</f>
        <v>0</v>
      </c>
      <c r="BG327" s="251">
        <f>IF(O327="zákl. přenesená",K327,0)</f>
        <v>0</v>
      </c>
      <c r="BH327" s="251">
        <f>IF(O327="sníž. přenesená",K327,0)</f>
        <v>0</v>
      </c>
      <c r="BI327" s="251">
        <f>IF(O327="nulová",K327,0)</f>
        <v>0</v>
      </c>
      <c r="BJ327" s="18" t="s">
        <v>176</v>
      </c>
      <c r="BK327" s="251">
        <f>ROUND(P327*H327,2)</f>
        <v>0</v>
      </c>
      <c r="BL327" s="18" t="s">
        <v>176</v>
      </c>
      <c r="BM327" s="250" t="s">
        <v>468</v>
      </c>
    </row>
    <row r="328" s="2" customFormat="1">
      <c r="A328" s="40"/>
      <c r="B328" s="41"/>
      <c r="C328" s="42"/>
      <c r="D328" s="252" t="s">
        <v>178</v>
      </c>
      <c r="E328" s="42"/>
      <c r="F328" s="253" t="s">
        <v>467</v>
      </c>
      <c r="G328" s="42"/>
      <c r="H328" s="42"/>
      <c r="I328" s="154"/>
      <c r="J328" s="154"/>
      <c r="K328" s="42"/>
      <c r="L328" s="42"/>
      <c r="M328" s="46"/>
      <c r="N328" s="254"/>
      <c r="O328" s="255"/>
      <c r="P328" s="87"/>
      <c r="Q328" s="87"/>
      <c r="R328" s="87"/>
      <c r="S328" s="87"/>
      <c r="T328" s="87"/>
      <c r="U328" s="87"/>
      <c r="V328" s="87"/>
      <c r="W328" s="87"/>
      <c r="X328" s="87"/>
      <c r="Y328" s="88"/>
      <c r="Z328" s="40"/>
      <c r="AA328" s="40"/>
      <c r="AB328" s="40"/>
      <c r="AC328" s="40"/>
      <c r="AD328" s="40"/>
      <c r="AE328" s="40"/>
      <c r="AT328" s="18" t="s">
        <v>178</v>
      </c>
      <c r="AU328" s="18" t="s">
        <v>88</v>
      </c>
    </row>
    <row r="329" s="2" customFormat="1" ht="24" customHeight="1">
      <c r="A329" s="40"/>
      <c r="B329" s="41"/>
      <c r="C329" s="290" t="s">
        <v>469</v>
      </c>
      <c r="D329" s="290" t="s">
        <v>426</v>
      </c>
      <c r="E329" s="291" t="s">
        <v>470</v>
      </c>
      <c r="F329" s="292" t="s">
        <v>471</v>
      </c>
      <c r="G329" s="293" t="s">
        <v>385</v>
      </c>
      <c r="H329" s="294">
        <v>6.25</v>
      </c>
      <c r="I329" s="295"/>
      <c r="J329" s="296"/>
      <c r="K329" s="297">
        <f>ROUND(P329*H329,2)</f>
        <v>0</v>
      </c>
      <c r="L329" s="292" t="s">
        <v>175</v>
      </c>
      <c r="M329" s="298"/>
      <c r="N329" s="299" t="s">
        <v>36</v>
      </c>
      <c r="O329" s="246" t="s">
        <v>52</v>
      </c>
      <c r="P329" s="247">
        <f>I329+J329</f>
        <v>0</v>
      </c>
      <c r="Q329" s="247">
        <f>ROUND(I329*H329,2)</f>
        <v>0</v>
      </c>
      <c r="R329" s="247">
        <f>ROUND(J329*H329,2)</f>
        <v>0</v>
      </c>
      <c r="S329" s="87"/>
      <c r="T329" s="248">
        <f>S329*H329</f>
        <v>0</v>
      </c>
      <c r="U329" s="248">
        <v>1</v>
      </c>
      <c r="V329" s="248">
        <f>U329*H329</f>
        <v>6.25</v>
      </c>
      <c r="W329" s="248">
        <v>0</v>
      </c>
      <c r="X329" s="248">
        <f>W329*H329</f>
        <v>0</v>
      </c>
      <c r="Y329" s="249" t="s">
        <v>36</v>
      </c>
      <c r="Z329" s="40"/>
      <c r="AA329" s="40"/>
      <c r="AB329" s="40"/>
      <c r="AC329" s="40"/>
      <c r="AD329" s="40"/>
      <c r="AE329" s="40"/>
      <c r="AR329" s="250" t="s">
        <v>249</v>
      </c>
      <c r="AT329" s="250" t="s">
        <v>426</v>
      </c>
      <c r="AU329" s="250" t="s">
        <v>88</v>
      </c>
      <c r="AY329" s="18" t="s">
        <v>168</v>
      </c>
      <c r="BE329" s="251">
        <f>IF(O329="základní",K329,0)</f>
        <v>0</v>
      </c>
      <c r="BF329" s="251">
        <f>IF(O329="snížená",K329,0)</f>
        <v>0</v>
      </c>
      <c r="BG329" s="251">
        <f>IF(O329="zákl. přenesená",K329,0)</f>
        <v>0</v>
      </c>
      <c r="BH329" s="251">
        <f>IF(O329="sníž. přenesená",K329,0)</f>
        <v>0</v>
      </c>
      <c r="BI329" s="251">
        <f>IF(O329="nulová",K329,0)</f>
        <v>0</v>
      </c>
      <c r="BJ329" s="18" t="s">
        <v>176</v>
      </c>
      <c r="BK329" s="251">
        <f>ROUND(P329*H329,2)</f>
        <v>0</v>
      </c>
      <c r="BL329" s="18" t="s">
        <v>176</v>
      </c>
      <c r="BM329" s="250" t="s">
        <v>472</v>
      </c>
    </row>
    <row r="330" s="2" customFormat="1">
      <c r="A330" s="40"/>
      <c r="B330" s="41"/>
      <c r="C330" s="42"/>
      <c r="D330" s="252" t="s">
        <v>178</v>
      </c>
      <c r="E330" s="42"/>
      <c r="F330" s="253" t="s">
        <v>471</v>
      </c>
      <c r="G330" s="42"/>
      <c r="H330" s="42"/>
      <c r="I330" s="154"/>
      <c r="J330" s="154"/>
      <c r="K330" s="42"/>
      <c r="L330" s="42"/>
      <c r="M330" s="46"/>
      <c r="N330" s="254"/>
      <c r="O330" s="255"/>
      <c r="P330" s="87"/>
      <c r="Q330" s="87"/>
      <c r="R330" s="87"/>
      <c r="S330" s="87"/>
      <c r="T330" s="87"/>
      <c r="U330" s="87"/>
      <c r="V330" s="87"/>
      <c r="W330" s="87"/>
      <c r="X330" s="87"/>
      <c r="Y330" s="88"/>
      <c r="Z330" s="40"/>
      <c r="AA330" s="40"/>
      <c r="AB330" s="40"/>
      <c r="AC330" s="40"/>
      <c r="AD330" s="40"/>
      <c r="AE330" s="40"/>
      <c r="AT330" s="18" t="s">
        <v>178</v>
      </c>
      <c r="AU330" s="18" t="s">
        <v>88</v>
      </c>
    </row>
    <row r="331" s="14" customFormat="1">
      <c r="A331" s="14"/>
      <c r="B331" s="267"/>
      <c r="C331" s="268"/>
      <c r="D331" s="252" t="s">
        <v>182</v>
      </c>
      <c r="E331" s="269" t="s">
        <v>36</v>
      </c>
      <c r="F331" s="270" t="s">
        <v>473</v>
      </c>
      <c r="G331" s="268"/>
      <c r="H331" s="271">
        <v>6.25</v>
      </c>
      <c r="I331" s="272"/>
      <c r="J331" s="272"/>
      <c r="K331" s="268"/>
      <c r="L331" s="268"/>
      <c r="M331" s="273"/>
      <c r="N331" s="274"/>
      <c r="O331" s="275"/>
      <c r="P331" s="275"/>
      <c r="Q331" s="275"/>
      <c r="R331" s="275"/>
      <c r="S331" s="275"/>
      <c r="T331" s="275"/>
      <c r="U331" s="275"/>
      <c r="V331" s="275"/>
      <c r="W331" s="275"/>
      <c r="X331" s="275"/>
      <c r="Y331" s="276"/>
      <c r="Z331" s="14"/>
      <c r="AA331" s="14"/>
      <c r="AB331" s="14"/>
      <c r="AC331" s="14"/>
      <c r="AD331" s="14"/>
      <c r="AE331" s="14"/>
      <c r="AT331" s="277" t="s">
        <v>182</v>
      </c>
      <c r="AU331" s="277" t="s">
        <v>88</v>
      </c>
      <c r="AV331" s="14" t="s">
        <v>90</v>
      </c>
      <c r="AW331" s="14" t="s">
        <v>5</v>
      </c>
      <c r="AX331" s="14" t="s">
        <v>81</v>
      </c>
      <c r="AY331" s="277" t="s">
        <v>168</v>
      </c>
    </row>
    <row r="332" s="15" customFormat="1">
      <c r="A332" s="15"/>
      <c r="B332" s="278"/>
      <c r="C332" s="279"/>
      <c r="D332" s="252" t="s">
        <v>182</v>
      </c>
      <c r="E332" s="280" t="s">
        <v>36</v>
      </c>
      <c r="F332" s="281" t="s">
        <v>193</v>
      </c>
      <c r="G332" s="279"/>
      <c r="H332" s="282">
        <v>6.25</v>
      </c>
      <c r="I332" s="283"/>
      <c r="J332" s="283"/>
      <c r="K332" s="279"/>
      <c r="L332" s="279"/>
      <c r="M332" s="284"/>
      <c r="N332" s="285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7"/>
      <c r="Z332" s="15"/>
      <c r="AA332" s="15"/>
      <c r="AB332" s="15"/>
      <c r="AC332" s="15"/>
      <c r="AD332" s="15"/>
      <c r="AE332" s="15"/>
      <c r="AT332" s="288" t="s">
        <v>182</v>
      </c>
      <c r="AU332" s="288" t="s">
        <v>88</v>
      </c>
      <c r="AV332" s="15" t="s">
        <v>176</v>
      </c>
      <c r="AW332" s="15" t="s">
        <v>5</v>
      </c>
      <c r="AX332" s="15" t="s">
        <v>88</v>
      </c>
      <c r="AY332" s="288" t="s">
        <v>168</v>
      </c>
    </row>
    <row r="333" s="2" customFormat="1" ht="24" customHeight="1">
      <c r="A333" s="40"/>
      <c r="B333" s="41"/>
      <c r="C333" s="290" t="s">
        <v>474</v>
      </c>
      <c r="D333" s="290" t="s">
        <v>426</v>
      </c>
      <c r="E333" s="291" t="s">
        <v>475</v>
      </c>
      <c r="F333" s="292" t="s">
        <v>476</v>
      </c>
      <c r="G333" s="293" t="s">
        <v>385</v>
      </c>
      <c r="H333" s="294">
        <v>9.375</v>
      </c>
      <c r="I333" s="295"/>
      <c r="J333" s="296"/>
      <c r="K333" s="297">
        <f>ROUND(P333*H333,2)</f>
        <v>0</v>
      </c>
      <c r="L333" s="292" t="s">
        <v>175</v>
      </c>
      <c r="M333" s="298"/>
      <c r="N333" s="299" t="s">
        <v>36</v>
      </c>
      <c r="O333" s="246" t="s">
        <v>52</v>
      </c>
      <c r="P333" s="247">
        <f>I333+J333</f>
        <v>0</v>
      </c>
      <c r="Q333" s="247">
        <f>ROUND(I333*H333,2)</f>
        <v>0</v>
      </c>
      <c r="R333" s="247">
        <f>ROUND(J333*H333,2)</f>
        <v>0</v>
      </c>
      <c r="S333" s="87"/>
      <c r="T333" s="248">
        <f>S333*H333</f>
        <v>0</v>
      </c>
      <c r="U333" s="248">
        <v>1</v>
      </c>
      <c r="V333" s="248">
        <f>U333*H333</f>
        <v>9.375</v>
      </c>
      <c r="W333" s="248">
        <v>0</v>
      </c>
      <c r="X333" s="248">
        <f>W333*H333</f>
        <v>0</v>
      </c>
      <c r="Y333" s="249" t="s">
        <v>36</v>
      </c>
      <c r="Z333" s="40"/>
      <c r="AA333" s="40"/>
      <c r="AB333" s="40"/>
      <c r="AC333" s="40"/>
      <c r="AD333" s="40"/>
      <c r="AE333" s="40"/>
      <c r="AR333" s="250" t="s">
        <v>249</v>
      </c>
      <c r="AT333" s="250" t="s">
        <v>426</v>
      </c>
      <c r="AU333" s="250" t="s">
        <v>88</v>
      </c>
      <c r="AY333" s="18" t="s">
        <v>168</v>
      </c>
      <c r="BE333" s="251">
        <f>IF(O333="základní",K333,0)</f>
        <v>0</v>
      </c>
      <c r="BF333" s="251">
        <f>IF(O333="snížená",K333,0)</f>
        <v>0</v>
      </c>
      <c r="BG333" s="251">
        <f>IF(O333="zákl. přenesená",K333,0)</f>
        <v>0</v>
      </c>
      <c r="BH333" s="251">
        <f>IF(O333="sníž. přenesená",K333,0)</f>
        <v>0</v>
      </c>
      <c r="BI333" s="251">
        <f>IF(O333="nulová",K333,0)</f>
        <v>0</v>
      </c>
      <c r="BJ333" s="18" t="s">
        <v>176</v>
      </c>
      <c r="BK333" s="251">
        <f>ROUND(P333*H333,2)</f>
        <v>0</v>
      </c>
      <c r="BL333" s="18" t="s">
        <v>176</v>
      </c>
      <c r="BM333" s="250" t="s">
        <v>477</v>
      </c>
    </row>
    <row r="334" s="2" customFormat="1">
      <c r="A334" s="40"/>
      <c r="B334" s="41"/>
      <c r="C334" s="42"/>
      <c r="D334" s="252" t="s">
        <v>178</v>
      </c>
      <c r="E334" s="42"/>
      <c r="F334" s="253" t="s">
        <v>476</v>
      </c>
      <c r="G334" s="42"/>
      <c r="H334" s="42"/>
      <c r="I334" s="154"/>
      <c r="J334" s="154"/>
      <c r="K334" s="42"/>
      <c r="L334" s="42"/>
      <c r="M334" s="46"/>
      <c r="N334" s="254"/>
      <c r="O334" s="255"/>
      <c r="P334" s="87"/>
      <c r="Q334" s="87"/>
      <c r="R334" s="87"/>
      <c r="S334" s="87"/>
      <c r="T334" s="87"/>
      <c r="U334" s="87"/>
      <c r="V334" s="87"/>
      <c r="W334" s="87"/>
      <c r="X334" s="87"/>
      <c r="Y334" s="88"/>
      <c r="Z334" s="40"/>
      <c r="AA334" s="40"/>
      <c r="AB334" s="40"/>
      <c r="AC334" s="40"/>
      <c r="AD334" s="40"/>
      <c r="AE334" s="40"/>
      <c r="AT334" s="18" t="s">
        <v>178</v>
      </c>
      <c r="AU334" s="18" t="s">
        <v>88</v>
      </c>
    </row>
    <row r="335" s="14" customFormat="1">
      <c r="A335" s="14"/>
      <c r="B335" s="267"/>
      <c r="C335" s="268"/>
      <c r="D335" s="252" t="s">
        <v>182</v>
      </c>
      <c r="E335" s="269" t="s">
        <v>36</v>
      </c>
      <c r="F335" s="270" t="s">
        <v>478</v>
      </c>
      <c r="G335" s="268"/>
      <c r="H335" s="271">
        <v>9.375</v>
      </c>
      <c r="I335" s="272"/>
      <c r="J335" s="272"/>
      <c r="K335" s="268"/>
      <c r="L335" s="268"/>
      <c r="M335" s="273"/>
      <c r="N335" s="274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6"/>
      <c r="Z335" s="14"/>
      <c r="AA335" s="14"/>
      <c r="AB335" s="14"/>
      <c r="AC335" s="14"/>
      <c r="AD335" s="14"/>
      <c r="AE335" s="14"/>
      <c r="AT335" s="277" t="s">
        <v>182</v>
      </c>
      <c r="AU335" s="277" t="s">
        <v>88</v>
      </c>
      <c r="AV335" s="14" t="s">
        <v>90</v>
      </c>
      <c r="AW335" s="14" t="s">
        <v>5</v>
      </c>
      <c r="AX335" s="14" t="s">
        <v>81</v>
      </c>
      <c r="AY335" s="277" t="s">
        <v>168</v>
      </c>
    </row>
    <row r="336" s="15" customFormat="1">
      <c r="A336" s="15"/>
      <c r="B336" s="278"/>
      <c r="C336" s="279"/>
      <c r="D336" s="252" t="s">
        <v>182</v>
      </c>
      <c r="E336" s="280" t="s">
        <v>36</v>
      </c>
      <c r="F336" s="281" t="s">
        <v>193</v>
      </c>
      <c r="G336" s="279"/>
      <c r="H336" s="282">
        <v>9.375</v>
      </c>
      <c r="I336" s="283"/>
      <c r="J336" s="283"/>
      <c r="K336" s="279"/>
      <c r="L336" s="279"/>
      <c r="M336" s="284"/>
      <c r="N336" s="285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7"/>
      <c r="Z336" s="15"/>
      <c r="AA336" s="15"/>
      <c r="AB336" s="15"/>
      <c r="AC336" s="15"/>
      <c r="AD336" s="15"/>
      <c r="AE336" s="15"/>
      <c r="AT336" s="288" t="s">
        <v>182</v>
      </c>
      <c r="AU336" s="288" t="s">
        <v>88</v>
      </c>
      <c r="AV336" s="15" t="s">
        <v>176</v>
      </c>
      <c r="AW336" s="15" t="s">
        <v>5</v>
      </c>
      <c r="AX336" s="15" t="s">
        <v>88</v>
      </c>
      <c r="AY336" s="288" t="s">
        <v>168</v>
      </c>
    </row>
    <row r="337" s="2" customFormat="1" ht="24" customHeight="1">
      <c r="A337" s="40"/>
      <c r="B337" s="41"/>
      <c r="C337" s="290" t="s">
        <v>479</v>
      </c>
      <c r="D337" s="290" t="s">
        <v>426</v>
      </c>
      <c r="E337" s="291" t="s">
        <v>480</v>
      </c>
      <c r="F337" s="292" t="s">
        <v>481</v>
      </c>
      <c r="G337" s="293" t="s">
        <v>203</v>
      </c>
      <c r="H337" s="294">
        <v>20</v>
      </c>
      <c r="I337" s="295"/>
      <c r="J337" s="296"/>
      <c r="K337" s="297">
        <f>ROUND(P337*H337,2)</f>
        <v>0</v>
      </c>
      <c r="L337" s="292" t="s">
        <v>175</v>
      </c>
      <c r="M337" s="298"/>
      <c r="N337" s="299" t="s">
        <v>36</v>
      </c>
      <c r="O337" s="246" t="s">
        <v>52</v>
      </c>
      <c r="P337" s="247">
        <f>I337+J337</f>
        <v>0</v>
      </c>
      <c r="Q337" s="247">
        <f>ROUND(I337*H337,2)</f>
        <v>0</v>
      </c>
      <c r="R337" s="247">
        <f>ROUND(J337*H337,2)</f>
        <v>0</v>
      </c>
      <c r="S337" s="87"/>
      <c r="T337" s="248">
        <f>S337*H337</f>
        <v>0</v>
      </c>
      <c r="U337" s="248">
        <v>0</v>
      </c>
      <c r="V337" s="248">
        <f>U337*H337</f>
        <v>0</v>
      </c>
      <c r="W337" s="248">
        <v>0</v>
      </c>
      <c r="X337" s="248">
        <f>W337*H337</f>
        <v>0</v>
      </c>
      <c r="Y337" s="249" t="s">
        <v>36</v>
      </c>
      <c r="Z337" s="40"/>
      <c r="AA337" s="40"/>
      <c r="AB337" s="40"/>
      <c r="AC337" s="40"/>
      <c r="AD337" s="40"/>
      <c r="AE337" s="40"/>
      <c r="AR337" s="250" t="s">
        <v>249</v>
      </c>
      <c r="AT337" s="250" t="s">
        <v>426</v>
      </c>
      <c r="AU337" s="250" t="s">
        <v>88</v>
      </c>
      <c r="AY337" s="18" t="s">
        <v>168</v>
      </c>
      <c r="BE337" s="251">
        <f>IF(O337="základní",K337,0)</f>
        <v>0</v>
      </c>
      <c r="BF337" s="251">
        <f>IF(O337="snížená",K337,0)</f>
        <v>0</v>
      </c>
      <c r="BG337" s="251">
        <f>IF(O337="zákl. přenesená",K337,0)</f>
        <v>0</v>
      </c>
      <c r="BH337" s="251">
        <f>IF(O337="sníž. přenesená",K337,0)</f>
        <v>0</v>
      </c>
      <c r="BI337" s="251">
        <f>IF(O337="nulová",K337,0)</f>
        <v>0</v>
      </c>
      <c r="BJ337" s="18" t="s">
        <v>176</v>
      </c>
      <c r="BK337" s="251">
        <f>ROUND(P337*H337,2)</f>
        <v>0</v>
      </c>
      <c r="BL337" s="18" t="s">
        <v>176</v>
      </c>
      <c r="BM337" s="250" t="s">
        <v>482</v>
      </c>
    </row>
    <row r="338" s="2" customFormat="1">
      <c r="A338" s="40"/>
      <c r="B338" s="41"/>
      <c r="C338" s="42"/>
      <c r="D338" s="252" t="s">
        <v>178</v>
      </c>
      <c r="E338" s="42"/>
      <c r="F338" s="253" t="s">
        <v>481</v>
      </c>
      <c r="G338" s="42"/>
      <c r="H338" s="42"/>
      <c r="I338" s="154"/>
      <c r="J338" s="154"/>
      <c r="K338" s="42"/>
      <c r="L338" s="42"/>
      <c r="M338" s="46"/>
      <c r="N338" s="254"/>
      <c r="O338" s="255"/>
      <c r="P338" s="87"/>
      <c r="Q338" s="87"/>
      <c r="R338" s="87"/>
      <c r="S338" s="87"/>
      <c r="T338" s="87"/>
      <c r="U338" s="87"/>
      <c r="V338" s="87"/>
      <c r="W338" s="87"/>
      <c r="X338" s="87"/>
      <c r="Y338" s="88"/>
      <c r="Z338" s="40"/>
      <c r="AA338" s="40"/>
      <c r="AB338" s="40"/>
      <c r="AC338" s="40"/>
      <c r="AD338" s="40"/>
      <c r="AE338" s="40"/>
      <c r="AT338" s="18" t="s">
        <v>178</v>
      </c>
      <c r="AU338" s="18" t="s">
        <v>88</v>
      </c>
    </row>
    <row r="339" s="2" customFormat="1">
      <c r="A339" s="40"/>
      <c r="B339" s="41"/>
      <c r="C339" s="42"/>
      <c r="D339" s="252" t="s">
        <v>430</v>
      </c>
      <c r="E339" s="42"/>
      <c r="F339" s="256" t="s">
        <v>483</v>
      </c>
      <c r="G339" s="42"/>
      <c r="H339" s="42"/>
      <c r="I339" s="154"/>
      <c r="J339" s="154"/>
      <c r="K339" s="42"/>
      <c r="L339" s="42"/>
      <c r="M339" s="46"/>
      <c r="N339" s="254"/>
      <c r="O339" s="255"/>
      <c r="P339" s="87"/>
      <c r="Q339" s="87"/>
      <c r="R339" s="87"/>
      <c r="S339" s="87"/>
      <c r="T339" s="87"/>
      <c r="U339" s="87"/>
      <c r="V339" s="87"/>
      <c r="W339" s="87"/>
      <c r="X339" s="87"/>
      <c r="Y339" s="88"/>
      <c r="Z339" s="40"/>
      <c r="AA339" s="40"/>
      <c r="AB339" s="40"/>
      <c r="AC339" s="40"/>
      <c r="AD339" s="40"/>
      <c r="AE339" s="40"/>
      <c r="AT339" s="18" t="s">
        <v>430</v>
      </c>
      <c r="AU339" s="18" t="s">
        <v>88</v>
      </c>
    </row>
    <row r="340" s="2" customFormat="1" ht="24" customHeight="1">
      <c r="A340" s="40"/>
      <c r="B340" s="41"/>
      <c r="C340" s="290" t="s">
        <v>484</v>
      </c>
      <c r="D340" s="290" t="s">
        <v>426</v>
      </c>
      <c r="E340" s="291" t="s">
        <v>485</v>
      </c>
      <c r="F340" s="292" t="s">
        <v>486</v>
      </c>
      <c r="G340" s="293" t="s">
        <v>203</v>
      </c>
      <c r="H340" s="294">
        <v>20</v>
      </c>
      <c r="I340" s="295"/>
      <c r="J340" s="296"/>
      <c r="K340" s="297">
        <f>ROUND(P340*H340,2)</f>
        <v>0</v>
      </c>
      <c r="L340" s="292" t="s">
        <v>175</v>
      </c>
      <c r="M340" s="298"/>
      <c r="N340" s="299" t="s">
        <v>36</v>
      </c>
      <c r="O340" s="246" t="s">
        <v>52</v>
      </c>
      <c r="P340" s="247">
        <f>I340+J340</f>
        <v>0</v>
      </c>
      <c r="Q340" s="247">
        <f>ROUND(I340*H340,2)</f>
        <v>0</v>
      </c>
      <c r="R340" s="247">
        <f>ROUND(J340*H340,2)</f>
        <v>0</v>
      </c>
      <c r="S340" s="87"/>
      <c r="T340" s="248">
        <f>S340*H340</f>
        <v>0</v>
      </c>
      <c r="U340" s="248">
        <v>0</v>
      </c>
      <c r="V340" s="248">
        <f>U340*H340</f>
        <v>0</v>
      </c>
      <c r="W340" s="248">
        <v>0</v>
      </c>
      <c r="X340" s="248">
        <f>W340*H340</f>
        <v>0</v>
      </c>
      <c r="Y340" s="249" t="s">
        <v>36</v>
      </c>
      <c r="Z340" s="40"/>
      <c r="AA340" s="40"/>
      <c r="AB340" s="40"/>
      <c r="AC340" s="40"/>
      <c r="AD340" s="40"/>
      <c r="AE340" s="40"/>
      <c r="AR340" s="250" t="s">
        <v>249</v>
      </c>
      <c r="AT340" s="250" t="s">
        <v>426</v>
      </c>
      <c r="AU340" s="250" t="s">
        <v>88</v>
      </c>
      <c r="AY340" s="18" t="s">
        <v>168</v>
      </c>
      <c r="BE340" s="251">
        <f>IF(O340="základní",K340,0)</f>
        <v>0</v>
      </c>
      <c r="BF340" s="251">
        <f>IF(O340="snížená",K340,0)</f>
        <v>0</v>
      </c>
      <c r="BG340" s="251">
        <f>IF(O340="zákl. přenesená",K340,0)</f>
        <v>0</v>
      </c>
      <c r="BH340" s="251">
        <f>IF(O340="sníž. přenesená",K340,0)</f>
        <v>0</v>
      </c>
      <c r="BI340" s="251">
        <f>IF(O340="nulová",K340,0)</f>
        <v>0</v>
      </c>
      <c r="BJ340" s="18" t="s">
        <v>176</v>
      </c>
      <c r="BK340" s="251">
        <f>ROUND(P340*H340,2)</f>
        <v>0</v>
      </c>
      <c r="BL340" s="18" t="s">
        <v>176</v>
      </c>
      <c r="BM340" s="250" t="s">
        <v>487</v>
      </c>
    </row>
    <row r="341" s="2" customFormat="1">
      <c r="A341" s="40"/>
      <c r="B341" s="41"/>
      <c r="C341" s="42"/>
      <c r="D341" s="252" t="s">
        <v>178</v>
      </c>
      <c r="E341" s="42"/>
      <c r="F341" s="253" t="s">
        <v>486</v>
      </c>
      <c r="G341" s="42"/>
      <c r="H341" s="42"/>
      <c r="I341" s="154"/>
      <c r="J341" s="154"/>
      <c r="K341" s="42"/>
      <c r="L341" s="42"/>
      <c r="M341" s="46"/>
      <c r="N341" s="254"/>
      <c r="O341" s="255"/>
      <c r="P341" s="87"/>
      <c r="Q341" s="87"/>
      <c r="R341" s="87"/>
      <c r="S341" s="87"/>
      <c r="T341" s="87"/>
      <c r="U341" s="87"/>
      <c r="V341" s="87"/>
      <c r="W341" s="87"/>
      <c r="X341" s="87"/>
      <c r="Y341" s="88"/>
      <c r="Z341" s="40"/>
      <c r="AA341" s="40"/>
      <c r="AB341" s="40"/>
      <c r="AC341" s="40"/>
      <c r="AD341" s="40"/>
      <c r="AE341" s="40"/>
      <c r="AT341" s="18" t="s">
        <v>178</v>
      </c>
      <c r="AU341" s="18" t="s">
        <v>88</v>
      </c>
    </row>
    <row r="342" s="2" customFormat="1" ht="24" customHeight="1">
      <c r="A342" s="40"/>
      <c r="B342" s="41"/>
      <c r="C342" s="290" t="s">
        <v>488</v>
      </c>
      <c r="D342" s="290" t="s">
        <v>426</v>
      </c>
      <c r="E342" s="291" t="s">
        <v>489</v>
      </c>
      <c r="F342" s="292" t="s">
        <v>490</v>
      </c>
      <c r="G342" s="293" t="s">
        <v>203</v>
      </c>
      <c r="H342" s="294">
        <v>22</v>
      </c>
      <c r="I342" s="295"/>
      <c r="J342" s="296"/>
      <c r="K342" s="297">
        <f>ROUND(P342*H342,2)</f>
        <v>0</v>
      </c>
      <c r="L342" s="292" t="s">
        <v>175</v>
      </c>
      <c r="M342" s="298"/>
      <c r="N342" s="299" t="s">
        <v>36</v>
      </c>
      <c r="O342" s="246" t="s">
        <v>52</v>
      </c>
      <c r="P342" s="247">
        <f>I342+J342</f>
        <v>0</v>
      </c>
      <c r="Q342" s="247">
        <f>ROUND(I342*H342,2)</f>
        <v>0</v>
      </c>
      <c r="R342" s="247">
        <f>ROUND(J342*H342,2)</f>
        <v>0</v>
      </c>
      <c r="S342" s="87"/>
      <c r="T342" s="248">
        <f>S342*H342</f>
        <v>0</v>
      </c>
      <c r="U342" s="248">
        <v>0.39700000000000002</v>
      </c>
      <c r="V342" s="248">
        <f>U342*H342</f>
        <v>8.734</v>
      </c>
      <c r="W342" s="248">
        <v>0</v>
      </c>
      <c r="X342" s="248">
        <f>W342*H342</f>
        <v>0</v>
      </c>
      <c r="Y342" s="249" t="s">
        <v>36</v>
      </c>
      <c r="Z342" s="40"/>
      <c r="AA342" s="40"/>
      <c r="AB342" s="40"/>
      <c r="AC342" s="40"/>
      <c r="AD342" s="40"/>
      <c r="AE342" s="40"/>
      <c r="AR342" s="250" t="s">
        <v>249</v>
      </c>
      <c r="AT342" s="250" t="s">
        <v>426</v>
      </c>
      <c r="AU342" s="250" t="s">
        <v>88</v>
      </c>
      <c r="AY342" s="18" t="s">
        <v>168</v>
      </c>
      <c r="BE342" s="251">
        <f>IF(O342="základní",K342,0)</f>
        <v>0</v>
      </c>
      <c r="BF342" s="251">
        <f>IF(O342="snížená",K342,0)</f>
        <v>0</v>
      </c>
      <c r="BG342" s="251">
        <f>IF(O342="zákl. přenesená",K342,0)</f>
        <v>0</v>
      </c>
      <c r="BH342" s="251">
        <f>IF(O342="sníž. přenesená",K342,0)</f>
        <v>0</v>
      </c>
      <c r="BI342" s="251">
        <f>IF(O342="nulová",K342,0)</f>
        <v>0</v>
      </c>
      <c r="BJ342" s="18" t="s">
        <v>176</v>
      </c>
      <c r="BK342" s="251">
        <f>ROUND(P342*H342,2)</f>
        <v>0</v>
      </c>
      <c r="BL342" s="18" t="s">
        <v>176</v>
      </c>
      <c r="BM342" s="250" t="s">
        <v>491</v>
      </c>
    </row>
    <row r="343" s="2" customFormat="1">
      <c r="A343" s="40"/>
      <c r="B343" s="41"/>
      <c r="C343" s="42"/>
      <c r="D343" s="252" t="s">
        <v>178</v>
      </c>
      <c r="E343" s="42"/>
      <c r="F343" s="253" t="s">
        <v>490</v>
      </c>
      <c r="G343" s="42"/>
      <c r="H343" s="42"/>
      <c r="I343" s="154"/>
      <c r="J343" s="154"/>
      <c r="K343" s="42"/>
      <c r="L343" s="42"/>
      <c r="M343" s="46"/>
      <c r="N343" s="254"/>
      <c r="O343" s="255"/>
      <c r="P343" s="87"/>
      <c r="Q343" s="87"/>
      <c r="R343" s="87"/>
      <c r="S343" s="87"/>
      <c r="T343" s="87"/>
      <c r="U343" s="87"/>
      <c r="V343" s="87"/>
      <c r="W343" s="87"/>
      <c r="X343" s="87"/>
      <c r="Y343" s="88"/>
      <c r="Z343" s="40"/>
      <c r="AA343" s="40"/>
      <c r="AB343" s="40"/>
      <c r="AC343" s="40"/>
      <c r="AD343" s="40"/>
      <c r="AE343" s="40"/>
      <c r="AT343" s="18" t="s">
        <v>178</v>
      </c>
      <c r="AU343" s="18" t="s">
        <v>88</v>
      </c>
    </row>
    <row r="344" s="2" customFormat="1" ht="24" customHeight="1">
      <c r="A344" s="40"/>
      <c r="B344" s="41"/>
      <c r="C344" s="290" t="s">
        <v>492</v>
      </c>
      <c r="D344" s="290" t="s">
        <v>426</v>
      </c>
      <c r="E344" s="291" t="s">
        <v>493</v>
      </c>
      <c r="F344" s="292" t="s">
        <v>494</v>
      </c>
      <c r="G344" s="293" t="s">
        <v>203</v>
      </c>
      <c r="H344" s="294">
        <v>2</v>
      </c>
      <c r="I344" s="295"/>
      <c r="J344" s="296"/>
      <c r="K344" s="297">
        <f>ROUND(P344*H344,2)</f>
        <v>0</v>
      </c>
      <c r="L344" s="292" t="s">
        <v>175</v>
      </c>
      <c r="M344" s="298"/>
      <c r="N344" s="299" t="s">
        <v>36</v>
      </c>
      <c r="O344" s="246" t="s">
        <v>52</v>
      </c>
      <c r="P344" s="247">
        <f>I344+J344</f>
        <v>0</v>
      </c>
      <c r="Q344" s="247">
        <f>ROUND(I344*H344,2)</f>
        <v>0</v>
      </c>
      <c r="R344" s="247">
        <f>ROUND(J344*H344,2)</f>
        <v>0</v>
      </c>
      <c r="S344" s="87"/>
      <c r="T344" s="248">
        <f>S344*H344</f>
        <v>0</v>
      </c>
      <c r="U344" s="248">
        <v>0</v>
      </c>
      <c r="V344" s="248">
        <f>U344*H344</f>
        <v>0</v>
      </c>
      <c r="W344" s="248">
        <v>0</v>
      </c>
      <c r="X344" s="248">
        <f>W344*H344</f>
        <v>0</v>
      </c>
      <c r="Y344" s="249" t="s">
        <v>36</v>
      </c>
      <c r="Z344" s="40"/>
      <c r="AA344" s="40"/>
      <c r="AB344" s="40"/>
      <c r="AC344" s="40"/>
      <c r="AD344" s="40"/>
      <c r="AE344" s="40"/>
      <c r="AR344" s="250" t="s">
        <v>249</v>
      </c>
      <c r="AT344" s="250" t="s">
        <v>426</v>
      </c>
      <c r="AU344" s="250" t="s">
        <v>88</v>
      </c>
      <c r="AY344" s="18" t="s">
        <v>168</v>
      </c>
      <c r="BE344" s="251">
        <f>IF(O344="základní",K344,0)</f>
        <v>0</v>
      </c>
      <c r="BF344" s="251">
        <f>IF(O344="snížená",K344,0)</f>
        <v>0</v>
      </c>
      <c r="BG344" s="251">
        <f>IF(O344="zákl. přenesená",K344,0)</f>
        <v>0</v>
      </c>
      <c r="BH344" s="251">
        <f>IF(O344="sníž. přenesená",K344,0)</f>
        <v>0</v>
      </c>
      <c r="BI344" s="251">
        <f>IF(O344="nulová",K344,0)</f>
        <v>0</v>
      </c>
      <c r="BJ344" s="18" t="s">
        <v>176</v>
      </c>
      <c r="BK344" s="251">
        <f>ROUND(P344*H344,2)</f>
        <v>0</v>
      </c>
      <c r="BL344" s="18" t="s">
        <v>176</v>
      </c>
      <c r="BM344" s="250" t="s">
        <v>495</v>
      </c>
    </row>
    <row r="345" s="2" customFormat="1">
      <c r="A345" s="40"/>
      <c r="B345" s="41"/>
      <c r="C345" s="42"/>
      <c r="D345" s="252" t="s">
        <v>178</v>
      </c>
      <c r="E345" s="42"/>
      <c r="F345" s="253" t="s">
        <v>494</v>
      </c>
      <c r="G345" s="42"/>
      <c r="H345" s="42"/>
      <c r="I345" s="154"/>
      <c r="J345" s="154"/>
      <c r="K345" s="42"/>
      <c r="L345" s="42"/>
      <c r="M345" s="46"/>
      <c r="N345" s="254"/>
      <c r="O345" s="255"/>
      <c r="P345" s="87"/>
      <c r="Q345" s="87"/>
      <c r="R345" s="87"/>
      <c r="S345" s="87"/>
      <c r="T345" s="87"/>
      <c r="U345" s="87"/>
      <c r="V345" s="87"/>
      <c r="W345" s="87"/>
      <c r="X345" s="87"/>
      <c r="Y345" s="88"/>
      <c r="Z345" s="40"/>
      <c r="AA345" s="40"/>
      <c r="AB345" s="40"/>
      <c r="AC345" s="40"/>
      <c r="AD345" s="40"/>
      <c r="AE345" s="40"/>
      <c r="AT345" s="18" t="s">
        <v>178</v>
      </c>
      <c r="AU345" s="18" t="s">
        <v>88</v>
      </c>
    </row>
    <row r="346" s="2" customFormat="1" ht="24" customHeight="1">
      <c r="A346" s="40"/>
      <c r="B346" s="41"/>
      <c r="C346" s="290" t="s">
        <v>496</v>
      </c>
      <c r="D346" s="290" t="s">
        <v>426</v>
      </c>
      <c r="E346" s="291" t="s">
        <v>497</v>
      </c>
      <c r="F346" s="292" t="s">
        <v>498</v>
      </c>
      <c r="G346" s="293" t="s">
        <v>203</v>
      </c>
      <c r="H346" s="294">
        <v>22</v>
      </c>
      <c r="I346" s="295"/>
      <c r="J346" s="296"/>
      <c r="K346" s="297">
        <f>ROUND(P346*H346,2)</f>
        <v>0</v>
      </c>
      <c r="L346" s="292" t="s">
        <v>175</v>
      </c>
      <c r="M346" s="298"/>
      <c r="N346" s="299" t="s">
        <v>36</v>
      </c>
      <c r="O346" s="246" t="s">
        <v>52</v>
      </c>
      <c r="P346" s="247">
        <f>I346+J346</f>
        <v>0</v>
      </c>
      <c r="Q346" s="247">
        <f>ROUND(I346*H346,2)</f>
        <v>0</v>
      </c>
      <c r="R346" s="247">
        <f>ROUND(J346*H346,2)</f>
        <v>0</v>
      </c>
      <c r="S346" s="87"/>
      <c r="T346" s="248">
        <f>S346*H346</f>
        <v>0</v>
      </c>
      <c r="U346" s="248">
        <v>0</v>
      </c>
      <c r="V346" s="248">
        <f>U346*H346</f>
        <v>0</v>
      </c>
      <c r="W346" s="248">
        <v>0</v>
      </c>
      <c r="X346" s="248">
        <f>W346*H346</f>
        <v>0</v>
      </c>
      <c r="Y346" s="249" t="s">
        <v>36</v>
      </c>
      <c r="Z346" s="40"/>
      <c r="AA346" s="40"/>
      <c r="AB346" s="40"/>
      <c r="AC346" s="40"/>
      <c r="AD346" s="40"/>
      <c r="AE346" s="40"/>
      <c r="AR346" s="250" t="s">
        <v>249</v>
      </c>
      <c r="AT346" s="250" t="s">
        <v>426</v>
      </c>
      <c r="AU346" s="250" t="s">
        <v>88</v>
      </c>
      <c r="AY346" s="18" t="s">
        <v>168</v>
      </c>
      <c r="BE346" s="251">
        <f>IF(O346="základní",K346,0)</f>
        <v>0</v>
      </c>
      <c r="BF346" s="251">
        <f>IF(O346="snížená",K346,0)</f>
        <v>0</v>
      </c>
      <c r="BG346" s="251">
        <f>IF(O346="zákl. přenesená",K346,0)</f>
        <v>0</v>
      </c>
      <c r="BH346" s="251">
        <f>IF(O346="sníž. přenesená",K346,0)</f>
        <v>0</v>
      </c>
      <c r="BI346" s="251">
        <f>IF(O346="nulová",K346,0)</f>
        <v>0</v>
      </c>
      <c r="BJ346" s="18" t="s">
        <v>176</v>
      </c>
      <c r="BK346" s="251">
        <f>ROUND(P346*H346,2)</f>
        <v>0</v>
      </c>
      <c r="BL346" s="18" t="s">
        <v>176</v>
      </c>
      <c r="BM346" s="250" t="s">
        <v>499</v>
      </c>
    </row>
    <row r="347" s="2" customFormat="1">
      <c r="A347" s="40"/>
      <c r="B347" s="41"/>
      <c r="C347" s="42"/>
      <c r="D347" s="252" t="s">
        <v>178</v>
      </c>
      <c r="E347" s="42"/>
      <c r="F347" s="253" t="s">
        <v>498</v>
      </c>
      <c r="G347" s="42"/>
      <c r="H347" s="42"/>
      <c r="I347" s="154"/>
      <c r="J347" s="154"/>
      <c r="K347" s="42"/>
      <c r="L347" s="42"/>
      <c r="M347" s="46"/>
      <c r="N347" s="300"/>
      <c r="O347" s="301"/>
      <c r="P347" s="302"/>
      <c r="Q347" s="302"/>
      <c r="R347" s="302"/>
      <c r="S347" s="302"/>
      <c r="T347" s="302"/>
      <c r="U347" s="302"/>
      <c r="V347" s="302"/>
      <c r="W347" s="302"/>
      <c r="X347" s="302"/>
      <c r="Y347" s="303"/>
      <c r="Z347" s="40"/>
      <c r="AA347" s="40"/>
      <c r="AB347" s="40"/>
      <c r="AC347" s="40"/>
      <c r="AD347" s="40"/>
      <c r="AE347" s="40"/>
      <c r="AT347" s="18" t="s">
        <v>178</v>
      </c>
      <c r="AU347" s="18" t="s">
        <v>88</v>
      </c>
    </row>
    <row r="348" s="2" customFormat="1" ht="6.96" customHeight="1">
      <c r="A348" s="40"/>
      <c r="B348" s="62"/>
      <c r="C348" s="63"/>
      <c r="D348" s="63"/>
      <c r="E348" s="63"/>
      <c r="F348" s="63"/>
      <c r="G348" s="63"/>
      <c r="H348" s="63"/>
      <c r="I348" s="184"/>
      <c r="J348" s="184"/>
      <c r="K348" s="63"/>
      <c r="L348" s="63"/>
      <c r="M348" s="46"/>
      <c r="N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</sheetData>
  <sheetProtection sheet="1" autoFilter="0" formatColumns="0" formatRows="0" objects="1" scenarios="1" spinCount="100000" saltValue="bSISzB8tVDpm/yzlnzGOTr5QTvBifNS2bAJZM3uBILgbVsu6r60Ct5B2hasWxVRkBQURfhJ9a4h72bMwm6TpuA==" hashValue="nXU4HycZsFpFi5tOWrmERvzCB7o890Qoh9VMSOTqxN/AtuBR/JHj7VaCfmR8XDNEGhanMksEUeuPYr6TgwNEfg==" algorithmName="SHA-512" password="CDD6"/>
  <autoFilter ref="C89:L347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8:H78"/>
    <mergeCell ref="E80:H80"/>
    <mergeCell ref="E82:H82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46" customWidth="1"/>
    <col min="11" max="11" width="20.17" style="1" customWidth="1"/>
    <col min="12" max="12" width="15.5" style="1" customWidth="1"/>
    <col min="13" max="13" width="9.33" style="1" customWidth="1"/>
    <col min="14" max="14" width="10.83" style="1" hidden="1" customWidth="1"/>
    <col min="15" max="15" width="9.33" style="1" hidden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4.17" style="1" hidden="1" customWidth="1"/>
    <col min="22" max="22" width="14.17" style="1" hidden="1" customWidth="1"/>
    <col min="23" max="23" width="14.17" style="1" hidden="1" customWidth="1"/>
    <col min="24" max="24" width="14.17" style="1" hidden="1" customWidth="1"/>
    <col min="25" max="25" width="14.17" style="1" hidden="1" customWidth="1"/>
    <col min="26" max="26" width="16.33" style="1" customWidth="1"/>
    <col min="27" max="27" width="12.33" style="1" customWidth="1"/>
    <col min="28" max="28" width="15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J2" s="1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9"/>
      <c r="K3" s="148"/>
      <c r="L3" s="148"/>
      <c r="M3" s="21"/>
      <c r="AT3" s="18" t="s">
        <v>90</v>
      </c>
    </row>
    <row r="4" s="1" customFormat="1" ht="24.96" customHeight="1">
      <c r="B4" s="21"/>
      <c r="D4" s="150" t="s">
        <v>132</v>
      </c>
      <c r="I4" s="146"/>
      <c r="J4" s="146"/>
      <c r="M4" s="21"/>
      <c r="N4" s="151" t="s">
        <v>11</v>
      </c>
      <c r="AT4" s="18" t="s">
        <v>5</v>
      </c>
    </row>
    <row r="5" s="1" customFormat="1" ht="6.96" customHeight="1">
      <c r="B5" s="21"/>
      <c r="I5" s="146"/>
      <c r="J5" s="146"/>
      <c r="M5" s="21"/>
    </row>
    <row r="6" s="1" customFormat="1" ht="12" customHeight="1">
      <c r="B6" s="21"/>
      <c r="D6" s="152" t="s">
        <v>17</v>
      </c>
      <c r="I6" s="146"/>
      <c r="J6" s="146"/>
      <c r="M6" s="21"/>
    </row>
    <row r="7" s="1" customFormat="1" ht="16.5" customHeight="1">
      <c r="B7" s="21"/>
      <c r="E7" s="153" t="str">
        <f>'Rekapitulace zakázky'!K6</f>
        <v xml:space="preserve">Oprava trati v úseku Teplice, zámecká zahrada - Úpořiny   ( změna č.1 po prohlídce staveniště )</v>
      </c>
      <c r="F7" s="152"/>
      <c r="G7" s="152"/>
      <c r="H7" s="152"/>
      <c r="I7" s="146"/>
      <c r="J7" s="146"/>
      <c r="M7" s="21"/>
    </row>
    <row r="8" s="1" customFormat="1" ht="12" customHeight="1">
      <c r="B8" s="21"/>
      <c r="D8" s="152" t="s">
        <v>133</v>
      </c>
      <c r="I8" s="146"/>
      <c r="J8" s="146"/>
      <c r="M8" s="21"/>
    </row>
    <row r="9" s="2" customFormat="1" ht="16.5" customHeight="1">
      <c r="A9" s="40"/>
      <c r="B9" s="46"/>
      <c r="C9" s="40"/>
      <c r="D9" s="40"/>
      <c r="E9" s="153" t="s">
        <v>134</v>
      </c>
      <c r="F9" s="40"/>
      <c r="G9" s="40"/>
      <c r="H9" s="40"/>
      <c r="I9" s="154"/>
      <c r="J9" s="154"/>
      <c r="K9" s="40"/>
      <c r="L9" s="40"/>
      <c r="M9" s="15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135</v>
      </c>
      <c r="E10" s="40"/>
      <c r="F10" s="40"/>
      <c r="G10" s="40"/>
      <c r="H10" s="40"/>
      <c r="I10" s="154"/>
      <c r="J10" s="154"/>
      <c r="K10" s="40"/>
      <c r="L10" s="40"/>
      <c r="M10" s="15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500</v>
      </c>
      <c r="F11" s="40"/>
      <c r="G11" s="40"/>
      <c r="H11" s="40"/>
      <c r="I11" s="154"/>
      <c r="J11" s="154"/>
      <c r="K11" s="40"/>
      <c r="L11" s="40"/>
      <c r="M11" s="15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4"/>
      <c r="J12" s="154"/>
      <c r="K12" s="40"/>
      <c r="L12" s="40"/>
      <c r="M12" s="15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19</v>
      </c>
      <c r="E13" s="40"/>
      <c r="F13" s="138" t="s">
        <v>36</v>
      </c>
      <c r="G13" s="40"/>
      <c r="H13" s="40"/>
      <c r="I13" s="157" t="s">
        <v>21</v>
      </c>
      <c r="J13" s="158" t="s">
        <v>36</v>
      </c>
      <c r="K13" s="40"/>
      <c r="L13" s="40"/>
      <c r="M13" s="15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23</v>
      </c>
      <c r="E14" s="40"/>
      <c r="F14" s="138" t="s">
        <v>24</v>
      </c>
      <c r="G14" s="40"/>
      <c r="H14" s="40"/>
      <c r="I14" s="157" t="s">
        <v>25</v>
      </c>
      <c r="J14" s="159" t="str">
        <f>'Rekapitulace zakázky'!AN8</f>
        <v>2. 8. 2019</v>
      </c>
      <c r="K14" s="40"/>
      <c r="L14" s="40"/>
      <c r="M14" s="15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54"/>
      <c r="J15" s="154"/>
      <c r="K15" s="40"/>
      <c r="L15" s="40"/>
      <c r="M15" s="15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31</v>
      </c>
      <c r="E16" s="40"/>
      <c r="F16" s="40"/>
      <c r="G16" s="40"/>
      <c r="H16" s="40"/>
      <c r="I16" s="157" t="s">
        <v>32</v>
      </c>
      <c r="J16" s="158" t="s">
        <v>33</v>
      </c>
      <c r="K16" s="40"/>
      <c r="L16" s="40"/>
      <c r="M16" s="15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34</v>
      </c>
      <c r="F17" s="40"/>
      <c r="G17" s="40"/>
      <c r="H17" s="40"/>
      <c r="I17" s="157" t="s">
        <v>35</v>
      </c>
      <c r="J17" s="158" t="s">
        <v>36</v>
      </c>
      <c r="K17" s="40"/>
      <c r="L17" s="40"/>
      <c r="M17" s="15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4"/>
      <c r="J18" s="154"/>
      <c r="K18" s="40"/>
      <c r="L18" s="40"/>
      <c r="M18" s="15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37</v>
      </c>
      <c r="E19" s="40"/>
      <c r="F19" s="40"/>
      <c r="G19" s="40"/>
      <c r="H19" s="40"/>
      <c r="I19" s="157" t="s">
        <v>32</v>
      </c>
      <c r="J19" s="34" t="str">
        <f>'Rekapitulace zakázky'!AN13</f>
        <v>Vyplň údaj</v>
      </c>
      <c r="K19" s="40"/>
      <c r="L19" s="40"/>
      <c r="M19" s="15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8"/>
      <c r="G20" s="138"/>
      <c r="H20" s="138"/>
      <c r="I20" s="157" t="s">
        <v>35</v>
      </c>
      <c r="J20" s="34" t="str">
        <f>'Rekapitulace zakázky'!AN14</f>
        <v>Vyplň údaj</v>
      </c>
      <c r="K20" s="40"/>
      <c r="L20" s="40"/>
      <c r="M20" s="15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4"/>
      <c r="J21" s="154"/>
      <c r="K21" s="40"/>
      <c r="L21" s="40"/>
      <c r="M21" s="15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39</v>
      </c>
      <c r="E22" s="40"/>
      <c r="F22" s="40"/>
      <c r="G22" s="40"/>
      <c r="H22" s="40"/>
      <c r="I22" s="157" t="s">
        <v>32</v>
      </c>
      <c r="J22" s="158" t="str">
        <f>IF('Rekapitulace zakázky'!AN16="","",'Rekapitulace zakázky'!AN16)</f>
        <v/>
      </c>
      <c r="K22" s="40"/>
      <c r="L22" s="40"/>
      <c r="M22" s="15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tr">
        <f>IF('Rekapitulace zakázky'!E17="","",'Rekapitulace zakázky'!E17)</f>
        <v xml:space="preserve"> </v>
      </c>
      <c r="F23" s="40"/>
      <c r="G23" s="40"/>
      <c r="H23" s="40"/>
      <c r="I23" s="157" t="s">
        <v>35</v>
      </c>
      <c r="J23" s="158" t="str">
        <f>IF('Rekapitulace zakázky'!AN17="","",'Rekapitulace zakázky'!AN17)</f>
        <v/>
      </c>
      <c r="K23" s="40"/>
      <c r="L23" s="40"/>
      <c r="M23" s="15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4"/>
      <c r="J24" s="154"/>
      <c r="K24" s="40"/>
      <c r="L24" s="40"/>
      <c r="M24" s="15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41</v>
      </c>
      <c r="E25" s="40"/>
      <c r="F25" s="40"/>
      <c r="G25" s="40"/>
      <c r="H25" s="40"/>
      <c r="I25" s="157" t="s">
        <v>32</v>
      </c>
      <c r="J25" s="158" t="s">
        <v>36</v>
      </c>
      <c r="K25" s="40"/>
      <c r="L25" s="40"/>
      <c r="M25" s="15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42</v>
      </c>
      <c r="F26" s="40"/>
      <c r="G26" s="40"/>
      <c r="H26" s="40"/>
      <c r="I26" s="157" t="s">
        <v>35</v>
      </c>
      <c r="J26" s="158" t="s">
        <v>36</v>
      </c>
      <c r="K26" s="40"/>
      <c r="L26" s="40"/>
      <c r="M26" s="15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4"/>
      <c r="J27" s="154"/>
      <c r="K27" s="40"/>
      <c r="L27" s="40"/>
      <c r="M27" s="15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43</v>
      </c>
      <c r="E28" s="40"/>
      <c r="F28" s="40"/>
      <c r="G28" s="40"/>
      <c r="H28" s="40"/>
      <c r="I28" s="154"/>
      <c r="J28" s="154"/>
      <c r="K28" s="40"/>
      <c r="L28" s="40"/>
      <c r="M28" s="15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60"/>
      <c r="B29" s="161"/>
      <c r="C29" s="160"/>
      <c r="D29" s="160"/>
      <c r="E29" s="162" t="s">
        <v>44</v>
      </c>
      <c r="F29" s="162"/>
      <c r="G29" s="162"/>
      <c r="H29" s="162"/>
      <c r="I29" s="163"/>
      <c r="J29" s="163"/>
      <c r="K29" s="160"/>
      <c r="L29" s="160"/>
      <c r="M29" s="16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4"/>
      <c r="J30" s="154"/>
      <c r="K30" s="40"/>
      <c r="L30" s="40"/>
      <c r="M30" s="15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6"/>
      <c r="J31" s="166"/>
      <c r="K31" s="165"/>
      <c r="L31" s="165"/>
      <c r="M31" s="15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52" t="s">
        <v>137</v>
      </c>
      <c r="F32" s="40"/>
      <c r="G32" s="40"/>
      <c r="H32" s="40"/>
      <c r="I32" s="154"/>
      <c r="J32" s="154"/>
      <c r="K32" s="167">
        <f>I65</f>
        <v>0</v>
      </c>
      <c r="L32" s="40"/>
      <c r="M32" s="15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52" t="s">
        <v>138</v>
      </c>
      <c r="F33" s="40"/>
      <c r="G33" s="40"/>
      <c r="H33" s="40"/>
      <c r="I33" s="154"/>
      <c r="J33" s="154"/>
      <c r="K33" s="167">
        <f>J65</f>
        <v>0</v>
      </c>
      <c r="L33" s="40"/>
      <c r="M33" s="15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8" t="s">
        <v>45</v>
      </c>
      <c r="E34" s="40"/>
      <c r="F34" s="40"/>
      <c r="G34" s="40"/>
      <c r="H34" s="40"/>
      <c r="I34" s="154"/>
      <c r="J34" s="154"/>
      <c r="K34" s="169">
        <f>ROUND(K90, 2)</f>
        <v>0</v>
      </c>
      <c r="L34" s="40"/>
      <c r="M34" s="15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5"/>
      <c r="E35" s="165"/>
      <c r="F35" s="165"/>
      <c r="G35" s="165"/>
      <c r="H35" s="165"/>
      <c r="I35" s="166"/>
      <c r="J35" s="166"/>
      <c r="K35" s="165"/>
      <c r="L35" s="165"/>
      <c r="M35" s="15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70" t="s">
        <v>47</v>
      </c>
      <c r="G36" s="40"/>
      <c r="H36" s="40"/>
      <c r="I36" s="171" t="s">
        <v>46</v>
      </c>
      <c r="J36" s="154"/>
      <c r="K36" s="170" t="s">
        <v>48</v>
      </c>
      <c r="L36" s="40"/>
      <c r="M36" s="15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172" t="s">
        <v>49</v>
      </c>
      <c r="E37" s="152" t="s">
        <v>50</v>
      </c>
      <c r="F37" s="167">
        <f>ROUND((SUM(BE90:BE178)),  2)</f>
        <v>0</v>
      </c>
      <c r="G37" s="40"/>
      <c r="H37" s="40"/>
      <c r="I37" s="173">
        <v>0.20999999999999999</v>
      </c>
      <c r="J37" s="154"/>
      <c r="K37" s="167">
        <f>ROUND(((SUM(BE90:BE178))*I37),  2)</f>
        <v>0</v>
      </c>
      <c r="L37" s="40"/>
      <c r="M37" s="15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7">
        <f>ROUND((SUM(BF90:BF178)),  2)</f>
        <v>0</v>
      </c>
      <c r="G38" s="40"/>
      <c r="H38" s="40"/>
      <c r="I38" s="173">
        <v>0.14999999999999999</v>
      </c>
      <c r="J38" s="154"/>
      <c r="K38" s="167">
        <f>ROUND(((SUM(BF90:BF178))*I38),  2)</f>
        <v>0</v>
      </c>
      <c r="L38" s="40"/>
      <c r="M38" s="15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14.4" customHeight="1">
      <c r="A39" s="40"/>
      <c r="B39" s="46"/>
      <c r="C39" s="40"/>
      <c r="D39" s="152" t="s">
        <v>49</v>
      </c>
      <c r="E39" s="152" t="s">
        <v>52</v>
      </c>
      <c r="F39" s="167">
        <f>ROUND((SUM(BG90:BG178)),  2)</f>
        <v>0</v>
      </c>
      <c r="G39" s="40"/>
      <c r="H39" s="40"/>
      <c r="I39" s="173">
        <v>0.20999999999999999</v>
      </c>
      <c r="J39" s="154"/>
      <c r="K39" s="167">
        <f>0</f>
        <v>0</v>
      </c>
      <c r="L39" s="40"/>
      <c r="M39" s="15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152" t="s">
        <v>53</v>
      </c>
      <c r="F40" s="167">
        <f>ROUND((SUM(BH90:BH178)),  2)</f>
        <v>0</v>
      </c>
      <c r="G40" s="40"/>
      <c r="H40" s="40"/>
      <c r="I40" s="173">
        <v>0.14999999999999999</v>
      </c>
      <c r="J40" s="154"/>
      <c r="K40" s="167">
        <f>0</f>
        <v>0</v>
      </c>
      <c r="L40" s="40"/>
      <c r="M40" s="15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2" t="s">
        <v>54</v>
      </c>
      <c r="F41" s="167">
        <f>ROUND((SUM(BI90:BI178)),  2)</f>
        <v>0</v>
      </c>
      <c r="G41" s="40"/>
      <c r="H41" s="40"/>
      <c r="I41" s="173">
        <v>0</v>
      </c>
      <c r="J41" s="154"/>
      <c r="K41" s="167">
        <f>0</f>
        <v>0</v>
      </c>
      <c r="L41" s="40"/>
      <c r="M41" s="15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54"/>
      <c r="J42" s="154"/>
      <c r="K42" s="40"/>
      <c r="L42" s="40"/>
      <c r="M42" s="15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74"/>
      <c r="D43" s="175" t="s">
        <v>55</v>
      </c>
      <c r="E43" s="176"/>
      <c r="F43" s="176"/>
      <c r="G43" s="177" t="s">
        <v>56</v>
      </c>
      <c r="H43" s="178" t="s">
        <v>57</v>
      </c>
      <c r="I43" s="179"/>
      <c r="J43" s="179"/>
      <c r="K43" s="180">
        <f>SUM(K34:K41)</f>
        <v>0</v>
      </c>
      <c r="L43" s="181"/>
      <c r="M43" s="15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82"/>
      <c r="C44" s="183"/>
      <c r="D44" s="183"/>
      <c r="E44" s="183"/>
      <c r="F44" s="183"/>
      <c r="G44" s="183"/>
      <c r="H44" s="183"/>
      <c r="I44" s="184"/>
      <c r="J44" s="184"/>
      <c r="K44" s="183"/>
      <c r="L44" s="183"/>
      <c r="M44" s="15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85"/>
      <c r="C48" s="186"/>
      <c r="D48" s="186"/>
      <c r="E48" s="186"/>
      <c r="F48" s="186"/>
      <c r="G48" s="186"/>
      <c r="H48" s="186"/>
      <c r="I48" s="187"/>
      <c r="J48" s="187"/>
      <c r="K48" s="186"/>
      <c r="L48" s="186"/>
      <c r="M48" s="155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4" t="s">
        <v>139</v>
      </c>
      <c r="D49" s="42"/>
      <c r="E49" s="42"/>
      <c r="F49" s="42"/>
      <c r="G49" s="42"/>
      <c r="H49" s="42"/>
      <c r="I49" s="154"/>
      <c r="J49" s="154"/>
      <c r="K49" s="42"/>
      <c r="L49" s="42"/>
      <c r="M49" s="155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54"/>
      <c r="J50" s="154"/>
      <c r="K50" s="42"/>
      <c r="L50" s="42"/>
      <c r="M50" s="155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17</v>
      </c>
      <c r="D51" s="42"/>
      <c r="E51" s="42"/>
      <c r="F51" s="42"/>
      <c r="G51" s="42"/>
      <c r="H51" s="42"/>
      <c r="I51" s="154"/>
      <c r="J51" s="154"/>
      <c r="K51" s="42"/>
      <c r="L51" s="42"/>
      <c r="M51" s="155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8" t="str">
        <f>E7</f>
        <v xml:space="preserve">Oprava trati v úseku Teplice, zámecká zahrada - Úpořiny   ( změna č.1 po prohlídce staveniště )</v>
      </c>
      <c r="F52" s="33"/>
      <c r="G52" s="33"/>
      <c r="H52" s="33"/>
      <c r="I52" s="154"/>
      <c r="J52" s="154"/>
      <c r="K52" s="42"/>
      <c r="L52" s="42"/>
      <c r="M52" s="155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146"/>
      <c r="J53" s="146"/>
      <c r="K53" s="23"/>
      <c r="L53" s="23"/>
      <c r="M53" s="21"/>
    </row>
    <row r="54" s="2" customFormat="1" ht="16.5" customHeight="1">
      <c r="A54" s="40"/>
      <c r="B54" s="41"/>
      <c r="C54" s="42"/>
      <c r="D54" s="42"/>
      <c r="E54" s="188" t="s">
        <v>134</v>
      </c>
      <c r="F54" s="42"/>
      <c r="G54" s="42"/>
      <c r="H54" s="42"/>
      <c r="I54" s="154"/>
      <c r="J54" s="154"/>
      <c r="K54" s="42"/>
      <c r="L54" s="42"/>
      <c r="M54" s="155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3" t="s">
        <v>135</v>
      </c>
      <c r="D55" s="42"/>
      <c r="E55" s="42"/>
      <c r="F55" s="42"/>
      <c r="G55" s="42"/>
      <c r="H55" s="42"/>
      <c r="I55" s="154"/>
      <c r="J55" s="154"/>
      <c r="K55" s="42"/>
      <c r="L55" s="42"/>
      <c r="M55" s="155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2" t="str">
        <f>E11</f>
        <v>Č2 - nástupiště Bystřany</v>
      </c>
      <c r="F56" s="42"/>
      <c r="G56" s="42"/>
      <c r="H56" s="42"/>
      <c r="I56" s="154"/>
      <c r="J56" s="154"/>
      <c r="K56" s="42"/>
      <c r="L56" s="42"/>
      <c r="M56" s="155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54"/>
      <c r="J57" s="154"/>
      <c r="K57" s="42"/>
      <c r="L57" s="42"/>
      <c r="M57" s="155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3" t="s">
        <v>23</v>
      </c>
      <c r="D58" s="42"/>
      <c r="E58" s="42"/>
      <c r="F58" s="28" t="str">
        <f>F14</f>
        <v>TK Řetenice - Úpořiny</v>
      </c>
      <c r="G58" s="42"/>
      <c r="H58" s="42"/>
      <c r="I58" s="157" t="s">
        <v>25</v>
      </c>
      <c r="J58" s="159" t="str">
        <f>IF(J14="","",J14)</f>
        <v>2. 8. 2019</v>
      </c>
      <c r="K58" s="42"/>
      <c r="L58" s="42"/>
      <c r="M58" s="155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54"/>
      <c r="J59" s="154"/>
      <c r="K59" s="42"/>
      <c r="L59" s="42"/>
      <c r="M59" s="155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3" t="s">
        <v>31</v>
      </c>
      <c r="D60" s="42"/>
      <c r="E60" s="42"/>
      <c r="F60" s="28" t="str">
        <f>E17</f>
        <v>SŽDC s.o. OŘ UNL, ST Most</v>
      </c>
      <c r="G60" s="42"/>
      <c r="H60" s="42"/>
      <c r="I60" s="157" t="s">
        <v>39</v>
      </c>
      <c r="J60" s="189" t="str">
        <f>E23</f>
        <v xml:space="preserve"> </v>
      </c>
      <c r="K60" s="42"/>
      <c r="L60" s="42"/>
      <c r="M60" s="15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3" t="s">
        <v>37</v>
      </c>
      <c r="D61" s="42"/>
      <c r="E61" s="42"/>
      <c r="F61" s="28" t="str">
        <f>IF(E20="","",E20)</f>
        <v>Vyplň údaj</v>
      </c>
      <c r="G61" s="42"/>
      <c r="H61" s="42"/>
      <c r="I61" s="157" t="s">
        <v>41</v>
      </c>
      <c r="J61" s="189" t="str">
        <f>E26</f>
        <v>Ing. Střítezský Petr</v>
      </c>
      <c r="K61" s="42"/>
      <c r="L61" s="42"/>
      <c r="M61" s="15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54"/>
      <c r="J62" s="154"/>
      <c r="K62" s="42"/>
      <c r="L62" s="42"/>
      <c r="M62" s="155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90" t="s">
        <v>140</v>
      </c>
      <c r="D63" s="191"/>
      <c r="E63" s="191"/>
      <c r="F63" s="191"/>
      <c r="G63" s="191"/>
      <c r="H63" s="191"/>
      <c r="I63" s="192" t="s">
        <v>141</v>
      </c>
      <c r="J63" s="192" t="s">
        <v>142</v>
      </c>
      <c r="K63" s="193" t="s">
        <v>143</v>
      </c>
      <c r="L63" s="191"/>
      <c r="M63" s="155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54"/>
      <c r="J64" s="154"/>
      <c r="K64" s="42"/>
      <c r="L64" s="42"/>
      <c r="M64" s="15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94" t="s">
        <v>79</v>
      </c>
      <c r="D65" s="42"/>
      <c r="E65" s="42"/>
      <c r="F65" s="42"/>
      <c r="G65" s="42"/>
      <c r="H65" s="42"/>
      <c r="I65" s="195">
        <f>Q90</f>
        <v>0</v>
      </c>
      <c r="J65" s="195">
        <f>R90</f>
        <v>0</v>
      </c>
      <c r="K65" s="105">
        <f>K90</f>
        <v>0</v>
      </c>
      <c r="L65" s="42"/>
      <c r="M65" s="15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8" t="s">
        <v>144</v>
      </c>
    </row>
    <row r="66" s="9" customFormat="1" ht="24.96" customHeight="1">
      <c r="A66" s="9"/>
      <c r="B66" s="196"/>
      <c r="C66" s="197"/>
      <c r="D66" s="198" t="s">
        <v>145</v>
      </c>
      <c r="E66" s="199"/>
      <c r="F66" s="199"/>
      <c r="G66" s="199"/>
      <c r="H66" s="199"/>
      <c r="I66" s="200">
        <f>Q91</f>
        <v>0</v>
      </c>
      <c r="J66" s="200">
        <f>R91</f>
        <v>0</v>
      </c>
      <c r="K66" s="201">
        <f>K91</f>
        <v>0</v>
      </c>
      <c r="L66" s="197"/>
      <c r="M66" s="20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203"/>
      <c r="C67" s="130"/>
      <c r="D67" s="204" t="s">
        <v>146</v>
      </c>
      <c r="E67" s="205"/>
      <c r="F67" s="205"/>
      <c r="G67" s="205"/>
      <c r="H67" s="205"/>
      <c r="I67" s="206">
        <f>Q92</f>
        <v>0</v>
      </c>
      <c r="J67" s="206">
        <f>R92</f>
        <v>0</v>
      </c>
      <c r="K67" s="207">
        <f>K92</f>
        <v>0</v>
      </c>
      <c r="L67" s="130"/>
      <c r="M67" s="20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96"/>
      <c r="C68" s="197"/>
      <c r="D68" s="198" t="s">
        <v>147</v>
      </c>
      <c r="E68" s="199"/>
      <c r="F68" s="199"/>
      <c r="G68" s="199"/>
      <c r="H68" s="199"/>
      <c r="I68" s="200">
        <f>Q164</f>
        <v>0</v>
      </c>
      <c r="J68" s="200">
        <f>R164</f>
        <v>0</v>
      </c>
      <c r="K68" s="201">
        <f>K164</f>
        <v>0</v>
      </c>
      <c r="L68" s="197"/>
      <c r="M68" s="20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154"/>
      <c r="J69" s="154"/>
      <c r="K69" s="42"/>
      <c r="L69" s="42"/>
      <c r="M69" s="155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2"/>
      <c r="C70" s="63"/>
      <c r="D70" s="63"/>
      <c r="E70" s="63"/>
      <c r="F70" s="63"/>
      <c r="G70" s="63"/>
      <c r="H70" s="63"/>
      <c r="I70" s="184"/>
      <c r="J70" s="184"/>
      <c r="K70" s="63"/>
      <c r="L70" s="63"/>
      <c r="M70" s="155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4"/>
      <c r="C74" s="65"/>
      <c r="D74" s="65"/>
      <c r="E74" s="65"/>
      <c r="F74" s="65"/>
      <c r="G74" s="65"/>
      <c r="H74" s="65"/>
      <c r="I74" s="187"/>
      <c r="J74" s="187"/>
      <c r="K74" s="65"/>
      <c r="L74" s="65"/>
      <c r="M74" s="155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148</v>
      </c>
      <c r="D75" s="42"/>
      <c r="E75" s="42"/>
      <c r="F75" s="42"/>
      <c r="G75" s="42"/>
      <c r="H75" s="42"/>
      <c r="I75" s="154"/>
      <c r="J75" s="154"/>
      <c r="K75" s="42"/>
      <c r="L75" s="42"/>
      <c r="M75" s="15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54"/>
      <c r="J76" s="154"/>
      <c r="K76" s="42"/>
      <c r="L76" s="42"/>
      <c r="M76" s="15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2"/>
      <c r="E77" s="42"/>
      <c r="F77" s="42"/>
      <c r="G77" s="42"/>
      <c r="H77" s="42"/>
      <c r="I77" s="154"/>
      <c r="J77" s="154"/>
      <c r="K77" s="42"/>
      <c r="L77" s="42"/>
      <c r="M77" s="15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88" t="str">
        <f>E7</f>
        <v xml:space="preserve">Oprava trati v úseku Teplice, zámecká zahrada - Úpořiny   ( změna č.1 po prohlídce staveniště )</v>
      </c>
      <c r="F78" s="33"/>
      <c r="G78" s="33"/>
      <c r="H78" s="33"/>
      <c r="I78" s="154"/>
      <c r="J78" s="154"/>
      <c r="K78" s="42"/>
      <c r="L78" s="42"/>
      <c r="M78" s="155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2"/>
      <c r="C79" s="33" t="s">
        <v>133</v>
      </c>
      <c r="D79" s="23"/>
      <c r="E79" s="23"/>
      <c r="F79" s="23"/>
      <c r="G79" s="23"/>
      <c r="H79" s="23"/>
      <c r="I79" s="146"/>
      <c r="J79" s="146"/>
      <c r="K79" s="23"/>
      <c r="L79" s="23"/>
      <c r="M79" s="21"/>
    </row>
    <row r="80" s="2" customFormat="1" ht="16.5" customHeight="1">
      <c r="A80" s="40"/>
      <c r="B80" s="41"/>
      <c r="C80" s="42"/>
      <c r="D80" s="42"/>
      <c r="E80" s="188" t="s">
        <v>134</v>
      </c>
      <c r="F80" s="42"/>
      <c r="G80" s="42"/>
      <c r="H80" s="42"/>
      <c r="I80" s="154"/>
      <c r="J80" s="154"/>
      <c r="K80" s="42"/>
      <c r="L80" s="42"/>
      <c r="M80" s="15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135</v>
      </c>
      <c r="D81" s="42"/>
      <c r="E81" s="42"/>
      <c r="F81" s="42"/>
      <c r="G81" s="42"/>
      <c r="H81" s="42"/>
      <c r="I81" s="154"/>
      <c r="J81" s="154"/>
      <c r="K81" s="42"/>
      <c r="L81" s="42"/>
      <c r="M81" s="15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2" t="str">
        <f>E11</f>
        <v>Č2 - nástupiště Bystřany</v>
      </c>
      <c r="F82" s="42"/>
      <c r="G82" s="42"/>
      <c r="H82" s="42"/>
      <c r="I82" s="154"/>
      <c r="J82" s="154"/>
      <c r="K82" s="42"/>
      <c r="L82" s="42"/>
      <c r="M82" s="15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54"/>
      <c r="J83" s="154"/>
      <c r="K83" s="42"/>
      <c r="L83" s="42"/>
      <c r="M83" s="15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23</v>
      </c>
      <c r="D84" s="42"/>
      <c r="E84" s="42"/>
      <c r="F84" s="28" t="str">
        <f>F14</f>
        <v>TK Řetenice - Úpořiny</v>
      </c>
      <c r="G84" s="42"/>
      <c r="H84" s="42"/>
      <c r="I84" s="157" t="s">
        <v>25</v>
      </c>
      <c r="J84" s="159" t="str">
        <f>IF(J14="","",J14)</f>
        <v>2. 8. 2019</v>
      </c>
      <c r="K84" s="42"/>
      <c r="L84" s="42"/>
      <c r="M84" s="15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54"/>
      <c r="J85" s="154"/>
      <c r="K85" s="42"/>
      <c r="L85" s="42"/>
      <c r="M85" s="15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3" t="s">
        <v>31</v>
      </c>
      <c r="D86" s="42"/>
      <c r="E86" s="42"/>
      <c r="F86" s="28" t="str">
        <f>E17</f>
        <v>SŽDC s.o. OŘ UNL, ST Most</v>
      </c>
      <c r="G86" s="42"/>
      <c r="H86" s="42"/>
      <c r="I86" s="157" t="s">
        <v>39</v>
      </c>
      <c r="J86" s="189" t="str">
        <f>E23</f>
        <v xml:space="preserve"> </v>
      </c>
      <c r="K86" s="42"/>
      <c r="L86" s="42"/>
      <c r="M86" s="15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3" t="s">
        <v>37</v>
      </c>
      <c r="D87" s="42"/>
      <c r="E87" s="42"/>
      <c r="F87" s="28" t="str">
        <f>IF(E20="","",E20)</f>
        <v>Vyplň údaj</v>
      </c>
      <c r="G87" s="42"/>
      <c r="H87" s="42"/>
      <c r="I87" s="157" t="s">
        <v>41</v>
      </c>
      <c r="J87" s="189" t="str">
        <f>E26</f>
        <v>Ing. Střítezský Petr</v>
      </c>
      <c r="K87" s="42"/>
      <c r="L87" s="42"/>
      <c r="M87" s="15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154"/>
      <c r="J88" s="154"/>
      <c r="K88" s="42"/>
      <c r="L88" s="42"/>
      <c r="M88" s="15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209"/>
      <c r="B89" s="210"/>
      <c r="C89" s="211" t="s">
        <v>149</v>
      </c>
      <c r="D89" s="212" t="s">
        <v>64</v>
      </c>
      <c r="E89" s="212" t="s">
        <v>60</v>
      </c>
      <c r="F89" s="212" t="s">
        <v>61</v>
      </c>
      <c r="G89" s="212" t="s">
        <v>150</v>
      </c>
      <c r="H89" s="212" t="s">
        <v>151</v>
      </c>
      <c r="I89" s="213" t="s">
        <v>152</v>
      </c>
      <c r="J89" s="213" t="s">
        <v>153</v>
      </c>
      <c r="K89" s="212" t="s">
        <v>143</v>
      </c>
      <c r="L89" s="214" t="s">
        <v>154</v>
      </c>
      <c r="M89" s="215"/>
      <c r="N89" s="95" t="s">
        <v>36</v>
      </c>
      <c r="O89" s="96" t="s">
        <v>49</v>
      </c>
      <c r="P89" s="96" t="s">
        <v>155</v>
      </c>
      <c r="Q89" s="96" t="s">
        <v>156</v>
      </c>
      <c r="R89" s="96" t="s">
        <v>157</v>
      </c>
      <c r="S89" s="96" t="s">
        <v>158</v>
      </c>
      <c r="T89" s="96" t="s">
        <v>159</v>
      </c>
      <c r="U89" s="96" t="s">
        <v>160</v>
      </c>
      <c r="V89" s="96" t="s">
        <v>161</v>
      </c>
      <c r="W89" s="96" t="s">
        <v>162</v>
      </c>
      <c r="X89" s="96" t="s">
        <v>163</v>
      </c>
      <c r="Y89" s="97" t="s">
        <v>164</v>
      </c>
      <c r="Z89" s="209"/>
      <c r="AA89" s="209"/>
      <c r="AB89" s="209"/>
      <c r="AC89" s="209"/>
      <c r="AD89" s="209"/>
      <c r="AE89" s="209"/>
    </row>
    <row r="90" s="2" customFormat="1" ht="22.8" customHeight="1">
      <c r="A90" s="40"/>
      <c r="B90" s="41"/>
      <c r="C90" s="102" t="s">
        <v>165</v>
      </c>
      <c r="D90" s="42"/>
      <c r="E90" s="42"/>
      <c r="F90" s="42"/>
      <c r="G90" s="42"/>
      <c r="H90" s="42"/>
      <c r="I90" s="154"/>
      <c r="J90" s="154"/>
      <c r="K90" s="216">
        <f>BK90</f>
        <v>0</v>
      </c>
      <c r="L90" s="42"/>
      <c r="M90" s="46"/>
      <c r="N90" s="98"/>
      <c r="O90" s="217"/>
      <c r="P90" s="99"/>
      <c r="Q90" s="218">
        <f>Q91+Q164</f>
        <v>0</v>
      </c>
      <c r="R90" s="218">
        <f>R91+R164</f>
        <v>0</v>
      </c>
      <c r="S90" s="99"/>
      <c r="T90" s="219">
        <f>T91+T164</f>
        <v>0</v>
      </c>
      <c r="U90" s="99"/>
      <c r="V90" s="219">
        <f>V91+V164</f>
        <v>65.36054</v>
      </c>
      <c r="W90" s="99"/>
      <c r="X90" s="219">
        <f>X91+X164</f>
        <v>0</v>
      </c>
      <c r="Y90" s="100"/>
      <c r="Z90" s="40"/>
      <c r="AA90" s="40"/>
      <c r="AB90" s="40"/>
      <c r="AC90" s="40"/>
      <c r="AD90" s="40"/>
      <c r="AE90" s="40"/>
      <c r="AT90" s="18" t="s">
        <v>80</v>
      </c>
      <c r="AU90" s="18" t="s">
        <v>144</v>
      </c>
      <c r="BK90" s="220">
        <f>BK91+BK164</f>
        <v>0</v>
      </c>
    </row>
    <row r="91" s="12" customFormat="1" ht="25.92" customHeight="1">
      <c r="A91" s="12"/>
      <c r="B91" s="221"/>
      <c r="C91" s="222"/>
      <c r="D91" s="223" t="s">
        <v>80</v>
      </c>
      <c r="E91" s="224" t="s">
        <v>166</v>
      </c>
      <c r="F91" s="224" t="s">
        <v>167</v>
      </c>
      <c r="G91" s="222"/>
      <c r="H91" s="222"/>
      <c r="I91" s="225"/>
      <c r="J91" s="225"/>
      <c r="K91" s="226">
        <f>BK91</f>
        <v>0</v>
      </c>
      <c r="L91" s="222"/>
      <c r="M91" s="227"/>
      <c r="N91" s="228"/>
      <c r="O91" s="229"/>
      <c r="P91" s="229"/>
      <c r="Q91" s="230">
        <f>Q92</f>
        <v>0</v>
      </c>
      <c r="R91" s="230">
        <f>R92</f>
        <v>0</v>
      </c>
      <c r="S91" s="229"/>
      <c r="T91" s="231">
        <f>T92</f>
        <v>0</v>
      </c>
      <c r="U91" s="229"/>
      <c r="V91" s="231">
        <f>V92</f>
        <v>65.36054</v>
      </c>
      <c r="W91" s="229"/>
      <c r="X91" s="231">
        <f>X92</f>
        <v>0</v>
      </c>
      <c r="Y91" s="232"/>
      <c r="Z91" s="12"/>
      <c r="AA91" s="12"/>
      <c r="AB91" s="12"/>
      <c r="AC91" s="12"/>
      <c r="AD91" s="12"/>
      <c r="AE91" s="12"/>
      <c r="AR91" s="233" t="s">
        <v>88</v>
      </c>
      <c r="AT91" s="234" t="s">
        <v>80</v>
      </c>
      <c r="AU91" s="234" t="s">
        <v>81</v>
      </c>
      <c r="AY91" s="233" t="s">
        <v>168</v>
      </c>
      <c r="BK91" s="235">
        <f>BK92</f>
        <v>0</v>
      </c>
    </row>
    <row r="92" s="12" customFormat="1" ht="22.8" customHeight="1">
      <c r="A92" s="12"/>
      <c r="B92" s="221"/>
      <c r="C92" s="222"/>
      <c r="D92" s="223" t="s">
        <v>80</v>
      </c>
      <c r="E92" s="236" t="s">
        <v>169</v>
      </c>
      <c r="F92" s="236" t="s">
        <v>170</v>
      </c>
      <c r="G92" s="222"/>
      <c r="H92" s="222"/>
      <c r="I92" s="225"/>
      <c r="J92" s="225"/>
      <c r="K92" s="237">
        <f>BK92</f>
        <v>0</v>
      </c>
      <c r="L92" s="222"/>
      <c r="M92" s="227"/>
      <c r="N92" s="228"/>
      <c r="O92" s="229"/>
      <c r="P92" s="229"/>
      <c r="Q92" s="230">
        <f>SUM(Q93:Q163)</f>
        <v>0</v>
      </c>
      <c r="R92" s="230">
        <f>SUM(R93:R163)</f>
        <v>0</v>
      </c>
      <c r="S92" s="229"/>
      <c r="T92" s="231">
        <f>SUM(T93:T163)</f>
        <v>0</v>
      </c>
      <c r="U92" s="229"/>
      <c r="V92" s="231">
        <f>SUM(V93:V163)</f>
        <v>65.36054</v>
      </c>
      <c r="W92" s="229"/>
      <c r="X92" s="231">
        <f>SUM(X93:X163)</f>
        <v>0</v>
      </c>
      <c r="Y92" s="232"/>
      <c r="Z92" s="12"/>
      <c r="AA92" s="12"/>
      <c r="AB92" s="12"/>
      <c r="AC92" s="12"/>
      <c r="AD92" s="12"/>
      <c r="AE92" s="12"/>
      <c r="AR92" s="233" t="s">
        <v>88</v>
      </c>
      <c r="AT92" s="234" t="s">
        <v>80</v>
      </c>
      <c r="AU92" s="234" t="s">
        <v>88</v>
      </c>
      <c r="AY92" s="233" t="s">
        <v>168</v>
      </c>
      <c r="BK92" s="235">
        <f>SUM(BK93:BK163)</f>
        <v>0</v>
      </c>
    </row>
    <row r="93" s="2" customFormat="1" ht="24" customHeight="1">
      <c r="A93" s="40"/>
      <c r="B93" s="41"/>
      <c r="C93" s="238" t="s">
        <v>88</v>
      </c>
      <c r="D93" s="238" t="s">
        <v>171</v>
      </c>
      <c r="E93" s="239" t="s">
        <v>501</v>
      </c>
      <c r="F93" s="240" t="s">
        <v>502</v>
      </c>
      <c r="G93" s="241" t="s">
        <v>203</v>
      </c>
      <c r="H93" s="242">
        <v>2</v>
      </c>
      <c r="I93" s="243"/>
      <c r="J93" s="243"/>
      <c r="K93" s="244">
        <f>ROUND(P93*H93,2)</f>
        <v>0</v>
      </c>
      <c r="L93" s="240" t="s">
        <v>175</v>
      </c>
      <c r="M93" s="46"/>
      <c r="N93" s="245" t="s">
        <v>36</v>
      </c>
      <c r="O93" s="246" t="s">
        <v>52</v>
      </c>
      <c r="P93" s="247">
        <f>I93+J93</f>
        <v>0</v>
      </c>
      <c r="Q93" s="247">
        <f>ROUND(I93*H93,2)</f>
        <v>0</v>
      </c>
      <c r="R93" s="247">
        <f>ROUND(J93*H93,2)</f>
        <v>0</v>
      </c>
      <c r="S93" s="87"/>
      <c r="T93" s="248">
        <f>S93*H93</f>
        <v>0</v>
      </c>
      <c r="U93" s="248">
        <v>0</v>
      </c>
      <c r="V93" s="248">
        <f>U93*H93</f>
        <v>0</v>
      </c>
      <c r="W93" s="248">
        <v>0</v>
      </c>
      <c r="X93" s="248">
        <f>W93*H93</f>
        <v>0</v>
      </c>
      <c r="Y93" s="249" t="s">
        <v>36</v>
      </c>
      <c r="Z93" s="40"/>
      <c r="AA93" s="40"/>
      <c r="AB93" s="40"/>
      <c r="AC93" s="40"/>
      <c r="AD93" s="40"/>
      <c r="AE93" s="40"/>
      <c r="AR93" s="250" t="s">
        <v>176</v>
      </c>
      <c r="AT93" s="250" t="s">
        <v>171</v>
      </c>
      <c r="AU93" s="250" t="s">
        <v>90</v>
      </c>
      <c r="AY93" s="18" t="s">
        <v>168</v>
      </c>
      <c r="BE93" s="251">
        <f>IF(O93="základní",K93,0)</f>
        <v>0</v>
      </c>
      <c r="BF93" s="251">
        <f>IF(O93="snížená",K93,0)</f>
        <v>0</v>
      </c>
      <c r="BG93" s="251">
        <f>IF(O93="zákl. přenesená",K93,0)</f>
        <v>0</v>
      </c>
      <c r="BH93" s="251">
        <f>IF(O93="sníž. přenesená",K93,0)</f>
        <v>0</v>
      </c>
      <c r="BI93" s="251">
        <f>IF(O93="nulová",K93,0)</f>
        <v>0</v>
      </c>
      <c r="BJ93" s="18" t="s">
        <v>176</v>
      </c>
      <c r="BK93" s="251">
        <f>ROUND(P93*H93,2)</f>
        <v>0</v>
      </c>
      <c r="BL93" s="18" t="s">
        <v>176</v>
      </c>
      <c r="BM93" s="250" t="s">
        <v>503</v>
      </c>
    </row>
    <row r="94" s="2" customFormat="1">
      <c r="A94" s="40"/>
      <c r="B94" s="41"/>
      <c r="C94" s="42"/>
      <c r="D94" s="252" t="s">
        <v>178</v>
      </c>
      <c r="E94" s="42"/>
      <c r="F94" s="253" t="s">
        <v>504</v>
      </c>
      <c r="G94" s="42"/>
      <c r="H94" s="42"/>
      <c r="I94" s="154"/>
      <c r="J94" s="154"/>
      <c r="K94" s="42"/>
      <c r="L94" s="42"/>
      <c r="M94" s="46"/>
      <c r="N94" s="254"/>
      <c r="O94" s="255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40"/>
      <c r="AA94" s="40"/>
      <c r="AB94" s="40"/>
      <c r="AC94" s="40"/>
      <c r="AD94" s="40"/>
      <c r="AE94" s="40"/>
      <c r="AT94" s="18" t="s">
        <v>178</v>
      </c>
      <c r="AU94" s="18" t="s">
        <v>90</v>
      </c>
    </row>
    <row r="95" s="2" customFormat="1">
      <c r="A95" s="40"/>
      <c r="B95" s="41"/>
      <c r="C95" s="42"/>
      <c r="D95" s="252" t="s">
        <v>180</v>
      </c>
      <c r="E95" s="42"/>
      <c r="F95" s="256" t="s">
        <v>505</v>
      </c>
      <c r="G95" s="42"/>
      <c r="H95" s="42"/>
      <c r="I95" s="154"/>
      <c r="J95" s="154"/>
      <c r="K95" s="42"/>
      <c r="L95" s="42"/>
      <c r="M95" s="46"/>
      <c r="N95" s="254"/>
      <c r="O95" s="255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40"/>
      <c r="AA95" s="40"/>
      <c r="AB95" s="40"/>
      <c r="AC95" s="40"/>
      <c r="AD95" s="40"/>
      <c r="AE95" s="40"/>
      <c r="AT95" s="18" t="s">
        <v>180</v>
      </c>
      <c r="AU95" s="18" t="s">
        <v>90</v>
      </c>
    </row>
    <row r="96" s="2" customFormat="1" ht="24" customHeight="1">
      <c r="A96" s="40"/>
      <c r="B96" s="41"/>
      <c r="C96" s="238" t="s">
        <v>90</v>
      </c>
      <c r="D96" s="238" t="s">
        <v>171</v>
      </c>
      <c r="E96" s="239" t="s">
        <v>506</v>
      </c>
      <c r="F96" s="240" t="s">
        <v>507</v>
      </c>
      <c r="G96" s="241" t="s">
        <v>364</v>
      </c>
      <c r="H96" s="242">
        <v>43</v>
      </c>
      <c r="I96" s="243"/>
      <c r="J96" s="243"/>
      <c r="K96" s="244">
        <f>ROUND(P96*H96,2)</f>
        <v>0</v>
      </c>
      <c r="L96" s="240" t="s">
        <v>175</v>
      </c>
      <c r="M96" s="46"/>
      <c r="N96" s="245" t="s">
        <v>36</v>
      </c>
      <c r="O96" s="246" t="s">
        <v>52</v>
      </c>
      <c r="P96" s="247">
        <f>I96+J96</f>
        <v>0</v>
      </c>
      <c r="Q96" s="247">
        <f>ROUND(I96*H96,2)</f>
        <v>0</v>
      </c>
      <c r="R96" s="247">
        <f>ROUND(J96*H96,2)</f>
        <v>0</v>
      </c>
      <c r="S96" s="87"/>
      <c r="T96" s="248">
        <f>S96*H96</f>
        <v>0</v>
      </c>
      <c r="U96" s="248">
        <v>0</v>
      </c>
      <c r="V96" s="248">
        <f>U96*H96</f>
        <v>0</v>
      </c>
      <c r="W96" s="248">
        <v>0</v>
      </c>
      <c r="X96" s="248">
        <f>W96*H96</f>
        <v>0</v>
      </c>
      <c r="Y96" s="249" t="s">
        <v>36</v>
      </c>
      <c r="Z96" s="40"/>
      <c r="AA96" s="40"/>
      <c r="AB96" s="40"/>
      <c r="AC96" s="40"/>
      <c r="AD96" s="40"/>
      <c r="AE96" s="40"/>
      <c r="AR96" s="250" t="s">
        <v>176</v>
      </c>
      <c r="AT96" s="250" t="s">
        <v>171</v>
      </c>
      <c r="AU96" s="250" t="s">
        <v>90</v>
      </c>
      <c r="AY96" s="18" t="s">
        <v>168</v>
      </c>
      <c r="BE96" s="251">
        <f>IF(O96="základní",K96,0)</f>
        <v>0</v>
      </c>
      <c r="BF96" s="251">
        <f>IF(O96="snížená",K96,0)</f>
        <v>0</v>
      </c>
      <c r="BG96" s="251">
        <f>IF(O96="zákl. přenesená",K96,0)</f>
        <v>0</v>
      </c>
      <c r="BH96" s="251">
        <f>IF(O96="sníž. přenesená",K96,0)</f>
        <v>0</v>
      </c>
      <c r="BI96" s="251">
        <f>IF(O96="nulová",K96,0)</f>
        <v>0</v>
      </c>
      <c r="BJ96" s="18" t="s">
        <v>176</v>
      </c>
      <c r="BK96" s="251">
        <f>ROUND(P96*H96,2)</f>
        <v>0</v>
      </c>
      <c r="BL96" s="18" t="s">
        <v>176</v>
      </c>
      <c r="BM96" s="250" t="s">
        <v>508</v>
      </c>
    </row>
    <row r="97" s="2" customFormat="1">
      <c r="A97" s="40"/>
      <c r="B97" s="41"/>
      <c r="C97" s="42"/>
      <c r="D97" s="252" t="s">
        <v>178</v>
      </c>
      <c r="E97" s="42"/>
      <c r="F97" s="253" t="s">
        <v>509</v>
      </c>
      <c r="G97" s="42"/>
      <c r="H97" s="42"/>
      <c r="I97" s="154"/>
      <c r="J97" s="154"/>
      <c r="K97" s="42"/>
      <c r="L97" s="42"/>
      <c r="M97" s="46"/>
      <c r="N97" s="254"/>
      <c r="O97" s="255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40"/>
      <c r="AA97" s="40"/>
      <c r="AB97" s="40"/>
      <c r="AC97" s="40"/>
      <c r="AD97" s="40"/>
      <c r="AE97" s="40"/>
      <c r="AT97" s="18" t="s">
        <v>178</v>
      </c>
      <c r="AU97" s="18" t="s">
        <v>90</v>
      </c>
    </row>
    <row r="98" s="2" customFormat="1">
      <c r="A98" s="40"/>
      <c r="B98" s="41"/>
      <c r="C98" s="42"/>
      <c r="D98" s="252" t="s">
        <v>180</v>
      </c>
      <c r="E98" s="42"/>
      <c r="F98" s="256" t="s">
        <v>510</v>
      </c>
      <c r="G98" s="42"/>
      <c r="H98" s="42"/>
      <c r="I98" s="154"/>
      <c r="J98" s="154"/>
      <c r="K98" s="42"/>
      <c r="L98" s="42"/>
      <c r="M98" s="46"/>
      <c r="N98" s="254"/>
      <c r="O98" s="255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40"/>
      <c r="AA98" s="40"/>
      <c r="AB98" s="40"/>
      <c r="AC98" s="40"/>
      <c r="AD98" s="40"/>
      <c r="AE98" s="40"/>
      <c r="AT98" s="18" t="s">
        <v>180</v>
      </c>
      <c r="AU98" s="18" t="s">
        <v>90</v>
      </c>
    </row>
    <row r="99" s="14" customFormat="1">
      <c r="A99" s="14"/>
      <c r="B99" s="267"/>
      <c r="C99" s="268"/>
      <c r="D99" s="252" t="s">
        <v>182</v>
      </c>
      <c r="E99" s="269" t="s">
        <v>36</v>
      </c>
      <c r="F99" s="270" t="s">
        <v>511</v>
      </c>
      <c r="G99" s="268"/>
      <c r="H99" s="271">
        <v>35</v>
      </c>
      <c r="I99" s="272"/>
      <c r="J99" s="272"/>
      <c r="K99" s="268"/>
      <c r="L99" s="268"/>
      <c r="M99" s="273"/>
      <c r="N99" s="274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6"/>
      <c r="Z99" s="14"/>
      <c r="AA99" s="14"/>
      <c r="AB99" s="14"/>
      <c r="AC99" s="14"/>
      <c r="AD99" s="14"/>
      <c r="AE99" s="14"/>
      <c r="AT99" s="277" t="s">
        <v>182</v>
      </c>
      <c r="AU99" s="277" t="s">
        <v>90</v>
      </c>
      <c r="AV99" s="14" t="s">
        <v>90</v>
      </c>
      <c r="AW99" s="14" t="s">
        <v>5</v>
      </c>
      <c r="AX99" s="14" t="s">
        <v>81</v>
      </c>
      <c r="AY99" s="277" t="s">
        <v>168</v>
      </c>
    </row>
    <row r="100" s="14" customFormat="1">
      <c r="A100" s="14"/>
      <c r="B100" s="267"/>
      <c r="C100" s="268"/>
      <c r="D100" s="252" t="s">
        <v>182</v>
      </c>
      <c r="E100" s="269" t="s">
        <v>36</v>
      </c>
      <c r="F100" s="270" t="s">
        <v>231</v>
      </c>
      <c r="G100" s="268"/>
      <c r="H100" s="271">
        <v>8</v>
      </c>
      <c r="I100" s="272"/>
      <c r="J100" s="272"/>
      <c r="K100" s="268"/>
      <c r="L100" s="268"/>
      <c r="M100" s="273"/>
      <c r="N100" s="274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6"/>
      <c r="Z100" s="14"/>
      <c r="AA100" s="14"/>
      <c r="AB100" s="14"/>
      <c r="AC100" s="14"/>
      <c r="AD100" s="14"/>
      <c r="AE100" s="14"/>
      <c r="AT100" s="277" t="s">
        <v>182</v>
      </c>
      <c r="AU100" s="277" t="s">
        <v>90</v>
      </c>
      <c r="AV100" s="14" t="s">
        <v>90</v>
      </c>
      <c r="AW100" s="14" t="s">
        <v>5</v>
      </c>
      <c r="AX100" s="14" t="s">
        <v>81</v>
      </c>
      <c r="AY100" s="277" t="s">
        <v>168</v>
      </c>
    </row>
    <row r="101" s="15" customFormat="1">
      <c r="A101" s="15"/>
      <c r="B101" s="278"/>
      <c r="C101" s="279"/>
      <c r="D101" s="252" t="s">
        <v>182</v>
      </c>
      <c r="E101" s="280" t="s">
        <v>36</v>
      </c>
      <c r="F101" s="281" t="s">
        <v>193</v>
      </c>
      <c r="G101" s="279"/>
      <c r="H101" s="282">
        <v>43</v>
      </c>
      <c r="I101" s="283"/>
      <c r="J101" s="283"/>
      <c r="K101" s="279"/>
      <c r="L101" s="279"/>
      <c r="M101" s="284"/>
      <c r="N101" s="285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7"/>
      <c r="Z101" s="15"/>
      <c r="AA101" s="15"/>
      <c r="AB101" s="15"/>
      <c r="AC101" s="15"/>
      <c r="AD101" s="15"/>
      <c r="AE101" s="15"/>
      <c r="AT101" s="288" t="s">
        <v>182</v>
      </c>
      <c r="AU101" s="288" t="s">
        <v>90</v>
      </c>
      <c r="AV101" s="15" t="s">
        <v>176</v>
      </c>
      <c r="AW101" s="15" t="s">
        <v>5</v>
      </c>
      <c r="AX101" s="15" t="s">
        <v>88</v>
      </c>
      <c r="AY101" s="288" t="s">
        <v>168</v>
      </c>
    </row>
    <row r="102" s="2" customFormat="1" ht="24" customHeight="1">
      <c r="A102" s="40"/>
      <c r="B102" s="41"/>
      <c r="C102" s="238" t="s">
        <v>119</v>
      </c>
      <c r="D102" s="238" t="s">
        <v>171</v>
      </c>
      <c r="E102" s="239" t="s">
        <v>512</v>
      </c>
      <c r="F102" s="240" t="s">
        <v>513</v>
      </c>
      <c r="G102" s="241" t="s">
        <v>224</v>
      </c>
      <c r="H102" s="242">
        <v>61.399999999999999</v>
      </c>
      <c r="I102" s="243"/>
      <c r="J102" s="243"/>
      <c r="K102" s="244">
        <f>ROUND(P102*H102,2)</f>
        <v>0</v>
      </c>
      <c r="L102" s="240" t="s">
        <v>175</v>
      </c>
      <c r="M102" s="46"/>
      <c r="N102" s="245" t="s">
        <v>36</v>
      </c>
      <c r="O102" s="246" t="s">
        <v>52</v>
      </c>
      <c r="P102" s="247">
        <f>I102+J102</f>
        <v>0</v>
      </c>
      <c r="Q102" s="247">
        <f>ROUND(I102*H102,2)</f>
        <v>0</v>
      </c>
      <c r="R102" s="247">
        <f>ROUND(J102*H102,2)</f>
        <v>0</v>
      </c>
      <c r="S102" s="87"/>
      <c r="T102" s="248">
        <f>S102*H102</f>
        <v>0</v>
      </c>
      <c r="U102" s="248">
        <v>0</v>
      </c>
      <c r="V102" s="248">
        <f>U102*H102</f>
        <v>0</v>
      </c>
      <c r="W102" s="248">
        <v>0</v>
      </c>
      <c r="X102" s="248">
        <f>W102*H102</f>
        <v>0</v>
      </c>
      <c r="Y102" s="249" t="s">
        <v>36</v>
      </c>
      <c r="Z102" s="40"/>
      <c r="AA102" s="40"/>
      <c r="AB102" s="40"/>
      <c r="AC102" s="40"/>
      <c r="AD102" s="40"/>
      <c r="AE102" s="40"/>
      <c r="AR102" s="250" t="s">
        <v>176</v>
      </c>
      <c r="AT102" s="250" t="s">
        <v>171</v>
      </c>
      <c r="AU102" s="250" t="s">
        <v>90</v>
      </c>
      <c r="AY102" s="18" t="s">
        <v>168</v>
      </c>
      <c r="BE102" s="251">
        <f>IF(O102="základní",K102,0)</f>
        <v>0</v>
      </c>
      <c r="BF102" s="251">
        <f>IF(O102="snížená",K102,0)</f>
        <v>0</v>
      </c>
      <c r="BG102" s="251">
        <f>IF(O102="zákl. přenesená",K102,0)</f>
        <v>0</v>
      </c>
      <c r="BH102" s="251">
        <f>IF(O102="sníž. přenesená",K102,0)</f>
        <v>0</v>
      </c>
      <c r="BI102" s="251">
        <f>IF(O102="nulová",K102,0)</f>
        <v>0</v>
      </c>
      <c r="BJ102" s="18" t="s">
        <v>176</v>
      </c>
      <c r="BK102" s="251">
        <f>ROUND(P102*H102,2)</f>
        <v>0</v>
      </c>
      <c r="BL102" s="18" t="s">
        <v>176</v>
      </c>
      <c r="BM102" s="250" t="s">
        <v>514</v>
      </c>
    </row>
    <row r="103" s="2" customFormat="1">
      <c r="A103" s="40"/>
      <c r="B103" s="41"/>
      <c r="C103" s="42"/>
      <c r="D103" s="252" t="s">
        <v>178</v>
      </c>
      <c r="E103" s="42"/>
      <c r="F103" s="253" t="s">
        <v>515</v>
      </c>
      <c r="G103" s="42"/>
      <c r="H103" s="42"/>
      <c r="I103" s="154"/>
      <c r="J103" s="154"/>
      <c r="K103" s="42"/>
      <c r="L103" s="42"/>
      <c r="M103" s="46"/>
      <c r="N103" s="254"/>
      <c r="O103" s="255"/>
      <c r="P103" s="87"/>
      <c r="Q103" s="87"/>
      <c r="R103" s="87"/>
      <c r="S103" s="87"/>
      <c r="T103" s="87"/>
      <c r="U103" s="87"/>
      <c r="V103" s="87"/>
      <c r="W103" s="87"/>
      <c r="X103" s="87"/>
      <c r="Y103" s="88"/>
      <c r="Z103" s="40"/>
      <c r="AA103" s="40"/>
      <c r="AB103" s="40"/>
      <c r="AC103" s="40"/>
      <c r="AD103" s="40"/>
      <c r="AE103" s="40"/>
      <c r="AT103" s="18" t="s">
        <v>178</v>
      </c>
      <c r="AU103" s="18" t="s">
        <v>90</v>
      </c>
    </row>
    <row r="104" s="2" customFormat="1">
      <c r="A104" s="40"/>
      <c r="B104" s="41"/>
      <c r="C104" s="42"/>
      <c r="D104" s="252" t="s">
        <v>180</v>
      </c>
      <c r="E104" s="42"/>
      <c r="F104" s="256" t="s">
        <v>510</v>
      </c>
      <c r="G104" s="42"/>
      <c r="H104" s="42"/>
      <c r="I104" s="154"/>
      <c r="J104" s="154"/>
      <c r="K104" s="42"/>
      <c r="L104" s="42"/>
      <c r="M104" s="46"/>
      <c r="N104" s="254"/>
      <c r="O104" s="255"/>
      <c r="P104" s="87"/>
      <c r="Q104" s="87"/>
      <c r="R104" s="87"/>
      <c r="S104" s="87"/>
      <c r="T104" s="87"/>
      <c r="U104" s="87"/>
      <c r="V104" s="87"/>
      <c r="W104" s="87"/>
      <c r="X104" s="87"/>
      <c r="Y104" s="88"/>
      <c r="Z104" s="40"/>
      <c r="AA104" s="40"/>
      <c r="AB104" s="40"/>
      <c r="AC104" s="40"/>
      <c r="AD104" s="40"/>
      <c r="AE104" s="40"/>
      <c r="AT104" s="18" t="s">
        <v>180</v>
      </c>
      <c r="AU104" s="18" t="s">
        <v>90</v>
      </c>
    </row>
    <row r="105" s="14" customFormat="1">
      <c r="A105" s="14"/>
      <c r="B105" s="267"/>
      <c r="C105" s="268"/>
      <c r="D105" s="252" t="s">
        <v>182</v>
      </c>
      <c r="E105" s="269" t="s">
        <v>36</v>
      </c>
      <c r="F105" s="270" t="s">
        <v>516</v>
      </c>
      <c r="G105" s="268"/>
      <c r="H105" s="271">
        <v>10</v>
      </c>
      <c r="I105" s="272"/>
      <c r="J105" s="272"/>
      <c r="K105" s="268"/>
      <c r="L105" s="268"/>
      <c r="M105" s="273"/>
      <c r="N105" s="274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6"/>
      <c r="Z105" s="14"/>
      <c r="AA105" s="14"/>
      <c r="AB105" s="14"/>
      <c r="AC105" s="14"/>
      <c r="AD105" s="14"/>
      <c r="AE105" s="14"/>
      <c r="AT105" s="277" t="s">
        <v>182</v>
      </c>
      <c r="AU105" s="277" t="s">
        <v>90</v>
      </c>
      <c r="AV105" s="14" t="s">
        <v>90</v>
      </c>
      <c r="AW105" s="14" t="s">
        <v>5</v>
      </c>
      <c r="AX105" s="14" t="s">
        <v>81</v>
      </c>
      <c r="AY105" s="277" t="s">
        <v>168</v>
      </c>
    </row>
    <row r="106" s="14" customFormat="1">
      <c r="A106" s="14"/>
      <c r="B106" s="267"/>
      <c r="C106" s="268"/>
      <c r="D106" s="252" t="s">
        <v>182</v>
      </c>
      <c r="E106" s="269" t="s">
        <v>36</v>
      </c>
      <c r="F106" s="270" t="s">
        <v>517</v>
      </c>
      <c r="G106" s="268"/>
      <c r="H106" s="271">
        <v>51.399999999999999</v>
      </c>
      <c r="I106" s="272"/>
      <c r="J106" s="272"/>
      <c r="K106" s="268"/>
      <c r="L106" s="268"/>
      <c r="M106" s="273"/>
      <c r="N106" s="274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6"/>
      <c r="Z106" s="14"/>
      <c r="AA106" s="14"/>
      <c r="AB106" s="14"/>
      <c r="AC106" s="14"/>
      <c r="AD106" s="14"/>
      <c r="AE106" s="14"/>
      <c r="AT106" s="277" t="s">
        <v>182</v>
      </c>
      <c r="AU106" s="277" t="s">
        <v>90</v>
      </c>
      <c r="AV106" s="14" t="s">
        <v>90</v>
      </c>
      <c r="AW106" s="14" t="s">
        <v>5</v>
      </c>
      <c r="AX106" s="14" t="s">
        <v>81</v>
      </c>
      <c r="AY106" s="277" t="s">
        <v>168</v>
      </c>
    </row>
    <row r="107" s="15" customFormat="1">
      <c r="A107" s="15"/>
      <c r="B107" s="278"/>
      <c r="C107" s="279"/>
      <c r="D107" s="252" t="s">
        <v>182</v>
      </c>
      <c r="E107" s="280" t="s">
        <v>36</v>
      </c>
      <c r="F107" s="281" t="s">
        <v>193</v>
      </c>
      <c r="G107" s="279"/>
      <c r="H107" s="282">
        <v>61.399999999999999</v>
      </c>
      <c r="I107" s="283"/>
      <c r="J107" s="283"/>
      <c r="K107" s="279"/>
      <c r="L107" s="279"/>
      <c r="M107" s="284"/>
      <c r="N107" s="285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7"/>
      <c r="Z107" s="15"/>
      <c r="AA107" s="15"/>
      <c r="AB107" s="15"/>
      <c r="AC107" s="15"/>
      <c r="AD107" s="15"/>
      <c r="AE107" s="15"/>
      <c r="AT107" s="288" t="s">
        <v>182</v>
      </c>
      <c r="AU107" s="288" t="s">
        <v>90</v>
      </c>
      <c r="AV107" s="15" t="s">
        <v>176</v>
      </c>
      <c r="AW107" s="15" t="s">
        <v>5</v>
      </c>
      <c r="AX107" s="15" t="s">
        <v>88</v>
      </c>
      <c r="AY107" s="288" t="s">
        <v>168</v>
      </c>
    </row>
    <row r="108" s="2" customFormat="1" ht="24" customHeight="1">
      <c r="A108" s="40"/>
      <c r="B108" s="41"/>
      <c r="C108" s="238" t="s">
        <v>176</v>
      </c>
      <c r="D108" s="238" t="s">
        <v>171</v>
      </c>
      <c r="E108" s="239" t="s">
        <v>518</v>
      </c>
      <c r="F108" s="240" t="s">
        <v>519</v>
      </c>
      <c r="G108" s="241" t="s">
        <v>224</v>
      </c>
      <c r="H108" s="242">
        <v>50</v>
      </c>
      <c r="I108" s="243"/>
      <c r="J108" s="243"/>
      <c r="K108" s="244">
        <f>ROUND(P108*H108,2)</f>
        <v>0</v>
      </c>
      <c r="L108" s="240" t="s">
        <v>175</v>
      </c>
      <c r="M108" s="46"/>
      <c r="N108" s="245" t="s">
        <v>36</v>
      </c>
      <c r="O108" s="246" t="s">
        <v>52</v>
      </c>
      <c r="P108" s="247">
        <f>I108+J108</f>
        <v>0</v>
      </c>
      <c r="Q108" s="247">
        <f>ROUND(I108*H108,2)</f>
        <v>0</v>
      </c>
      <c r="R108" s="247">
        <f>ROUND(J108*H108,2)</f>
        <v>0</v>
      </c>
      <c r="S108" s="87"/>
      <c r="T108" s="248">
        <f>S108*H108</f>
        <v>0</v>
      </c>
      <c r="U108" s="248">
        <v>0</v>
      </c>
      <c r="V108" s="248">
        <f>U108*H108</f>
        <v>0</v>
      </c>
      <c r="W108" s="248">
        <v>0</v>
      </c>
      <c r="X108" s="248">
        <f>W108*H108</f>
        <v>0</v>
      </c>
      <c r="Y108" s="249" t="s">
        <v>36</v>
      </c>
      <c r="Z108" s="40"/>
      <c r="AA108" s="40"/>
      <c r="AB108" s="40"/>
      <c r="AC108" s="40"/>
      <c r="AD108" s="40"/>
      <c r="AE108" s="40"/>
      <c r="AR108" s="250" t="s">
        <v>176</v>
      </c>
      <c r="AT108" s="250" t="s">
        <v>171</v>
      </c>
      <c r="AU108" s="250" t="s">
        <v>90</v>
      </c>
      <c r="AY108" s="18" t="s">
        <v>168</v>
      </c>
      <c r="BE108" s="251">
        <f>IF(O108="základní",K108,0)</f>
        <v>0</v>
      </c>
      <c r="BF108" s="251">
        <f>IF(O108="snížená",K108,0)</f>
        <v>0</v>
      </c>
      <c r="BG108" s="251">
        <f>IF(O108="zákl. přenesená",K108,0)</f>
        <v>0</v>
      </c>
      <c r="BH108" s="251">
        <f>IF(O108="sníž. přenesená",K108,0)</f>
        <v>0</v>
      </c>
      <c r="BI108" s="251">
        <f>IF(O108="nulová",K108,0)</f>
        <v>0</v>
      </c>
      <c r="BJ108" s="18" t="s">
        <v>176</v>
      </c>
      <c r="BK108" s="251">
        <f>ROUND(P108*H108,2)</f>
        <v>0</v>
      </c>
      <c r="BL108" s="18" t="s">
        <v>176</v>
      </c>
      <c r="BM108" s="250" t="s">
        <v>520</v>
      </c>
    </row>
    <row r="109" s="2" customFormat="1">
      <c r="A109" s="40"/>
      <c r="B109" s="41"/>
      <c r="C109" s="42"/>
      <c r="D109" s="252" t="s">
        <v>178</v>
      </c>
      <c r="E109" s="42"/>
      <c r="F109" s="253" t="s">
        <v>521</v>
      </c>
      <c r="G109" s="42"/>
      <c r="H109" s="42"/>
      <c r="I109" s="154"/>
      <c r="J109" s="154"/>
      <c r="K109" s="42"/>
      <c r="L109" s="42"/>
      <c r="M109" s="46"/>
      <c r="N109" s="254"/>
      <c r="O109" s="255"/>
      <c r="P109" s="87"/>
      <c r="Q109" s="87"/>
      <c r="R109" s="87"/>
      <c r="S109" s="87"/>
      <c r="T109" s="87"/>
      <c r="U109" s="87"/>
      <c r="V109" s="87"/>
      <c r="W109" s="87"/>
      <c r="X109" s="87"/>
      <c r="Y109" s="88"/>
      <c r="Z109" s="40"/>
      <c r="AA109" s="40"/>
      <c r="AB109" s="40"/>
      <c r="AC109" s="40"/>
      <c r="AD109" s="40"/>
      <c r="AE109" s="40"/>
      <c r="AT109" s="18" t="s">
        <v>178</v>
      </c>
      <c r="AU109" s="18" t="s">
        <v>90</v>
      </c>
    </row>
    <row r="110" s="2" customFormat="1">
      <c r="A110" s="40"/>
      <c r="B110" s="41"/>
      <c r="C110" s="42"/>
      <c r="D110" s="252" t="s">
        <v>180</v>
      </c>
      <c r="E110" s="42"/>
      <c r="F110" s="256" t="s">
        <v>522</v>
      </c>
      <c r="G110" s="42"/>
      <c r="H110" s="42"/>
      <c r="I110" s="154"/>
      <c r="J110" s="154"/>
      <c r="K110" s="42"/>
      <c r="L110" s="42"/>
      <c r="M110" s="46"/>
      <c r="N110" s="254"/>
      <c r="O110" s="255"/>
      <c r="P110" s="87"/>
      <c r="Q110" s="87"/>
      <c r="R110" s="87"/>
      <c r="S110" s="87"/>
      <c r="T110" s="87"/>
      <c r="U110" s="87"/>
      <c r="V110" s="87"/>
      <c r="W110" s="87"/>
      <c r="X110" s="87"/>
      <c r="Y110" s="88"/>
      <c r="Z110" s="40"/>
      <c r="AA110" s="40"/>
      <c r="AB110" s="40"/>
      <c r="AC110" s="40"/>
      <c r="AD110" s="40"/>
      <c r="AE110" s="40"/>
      <c r="AT110" s="18" t="s">
        <v>180</v>
      </c>
      <c r="AU110" s="18" t="s">
        <v>90</v>
      </c>
    </row>
    <row r="111" s="2" customFormat="1" ht="24" customHeight="1">
      <c r="A111" s="40"/>
      <c r="B111" s="41"/>
      <c r="C111" s="238" t="s">
        <v>169</v>
      </c>
      <c r="D111" s="238" t="s">
        <v>171</v>
      </c>
      <c r="E111" s="239" t="s">
        <v>523</v>
      </c>
      <c r="F111" s="240" t="s">
        <v>524</v>
      </c>
      <c r="G111" s="241" t="s">
        <v>224</v>
      </c>
      <c r="H111" s="242">
        <v>58</v>
      </c>
      <c r="I111" s="243"/>
      <c r="J111" s="243"/>
      <c r="K111" s="244">
        <f>ROUND(P111*H111,2)</f>
        <v>0</v>
      </c>
      <c r="L111" s="240" t="s">
        <v>175</v>
      </c>
      <c r="M111" s="46"/>
      <c r="N111" s="245" t="s">
        <v>36</v>
      </c>
      <c r="O111" s="246" t="s">
        <v>52</v>
      </c>
      <c r="P111" s="247">
        <f>I111+J111</f>
        <v>0</v>
      </c>
      <c r="Q111" s="247">
        <f>ROUND(I111*H111,2)</f>
        <v>0</v>
      </c>
      <c r="R111" s="247">
        <f>ROUND(J111*H111,2)</f>
        <v>0</v>
      </c>
      <c r="S111" s="87"/>
      <c r="T111" s="248">
        <f>S111*H111</f>
        <v>0</v>
      </c>
      <c r="U111" s="248">
        <v>0</v>
      </c>
      <c r="V111" s="248">
        <f>U111*H111</f>
        <v>0</v>
      </c>
      <c r="W111" s="248">
        <v>0</v>
      </c>
      <c r="X111" s="248">
        <f>W111*H111</f>
        <v>0</v>
      </c>
      <c r="Y111" s="249" t="s">
        <v>36</v>
      </c>
      <c r="Z111" s="40"/>
      <c r="AA111" s="40"/>
      <c r="AB111" s="40"/>
      <c r="AC111" s="40"/>
      <c r="AD111" s="40"/>
      <c r="AE111" s="40"/>
      <c r="AR111" s="250" t="s">
        <v>176</v>
      </c>
      <c r="AT111" s="250" t="s">
        <v>171</v>
      </c>
      <c r="AU111" s="250" t="s">
        <v>90</v>
      </c>
      <c r="AY111" s="18" t="s">
        <v>168</v>
      </c>
      <c r="BE111" s="251">
        <f>IF(O111="základní",K111,0)</f>
        <v>0</v>
      </c>
      <c r="BF111" s="251">
        <f>IF(O111="snížená",K111,0)</f>
        <v>0</v>
      </c>
      <c r="BG111" s="251">
        <f>IF(O111="zákl. přenesená",K111,0)</f>
        <v>0</v>
      </c>
      <c r="BH111" s="251">
        <f>IF(O111="sníž. přenesená",K111,0)</f>
        <v>0</v>
      </c>
      <c r="BI111" s="251">
        <f>IF(O111="nulová",K111,0)</f>
        <v>0</v>
      </c>
      <c r="BJ111" s="18" t="s">
        <v>176</v>
      </c>
      <c r="BK111" s="251">
        <f>ROUND(P111*H111,2)</f>
        <v>0</v>
      </c>
      <c r="BL111" s="18" t="s">
        <v>176</v>
      </c>
      <c r="BM111" s="250" t="s">
        <v>525</v>
      </c>
    </row>
    <row r="112" s="2" customFormat="1">
      <c r="A112" s="40"/>
      <c r="B112" s="41"/>
      <c r="C112" s="42"/>
      <c r="D112" s="252" t="s">
        <v>178</v>
      </c>
      <c r="E112" s="42"/>
      <c r="F112" s="253" t="s">
        <v>526</v>
      </c>
      <c r="G112" s="42"/>
      <c r="H112" s="42"/>
      <c r="I112" s="154"/>
      <c r="J112" s="154"/>
      <c r="K112" s="42"/>
      <c r="L112" s="42"/>
      <c r="M112" s="46"/>
      <c r="N112" s="254"/>
      <c r="O112" s="255"/>
      <c r="P112" s="87"/>
      <c r="Q112" s="87"/>
      <c r="R112" s="87"/>
      <c r="S112" s="87"/>
      <c r="T112" s="87"/>
      <c r="U112" s="87"/>
      <c r="V112" s="87"/>
      <c r="W112" s="87"/>
      <c r="X112" s="87"/>
      <c r="Y112" s="88"/>
      <c r="Z112" s="40"/>
      <c r="AA112" s="40"/>
      <c r="AB112" s="40"/>
      <c r="AC112" s="40"/>
      <c r="AD112" s="40"/>
      <c r="AE112" s="40"/>
      <c r="AT112" s="18" t="s">
        <v>178</v>
      </c>
      <c r="AU112" s="18" t="s">
        <v>90</v>
      </c>
    </row>
    <row r="113" s="2" customFormat="1">
      <c r="A113" s="40"/>
      <c r="B113" s="41"/>
      <c r="C113" s="42"/>
      <c r="D113" s="252" t="s">
        <v>180</v>
      </c>
      <c r="E113" s="42"/>
      <c r="F113" s="256" t="s">
        <v>527</v>
      </c>
      <c r="G113" s="42"/>
      <c r="H113" s="42"/>
      <c r="I113" s="154"/>
      <c r="J113" s="154"/>
      <c r="K113" s="42"/>
      <c r="L113" s="42"/>
      <c r="M113" s="46"/>
      <c r="N113" s="254"/>
      <c r="O113" s="255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40"/>
      <c r="AA113" s="40"/>
      <c r="AB113" s="40"/>
      <c r="AC113" s="40"/>
      <c r="AD113" s="40"/>
      <c r="AE113" s="40"/>
      <c r="AT113" s="18" t="s">
        <v>180</v>
      </c>
      <c r="AU113" s="18" t="s">
        <v>90</v>
      </c>
    </row>
    <row r="114" s="2" customFormat="1" ht="24" customHeight="1">
      <c r="A114" s="40"/>
      <c r="B114" s="41"/>
      <c r="C114" s="238" t="s">
        <v>236</v>
      </c>
      <c r="D114" s="238" t="s">
        <v>171</v>
      </c>
      <c r="E114" s="239" t="s">
        <v>528</v>
      </c>
      <c r="F114" s="240" t="s">
        <v>529</v>
      </c>
      <c r="G114" s="241" t="s">
        <v>224</v>
      </c>
      <c r="H114" s="242">
        <v>50</v>
      </c>
      <c r="I114" s="243"/>
      <c r="J114" s="243"/>
      <c r="K114" s="244">
        <f>ROUND(P114*H114,2)</f>
        <v>0</v>
      </c>
      <c r="L114" s="240" t="s">
        <v>175</v>
      </c>
      <c r="M114" s="46"/>
      <c r="N114" s="245" t="s">
        <v>36</v>
      </c>
      <c r="O114" s="246" t="s">
        <v>52</v>
      </c>
      <c r="P114" s="247">
        <f>I114+J114</f>
        <v>0</v>
      </c>
      <c r="Q114" s="247">
        <f>ROUND(I114*H114,2)</f>
        <v>0</v>
      </c>
      <c r="R114" s="247">
        <f>ROUND(J114*H114,2)</f>
        <v>0</v>
      </c>
      <c r="S114" s="87"/>
      <c r="T114" s="248">
        <f>S114*H114</f>
        <v>0</v>
      </c>
      <c r="U114" s="248">
        <v>0</v>
      </c>
      <c r="V114" s="248">
        <f>U114*H114</f>
        <v>0</v>
      </c>
      <c r="W114" s="248">
        <v>0</v>
      </c>
      <c r="X114" s="248">
        <f>W114*H114</f>
        <v>0</v>
      </c>
      <c r="Y114" s="249" t="s">
        <v>36</v>
      </c>
      <c r="Z114" s="40"/>
      <c r="AA114" s="40"/>
      <c r="AB114" s="40"/>
      <c r="AC114" s="40"/>
      <c r="AD114" s="40"/>
      <c r="AE114" s="40"/>
      <c r="AR114" s="250" t="s">
        <v>176</v>
      </c>
      <c r="AT114" s="250" t="s">
        <v>171</v>
      </c>
      <c r="AU114" s="250" t="s">
        <v>90</v>
      </c>
      <c r="AY114" s="18" t="s">
        <v>168</v>
      </c>
      <c r="BE114" s="251">
        <f>IF(O114="základní",K114,0)</f>
        <v>0</v>
      </c>
      <c r="BF114" s="251">
        <f>IF(O114="snížená",K114,0)</f>
        <v>0</v>
      </c>
      <c r="BG114" s="251">
        <f>IF(O114="zákl. přenesená",K114,0)</f>
        <v>0</v>
      </c>
      <c r="BH114" s="251">
        <f>IF(O114="sníž. přenesená",K114,0)</f>
        <v>0</v>
      </c>
      <c r="BI114" s="251">
        <f>IF(O114="nulová",K114,0)</f>
        <v>0</v>
      </c>
      <c r="BJ114" s="18" t="s">
        <v>176</v>
      </c>
      <c r="BK114" s="251">
        <f>ROUND(P114*H114,2)</f>
        <v>0</v>
      </c>
      <c r="BL114" s="18" t="s">
        <v>176</v>
      </c>
      <c r="BM114" s="250" t="s">
        <v>530</v>
      </c>
    </row>
    <row r="115" s="2" customFormat="1">
      <c r="A115" s="40"/>
      <c r="B115" s="41"/>
      <c r="C115" s="42"/>
      <c r="D115" s="252" t="s">
        <v>178</v>
      </c>
      <c r="E115" s="42"/>
      <c r="F115" s="253" t="s">
        <v>531</v>
      </c>
      <c r="G115" s="42"/>
      <c r="H115" s="42"/>
      <c r="I115" s="154"/>
      <c r="J115" s="154"/>
      <c r="K115" s="42"/>
      <c r="L115" s="42"/>
      <c r="M115" s="46"/>
      <c r="N115" s="254"/>
      <c r="O115" s="255"/>
      <c r="P115" s="87"/>
      <c r="Q115" s="87"/>
      <c r="R115" s="87"/>
      <c r="S115" s="87"/>
      <c r="T115" s="87"/>
      <c r="U115" s="87"/>
      <c r="V115" s="87"/>
      <c r="W115" s="87"/>
      <c r="X115" s="87"/>
      <c r="Y115" s="88"/>
      <c r="Z115" s="40"/>
      <c r="AA115" s="40"/>
      <c r="AB115" s="40"/>
      <c r="AC115" s="40"/>
      <c r="AD115" s="40"/>
      <c r="AE115" s="40"/>
      <c r="AT115" s="18" t="s">
        <v>178</v>
      </c>
      <c r="AU115" s="18" t="s">
        <v>90</v>
      </c>
    </row>
    <row r="116" s="2" customFormat="1">
      <c r="A116" s="40"/>
      <c r="B116" s="41"/>
      <c r="C116" s="42"/>
      <c r="D116" s="252" t="s">
        <v>180</v>
      </c>
      <c r="E116" s="42"/>
      <c r="F116" s="256" t="s">
        <v>532</v>
      </c>
      <c r="G116" s="42"/>
      <c r="H116" s="42"/>
      <c r="I116" s="154"/>
      <c r="J116" s="154"/>
      <c r="K116" s="42"/>
      <c r="L116" s="42"/>
      <c r="M116" s="46"/>
      <c r="N116" s="254"/>
      <c r="O116" s="255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40"/>
      <c r="AA116" s="40"/>
      <c r="AB116" s="40"/>
      <c r="AC116" s="40"/>
      <c r="AD116" s="40"/>
      <c r="AE116" s="40"/>
      <c r="AT116" s="18" t="s">
        <v>180</v>
      </c>
      <c r="AU116" s="18" t="s">
        <v>90</v>
      </c>
    </row>
    <row r="117" s="13" customFormat="1">
      <c r="A117" s="13"/>
      <c r="B117" s="257"/>
      <c r="C117" s="258"/>
      <c r="D117" s="252" t="s">
        <v>182</v>
      </c>
      <c r="E117" s="259" t="s">
        <v>36</v>
      </c>
      <c r="F117" s="260" t="s">
        <v>533</v>
      </c>
      <c r="G117" s="258"/>
      <c r="H117" s="259" t="s">
        <v>36</v>
      </c>
      <c r="I117" s="261"/>
      <c r="J117" s="261"/>
      <c r="K117" s="258"/>
      <c r="L117" s="258"/>
      <c r="M117" s="262"/>
      <c r="N117" s="263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5"/>
      <c r="Z117" s="13"/>
      <c r="AA117" s="13"/>
      <c r="AB117" s="13"/>
      <c r="AC117" s="13"/>
      <c r="AD117" s="13"/>
      <c r="AE117" s="13"/>
      <c r="AT117" s="266" t="s">
        <v>182</v>
      </c>
      <c r="AU117" s="266" t="s">
        <v>90</v>
      </c>
      <c r="AV117" s="13" t="s">
        <v>88</v>
      </c>
      <c r="AW117" s="13" t="s">
        <v>5</v>
      </c>
      <c r="AX117" s="13" t="s">
        <v>81</v>
      </c>
      <c r="AY117" s="266" t="s">
        <v>168</v>
      </c>
    </row>
    <row r="118" s="13" customFormat="1">
      <c r="A118" s="13"/>
      <c r="B118" s="257"/>
      <c r="C118" s="258"/>
      <c r="D118" s="252" t="s">
        <v>182</v>
      </c>
      <c r="E118" s="259" t="s">
        <v>36</v>
      </c>
      <c r="F118" s="260" t="s">
        <v>534</v>
      </c>
      <c r="G118" s="258"/>
      <c r="H118" s="259" t="s">
        <v>36</v>
      </c>
      <c r="I118" s="261"/>
      <c r="J118" s="261"/>
      <c r="K118" s="258"/>
      <c r="L118" s="258"/>
      <c r="M118" s="262"/>
      <c r="N118" s="263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5"/>
      <c r="Z118" s="13"/>
      <c r="AA118" s="13"/>
      <c r="AB118" s="13"/>
      <c r="AC118" s="13"/>
      <c r="AD118" s="13"/>
      <c r="AE118" s="13"/>
      <c r="AT118" s="266" t="s">
        <v>182</v>
      </c>
      <c r="AU118" s="266" t="s">
        <v>90</v>
      </c>
      <c r="AV118" s="13" t="s">
        <v>88</v>
      </c>
      <c r="AW118" s="13" t="s">
        <v>5</v>
      </c>
      <c r="AX118" s="13" t="s">
        <v>81</v>
      </c>
      <c r="AY118" s="266" t="s">
        <v>168</v>
      </c>
    </row>
    <row r="119" s="13" customFormat="1">
      <c r="A119" s="13"/>
      <c r="B119" s="257"/>
      <c r="C119" s="258"/>
      <c r="D119" s="252" t="s">
        <v>182</v>
      </c>
      <c r="E119" s="259" t="s">
        <v>36</v>
      </c>
      <c r="F119" s="260" t="s">
        <v>535</v>
      </c>
      <c r="G119" s="258"/>
      <c r="H119" s="259" t="s">
        <v>36</v>
      </c>
      <c r="I119" s="261"/>
      <c r="J119" s="261"/>
      <c r="K119" s="258"/>
      <c r="L119" s="258"/>
      <c r="M119" s="262"/>
      <c r="N119" s="263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5"/>
      <c r="Z119" s="13"/>
      <c r="AA119" s="13"/>
      <c r="AB119" s="13"/>
      <c r="AC119" s="13"/>
      <c r="AD119" s="13"/>
      <c r="AE119" s="13"/>
      <c r="AT119" s="266" t="s">
        <v>182</v>
      </c>
      <c r="AU119" s="266" t="s">
        <v>90</v>
      </c>
      <c r="AV119" s="13" t="s">
        <v>88</v>
      </c>
      <c r="AW119" s="13" t="s">
        <v>5</v>
      </c>
      <c r="AX119" s="13" t="s">
        <v>81</v>
      </c>
      <c r="AY119" s="266" t="s">
        <v>168</v>
      </c>
    </row>
    <row r="120" s="14" customFormat="1">
      <c r="A120" s="14"/>
      <c r="B120" s="267"/>
      <c r="C120" s="268"/>
      <c r="D120" s="252" t="s">
        <v>182</v>
      </c>
      <c r="E120" s="269" t="s">
        <v>36</v>
      </c>
      <c r="F120" s="270" t="s">
        <v>536</v>
      </c>
      <c r="G120" s="268"/>
      <c r="H120" s="271">
        <v>50</v>
      </c>
      <c r="I120" s="272"/>
      <c r="J120" s="272"/>
      <c r="K120" s="268"/>
      <c r="L120" s="268"/>
      <c r="M120" s="273"/>
      <c r="N120" s="274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6"/>
      <c r="Z120" s="14"/>
      <c r="AA120" s="14"/>
      <c r="AB120" s="14"/>
      <c r="AC120" s="14"/>
      <c r="AD120" s="14"/>
      <c r="AE120" s="14"/>
      <c r="AT120" s="277" t="s">
        <v>182</v>
      </c>
      <c r="AU120" s="277" t="s">
        <v>90</v>
      </c>
      <c r="AV120" s="14" t="s">
        <v>90</v>
      </c>
      <c r="AW120" s="14" t="s">
        <v>5</v>
      </c>
      <c r="AX120" s="14" t="s">
        <v>81</v>
      </c>
      <c r="AY120" s="277" t="s">
        <v>168</v>
      </c>
    </row>
    <row r="121" s="15" customFormat="1">
      <c r="A121" s="15"/>
      <c r="B121" s="278"/>
      <c r="C121" s="279"/>
      <c r="D121" s="252" t="s">
        <v>182</v>
      </c>
      <c r="E121" s="280" t="s">
        <v>36</v>
      </c>
      <c r="F121" s="281" t="s">
        <v>193</v>
      </c>
      <c r="G121" s="279"/>
      <c r="H121" s="282">
        <v>50</v>
      </c>
      <c r="I121" s="283"/>
      <c r="J121" s="283"/>
      <c r="K121" s="279"/>
      <c r="L121" s="279"/>
      <c r="M121" s="284"/>
      <c r="N121" s="285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7"/>
      <c r="Z121" s="15"/>
      <c r="AA121" s="15"/>
      <c r="AB121" s="15"/>
      <c r="AC121" s="15"/>
      <c r="AD121" s="15"/>
      <c r="AE121" s="15"/>
      <c r="AT121" s="288" t="s">
        <v>182</v>
      </c>
      <c r="AU121" s="288" t="s">
        <v>90</v>
      </c>
      <c r="AV121" s="15" t="s">
        <v>176</v>
      </c>
      <c r="AW121" s="15" t="s">
        <v>5</v>
      </c>
      <c r="AX121" s="15" t="s">
        <v>88</v>
      </c>
      <c r="AY121" s="288" t="s">
        <v>168</v>
      </c>
    </row>
    <row r="122" s="2" customFormat="1" ht="24" customHeight="1">
      <c r="A122" s="40"/>
      <c r="B122" s="41"/>
      <c r="C122" s="290" t="s">
        <v>243</v>
      </c>
      <c r="D122" s="290" t="s">
        <v>426</v>
      </c>
      <c r="E122" s="291" t="s">
        <v>537</v>
      </c>
      <c r="F122" s="292" t="s">
        <v>538</v>
      </c>
      <c r="G122" s="293" t="s">
        <v>203</v>
      </c>
      <c r="H122" s="294">
        <v>2</v>
      </c>
      <c r="I122" s="295"/>
      <c r="J122" s="296"/>
      <c r="K122" s="297">
        <f>ROUND(P122*H122,2)</f>
        <v>0</v>
      </c>
      <c r="L122" s="292" t="s">
        <v>175</v>
      </c>
      <c r="M122" s="298"/>
      <c r="N122" s="299" t="s">
        <v>36</v>
      </c>
      <c r="O122" s="246" t="s">
        <v>52</v>
      </c>
      <c r="P122" s="247">
        <f>I122+J122</f>
        <v>0</v>
      </c>
      <c r="Q122" s="247">
        <f>ROUND(I122*H122,2)</f>
        <v>0</v>
      </c>
      <c r="R122" s="247">
        <f>ROUND(J122*H122,2)</f>
        <v>0</v>
      </c>
      <c r="S122" s="87"/>
      <c r="T122" s="248">
        <f>S122*H122</f>
        <v>0</v>
      </c>
      <c r="U122" s="248">
        <v>0</v>
      </c>
      <c r="V122" s="248">
        <f>U122*H122</f>
        <v>0</v>
      </c>
      <c r="W122" s="248">
        <v>0</v>
      </c>
      <c r="X122" s="248">
        <f>W122*H122</f>
        <v>0</v>
      </c>
      <c r="Y122" s="249" t="s">
        <v>36</v>
      </c>
      <c r="Z122" s="40"/>
      <c r="AA122" s="40"/>
      <c r="AB122" s="40"/>
      <c r="AC122" s="40"/>
      <c r="AD122" s="40"/>
      <c r="AE122" s="40"/>
      <c r="AR122" s="250" t="s">
        <v>249</v>
      </c>
      <c r="AT122" s="250" t="s">
        <v>426</v>
      </c>
      <c r="AU122" s="250" t="s">
        <v>90</v>
      </c>
      <c r="AY122" s="18" t="s">
        <v>168</v>
      </c>
      <c r="BE122" s="251">
        <f>IF(O122="základní",K122,0)</f>
        <v>0</v>
      </c>
      <c r="BF122" s="251">
        <f>IF(O122="snížená",K122,0)</f>
        <v>0</v>
      </c>
      <c r="BG122" s="251">
        <f>IF(O122="zákl. přenesená",K122,0)</f>
        <v>0</v>
      </c>
      <c r="BH122" s="251">
        <f>IF(O122="sníž. přenesená",K122,0)</f>
        <v>0</v>
      </c>
      <c r="BI122" s="251">
        <f>IF(O122="nulová",K122,0)</f>
        <v>0</v>
      </c>
      <c r="BJ122" s="18" t="s">
        <v>176</v>
      </c>
      <c r="BK122" s="251">
        <f>ROUND(P122*H122,2)</f>
        <v>0</v>
      </c>
      <c r="BL122" s="18" t="s">
        <v>176</v>
      </c>
      <c r="BM122" s="250" t="s">
        <v>539</v>
      </c>
    </row>
    <row r="123" s="2" customFormat="1">
      <c r="A123" s="40"/>
      <c r="B123" s="41"/>
      <c r="C123" s="42"/>
      <c r="D123" s="252" t="s">
        <v>178</v>
      </c>
      <c r="E123" s="42"/>
      <c r="F123" s="253" t="s">
        <v>538</v>
      </c>
      <c r="G123" s="42"/>
      <c r="H123" s="42"/>
      <c r="I123" s="154"/>
      <c r="J123" s="154"/>
      <c r="K123" s="42"/>
      <c r="L123" s="42"/>
      <c r="M123" s="46"/>
      <c r="N123" s="254"/>
      <c r="O123" s="255"/>
      <c r="P123" s="87"/>
      <c r="Q123" s="87"/>
      <c r="R123" s="87"/>
      <c r="S123" s="87"/>
      <c r="T123" s="87"/>
      <c r="U123" s="87"/>
      <c r="V123" s="87"/>
      <c r="W123" s="87"/>
      <c r="X123" s="87"/>
      <c r="Y123" s="88"/>
      <c r="Z123" s="40"/>
      <c r="AA123" s="40"/>
      <c r="AB123" s="40"/>
      <c r="AC123" s="40"/>
      <c r="AD123" s="40"/>
      <c r="AE123" s="40"/>
      <c r="AT123" s="18" t="s">
        <v>178</v>
      </c>
      <c r="AU123" s="18" t="s">
        <v>90</v>
      </c>
    </row>
    <row r="124" s="2" customFormat="1" ht="24" customHeight="1">
      <c r="A124" s="40"/>
      <c r="B124" s="41"/>
      <c r="C124" s="290" t="s">
        <v>249</v>
      </c>
      <c r="D124" s="290" t="s">
        <v>426</v>
      </c>
      <c r="E124" s="291" t="s">
        <v>540</v>
      </c>
      <c r="F124" s="292" t="s">
        <v>541</v>
      </c>
      <c r="G124" s="293" t="s">
        <v>203</v>
      </c>
      <c r="H124" s="294">
        <v>2</v>
      </c>
      <c r="I124" s="295"/>
      <c r="J124" s="296"/>
      <c r="K124" s="297">
        <f>ROUND(P124*H124,2)</f>
        <v>0</v>
      </c>
      <c r="L124" s="292" t="s">
        <v>175</v>
      </c>
      <c r="M124" s="298"/>
      <c r="N124" s="299" t="s">
        <v>36</v>
      </c>
      <c r="O124" s="246" t="s">
        <v>52</v>
      </c>
      <c r="P124" s="247">
        <f>I124+J124</f>
        <v>0</v>
      </c>
      <c r="Q124" s="247">
        <f>ROUND(I124*H124,2)</f>
        <v>0</v>
      </c>
      <c r="R124" s="247">
        <f>ROUND(J124*H124,2)</f>
        <v>0</v>
      </c>
      <c r="S124" s="87"/>
      <c r="T124" s="248">
        <f>S124*H124</f>
        <v>0</v>
      </c>
      <c r="U124" s="248">
        <v>0</v>
      </c>
      <c r="V124" s="248">
        <f>U124*H124</f>
        <v>0</v>
      </c>
      <c r="W124" s="248">
        <v>0</v>
      </c>
      <c r="X124" s="248">
        <f>W124*H124</f>
        <v>0</v>
      </c>
      <c r="Y124" s="249" t="s">
        <v>36</v>
      </c>
      <c r="Z124" s="40"/>
      <c r="AA124" s="40"/>
      <c r="AB124" s="40"/>
      <c r="AC124" s="40"/>
      <c r="AD124" s="40"/>
      <c r="AE124" s="40"/>
      <c r="AR124" s="250" t="s">
        <v>249</v>
      </c>
      <c r="AT124" s="250" t="s">
        <v>426</v>
      </c>
      <c r="AU124" s="250" t="s">
        <v>90</v>
      </c>
      <c r="AY124" s="18" t="s">
        <v>168</v>
      </c>
      <c r="BE124" s="251">
        <f>IF(O124="základní",K124,0)</f>
        <v>0</v>
      </c>
      <c r="BF124" s="251">
        <f>IF(O124="snížená",K124,0)</f>
        <v>0</v>
      </c>
      <c r="BG124" s="251">
        <f>IF(O124="zákl. přenesená",K124,0)</f>
        <v>0</v>
      </c>
      <c r="BH124" s="251">
        <f>IF(O124="sníž. přenesená",K124,0)</f>
        <v>0</v>
      </c>
      <c r="BI124" s="251">
        <f>IF(O124="nulová",K124,0)</f>
        <v>0</v>
      </c>
      <c r="BJ124" s="18" t="s">
        <v>176</v>
      </c>
      <c r="BK124" s="251">
        <f>ROUND(P124*H124,2)</f>
        <v>0</v>
      </c>
      <c r="BL124" s="18" t="s">
        <v>176</v>
      </c>
      <c r="BM124" s="250" t="s">
        <v>542</v>
      </c>
    </row>
    <row r="125" s="2" customFormat="1">
      <c r="A125" s="40"/>
      <c r="B125" s="41"/>
      <c r="C125" s="42"/>
      <c r="D125" s="252" t="s">
        <v>178</v>
      </c>
      <c r="E125" s="42"/>
      <c r="F125" s="253" t="s">
        <v>541</v>
      </c>
      <c r="G125" s="42"/>
      <c r="H125" s="42"/>
      <c r="I125" s="154"/>
      <c r="J125" s="154"/>
      <c r="K125" s="42"/>
      <c r="L125" s="42"/>
      <c r="M125" s="46"/>
      <c r="N125" s="254"/>
      <c r="O125" s="255"/>
      <c r="P125" s="87"/>
      <c r="Q125" s="87"/>
      <c r="R125" s="87"/>
      <c r="S125" s="87"/>
      <c r="T125" s="87"/>
      <c r="U125" s="87"/>
      <c r="V125" s="87"/>
      <c r="W125" s="87"/>
      <c r="X125" s="87"/>
      <c r="Y125" s="88"/>
      <c r="Z125" s="40"/>
      <c r="AA125" s="40"/>
      <c r="AB125" s="40"/>
      <c r="AC125" s="40"/>
      <c r="AD125" s="40"/>
      <c r="AE125" s="40"/>
      <c r="AT125" s="18" t="s">
        <v>178</v>
      </c>
      <c r="AU125" s="18" t="s">
        <v>90</v>
      </c>
    </row>
    <row r="126" s="2" customFormat="1" ht="24" customHeight="1">
      <c r="A126" s="40"/>
      <c r="B126" s="41"/>
      <c r="C126" s="290" t="s">
        <v>261</v>
      </c>
      <c r="D126" s="290" t="s">
        <v>426</v>
      </c>
      <c r="E126" s="291" t="s">
        <v>543</v>
      </c>
      <c r="F126" s="292" t="s">
        <v>544</v>
      </c>
      <c r="G126" s="293" t="s">
        <v>203</v>
      </c>
      <c r="H126" s="294">
        <v>4</v>
      </c>
      <c r="I126" s="295"/>
      <c r="J126" s="296"/>
      <c r="K126" s="297">
        <f>ROUND(P126*H126,2)</f>
        <v>0</v>
      </c>
      <c r="L126" s="292" t="s">
        <v>175</v>
      </c>
      <c r="M126" s="298"/>
      <c r="N126" s="299" t="s">
        <v>36</v>
      </c>
      <c r="O126" s="246" t="s">
        <v>52</v>
      </c>
      <c r="P126" s="247">
        <f>I126+J126</f>
        <v>0</v>
      </c>
      <c r="Q126" s="247">
        <f>ROUND(I126*H126,2)</f>
        <v>0</v>
      </c>
      <c r="R126" s="247">
        <f>ROUND(J126*H126,2)</f>
        <v>0</v>
      </c>
      <c r="S126" s="87"/>
      <c r="T126" s="248">
        <f>S126*H126</f>
        <v>0</v>
      </c>
      <c r="U126" s="248">
        <v>0</v>
      </c>
      <c r="V126" s="248">
        <f>U126*H126</f>
        <v>0</v>
      </c>
      <c r="W126" s="248">
        <v>0</v>
      </c>
      <c r="X126" s="248">
        <f>W126*H126</f>
        <v>0</v>
      </c>
      <c r="Y126" s="249" t="s">
        <v>36</v>
      </c>
      <c r="Z126" s="40"/>
      <c r="AA126" s="40"/>
      <c r="AB126" s="40"/>
      <c r="AC126" s="40"/>
      <c r="AD126" s="40"/>
      <c r="AE126" s="40"/>
      <c r="AR126" s="250" t="s">
        <v>249</v>
      </c>
      <c r="AT126" s="250" t="s">
        <v>426</v>
      </c>
      <c r="AU126" s="250" t="s">
        <v>90</v>
      </c>
      <c r="AY126" s="18" t="s">
        <v>168</v>
      </c>
      <c r="BE126" s="251">
        <f>IF(O126="základní",K126,0)</f>
        <v>0</v>
      </c>
      <c r="BF126" s="251">
        <f>IF(O126="snížená",K126,0)</f>
        <v>0</v>
      </c>
      <c r="BG126" s="251">
        <f>IF(O126="zákl. přenesená",K126,0)</f>
        <v>0</v>
      </c>
      <c r="BH126" s="251">
        <f>IF(O126="sníž. přenesená",K126,0)</f>
        <v>0</v>
      </c>
      <c r="BI126" s="251">
        <f>IF(O126="nulová",K126,0)</f>
        <v>0</v>
      </c>
      <c r="BJ126" s="18" t="s">
        <v>176</v>
      </c>
      <c r="BK126" s="251">
        <f>ROUND(P126*H126,2)</f>
        <v>0</v>
      </c>
      <c r="BL126" s="18" t="s">
        <v>176</v>
      </c>
      <c r="BM126" s="250" t="s">
        <v>545</v>
      </c>
    </row>
    <row r="127" s="2" customFormat="1">
      <c r="A127" s="40"/>
      <c r="B127" s="41"/>
      <c r="C127" s="42"/>
      <c r="D127" s="252" t="s">
        <v>178</v>
      </c>
      <c r="E127" s="42"/>
      <c r="F127" s="253" t="s">
        <v>544</v>
      </c>
      <c r="G127" s="42"/>
      <c r="H127" s="42"/>
      <c r="I127" s="154"/>
      <c r="J127" s="154"/>
      <c r="K127" s="42"/>
      <c r="L127" s="42"/>
      <c r="M127" s="46"/>
      <c r="N127" s="254"/>
      <c r="O127" s="255"/>
      <c r="P127" s="87"/>
      <c r="Q127" s="87"/>
      <c r="R127" s="87"/>
      <c r="S127" s="87"/>
      <c r="T127" s="87"/>
      <c r="U127" s="87"/>
      <c r="V127" s="87"/>
      <c r="W127" s="87"/>
      <c r="X127" s="87"/>
      <c r="Y127" s="88"/>
      <c r="Z127" s="40"/>
      <c r="AA127" s="40"/>
      <c r="AB127" s="40"/>
      <c r="AC127" s="40"/>
      <c r="AD127" s="40"/>
      <c r="AE127" s="40"/>
      <c r="AT127" s="18" t="s">
        <v>178</v>
      </c>
      <c r="AU127" s="18" t="s">
        <v>90</v>
      </c>
    </row>
    <row r="128" s="2" customFormat="1" ht="24" customHeight="1">
      <c r="A128" s="40"/>
      <c r="B128" s="41"/>
      <c r="C128" s="290" t="s">
        <v>260</v>
      </c>
      <c r="D128" s="290" t="s">
        <v>426</v>
      </c>
      <c r="E128" s="291" t="s">
        <v>546</v>
      </c>
      <c r="F128" s="292" t="s">
        <v>547</v>
      </c>
      <c r="G128" s="293" t="s">
        <v>203</v>
      </c>
      <c r="H128" s="294">
        <v>62</v>
      </c>
      <c r="I128" s="295"/>
      <c r="J128" s="296"/>
      <c r="K128" s="297">
        <f>ROUND(P128*H128,2)</f>
        <v>0</v>
      </c>
      <c r="L128" s="292" t="s">
        <v>175</v>
      </c>
      <c r="M128" s="298"/>
      <c r="N128" s="299" t="s">
        <v>36</v>
      </c>
      <c r="O128" s="246" t="s">
        <v>52</v>
      </c>
      <c r="P128" s="247">
        <f>I128+J128</f>
        <v>0</v>
      </c>
      <c r="Q128" s="247">
        <f>ROUND(I128*H128,2)</f>
        <v>0</v>
      </c>
      <c r="R128" s="247">
        <f>ROUND(J128*H128,2)</f>
        <v>0</v>
      </c>
      <c r="S128" s="87"/>
      <c r="T128" s="248">
        <f>S128*H128</f>
        <v>0</v>
      </c>
      <c r="U128" s="248">
        <v>0.058999999999999997</v>
      </c>
      <c r="V128" s="248">
        <f>U128*H128</f>
        <v>3.6579999999999999</v>
      </c>
      <c r="W128" s="248">
        <v>0</v>
      </c>
      <c r="X128" s="248">
        <f>W128*H128</f>
        <v>0</v>
      </c>
      <c r="Y128" s="249" t="s">
        <v>36</v>
      </c>
      <c r="Z128" s="40"/>
      <c r="AA128" s="40"/>
      <c r="AB128" s="40"/>
      <c r="AC128" s="40"/>
      <c r="AD128" s="40"/>
      <c r="AE128" s="40"/>
      <c r="AR128" s="250" t="s">
        <v>249</v>
      </c>
      <c r="AT128" s="250" t="s">
        <v>426</v>
      </c>
      <c r="AU128" s="250" t="s">
        <v>90</v>
      </c>
      <c r="AY128" s="18" t="s">
        <v>168</v>
      </c>
      <c r="BE128" s="251">
        <f>IF(O128="základní",K128,0)</f>
        <v>0</v>
      </c>
      <c r="BF128" s="251">
        <f>IF(O128="snížená",K128,0)</f>
        <v>0</v>
      </c>
      <c r="BG128" s="251">
        <f>IF(O128="zákl. přenesená",K128,0)</f>
        <v>0</v>
      </c>
      <c r="BH128" s="251">
        <f>IF(O128="sníž. přenesená",K128,0)</f>
        <v>0</v>
      </c>
      <c r="BI128" s="251">
        <f>IF(O128="nulová",K128,0)</f>
        <v>0</v>
      </c>
      <c r="BJ128" s="18" t="s">
        <v>176</v>
      </c>
      <c r="BK128" s="251">
        <f>ROUND(P128*H128,2)</f>
        <v>0</v>
      </c>
      <c r="BL128" s="18" t="s">
        <v>176</v>
      </c>
      <c r="BM128" s="250" t="s">
        <v>548</v>
      </c>
    </row>
    <row r="129" s="2" customFormat="1">
      <c r="A129" s="40"/>
      <c r="B129" s="41"/>
      <c r="C129" s="42"/>
      <c r="D129" s="252" t="s">
        <v>178</v>
      </c>
      <c r="E129" s="42"/>
      <c r="F129" s="253" t="s">
        <v>547</v>
      </c>
      <c r="G129" s="42"/>
      <c r="H129" s="42"/>
      <c r="I129" s="154"/>
      <c r="J129" s="154"/>
      <c r="K129" s="42"/>
      <c r="L129" s="42"/>
      <c r="M129" s="46"/>
      <c r="N129" s="254"/>
      <c r="O129" s="255"/>
      <c r="P129" s="87"/>
      <c r="Q129" s="87"/>
      <c r="R129" s="87"/>
      <c r="S129" s="87"/>
      <c r="T129" s="87"/>
      <c r="U129" s="87"/>
      <c r="V129" s="87"/>
      <c r="W129" s="87"/>
      <c r="X129" s="87"/>
      <c r="Y129" s="88"/>
      <c r="Z129" s="40"/>
      <c r="AA129" s="40"/>
      <c r="AB129" s="40"/>
      <c r="AC129" s="40"/>
      <c r="AD129" s="40"/>
      <c r="AE129" s="40"/>
      <c r="AT129" s="18" t="s">
        <v>178</v>
      </c>
      <c r="AU129" s="18" t="s">
        <v>90</v>
      </c>
    </row>
    <row r="130" s="13" customFormat="1">
      <c r="A130" s="13"/>
      <c r="B130" s="257"/>
      <c r="C130" s="258"/>
      <c r="D130" s="252" t="s">
        <v>182</v>
      </c>
      <c r="E130" s="259" t="s">
        <v>36</v>
      </c>
      <c r="F130" s="260" t="s">
        <v>549</v>
      </c>
      <c r="G130" s="258"/>
      <c r="H130" s="259" t="s">
        <v>36</v>
      </c>
      <c r="I130" s="261"/>
      <c r="J130" s="261"/>
      <c r="K130" s="258"/>
      <c r="L130" s="258"/>
      <c r="M130" s="262"/>
      <c r="N130" s="263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5"/>
      <c r="Z130" s="13"/>
      <c r="AA130" s="13"/>
      <c r="AB130" s="13"/>
      <c r="AC130" s="13"/>
      <c r="AD130" s="13"/>
      <c r="AE130" s="13"/>
      <c r="AT130" s="266" t="s">
        <v>182</v>
      </c>
      <c r="AU130" s="266" t="s">
        <v>90</v>
      </c>
      <c r="AV130" s="13" t="s">
        <v>88</v>
      </c>
      <c r="AW130" s="13" t="s">
        <v>5</v>
      </c>
      <c r="AX130" s="13" t="s">
        <v>81</v>
      </c>
      <c r="AY130" s="266" t="s">
        <v>168</v>
      </c>
    </row>
    <row r="131" s="14" customFormat="1">
      <c r="A131" s="14"/>
      <c r="B131" s="267"/>
      <c r="C131" s="268"/>
      <c r="D131" s="252" t="s">
        <v>182</v>
      </c>
      <c r="E131" s="269" t="s">
        <v>36</v>
      </c>
      <c r="F131" s="270" t="s">
        <v>550</v>
      </c>
      <c r="G131" s="268"/>
      <c r="H131" s="271">
        <v>52</v>
      </c>
      <c r="I131" s="272"/>
      <c r="J131" s="272"/>
      <c r="K131" s="268"/>
      <c r="L131" s="268"/>
      <c r="M131" s="273"/>
      <c r="N131" s="274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6"/>
      <c r="Z131" s="14"/>
      <c r="AA131" s="14"/>
      <c r="AB131" s="14"/>
      <c r="AC131" s="14"/>
      <c r="AD131" s="14"/>
      <c r="AE131" s="14"/>
      <c r="AT131" s="277" t="s">
        <v>182</v>
      </c>
      <c r="AU131" s="277" t="s">
        <v>90</v>
      </c>
      <c r="AV131" s="14" t="s">
        <v>90</v>
      </c>
      <c r="AW131" s="14" t="s">
        <v>5</v>
      </c>
      <c r="AX131" s="14" t="s">
        <v>81</v>
      </c>
      <c r="AY131" s="277" t="s">
        <v>168</v>
      </c>
    </row>
    <row r="132" s="13" customFormat="1">
      <c r="A132" s="13"/>
      <c r="B132" s="257"/>
      <c r="C132" s="258"/>
      <c r="D132" s="252" t="s">
        <v>182</v>
      </c>
      <c r="E132" s="259" t="s">
        <v>36</v>
      </c>
      <c r="F132" s="260" t="s">
        <v>551</v>
      </c>
      <c r="G132" s="258"/>
      <c r="H132" s="259" t="s">
        <v>36</v>
      </c>
      <c r="I132" s="261"/>
      <c r="J132" s="261"/>
      <c r="K132" s="258"/>
      <c r="L132" s="258"/>
      <c r="M132" s="262"/>
      <c r="N132" s="263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5"/>
      <c r="Z132" s="13"/>
      <c r="AA132" s="13"/>
      <c r="AB132" s="13"/>
      <c r="AC132" s="13"/>
      <c r="AD132" s="13"/>
      <c r="AE132" s="13"/>
      <c r="AT132" s="266" t="s">
        <v>182</v>
      </c>
      <c r="AU132" s="266" t="s">
        <v>90</v>
      </c>
      <c r="AV132" s="13" t="s">
        <v>88</v>
      </c>
      <c r="AW132" s="13" t="s">
        <v>5</v>
      </c>
      <c r="AX132" s="13" t="s">
        <v>81</v>
      </c>
      <c r="AY132" s="266" t="s">
        <v>168</v>
      </c>
    </row>
    <row r="133" s="14" customFormat="1">
      <c r="A133" s="14"/>
      <c r="B133" s="267"/>
      <c r="C133" s="268"/>
      <c r="D133" s="252" t="s">
        <v>182</v>
      </c>
      <c r="E133" s="269" t="s">
        <v>36</v>
      </c>
      <c r="F133" s="270" t="s">
        <v>260</v>
      </c>
      <c r="G133" s="268"/>
      <c r="H133" s="271">
        <v>10</v>
      </c>
      <c r="I133" s="272"/>
      <c r="J133" s="272"/>
      <c r="K133" s="268"/>
      <c r="L133" s="268"/>
      <c r="M133" s="273"/>
      <c r="N133" s="274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Y133" s="276"/>
      <c r="Z133" s="14"/>
      <c r="AA133" s="14"/>
      <c r="AB133" s="14"/>
      <c r="AC133" s="14"/>
      <c r="AD133" s="14"/>
      <c r="AE133" s="14"/>
      <c r="AT133" s="277" t="s">
        <v>182</v>
      </c>
      <c r="AU133" s="277" t="s">
        <v>90</v>
      </c>
      <c r="AV133" s="14" t="s">
        <v>90</v>
      </c>
      <c r="AW133" s="14" t="s">
        <v>5</v>
      </c>
      <c r="AX133" s="14" t="s">
        <v>81</v>
      </c>
      <c r="AY133" s="277" t="s">
        <v>168</v>
      </c>
    </row>
    <row r="134" s="15" customFormat="1">
      <c r="A134" s="15"/>
      <c r="B134" s="278"/>
      <c r="C134" s="279"/>
      <c r="D134" s="252" t="s">
        <v>182</v>
      </c>
      <c r="E134" s="280" t="s">
        <v>36</v>
      </c>
      <c r="F134" s="281" t="s">
        <v>193</v>
      </c>
      <c r="G134" s="279"/>
      <c r="H134" s="282">
        <v>62</v>
      </c>
      <c r="I134" s="283"/>
      <c r="J134" s="283"/>
      <c r="K134" s="279"/>
      <c r="L134" s="279"/>
      <c r="M134" s="284"/>
      <c r="N134" s="285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7"/>
      <c r="Z134" s="15"/>
      <c r="AA134" s="15"/>
      <c r="AB134" s="15"/>
      <c r="AC134" s="15"/>
      <c r="AD134" s="15"/>
      <c r="AE134" s="15"/>
      <c r="AT134" s="288" t="s">
        <v>182</v>
      </c>
      <c r="AU134" s="288" t="s">
        <v>90</v>
      </c>
      <c r="AV134" s="15" t="s">
        <v>176</v>
      </c>
      <c r="AW134" s="15" t="s">
        <v>5</v>
      </c>
      <c r="AX134" s="15" t="s">
        <v>88</v>
      </c>
      <c r="AY134" s="288" t="s">
        <v>168</v>
      </c>
    </row>
    <row r="135" s="2" customFormat="1" ht="24" customHeight="1">
      <c r="A135" s="40"/>
      <c r="B135" s="41"/>
      <c r="C135" s="290" t="s">
        <v>209</v>
      </c>
      <c r="D135" s="290" t="s">
        <v>426</v>
      </c>
      <c r="E135" s="291" t="s">
        <v>552</v>
      </c>
      <c r="F135" s="292" t="s">
        <v>553</v>
      </c>
      <c r="G135" s="293" t="s">
        <v>364</v>
      </c>
      <c r="H135" s="294">
        <v>43</v>
      </c>
      <c r="I135" s="295"/>
      <c r="J135" s="296"/>
      <c r="K135" s="297">
        <f>ROUND(P135*H135,2)</f>
        <v>0</v>
      </c>
      <c r="L135" s="292" t="s">
        <v>175</v>
      </c>
      <c r="M135" s="298"/>
      <c r="N135" s="299" t="s">
        <v>36</v>
      </c>
      <c r="O135" s="246" t="s">
        <v>52</v>
      </c>
      <c r="P135" s="247">
        <f>I135+J135</f>
        <v>0</v>
      </c>
      <c r="Q135" s="247">
        <f>ROUND(I135*H135,2)</f>
        <v>0</v>
      </c>
      <c r="R135" s="247">
        <f>ROUND(J135*H135,2)</f>
        <v>0</v>
      </c>
      <c r="S135" s="87"/>
      <c r="T135" s="248">
        <f>S135*H135</f>
        <v>0</v>
      </c>
      <c r="U135" s="248">
        <v>0</v>
      </c>
      <c r="V135" s="248">
        <f>U135*H135</f>
        <v>0</v>
      </c>
      <c r="W135" s="248">
        <v>0</v>
      </c>
      <c r="X135" s="248">
        <f>W135*H135</f>
        <v>0</v>
      </c>
      <c r="Y135" s="249" t="s">
        <v>36</v>
      </c>
      <c r="Z135" s="40"/>
      <c r="AA135" s="40"/>
      <c r="AB135" s="40"/>
      <c r="AC135" s="40"/>
      <c r="AD135" s="40"/>
      <c r="AE135" s="40"/>
      <c r="AR135" s="250" t="s">
        <v>249</v>
      </c>
      <c r="AT135" s="250" t="s">
        <v>426</v>
      </c>
      <c r="AU135" s="250" t="s">
        <v>90</v>
      </c>
      <c r="AY135" s="18" t="s">
        <v>168</v>
      </c>
      <c r="BE135" s="251">
        <f>IF(O135="základní",K135,0)</f>
        <v>0</v>
      </c>
      <c r="BF135" s="251">
        <f>IF(O135="snížená",K135,0)</f>
        <v>0</v>
      </c>
      <c r="BG135" s="251">
        <f>IF(O135="zákl. přenesená",K135,0)</f>
        <v>0</v>
      </c>
      <c r="BH135" s="251">
        <f>IF(O135="sníž. přenesená",K135,0)</f>
        <v>0</v>
      </c>
      <c r="BI135" s="251">
        <f>IF(O135="nulová",K135,0)</f>
        <v>0</v>
      </c>
      <c r="BJ135" s="18" t="s">
        <v>176</v>
      </c>
      <c r="BK135" s="251">
        <f>ROUND(P135*H135,2)</f>
        <v>0</v>
      </c>
      <c r="BL135" s="18" t="s">
        <v>176</v>
      </c>
      <c r="BM135" s="250" t="s">
        <v>554</v>
      </c>
    </row>
    <row r="136" s="2" customFormat="1">
      <c r="A136" s="40"/>
      <c r="B136" s="41"/>
      <c r="C136" s="42"/>
      <c r="D136" s="252" t="s">
        <v>178</v>
      </c>
      <c r="E136" s="42"/>
      <c r="F136" s="253" t="s">
        <v>553</v>
      </c>
      <c r="G136" s="42"/>
      <c r="H136" s="42"/>
      <c r="I136" s="154"/>
      <c r="J136" s="154"/>
      <c r="K136" s="42"/>
      <c r="L136" s="42"/>
      <c r="M136" s="46"/>
      <c r="N136" s="254"/>
      <c r="O136" s="255"/>
      <c r="P136" s="87"/>
      <c r="Q136" s="87"/>
      <c r="R136" s="87"/>
      <c r="S136" s="87"/>
      <c r="T136" s="87"/>
      <c r="U136" s="87"/>
      <c r="V136" s="87"/>
      <c r="W136" s="87"/>
      <c r="X136" s="87"/>
      <c r="Y136" s="88"/>
      <c r="Z136" s="40"/>
      <c r="AA136" s="40"/>
      <c r="AB136" s="40"/>
      <c r="AC136" s="40"/>
      <c r="AD136" s="40"/>
      <c r="AE136" s="40"/>
      <c r="AT136" s="18" t="s">
        <v>178</v>
      </c>
      <c r="AU136" s="18" t="s">
        <v>90</v>
      </c>
    </row>
    <row r="137" s="14" customFormat="1">
      <c r="A137" s="14"/>
      <c r="B137" s="267"/>
      <c r="C137" s="268"/>
      <c r="D137" s="252" t="s">
        <v>182</v>
      </c>
      <c r="E137" s="269" t="s">
        <v>36</v>
      </c>
      <c r="F137" s="270" t="s">
        <v>231</v>
      </c>
      <c r="G137" s="268"/>
      <c r="H137" s="271">
        <v>8</v>
      </c>
      <c r="I137" s="272"/>
      <c r="J137" s="272"/>
      <c r="K137" s="268"/>
      <c r="L137" s="268"/>
      <c r="M137" s="273"/>
      <c r="N137" s="274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6"/>
      <c r="Z137" s="14"/>
      <c r="AA137" s="14"/>
      <c r="AB137" s="14"/>
      <c r="AC137" s="14"/>
      <c r="AD137" s="14"/>
      <c r="AE137" s="14"/>
      <c r="AT137" s="277" t="s">
        <v>182</v>
      </c>
      <c r="AU137" s="277" t="s">
        <v>90</v>
      </c>
      <c r="AV137" s="14" t="s">
        <v>90</v>
      </c>
      <c r="AW137" s="14" t="s">
        <v>5</v>
      </c>
      <c r="AX137" s="14" t="s">
        <v>81</v>
      </c>
      <c r="AY137" s="277" t="s">
        <v>168</v>
      </c>
    </row>
    <row r="138" s="14" customFormat="1">
      <c r="A138" s="14"/>
      <c r="B138" s="267"/>
      <c r="C138" s="268"/>
      <c r="D138" s="252" t="s">
        <v>182</v>
      </c>
      <c r="E138" s="269" t="s">
        <v>36</v>
      </c>
      <c r="F138" s="270" t="s">
        <v>511</v>
      </c>
      <c r="G138" s="268"/>
      <c r="H138" s="271">
        <v>35</v>
      </c>
      <c r="I138" s="272"/>
      <c r="J138" s="272"/>
      <c r="K138" s="268"/>
      <c r="L138" s="268"/>
      <c r="M138" s="273"/>
      <c r="N138" s="274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6"/>
      <c r="Z138" s="14"/>
      <c r="AA138" s="14"/>
      <c r="AB138" s="14"/>
      <c r="AC138" s="14"/>
      <c r="AD138" s="14"/>
      <c r="AE138" s="14"/>
      <c r="AT138" s="277" t="s">
        <v>182</v>
      </c>
      <c r="AU138" s="277" t="s">
        <v>90</v>
      </c>
      <c r="AV138" s="14" t="s">
        <v>90</v>
      </c>
      <c r="AW138" s="14" t="s">
        <v>5</v>
      </c>
      <c r="AX138" s="14" t="s">
        <v>81</v>
      </c>
      <c r="AY138" s="277" t="s">
        <v>168</v>
      </c>
    </row>
    <row r="139" s="15" customFormat="1">
      <c r="A139" s="15"/>
      <c r="B139" s="278"/>
      <c r="C139" s="279"/>
      <c r="D139" s="252" t="s">
        <v>182</v>
      </c>
      <c r="E139" s="280" t="s">
        <v>36</v>
      </c>
      <c r="F139" s="281" t="s">
        <v>193</v>
      </c>
      <c r="G139" s="279"/>
      <c r="H139" s="282">
        <v>43</v>
      </c>
      <c r="I139" s="283"/>
      <c r="J139" s="283"/>
      <c r="K139" s="279"/>
      <c r="L139" s="279"/>
      <c r="M139" s="284"/>
      <c r="N139" s="285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7"/>
      <c r="Z139" s="15"/>
      <c r="AA139" s="15"/>
      <c r="AB139" s="15"/>
      <c r="AC139" s="15"/>
      <c r="AD139" s="15"/>
      <c r="AE139" s="15"/>
      <c r="AT139" s="288" t="s">
        <v>182</v>
      </c>
      <c r="AU139" s="288" t="s">
        <v>90</v>
      </c>
      <c r="AV139" s="15" t="s">
        <v>176</v>
      </c>
      <c r="AW139" s="15" t="s">
        <v>5</v>
      </c>
      <c r="AX139" s="15" t="s">
        <v>88</v>
      </c>
      <c r="AY139" s="288" t="s">
        <v>168</v>
      </c>
    </row>
    <row r="140" s="2" customFormat="1" ht="24" customHeight="1">
      <c r="A140" s="40"/>
      <c r="B140" s="41"/>
      <c r="C140" s="290" t="s">
        <v>282</v>
      </c>
      <c r="D140" s="290" t="s">
        <v>426</v>
      </c>
      <c r="E140" s="291" t="s">
        <v>555</v>
      </c>
      <c r="F140" s="292" t="s">
        <v>556</v>
      </c>
      <c r="G140" s="293" t="s">
        <v>174</v>
      </c>
      <c r="H140" s="294">
        <v>10.310000000000001</v>
      </c>
      <c r="I140" s="295"/>
      <c r="J140" s="296"/>
      <c r="K140" s="297">
        <f>ROUND(P140*H140,2)</f>
        <v>0</v>
      </c>
      <c r="L140" s="292" t="s">
        <v>175</v>
      </c>
      <c r="M140" s="298"/>
      <c r="N140" s="299" t="s">
        <v>36</v>
      </c>
      <c r="O140" s="246" t="s">
        <v>52</v>
      </c>
      <c r="P140" s="247">
        <f>I140+J140</f>
        <v>0</v>
      </c>
      <c r="Q140" s="247">
        <f>ROUND(I140*H140,2)</f>
        <v>0</v>
      </c>
      <c r="R140" s="247">
        <f>ROUND(J140*H140,2)</f>
        <v>0</v>
      </c>
      <c r="S140" s="87"/>
      <c r="T140" s="248">
        <f>S140*H140</f>
        <v>0</v>
      </c>
      <c r="U140" s="248">
        <v>2.234</v>
      </c>
      <c r="V140" s="248">
        <f>U140*H140</f>
        <v>23.032540000000001</v>
      </c>
      <c r="W140" s="248">
        <v>0</v>
      </c>
      <c r="X140" s="248">
        <f>W140*H140</f>
        <v>0</v>
      </c>
      <c r="Y140" s="249" t="s">
        <v>36</v>
      </c>
      <c r="Z140" s="40"/>
      <c r="AA140" s="40"/>
      <c r="AB140" s="40"/>
      <c r="AC140" s="40"/>
      <c r="AD140" s="40"/>
      <c r="AE140" s="40"/>
      <c r="AR140" s="250" t="s">
        <v>249</v>
      </c>
      <c r="AT140" s="250" t="s">
        <v>426</v>
      </c>
      <c r="AU140" s="250" t="s">
        <v>90</v>
      </c>
      <c r="AY140" s="18" t="s">
        <v>168</v>
      </c>
      <c r="BE140" s="251">
        <f>IF(O140="základní",K140,0)</f>
        <v>0</v>
      </c>
      <c r="BF140" s="251">
        <f>IF(O140="snížená",K140,0)</f>
        <v>0</v>
      </c>
      <c r="BG140" s="251">
        <f>IF(O140="zákl. přenesená",K140,0)</f>
        <v>0</v>
      </c>
      <c r="BH140" s="251">
        <f>IF(O140="sníž. přenesená",K140,0)</f>
        <v>0</v>
      </c>
      <c r="BI140" s="251">
        <f>IF(O140="nulová",K140,0)</f>
        <v>0</v>
      </c>
      <c r="BJ140" s="18" t="s">
        <v>176</v>
      </c>
      <c r="BK140" s="251">
        <f>ROUND(P140*H140,2)</f>
        <v>0</v>
      </c>
      <c r="BL140" s="18" t="s">
        <v>176</v>
      </c>
      <c r="BM140" s="250" t="s">
        <v>557</v>
      </c>
    </row>
    <row r="141" s="2" customFormat="1">
      <c r="A141" s="40"/>
      <c r="B141" s="41"/>
      <c r="C141" s="42"/>
      <c r="D141" s="252" t="s">
        <v>178</v>
      </c>
      <c r="E141" s="42"/>
      <c r="F141" s="253" t="s">
        <v>556</v>
      </c>
      <c r="G141" s="42"/>
      <c r="H141" s="42"/>
      <c r="I141" s="154"/>
      <c r="J141" s="154"/>
      <c r="K141" s="42"/>
      <c r="L141" s="42"/>
      <c r="M141" s="46"/>
      <c r="N141" s="254"/>
      <c r="O141" s="255"/>
      <c r="P141" s="87"/>
      <c r="Q141" s="87"/>
      <c r="R141" s="87"/>
      <c r="S141" s="87"/>
      <c r="T141" s="87"/>
      <c r="U141" s="87"/>
      <c r="V141" s="87"/>
      <c r="W141" s="87"/>
      <c r="X141" s="87"/>
      <c r="Y141" s="88"/>
      <c r="Z141" s="40"/>
      <c r="AA141" s="40"/>
      <c r="AB141" s="40"/>
      <c r="AC141" s="40"/>
      <c r="AD141" s="40"/>
      <c r="AE141" s="40"/>
      <c r="AT141" s="18" t="s">
        <v>178</v>
      </c>
      <c r="AU141" s="18" t="s">
        <v>90</v>
      </c>
    </row>
    <row r="142" s="13" customFormat="1">
      <c r="A142" s="13"/>
      <c r="B142" s="257"/>
      <c r="C142" s="258"/>
      <c r="D142" s="252" t="s">
        <v>182</v>
      </c>
      <c r="E142" s="259" t="s">
        <v>36</v>
      </c>
      <c r="F142" s="260" t="s">
        <v>558</v>
      </c>
      <c r="G142" s="258"/>
      <c r="H142" s="259" t="s">
        <v>36</v>
      </c>
      <c r="I142" s="261"/>
      <c r="J142" s="261"/>
      <c r="K142" s="258"/>
      <c r="L142" s="258"/>
      <c r="M142" s="262"/>
      <c r="N142" s="263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5"/>
      <c r="Z142" s="13"/>
      <c r="AA142" s="13"/>
      <c r="AB142" s="13"/>
      <c r="AC142" s="13"/>
      <c r="AD142" s="13"/>
      <c r="AE142" s="13"/>
      <c r="AT142" s="266" t="s">
        <v>182</v>
      </c>
      <c r="AU142" s="266" t="s">
        <v>90</v>
      </c>
      <c r="AV142" s="13" t="s">
        <v>88</v>
      </c>
      <c r="AW142" s="13" t="s">
        <v>5</v>
      </c>
      <c r="AX142" s="13" t="s">
        <v>81</v>
      </c>
      <c r="AY142" s="266" t="s">
        <v>168</v>
      </c>
    </row>
    <row r="143" s="14" customFormat="1">
      <c r="A143" s="14"/>
      <c r="B143" s="267"/>
      <c r="C143" s="268"/>
      <c r="D143" s="252" t="s">
        <v>182</v>
      </c>
      <c r="E143" s="269" t="s">
        <v>36</v>
      </c>
      <c r="F143" s="270" t="s">
        <v>559</v>
      </c>
      <c r="G143" s="268"/>
      <c r="H143" s="271">
        <v>9.9199999999999999</v>
      </c>
      <c r="I143" s="272"/>
      <c r="J143" s="272"/>
      <c r="K143" s="268"/>
      <c r="L143" s="268"/>
      <c r="M143" s="273"/>
      <c r="N143" s="274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6"/>
      <c r="Z143" s="14"/>
      <c r="AA143" s="14"/>
      <c r="AB143" s="14"/>
      <c r="AC143" s="14"/>
      <c r="AD143" s="14"/>
      <c r="AE143" s="14"/>
      <c r="AT143" s="277" t="s">
        <v>182</v>
      </c>
      <c r="AU143" s="277" t="s">
        <v>90</v>
      </c>
      <c r="AV143" s="14" t="s">
        <v>90</v>
      </c>
      <c r="AW143" s="14" t="s">
        <v>5</v>
      </c>
      <c r="AX143" s="14" t="s">
        <v>81</v>
      </c>
      <c r="AY143" s="277" t="s">
        <v>168</v>
      </c>
    </row>
    <row r="144" s="13" customFormat="1">
      <c r="A144" s="13"/>
      <c r="B144" s="257"/>
      <c r="C144" s="258"/>
      <c r="D144" s="252" t="s">
        <v>182</v>
      </c>
      <c r="E144" s="259" t="s">
        <v>36</v>
      </c>
      <c r="F144" s="260" t="s">
        <v>560</v>
      </c>
      <c r="G144" s="258"/>
      <c r="H144" s="259" t="s">
        <v>36</v>
      </c>
      <c r="I144" s="261"/>
      <c r="J144" s="261"/>
      <c r="K144" s="258"/>
      <c r="L144" s="258"/>
      <c r="M144" s="262"/>
      <c r="N144" s="263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5"/>
      <c r="Z144" s="13"/>
      <c r="AA144" s="13"/>
      <c r="AB144" s="13"/>
      <c r="AC144" s="13"/>
      <c r="AD144" s="13"/>
      <c r="AE144" s="13"/>
      <c r="AT144" s="266" t="s">
        <v>182</v>
      </c>
      <c r="AU144" s="266" t="s">
        <v>90</v>
      </c>
      <c r="AV144" s="13" t="s">
        <v>88</v>
      </c>
      <c r="AW144" s="13" t="s">
        <v>5</v>
      </c>
      <c r="AX144" s="13" t="s">
        <v>81</v>
      </c>
      <c r="AY144" s="266" t="s">
        <v>168</v>
      </c>
    </row>
    <row r="145" s="14" customFormat="1">
      <c r="A145" s="14"/>
      <c r="B145" s="267"/>
      <c r="C145" s="268"/>
      <c r="D145" s="252" t="s">
        <v>182</v>
      </c>
      <c r="E145" s="269" t="s">
        <v>36</v>
      </c>
      <c r="F145" s="270" t="s">
        <v>561</v>
      </c>
      <c r="G145" s="268"/>
      <c r="H145" s="271">
        <v>0.23000000000000001</v>
      </c>
      <c r="I145" s="272"/>
      <c r="J145" s="272"/>
      <c r="K145" s="268"/>
      <c r="L145" s="268"/>
      <c r="M145" s="273"/>
      <c r="N145" s="274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6"/>
      <c r="Z145" s="14"/>
      <c r="AA145" s="14"/>
      <c r="AB145" s="14"/>
      <c r="AC145" s="14"/>
      <c r="AD145" s="14"/>
      <c r="AE145" s="14"/>
      <c r="AT145" s="277" t="s">
        <v>182</v>
      </c>
      <c r="AU145" s="277" t="s">
        <v>90</v>
      </c>
      <c r="AV145" s="14" t="s">
        <v>90</v>
      </c>
      <c r="AW145" s="14" t="s">
        <v>5</v>
      </c>
      <c r="AX145" s="14" t="s">
        <v>81</v>
      </c>
      <c r="AY145" s="277" t="s">
        <v>168</v>
      </c>
    </row>
    <row r="146" s="13" customFormat="1">
      <c r="A146" s="13"/>
      <c r="B146" s="257"/>
      <c r="C146" s="258"/>
      <c r="D146" s="252" t="s">
        <v>182</v>
      </c>
      <c r="E146" s="259" t="s">
        <v>36</v>
      </c>
      <c r="F146" s="260" t="s">
        <v>562</v>
      </c>
      <c r="G146" s="258"/>
      <c r="H146" s="259" t="s">
        <v>36</v>
      </c>
      <c r="I146" s="261"/>
      <c r="J146" s="261"/>
      <c r="K146" s="258"/>
      <c r="L146" s="258"/>
      <c r="M146" s="262"/>
      <c r="N146" s="263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5"/>
      <c r="Z146" s="13"/>
      <c r="AA146" s="13"/>
      <c r="AB146" s="13"/>
      <c r="AC146" s="13"/>
      <c r="AD146" s="13"/>
      <c r="AE146" s="13"/>
      <c r="AT146" s="266" t="s">
        <v>182</v>
      </c>
      <c r="AU146" s="266" t="s">
        <v>90</v>
      </c>
      <c r="AV146" s="13" t="s">
        <v>88</v>
      </c>
      <c r="AW146" s="13" t="s">
        <v>5</v>
      </c>
      <c r="AX146" s="13" t="s">
        <v>81</v>
      </c>
      <c r="AY146" s="266" t="s">
        <v>168</v>
      </c>
    </row>
    <row r="147" s="14" customFormat="1">
      <c r="A147" s="14"/>
      <c r="B147" s="267"/>
      <c r="C147" s="268"/>
      <c r="D147" s="252" t="s">
        <v>182</v>
      </c>
      <c r="E147" s="269" t="s">
        <v>36</v>
      </c>
      <c r="F147" s="270" t="s">
        <v>563</v>
      </c>
      <c r="G147" s="268"/>
      <c r="H147" s="271">
        <v>0.032000000000000001</v>
      </c>
      <c r="I147" s="272"/>
      <c r="J147" s="272"/>
      <c r="K147" s="268"/>
      <c r="L147" s="268"/>
      <c r="M147" s="273"/>
      <c r="N147" s="274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6"/>
      <c r="Z147" s="14"/>
      <c r="AA147" s="14"/>
      <c r="AB147" s="14"/>
      <c r="AC147" s="14"/>
      <c r="AD147" s="14"/>
      <c r="AE147" s="14"/>
      <c r="AT147" s="277" t="s">
        <v>182</v>
      </c>
      <c r="AU147" s="277" t="s">
        <v>90</v>
      </c>
      <c r="AV147" s="14" t="s">
        <v>90</v>
      </c>
      <c r="AW147" s="14" t="s">
        <v>5</v>
      </c>
      <c r="AX147" s="14" t="s">
        <v>81</v>
      </c>
      <c r="AY147" s="277" t="s">
        <v>168</v>
      </c>
    </row>
    <row r="148" s="13" customFormat="1">
      <c r="A148" s="13"/>
      <c r="B148" s="257"/>
      <c r="C148" s="258"/>
      <c r="D148" s="252" t="s">
        <v>182</v>
      </c>
      <c r="E148" s="259" t="s">
        <v>36</v>
      </c>
      <c r="F148" s="260" t="s">
        <v>564</v>
      </c>
      <c r="G148" s="258"/>
      <c r="H148" s="259" t="s">
        <v>36</v>
      </c>
      <c r="I148" s="261"/>
      <c r="J148" s="261"/>
      <c r="K148" s="258"/>
      <c r="L148" s="258"/>
      <c r="M148" s="262"/>
      <c r="N148" s="263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5"/>
      <c r="Z148" s="13"/>
      <c r="AA148" s="13"/>
      <c r="AB148" s="13"/>
      <c r="AC148" s="13"/>
      <c r="AD148" s="13"/>
      <c r="AE148" s="13"/>
      <c r="AT148" s="266" t="s">
        <v>182</v>
      </c>
      <c r="AU148" s="266" t="s">
        <v>90</v>
      </c>
      <c r="AV148" s="13" t="s">
        <v>88</v>
      </c>
      <c r="AW148" s="13" t="s">
        <v>5</v>
      </c>
      <c r="AX148" s="13" t="s">
        <v>81</v>
      </c>
      <c r="AY148" s="266" t="s">
        <v>168</v>
      </c>
    </row>
    <row r="149" s="14" customFormat="1">
      <c r="A149" s="14"/>
      <c r="B149" s="267"/>
      <c r="C149" s="268"/>
      <c r="D149" s="252" t="s">
        <v>182</v>
      </c>
      <c r="E149" s="269" t="s">
        <v>36</v>
      </c>
      <c r="F149" s="270" t="s">
        <v>565</v>
      </c>
      <c r="G149" s="268"/>
      <c r="H149" s="271">
        <v>0.128</v>
      </c>
      <c r="I149" s="272"/>
      <c r="J149" s="272"/>
      <c r="K149" s="268"/>
      <c r="L149" s="268"/>
      <c r="M149" s="273"/>
      <c r="N149" s="274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6"/>
      <c r="Z149" s="14"/>
      <c r="AA149" s="14"/>
      <c r="AB149" s="14"/>
      <c r="AC149" s="14"/>
      <c r="AD149" s="14"/>
      <c r="AE149" s="14"/>
      <c r="AT149" s="277" t="s">
        <v>182</v>
      </c>
      <c r="AU149" s="277" t="s">
        <v>90</v>
      </c>
      <c r="AV149" s="14" t="s">
        <v>90</v>
      </c>
      <c r="AW149" s="14" t="s">
        <v>5</v>
      </c>
      <c r="AX149" s="14" t="s">
        <v>81</v>
      </c>
      <c r="AY149" s="277" t="s">
        <v>168</v>
      </c>
    </row>
    <row r="150" s="15" customFormat="1">
      <c r="A150" s="15"/>
      <c r="B150" s="278"/>
      <c r="C150" s="279"/>
      <c r="D150" s="252" t="s">
        <v>182</v>
      </c>
      <c r="E150" s="280" t="s">
        <v>36</v>
      </c>
      <c r="F150" s="281" t="s">
        <v>193</v>
      </c>
      <c r="G150" s="279"/>
      <c r="H150" s="282">
        <v>10.310000000000001</v>
      </c>
      <c r="I150" s="283"/>
      <c r="J150" s="283"/>
      <c r="K150" s="279"/>
      <c r="L150" s="279"/>
      <c r="M150" s="284"/>
      <c r="N150" s="285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7"/>
      <c r="Z150" s="15"/>
      <c r="AA150" s="15"/>
      <c r="AB150" s="15"/>
      <c r="AC150" s="15"/>
      <c r="AD150" s="15"/>
      <c r="AE150" s="15"/>
      <c r="AT150" s="288" t="s">
        <v>182</v>
      </c>
      <c r="AU150" s="288" t="s">
        <v>90</v>
      </c>
      <c r="AV150" s="15" t="s">
        <v>176</v>
      </c>
      <c r="AW150" s="15" t="s">
        <v>5</v>
      </c>
      <c r="AX150" s="15" t="s">
        <v>88</v>
      </c>
      <c r="AY150" s="288" t="s">
        <v>168</v>
      </c>
    </row>
    <row r="151" s="2" customFormat="1" ht="24" customHeight="1">
      <c r="A151" s="40"/>
      <c r="B151" s="41"/>
      <c r="C151" s="290" t="s">
        <v>289</v>
      </c>
      <c r="D151" s="290" t="s">
        <v>426</v>
      </c>
      <c r="E151" s="291" t="s">
        <v>566</v>
      </c>
      <c r="F151" s="292" t="s">
        <v>567</v>
      </c>
      <c r="G151" s="293" t="s">
        <v>203</v>
      </c>
      <c r="H151" s="294">
        <v>1</v>
      </c>
      <c r="I151" s="295"/>
      <c r="J151" s="296"/>
      <c r="K151" s="297">
        <f>ROUND(P151*H151,2)</f>
        <v>0</v>
      </c>
      <c r="L151" s="292" t="s">
        <v>175</v>
      </c>
      <c r="M151" s="298"/>
      <c r="N151" s="299" t="s">
        <v>36</v>
      </c>
      <c r="O151" s="246" t="s">
        <v>52</v>
      </c>
      <c r="P151" s="247">
        <f>I151+J151</f>
        <v>0</v>
      </c>
      <c r="Q151" s="247">
        <f>ROUND(I151*H151,2)</f>
        <v>0</v>
      </c>
      <c r="R151" s="247">
        <f>ROUND(J151*H151,2)</f>
        <v>0</v>
      </c>
      <c r="S151" s="87"/>
      <c r="T151" s="248">
        <f>S151*H151</f>
        <v>0</v>
      </c>
      <c r="U151" s="248">
        <v>0.51000000000000001</v>
      </c>
      <c r="V151" s="248">
        <f>U151*H151</f>
        <v>0.51000000000000001</v>
      </c>
      <c r="W151" s="248">
        <v>0</v>
      </c>
      <c r="X151" s="248">
        <f>W151*H151</f>
        <v>0</v>
      </c>
      <c r="Y151" s="249" t="s">
        <v>36</v>
      </c>
      <c r="Z151" s="40"/>
      <c r="AA151" s="40"/>
      <c r="AB151" s="40"/>
      <c r="AC151" s="40"/>
      <c r="AD151" s="40"/>
      <c r="AE151" s="40"/>
      <c r="AR151" s="250" t="s">
        <v>249</v>
      </c>
      <c r="AT151" s="250" t="s">
        <v>426</v>
      </c>
      <c r="AU151" s="250" t="s">
        <v>90</v>
      </c>
      <c r="AY151" s="18" t="s">
        <v>168</v>
      </c>
      <c r="BE151" s="251">
        <f>IF(O151="základní",K151,0)</f>
        <v>0</v>
      </c>
      <c r="BF151" s="251">
        <f>IF(O151="snížená",K151,0)</f>
        <v>0</v>
      </c>
      <c r="BG151" s="251">
        <f>IF(O151="zákl. přenesená",K151,0)</f>
        <v>0</v>
      </c>
      <c r="BH151" s="251">
        <f>IF(O151="sníž. přenesená",K151,0)</f>
        <v>0</v>
      </c>
      <c r="BI151" s="251">
        <f>IF(O151="nulová",K151,0)</f>
        <v>0</v>
      </c>
      <c r="BJ151" s="18" t="s">
        <v>176</v>
      </c>
      <c r="BK151" s="251">
        <f>ROUND(P151*H151,2)</f>
        <v>0</v>
      </c>
      <c r="BL151" s="18" t="s">
        <v>176</v>
      </c>
      <c r="BM151" s="250" t="s">
        <v>568</v>
      </c>
    </row>
    <row r="152" s="2" customFormat="1">
      <c r="A152" s="40"/>
      <c r="B152" s="41"/>
      <c r="C152" s="42"/>
      <c r="D152" s="252" t="s">
        <v>178</v>
      </c>
      <c r="E152" s="42"/>
      <c r="F152" s="253" t="s">
        <v>567</v>
      </c>
      <c r="G152" s="42"/>
      <c r="H152" s="42"/>
      <c r="I152" s="154"/>
      <c r="J152" s="154"/>
      <c r="K152" s="42"/>
      <c r="L152" s="42"/>
      <c r="M152" s="46"/>
      <c r="N152" s="254"/>
      <c r="O152" s="255"/>
      <c r="P152" s="87"/>
      <c r="Q152" s="87"/>
      <c r="R152" s="87"/>
      <c r="S152" s="87"/>
      <c r="T152" s="87"/>
      <c r="U152" s="87"/>
      <c r="V152" s="87"/>
      <c r="W152" s="87"/>
      <c r="X152" s="87"/>
      <c r="Y152" s="88"/>
      <c r="Z152" s="40"/>
      <c r="AA152" s="40"/>
      <c r="AB152" s="40"/>
      <c r="AC152" s="40"/>
      <c r="AD152" s="40"/>
      <c r="AE152" s="40"/>
      <c r="AT152" s="18" t="s">
        <v>178</v>
      </c>
      <c r="AU152" s="18" t="s">
        <v>90</v>
      </c>
    </row>
    <row r="153" s="2" customFormat="1" ht="24" customHeight="1">
      <c r="A153" s="40"/>
      <c r="B153" s="41"/>
      <c r="C153" s="290" t="s">
        <v>298</v>
      </c>
      <c r="D153" s="290" t="s">
        <v>426</v>
      </c>
      <c r="E153" s="291" t="s">
        <v>569</v>
      </c>
      <c r="F153" s="292" t="s">
        <v>570</v>
      </c>
      <c r="G153" s="293" t="s">
        <v>203</v>
      </c>
      <c r="H153" s="294">
        <v>1</v>
      </c>
      <c r="I153" s="295"/>
      <c r="J153" s="296"/>
      <c r="K153" s="297">
        <f>ROUND(P153*H153,2)</f>
        <v>0</v>
      </c>
      <c r="L153" s="292" t="s">
        <v>175</v>
      </c>
      <c r="M153" s="298"/>
      <c r="N153" s="299" t="s">
        <v>36</v>
      </c>
      <c r="O153" s="246" t="s">
        <v>52</v>
      </c>
      <c r="P153" s="247">
        <f>I153+J153</f>
        <v>0</v>
      </c>
      <c r="Q153" s="247">
        <f>ROUND(I153*H153,2)</f>
        <v>0</v>
      </c>
      <c r="R153" s="247">
        <f>ROUND(J153*H153,2)</f>
        <v>0</v>
      </c>
      <c r="S153" s="87"/>
      <c r="T153" s="248">
        <f>S153*H153</f>
        <v>0</v>
      </c>
      <c r="U153" s="248">
        <v>0.51000000000000001</v>
      </c>
      <c r="V153" s="248">
        <f>U153*H153</f>
        <v>0.51000000000000001</v>
      </c>
      <c r="W153" s="248">
        <v>0</v>
      </c>
      <c r="X153" s="248">
        <f>W153*H153</f>
        <v>0</v>
      </c>
      <c r="Y153" s="249" t="s">
        <v>36</v>
      </c>
      <c r="Z153" s="40"/>
      <c r="AA153" s="40"/>
      <c r="AB153" s="40"/>
      <c r="AC153" s="40"/>
      <c r="AD153" s="40"/>
      <c r="AE153" s="40"/>
      <c r="AR153" s="250" t="s">
        <v>249</v>
      </c>
      <c r="AT153" s="250" t="s">
        <v>426</v>
      </c>
      <c r="AU153" s="250" t="s">
        <v>90</v>
      </c>
      <c r="AY153" s="18" t="s">
        <v>168</v>
      </c>
      <c r="BE153" s="251">
        <f>IF(O153="základní",K153,0)</f>
        <v>0</v>
      </c>
      <c r="BF153" s="251">
        <f>IF(O153="snížená",K153,0)</f>
        <v>0</v>
      </c>
      <c r="BG153" s="251">
        <f>IF(O153="zákl. přenesená",K153,0)</f>
        <v>0</v>
      </c>
      <c r="BH153" s="251">
        <f>IF(O153="sníž. přenesená",K153,0)</f>
        <v>0</v>
      </c>
      <c r="BI153" s="251">
        <f>IF(O153="nulová",K153,0)</f>
        <v>0</v>
      </c>
      <c r="BJ153" s="18" t="s">
        <v>176</v>
      </c>
      <c r="BK153" s="251">
        <f>ROUND(P153*H153,2)</f>
        <v>0</v>
      </c>
      <c r="BL153" s="18" t="s">
        <v>176</v>
      </c>
      <c r="BM153" s="250" t="s">
        <v>571</v>
      </c>
    </row>
    <row r="154" s="2" customFormat="1">
      <c r="A154" s="40"/>
      <c r="B154" s="41"/>
      <c r="C154" s="42"/>
      <c r="D154" s="252" t="s">
        <v>178</v>
      </c>
      <c r="E154" s="42"/>
      <c r="F154" s="253" t="s">
        <v>570</v>
      </c>
      <c r="G154" s="42"/>
      <c r="H154" s="42"/>
      <c r="I154" s="154"/>
      <c r="J154" s="154"/>
      <c r="K154" s="42"/>
      <c r="L154" s="42"/>
      <c r="M154" s="46"/>
      <c r="N154" s="254"/>
      <c r="O154" s="255"/>
      <c r="P154" s="87"/>
      <c r="Q154" s="87"/>
      <c r="R154" s="87"/>
      <c r="S154" s="87"/>
      <c r="T154" s="87"/>
      <c r="U154" s="87"/>
      <c r="V154" s="87"/>
      <c r="W154" s="87"/>
      <c r="X154" s="87"/>
      <c r="Y154" s="88"/>
      <c r="Z154" s="40"/>
      <c r="AA154" s="40"/>
      <c r="AB154" s="40"/>
      <c r="AC154" s="40"/>
      <c r="AD154" s="40"/>
      <c r="AE154" s="40"/>
      <c r="AT154" s="18" t="s">
        <v>178</v>
      </c>
      <c r="AU154" s="18" t="s">
        <v>90</v>
      </c>
    </row>
    <row r="155" s="2" customFormat="1" ht="24" customHeight="1">
      <c r="A155" s="40"/>
      <c r="B155" s="41"/>
      <c r="C155" s="290" t="s">
        <v>9</v>
      </c>
      <c r="D155" s="290" t="s">
        <v>426</v>
      </c>
      <c r="E155" s="291" t="s">
        <v>572</v>
      </c>
      <c r="F155" s="292" t="s">
        <v>573</v>
      </c>
      <c r="G155" s="293" t="s">
        <v>203</v>
      </c>
      <c r="H155" s="294">
        <v>48</v>
      </c>
      <c r="I155" s="295"/>
      <c r="J155" s="296"/>
      <c r="K155" s="297">
        <f>ROUND(P155*H155,2)</f>
        <v>0</v>
      </c>
      <c r="L155" s="292" t="s">
        <v>175</v>
      </c>
      <c r="M155" s="298"/>
      <c r="N155" s="299" t="s">
        <v>36</v>
      </c>
      <c r="O155" s="246" t="s">
        <v>52</v>
      </c>
      <c r="P155" s="247">
        <f>I155+J155</f>
        <v>0</v>
      </c>
      <c r="Q155" s="247">
        <f>ROUND(I155*H155,2)</f>
        <v>0</v>
      </c>
      <c r="R155" s="247">
        <f>ROUND(J155*H155,2)</f>
        <v>0</v>
      </c>
      <c r="S155" s="87"/>
      <c r="T155" s="248">
        <f>S155*H155</f>
        <v>0</v>
      </c>
      <c r="U155" s="248">
        <v>0.51000000000000001</v>
      </c>
      <c r="V155" s="248">
        <f>U155*H155</f>
        <v>24.48</v>
      </c>
      <c r="W155" s="248">
        <v>0</v>
      </c>
      <c r="X155" s="248">
        <f>W155*H155</f>
        <v>0</v>
      </c>
      <c r="Y155" s="249" t="s">
        <v>36</v>
      </c>
      <c r="Z155" s="40"/>
      <c r="AA155" s="40"/>
      <c r="AB155" s="40"/>
      <c r="AC155" s="40"/>
      <c r="AD155" s="40"/>
      <c r="AE155" s="40"/>
      <c r="AR155" s="250" t="s">
        <v>249</v>
      </c>
      <c r="AT155" s="250" t="s">
        <v>426</v>
      </c>
      <c r="AU155" s="250" t="s">
        <v>90</v>
      </c>
      <c r="AY155" s="18" t="s">
        <v>168</v>
      </c>
      <c r="BE155" s="251">
        <f>IF(O155="základní",K155,0)</f>
        <v>0</v>
      </c>
      <c r="BF155" s="251">
        <f>IF(O155="snížená",K155,0)</f>
        <v>0</v>
      </c>
      <c r="BG155" s="251">
        <f>IF(O155="zákl. přenesená",K155,0)</f>
        <v>0</v>
      </c>
      <c r="BH155" s="251">
        <f>IF(O155="sníž. přenesená",K155,0)</f>
        <v>0</v>
      </c>
      <c r="BI155" s="251">
        <f>IF(O155="nulová",K155,0)</f>
        <v>0</v>
      </c>
      <c r="BJ155" s="18" t="s">
        <v>176</v>
      </c>
      <c r="BK155" s="251">
        <f>ROUND(P155*H155,2)</f>
        <v>0</v>
      </c>
      <c r="BL155" s="18" t="s">
        <v>176</v>
      </c>
      <c r="BM155" s="250" t="s">
        <v>574</v>
      </c>
    </row>
    <row r="156" s="2" customFormat="1">
      <c r="A156" s="40"/>
      <c r="B156" s="41"/>
      <c r="C156" s="42"/>
      <c r="D156" s="252" t="s">
        <v>178</v>
      </c>
      <c r="E156" s="42"/>
      <c r="F156" s="253" t="s">
        <v>573</v>
      </c>
      <c r="G156" s="42"/>
      <c r="H156" s="42"/>
      <c r="I156" s="154"/>
      <c r="J156" s="154"/>
      <c r="K156" s="42"/>
      <c r="L156" s="42"/>
      <c r="M156" s="46"/>
      <c r="N156" s="254"/>
      <c r="O156" s="255"/>
      <c r="P156" s="87"/>
      <c r="Q156" s="87"/>
      <c r="R156" s="87"/>
      <c r="S156" s="87"/>
      <c r="T156" s="87"/>
      <c r="U156" s="87"/>
      <c r="V156" s="87"/>
      <c r="W156" s="87"/>
      <c r="X156" s="87"/>
      <c r="Y156" s="88"/>
      <c r="Z156" s="40"/>
      <c r="AA156" s="40"/>
      <c r="AB156" s="40"/>
      <c r="AC156" s="40"/>
      <c r="AD156" s="40"/>
      <c r="AE156" s="40"/>
      <c r="AT156" s="18" t="s">
        <v>178</v>
      </c>
      <c r="AU156" s="18" t="s">
        <v>90</v>
      </c>
    </row>
    <row r="157" s="2" customFormat="1" ht="24" customHeight="1">
      <c r="A157" s="40"/>
      <c r="B157" s="41"/>
      <c r="C157" s="290" t="s">
        <v>310</v>
      </c>
      <c r="D157" s="290" t="s">
        <v>426</v>
      </c>
      <c r="E157" s="291" t="s">
        <v>575</v>
      </c>
      <c r="F157" s="292" t="s">
        <v>576</v>
      </c>
      <c r="G157" s="293" t="s">
        <v>203</v>
      </c>
      <c r="H157" s="294">
        <v>51</v>
      </c>
      <c r="I157" s="295"/>
      <c r="J157" s="296"/>
      <c r="K157" s="297">
        <f>ROUND(P157*H157,2)</f>
        <v>0</v>
      </c>
      <c r="L157" s="292" t="s">
        <v>175</v>
      </c>
      <c r="M157" s="298"/>
      <c r="N157" s="299" t="s">
        <v>36</v>
      </c>
      <c r="O157" s="246" t="s">
        <v>52</v>
      </c>
      <c r="P157" s="247">
        <f>I157+J157</f>
        <v>0</v>
      </c>
      <c r="Q157" s="247">
        <f>ROUND(I157*H157,2)</f>
        <v>0</v>
      </c>
      <c r="R157" s="247">
        <f>ROUND(J157*H157,2)</f>
        <v>0</v>
      </c>
      <c r="S157" s="87"/>
      <c r="T157" s="248">
        <f>S157*H157</f>
        <v>0</v>
      </c>
      <c r="U157" s="248">
        <v>0.19500000000000001</v>
      </c>
      <c r="V157" s="248">
        <f>U157*H157</f>
        <v>9.9450000000000003</v>
      </c>
      <c r="W157" s="248">
        <v>0</v>
      </c>
      <c r="X157" s="248">
        <f>W157*H157</f>
        <v>0</v>
      </c>
      <c r="Y157" s="249" t="s">
        <v>36</v>
      </c>
      <c r="Z157" s="40"/>
      <c r="AA157" s="40"/>
      <c r="AB157" s="40"/>
      <c r="AC157" s="40"/>
      <c r="AD157" s="40"/>
      <c r="AE157" s="40"/>
      <c r="AR157" s="250" t="s">
        <v>249</v>
      </c>
      <c r="AT157" s="250" t="s">
        <v>426</v>
      </c>
      <c r="AU157" s="250" t="s">
        <v>90</v>
      </c>
      <c r="AY157" s="18" t="s">
        <v>168</v>
      </c>
      <c r="BE157" s="251">
        <f>IF(O157="základní",K157,0)</f>
        <v>0</v>
      </c>
      <c r="BF157" s="251">
        <f>IF(O157="snížená",K157,0)</f>
        <v>0</v>
      </c>
      <c r="BG157" s="251">
        <f>IF(O157="zákl. přenesená",K157,0)</f>
        <v>0</v>
      </c>
      <c r="BH157" s="251">
        <f>IF(O157="sníž. přenesená",K157,0)</f>
        <v>0</v>
      </c>
      <c r="BI157" s="251">
        <f>IF(O157="nulová",K157,0)</f>
        <v>0</v>
      </c>
      <c r="BJ157" s="18" t="s">
        <v>176</v>
      </c>
      <c r="BK157" s="251">
        <f>ROUND(P157*H157,2)</f>
        <v>0</v>
      </c>
      <c r="BL157" s="18" t="s">
        <v>176</v>
      </c>
      <c r="BM157" s="250" t="s">
        <v>577</v>
      </c>
    </row>
    <row r="158" s="2" customFormat="1">
      <c r="A158" s="40"/>
      <c r="B158" s="41"/>
      <c r="C158" s="42"/>
      <c r="D158" s="252" t="s">
        <v>178</v>
      </c>
      <c r="E158" s="42"/>
      <c r="F158" s="253" t="s">
        <v>576</v>
      </c>
      <c r="G158" s="42"/>
      <c r="H158" s="42"/>
      <c r="I158" s="154"/>
      <c r="J158" s="154"/>
      <c r="K158" s="42"/>
      <c r="L158" s="42"/>
      <c r="M158" s="46"/>
      <c r="N158" s="254"/>
      <c r="O158" s="255"/>
      <c r="P158" s="87"/>
      <c r="Q158" s="87"/>
      <c r="R158" s="87"/>
      <c r="S158" s="87"/>
      <c r="T158" s="87"/>
      <c r="U158" s="87"/>
      <c r="V158" s="87"/>
      <c r="W158" s="87"/>
      <c r="X158" s="87"/>
      <c r="Y158" s="88"/>
      <c r="Z158" s="40"/>
      <c r="AA158" s="40"/>
      <c r="AB158" s="40"/>
      <c r="AC158" s="40"/>
      <c r="AD158" s="40"/>
      <c r="AE158" s="40"/>
      <c r="AT158" s="18" t="s">
        <v>178</v>
      </c>
      <c r="AU158" s="18" t="s">
        <v>90</v>
      </c>
    </row>
    <row r="159" s="2" customFormat="1" ht="24" customHeight="1">
      <c r="A159" s="40"/>
      <c r="B159" s="41"/>
      <c r="C159" s="290" t="s">
        <v>318</v>
      </c>
      <c r="D159" s="290" t="s">
        <v>426</v>
      </c>
      <c r="E159" s="291" t="s">
        <v>578</v>
      </c>
      <c r="F159" s="292" t="s">
        <v>579</v>
      </c>
      <c r="G159" s="293" t="s">
        <v>385</v>
      </c>
      <c r="H159" s="294">
        <v>3.2250000000000001</v>
      </c>
      <c r="I159" s="295"/>
      <c r="J159" s="296"/>
      <c r="K159" s="297">
        <f>ROUND(P159*H159,2)</f>
        <v>0</v>
      </c>
      <c r="L159" s="292" t="s">
        <v>175</v>
      </c>
      <c r="M159" s="298"/>
      <c r="N159" s="299" t="s">
        <v>36</v>
      </c>
      <c r="O159" s="246" t="s">
        <v>52</v>
      </c>
      <c r="P159" s="247">
        <f>I159+J159</f>
        <v>0</v>
      </c>
      <c r="Q159" s="247">
        <f>ROUND(I159*H159,2)</f>
        <v>0</v>
      </c>
      <c r="R159" s="247">
        <f>ROUND(J159*H159,2)</f>
        <v>0</v>
      </c>
      <c r="S159" s="87"/>
      <c r="T159" s="248">
        <f>S159*H159</f>
        <v>0</v>
      </c>
      <c r="U159" s="248">
        <v>1</v>
      </c>
      <c r="V159" s="248">
        <f>U159*H159</f>
        <v>3.2250000000000001</v>
      </c>
      <c r="W159" s="248">
        <v>0</v>
      </c>
      <c r="X159" s="248">
        <f>W159*H159</f>
        <v>0</v>
      </c>
      <c r="Y159" s="249" t="s">
        <v>36</v>
      </c>
      <c r="Z159" s="40"/>
      <c r="AA159" s="40"/>
      <c r="AB159" s="40"/>
      <c r="AC159" s="40"/>
      <c r="AD159" s="40"/>
      <c r="AE159" s="40"/>
      <c r="AR159" s="250" t="s">
        <v>249</v>
      </c>
      <c r="AT159" s="250" t="s">
        <v>426</v>
      </c>
      <c r="AU159" s="250" t="s">
        <v>90</v>
      </c>
      <c r="AY159" s="18" t="s">
        <v>168</v>
      </c>
      <c r="BE159" s="251">
        <f>IF(O159="základní",K159,0)</f>
        <v>0</v>
      </c>
      <c r="BF159" s="251">
        <f>IF(O159="snížená",K159,0)</f>
        <v>0</v>
      </c>
      <c r="BG159" s="251">
        <f>IF(O159="zákl. přenesená",K159,0)</f>
        <v>0</v>
      </c>
      <c r="BH159" s="251">
        <f>IF(O159="sníž. přenesená",K159,0)</f>
        <v>0</v>
      </c>
      <c r="BI159" s="251">
        <f>IF(O159="nulová",K159,0)</f>
        <v>0</v>
      </c>
      <c r="BJ159" s="18" t="s">
        <v>176</v>
      </c>
      <c r="BK159" s="251">
        <f>ROUND(P159*H159,2)</f>
        <v>0</v>
      </c>
      <c r="BL159" s="18" t="s">
        <v>176</v>
      </c>
      <c r="BM159" s="250" t="s">
        <v>580</v>
      </c>
    </row>
    <row r="160" s="2" customFormat="1">
      <c r="A160" s="40"/>
      <c r="B160" s="41"/>
      <c r="C160" s="42"/>
      <c r="D160" s="252" t="s">
        <v>178</v>
      </c>
      <c r="E160" s="42"/>
      <c r="F160" s="253" t="s">
        <v>579</v>
      </c>
      <c r="G160" s="42"/>
      <c r="H160" s="42"/>
      <c r="I160" s="154"/>
      <c r="J160" s="154"/>
      <c r="K160" s="42"/>
      <c r="L160" s="42"/>
      <c r="M160" s="46"/>
      <c r="N160" s="254"/>
      <c r="O160" s="255"/>
      <c r="P160" s="87"/>
      <c r="Q160" s="87"/>
      <c r="R160" s="87"/>
      <c r="S160" s="87"/>
      <c r="T160" s="87"/>
      <c r="U160" s="87"/>
      <c r="V160" s="87"/>
      <c r="W160" s="87"/>
      <c r="X160" s="87"/>
      <c r="Y160" s="88"/>
      <c r="Z160" s="40"/>
      <c r="AA160" s="40"/>
      <c r="AB160" s="40"/>
      <c r="AC160" s="40"/>
      <c r="AD160" s="40"/>
      <c r="AE160" s="40"/>
      <c r="AT160" s="18" t="s">
        <v>178</v>
      </c>
      <c r="AU160" s="18" t="s">
        <v>90</v>
      </c>
    </row>
    <row r="161" s="13" customFormat="1">
      <c r="A161" s="13"/>
      <c r="B161" s="257"/>
      <c r="C161" s="258"/>
      <c r="D161" s="252" t="s">
        <v>182</v>
      </c>
      <c r="E161" s="259" t="s">
        <v>36</v>
      </c>
      <c r="F161" s="260" t="s">
        <v>581</v>
      </c>
      <c r="G161" s="258"/>
      <c r="H161" s="259" t="s">
        <v>36</v>
      </c>
      <c r="I161" s="261"/>
      <c r="J161" s="261"/>
      <c r="K161" s="258"/>
      <c r="L161" s="258"/>
      <c r="M161" s="262"/>
      <c r="N161" s="263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5"/>
      <c r="Z161" s="13"/>
      <c r="AA161" s="13"/>
      <c r="AB161" s="13"/>
      <c r="AC161" s="13"/>
      <c r="AD161" s="13"/>
      <c r="AE161" s="13"/>
      <c r="AT161" s="266" t="s">
        <v>182</v>
      </c>
      <c r="AU161" s="266" t="s">
        <v>90</v>
      </c>
      <c r="AV161" s="13" t="s">
        <v>88</v>
      </c>
      <c r="AW161" s="13" t="s">
        <v>5</v>
      </c>
      <c r="AX161" s="13" t="s">
        <v>81</v>
      </c>
      <c r="AY161" s="266" t="s">
        <v>168</v>
      </c>
    </row>
    <row r="162" s="14" customFormat="1">
      <c r="A162" s="14"/>
      <c r="B162" s="267"/>
      <c r="C162" s="268"/>
      <c r="D162" s="252" t="s">
        <v>182</v>
      </c>
      <c r="E162" s="269" t="s">
        <v>36</v>
      </c>
      <c r="F162" s="270" t="s">
        <v>582</v>
      </c>
      <c r="G162" s="268"/>
      <c r="H162" s="271">
        <v>3.2250000000000001</v>
      </c>
      <c r="I162" s="272"/>
      <c r="J162" s="272"/>
      <c r="K162" s="268"/>
      <c r="L162" s="268"/>
      <c r="M162" s="273"/>
      <c r="N162" s="274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6"/>
      <c r="Z162" s="14"/>
      <c r="AA162" s="14"/>
      <c r="AB162" s="14"/>
      <c r="AC162" s="14"/>
      <c r="AD162" s="14"/>
      <c r="AE162" s="14"/>
      <c r="AT162" s="277" t="s">
        <v>182</v>
      </c>
      <c r="AU162" s="277" t="s">
        <v>90</v>
      </c>
      <c r="AV162" s="14" t="s">
        <v>90</v>
      </c>
      <c r="AW162" s="14" t="s">
        <v>5</v>
      </c>
      <c r="AX162" s="14" t="s">
        <v>81</v>
      </c>
      <c r="AY162" s="277" t="s">
        <v>168</v>
      </c>
    </row>
    <row r="163" s="15" customFormat="1">
      <c r="A163" s="15"/>
      <c r="B163" s="278"/>
      <c r="C163" s="279"/>
      <c r="D163" s="252" t="s">
        <v>182</v>
      </c>
      <c r="E163" s="280" t="s">
        <v>36</v>
      </c>
      <c r="F163" s="281" t="s">
        <v>193</v>
      </c>
      <c r="G163" s="279"/>
      <c r="H163" s="282">
        <v>3.2250000000000001</v>
      </c>
      <c r="I163" s="283"/>
      <c r="J163" s="283"/>
      <c r="K163" s="279"/>
      <c r="L163" s="279"/>
      <c r="M163" s="284"/>
      <c r="N163" s="285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7"/>
      <c r="Z163" s="15"/>
      <c r="AA163" s="15"/>
      <c r="AB163" s="15"/>
      <c r="AC163" s="15"/>
      <c r="AD163" s="15"/>
      <c r="AE163" s="15"/>
      <c r="AT163" s="288" t="s">
        <v>182</v>
      </c>
      <c r="AU163" s="288" t="s">
        <v>90</v>
      </c>
      <c r="AV163" s="15" t="s">
        <v>176</v>
      </c>
      <c r="AW163" s="15" t="s">
        <v>5</v>
      </c>
      <c r="AX163" s="15" t="s">
        <v>88</v>
      </c>
      <c r="AY163" s="288" t="s">
        <v>168</v>
      </c>
    </row>
    <row r="164" s="12" customFormat="1" ht="25.92" customHeight="1">
      <c r="A164" s="12"/>
      <c r="B164" s="221"/>
      <c r="C164" s="222"/>
      <c r="D164" s="223" t="s">
        <v>80</v>
      </c>
      <c r="E164" s="224" t="s">
        <v>398</v>
      </c>
      <c r="F164" s="224" t="s">
        <v>399</v>
      </c>
      <c r="G164" s="222"/>
      <c r="H164" s="222"/>
      <c r="I164" s="225"/>
      <c r="J164" s="225"/>
      <c r="K164" s="226">
        <f>BK164</f>
        <v>0</v>
      </c>
      <c r="L164" s="222"/>
      <c r="M164" s="227"/>
      <c r="N164" s="228"/>
      <c r="O164" s="229"/>
      <c r="P164" s="229"/>
      <c r="Q164" s="230">
        <f>SUM(Q165:Q178)</f>
        <v>0</v>
      </c>
      <c r="R164" s="230">
        <f>SUM(R165:R178)</f>
        <v>0</v>
      </c>
      <c r="S164" s="229"/>
      <c r="T164" s="231">
        <f>SUM(T165:T178)</f>
        <v>0</v>
      </c>
      <c r="U164" s="229"/>
      <c r="V164" s="231">
        <f>SUM(V165:V178)</f>
        <v>0</v>
      </c>
      <c r="W164" s="229"/>
      <c r="X164" s="231">
        <f>SUM(X165:X178)</f>
        <v>0</v>
      </c>
      <c r="Y164" s="232"/>
      <c r="Z164" s="12"/>
      <c r="AA164" s="12"/>
      <c r="AB164" s="12"/>
      <c r="AC164" s="12"/>
      <c r="AD164" s="12"/>
      <c r="AE164" s="12"/>
      <c r="AR164" s="233" t="s">
        <v>176</v>
      </c>
      <c r="AT164" s="234" t="s">
        <v>80</v>
      </c>
      <c r="AU164" s="234" t="s">
        <v>81</v>
      </c>
      <c r="AY164" s="233" t="s">
        <v>168</v>
      </c>
      <c r="BK164" s="235">
        <f>SUM(BK165:BK178)</f>
        <v>0</v>
      </c>
    </row>
    <row r="165" s="2" customFormat="1" ht="24" customHeight="1">
      <c r="A165" s="40"/>
      <c r="B165" s="41"/>
      <c r="C165" s="238" t="s">
        <v>326</v>
      </c>
      <c r="D165" s="238" t="s">
        <v>171</v>
      </c>
      <c r="E165" s="239" t="s">
        <v>583</v>
      </c>
      <c r="F165" s="240" t="s">
        <v>584</v>
      </c>
      <c r="G165" s="241" t="s">
        <v>385</v>
      </c>
      <c r="H165" s="242">
        <v>7.4500000000000002</v>
      </c>
      <c r="I165" s="243"/>
      <c r="J165" s="243"/>
      <c r="K165" s="244">
        <f>ROUND(P165*H165,2)</f>
        <v>0</v>
      </c>
      <c r="L165" s="240" t="s">
        <v>175</v>
      </c>
      <c r="M165" s="46"/>
      <c r="N165" s="245" t="s">
        <v>36</v>
      </c>
      <c r="O165" s="246" t="s">
        <v>52</v>
      </c>
      <c r="P165" s="247">
        <f>I165+J165</f>
        <v>0</v>
      </c>
      <c r="Q165" s="247">
        <f>ROUND(I165*H165,2)</f>
        <v>0</v>
      </c>
      <c r="R165" s="247">
        <f>ROUND(J165*H165,2)</f>
        <v>0</v>
      </c>
      <c r="S165" s="87"/>
      <c r="T165" s="248">
        <f>S165*H165</f>
        <v>0</v>
      </c>
      <c r="U165" s="248">
        <v>0</v>
      </c>
      <c r="V165" s="248">
        <f>U165*H165</f>
        <v>0</v>
      </c>
      <c r="W165" s="248">
        <v>0</v>
      </c>
      <c r="X165" s="248">
        <f>W165*H165</f>
        <v>0</v>
      </c>
      <c r="Y165" s="249" t="s">
        <v>36</v>
      </c>
      <c r="Z165" s="40"/>
      <c r="AA165" s="40"/>
      <c r="AB165" s="40"/>
      <c r="AC165" s="40"/>
      <c r="AD165" s="40"/>
      <c r="AE165" s="40"/>
      <c r="AR165" s="250" t="s">
        <v>403</v>
      </c>
      <c r="AT165" s="250" t="s">
        <v>171</v>
      </c>
      <c r="AU165" s="250" t="s">
        <v>88</v>
      </c>
      <c r="AY165" s="18" t="s">
        <v>168</v>
      </c>
      <c r="BE165" s="251">
        <f>IF(O165="základní",K165,0)</f>
        <v>0</v>
      </c>
      <c r="BF165" s="251">
        <f>IF(O165="snížená",K165,0)</f>
        <v>0</v>
      </c>
      <c r="BG165" s="251">
        <f>IF(O165="zákl. přenesená",K165,0)</f>
        <v>0</v>
      </c>
      <c r="BH165" s="251">
        <f>IF(O165="sníž. přenesená",K165,0)</f>
        <v>0</v>
      </c>
      <c r="BI165" s="251">
        <f>IF(O165="nulová",K165,0)</f>
        <v>0</v>
      </c>
      <c r="BJ165" s="18" t="s">
        <v>176</v>
      </c>
      <c r="BK165" s="251">
        <f>ROUND(P165*H165,2)</f>
        <v>0</v>
      </c>
      <c r="BL165" s="18" t="s">
        <v>403</v>
      </c>
      <c r="BM165" s="250" t="s">
        <v>585</v>
      </c>
    </row>
    <row r="166" s="2" customFormat="1">
      <c r="A166" s="40"/>
      <c r="B166" s="41"/>
      <c r="C166" s="42"/>
      <c r="D166" s="252" t="s">
        <v>178</v>
      </c>
      <c r="E166" s="42"/>
      <c r="F166" s="253" t="s">
        <v>586</v>
      </c>
      <c r="G166" s="42"/>
      <c r="H166" s="42"/>
      <c r="I166" s="154"/>
      <c r="J166" s="154"/>
      <c r="K166" s="42"/>
      <c r="L166" s="42"/>
      <c r="M166" s="46"/>
      <c r="N166" s="254"/>
      <c r="O166" s="255"/>
      <c r="P166" s="87"/>
      <c r="Q166" s="87"/>
      <c r="R166" s="87"/>
      <c r="S166" s="87"/>
      <c r="T166" s="87"/>
      <c r="U166" s="87"/>
      <c r="V166" s="87"/>
      <c r="W166" s="87"/>
      <c r="X166" s="87"/>
      <c r="Y166" s="88"/>
      <c r="Z166" s="40"/>
      <c r="AA166" s="40"/>
      <c r="AB166" s="40"/>
      <c r="AC166" s="40"/>
      <c r="AD166" s="40"/>
      <c r="AE166" s="40"/>
      <c r="AT166" s="18" t="s">
        <v>178</v>
      </c>
      <c r="AU166" s="18" t="s">
        <v>88</v>
      </c>
    </row>
    <row r="167" s="2" customFormat="1">
      <c r="A167" s="40"/>
      <c r="B167" s="41"/>
      <c r="C167" s="42"/>
      <c r="D167" s="252" t="s">
        <v>180</v>
      </c>
      <c r="E167" s="42"/>
      <c r="F167" s="256" t="s">
        <v>406</v>
      </c>
      <c r="G167" s="42"/>
      <c r="H167" s="42"/>
      <c r="I167" s="154"/>
      <c r="J167" s="154"/>
      <c r="K167" s="42"/>
      <c r="L167" s="42"/>
      <c r="M167" s="46"/>
      <c r="N167" s="254"/>
      <c r="O167" s="255"/>
      <c r="P167" s="87"/>
      <c r="Q167" s="87"/>
      <c r="R167" s="87"/>
      <c r="S167" s="87"/>
      <c r="T167" s="87"/>
      <c r="U167" s="87"/>
      <c r="V167" s="87"/>
      <c r="W167" s="87"/>
      <c r="X167" s="87"/>
      <c r="Y167" s="88"/>
      <c r="Z167" s="40"/>
      <c r="AA167" s="40"/>
      <c r="AB167" s="40"/>
      <c r="AC167" s="40"/>
      <c r="AD167" s="40"/>
      <c r="AE167" s="40"/>
      <c r="AT167" s="18" t="s">
        <v>180</v>
      </c>
      <c r="AU167" s="18" t="s">
        <v>88</v>
      </c>
    </row>
    <row r="168" s="13" customFormat="1">
      <c r="A168" s="13"/>
      <c r="B168" s="257"/>
      <c r="C168" s="258"/>
      <c r="D168" s="252" t="s">
        <v>182</v>
      </c>
      <c r="E168" s="259" t="s">
        <v>36</v>
      </c>
      <c r="F168" s="260" t="s">
        <v>587</v>
      </c>
      <c r="G168" s="258"/>
      <c r="H168" s="259" t="s">
        <v>36</v>
      </c>
      <c r="I168" s="261"/>
      <c r="J168" s="261"/>
      <c r="K168" s="258"/>
      <c r="L168" s="258"/>
      <c r="M168" s="262"/>
      <c r="N168" s="263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5"/>
      <c r="Z168" s="13"/>
      <c r="AA168" s="13"/>
      <c r="AB168" s="13"/>
      <c r="AC168" s="13"/>
      <c r="AD168" s="13"/>
      <c r="AE168" s="13"/>
      <c r="AT168" s="266" t="s">
        <v>182</v>
      </c>
      <c r="AU168" s="266" t="s">
        <v>88</v>
      </c>
      <c r="AV168" s="13" t="s">
        <v>88</v>
      </c>
      <c r="AW168" s="13" t="s">
        <v>5</v>
      </c>
      <c r="AX168" s="13" t="s">
        <v>81</v>
      </c>
      <c r="AY168" s="266" t="s">
        <v>168</v>
      </c>
    </row>
    <row r="169" s="13" customFormat="1">
      <c r="A169" s="13"/>
      <c r="B169" s="257"/>
      <c r="C169" s="258"/>
      <c r="D169" s="252" t="s">
        <v>182</v>
      </c>
      <c r="E169" s="259" t="s">
        <v>36</v>
      </c>
      <c r="F169" s="260" t="s">
        <v>588</v>
      </c>
      <c r="G169" s="258"/>
      <c r="H169" s="259" t="s">
        <v>36</v>
      </c>
      <c r="I169" s="261"/>
      <c r="J169" s="261"/>
      <c r="K169" s="258"/>
      <c r="L169" s="258"/>
      <c r="M169" s="262"/>
      <c r="N169" s="263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5"/>
      <c r="Z169" s="13"/>
      <c r="AA169" s="13"/>
      <c r="AB169" s="13"/>
      <c r="AC169" s="13"/>
      <c r="AD169" s="13"/>
      <c r="AE169" s="13"/>
      <c r="AT169" s="266" t="s">
        <v>182</v>
      </c>
      <c r="AU169" s="266" t="s">
        <v>88</v>
      </c>
      <c r="AV169" s="13" t="s">
        <v>88</v>
      </c>
      <c r="AW169" s="13" t="s">
        <v>5</v>
      </c>
      <c r="AX169" s="13" t="s">
        <v>81</v>
      </c>
      <c r="AY169" s="266" t="s">
        <v>168</v>
      </c>
    </row>
    <row r="170" s="14" customFormat="1">
      <c r="A170" s="14"/>
      <c r="B170" s="267"/>
      <c r="C170" s="268"/>
      <c r="D170" s="252" t="s">
        <v>182</v>
      </c>
      <c r="E170" s="269" t="s">
        <v>36</v>
      </c>
      <c r="F170" s="270" t="s">
        <v>589</v>
      </c>
      <c r="G170" s="268"/>
      <c r="H170" s="271">
        <v>7.4500000000000002</v>
      </c>
      <c r="I170" s="272"/>
      <c r="J170" s="272"/>
      <c r="K170" s="268"/>
      <c r="L170" s="268"/>
      <c r="M170" s="273"/>
      <c r="N170" s="274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Y170" s="276"/>
      <c r="Z170" s="14"/>
      <c r="AA170" s="14"/>
      <c r="AB170" s="14"/>
      <c r="AC170" s="14"/>
      <c r="AD170" s="14"/>
      <c r="AE170" s="14"/>
      <c r="AT170" s="277" t="s">
        <v>182</v>
      </c>
      <c r="AU170" s="277" t="s">
        <v>88</v>
      </c>
      <c r="AV170" s="14" t="s">
        <v>90</v>
      </c>
      <c r="AW170" s="14" t="s">
        <v>5</v>
      </c>
      <c r="AX170" s="14" t="s">
        <v>81</v>
      </c>
      <c r="AY170" s="277" t="s">
        <v>168</v>
      </c>
    </row>
    <row r="171" s="15" customFormat="1">
      <c r="A171" s="15"/>
      <c r="B171" s="278"/>
      <c r="C171" s="279"/>
      <c r="D171" s="252" t="s">
        <v>182</v>
      </c>
      <c r="E171" s="280" t="s">
        <v>36</v>
      </c>
      <c r="F171" s="281" t="s">
        <v>193</v>
      </c>
      <c r="G171" s="279"/>
      <c r="H171" s="282">
        <v>7.4500000000000002</v>
      </c>
      <c r="I171" s="283"/>
      <c r="J171" s="283"/>
      <c r="K171" s="279"/>
      <c r="L171" s="279"/>
      <c r="M171" s="284"/>
      <c r="N171" s="285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7"/>
      <c r="Z171" s="15"/>
      <c r="AA171" s="15"/>
      <c r="AB171" s="15"/>
      <c r="AC171" s="15"/>
      <c r="AD171" s="15"/>
      <c r="AE171" s="15"/>
      <c r="AT171" s="288" t="s">
        <v>182</v>
      </c>
      <c r="AU171" s="288" t="s">
        <v>88</v>
      </c>
      <c r="AV171" s="15" t="s">
        <v>176</v>
      </c>
      <c r="AW171" s="15" t="s">
        <v>5</v>
      </c>
      <c r="AX171" s="15" t="s">
        <v>88</v>
      </c>
      <c r="AY171" s="288" t="s">
        <v>168</v>
      </c>
    </row>
    <row r="172" s="2" customFormat="1" ht="24" customHeight="1">
      <c r="A172" s="40"/>
      <c r="B172" s="41"/>
      <c r="C172" s="238" t="s">
        <v>332</v>
      </c>
      <c r="D172" s="238" t="s">
        <v>171</v>
      </c>
      <c r="E172" s="239" t="s">
        <v>590</v>
      </c>
      <c r="F172" s="240" t="s">
        <v>591</v>
      </c>
      <c r="G172" s="241" t="s">
        <v>385</v>
      </c>
      <c r="H172" s="242">
        <v>7.4500000000000002</v>
      </c>
      <c r="I172" s="243"/>
      <c r="J172" s="243"/>
      <c r="K172" s="244">
        <f>ROUND(P172*H172,2)</f>
        <v>0</v>
      </c>
      <c r="L172" s="240" t="s">
        <v>175</v>
      </c>
      <c r="M172" s="46"/>
      <c r="N172" s="245" t="s">
        <v>36</v>
      </c>
      <c r="O172" s="246" t="s">
        <v>52</v>
      </c>
      <c r="P172" s="247">
        <f>I172+J172</f>
        <v>0</v>
      </c>
      <c r="Q172" s="247">
        <f>ROUND(I172*H172,2)</f>
        <v>0</v>
      </c>
      <c r="R172" s="247">
        <f>ROUND(J172*H172,2)</f>
        <v>0</v>
      </c>
      <c r="S172" s="87"/>
      <c r="T172" s="248">
        <f>S172*H172</f>
        <v>0</v>
      </c>
      <c r="U172" s="248">
        <v>0</v>
      </c>
      <c r="V172" s="248">
        <f>U172*H172</f>
        <v>0</v>
      </c>
      <c r="W172" s="248">
        <v>0</v>
      </c>
      <c r="X172" s="248">
        <f>W172*H172</f>
        <v>0</v>
      </c>
      <c r="Y172" s="249" t="s">
        <v>36</v>
      </c>
      <c r="Z172" s="40"/>
      <c r="AA172" s="40"/>
      <c r="AB172" s="40"/>
      <c r="AC172" s="40"/>
      <c r="AD172" s="40"/>
      <c r="AE172" s="40"/>
      <c r="AR172" s="250" t="s">
        <v>403</v>
      </c>
      <c r="AT172" s="250" t="s">
        <v>171</v>
      </c>
      <c r="AU172" s="250" t="s">
        <v>88</v>
      </c>
      <c r="AY172" s="18" t="s">
        <v>168</v>
      </c>
      <c r="BE172" s="251">
        <f>IF(O172="základní",K172,0)</f>
        <v>0</v>
      </c>
      <c r="BF172" s="251">
        <f>IF(O172="snížená",K172,0)</f>
        <v>0</v>
      </c>
      <c r="BG172" s="251">
        <f>IF(O172="zákl. přenesená",K172,0)</f>
        <v>0</v>
      </c>
      <c r="BH172" s="251">
        <f>IF(O172="sníž. přenesená",K172,0)</f>
        <v>0</v>
      </c>
      <c r="BI172" s="251">
        <f>IF(O172="nulová",K172,0)</f>
        <v>0</v>
      </c>
      <c r="BJ172" s="18" t="s">
        <v>176</v>
      </c>
      <c r="BK172" s="251">
        <f>ROUND(P172*H172,2)</f>
        <v>0</v>
      </c>
      <c r="BL172" s="18" t="s">
        <v>403</v>
      </c>
      <c r="BM172" s="250" t="s">
        <v>592</v>
      </c>
    </row>
    <row r="173" s="2" customFormat="1">
      <c r="A173" s="40"/>
      <c r="B173" s="41"/>
      <c r="C173" s="42"/>
      <c r="D173" s="252" t="s">
        <v>178</v>
      </c>
      <c r="E173" s="42"/>
      <c r="F173" s="253" t="s">
        <v>593</v>
      </c>
      <c r="G173" s="42"/>
      <c r="H173" s="42"/>
      <c r="I173" s="154"/>
      <c r="J173" s="154"/>
      <c r="K173" s="42"/>
      <c r="L173" s="42"/>
      <c r="M173" s="46"/>
      <c r="N173" s="254"/>
      <c r="O173" s="255"/>
      <c r="P173" s="87"/>
      <c r="Q173" s="87"/>
      <c r="R173" s="87"/>
      <c r="S173" s="87"/>
      <c r="T173" s="87"/>
      <c r="U173" s="87"/>
      <c r="V173" s="87"/>
      <c r="W173" s="87"/>
      <c r="X173" s="87"/>
      <c r="Y173" s="88"/>
      <c r="Z173" s="40"/>
      <c r="AA173" s="40"/>
      <c r="AB173" s="40"/>
      <c r="AC173" s="40"/>
      <c r="AD173" s="40"/>
      <c r="AE173" s="40"/>
      <c r="AT173" s="18" t="s">
        <v>178</v>
      </c>
      <c r="AU173" s="18" t="s">
        <v>88</v>
      </c>
    </row>
    <row r="174" s="2" customFormat="1">
      <c r="A174" s="40"/>
      <c r="B174" s="41"/>
      <c r="C174" s="42"/>
      <c r="D174" s="252" t="s">
        <v>180</v>
      </c>
      <c r="E174" s="42"/>
      <c r="F174" s="256" t="s">
        <v>594</v>
      </c>
      <c r="G174" s="42"/>
      <c r="H174" s="42"/>
      <c r="I174" s="154"/>
      <c r="J174" s="154"/>
      <c r="K174" s="42"/>
      <c r="L174" s="42"/>
      <c r="M174" s="46"/>
      <c r="N174" s="254"/>
      <c r="O174" s="255"/>
      <c r="P174" s="87"/>
      <c r="Q174" s="87"/>
      <c r="R174" s="87"/>
      <c r="S174" s="87"/>
      <c r="T174" s="87"/>
      <c r="U174" s="87"/>
      <c r="V174" s="87"/>
      <c r="W174" s="87"/>
      <c r="X174" s="87"/>
      <c r="Y174" s="88"/>
      <c r="Z174" s="40"/>
      <c r="AA174" s="40"/>
      <c r="AB174" s="40"/>
      <c r="AC174" s="40"/>
      <c r="AD174" s="40"/>
      <c r="AE174" s="40"/>
      <c r="AT174" s="18" t="s">
        <v>180</v>
      </c>
      <c r="AU174" s="18" t="s">
        <v>88</v>
      </c>
    </row>
    <row r="175" s="13" customFormat="1">
      <c r="A175" s="13"/>
      <c r="B175" s="257"/>
      <c r="C175" s="258"/>
      <c r="D175" s="252" t="s">
        <v>182</v>
      </c>
      <c r="E175" s="259" t="s">
        <v>36</v>
      </c>
      <c r="F175" s="260" t="s">
        <v>587</v>
      </c>
      <c r="G175" s="258"/>
      <c r="H175" s="259" t="s">
        <v>36</v>
      </c>
      <c r="I175" s="261"/>
      <c r="J175" s="261"/>
      <c r="K175" s="258"/>
      <c r="L175" s="258"/>
      <c r="M175" s="262"/>
      <c r="N175" s="263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5"/>
      <c r="Z175" s="13"/>
      <c r="AA175" s="13"/>
      <c r="AB175" s="13"/>
      <c r="AC175" s="13"/>
      <c r="AD175" s="13"/>
      <c r="AE175" s="13"/>
      <c r="AT175" s="266" t="s">
        <v>182</v>
      </c>
      <c r="AU175" s="266" t="s">
        <v>88</v>
      </c>
      <c r="AV175" s="13" t="s">
        <v>88</v>
      </c>
      <c r="AW175" s="13" t="s">
        <v>5</v>
      </c>
      <c r="AX175" s="13" t="s">
        <v>81</v>
      </c>
      <c r="AY175" s="266" t="s">
        <v>168</v>
      </c>
    </row>
    <row r="176" s="13" customFormat="1">
      <c r="A176" s="13"/>
      <c r="B176" s="257"/>
      <c r="C176" s="258"/>
      <c r="D176" s="252" t="s">
        <v>182</v>
      </c>
      <c r="E176" s="259" t="s">
        <v>36</v>
      </c>
      <c r="F176" s="260" t="s">
        <v>588</v>
      </c>
      <c r="G176" s="258"/>
      <c r="H176" s="259" t="s">
        <v>36</v>
      </c>
      <c r="I176" s="261"/>
      <c r="J176" s="261"/>
      <c r="K176" s="258"/>
      <c r="L176" s="258"/>
      <c r="M176" s="262"/>
      <c r="N176" s="263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5"/>
      <c r="Z176" s="13"/>
      <c r="AA176" s="13"/>
      <c r="AB176" s="13"/>
      <c r="AC176" s="13"/>
      <c r="AD176" s="13"/>
      <c r="AE176" s="13"/>
      <c r="AT176" s="266" t="s">
        <v>182</v>
      </c>
      <c r="AU176" s="266" t="s">
        <v>88</v>
      </c>
      <c r="AV176" s="13" t="s">
        <v>88</v>
      </c>
      <c r="AW176" s="13" t="s">
        <v>5</v>
      </c>
      <c r="AX176" s="13" t="s">
        <v>81</v>
      </c>
      <c r="AY176" s="266" t="s">
        <v>168</v>
      </c>
    </row>
    <row r="177" s="14" customFormat="1">
      <c r="A177" s="14"/>
      <c r="B177" s="267"/>
      <c r="C177" s="268"/>
      <c r="D177" s="252" t="s">
        <v>182</v>
      </c>
      <c r="E177" s="269" t="s">
        <v>36</v>
      </c>
      <c r="F177" s="270" t="s">
        <v>589</v>
      </c>
      <c r="G177" s="268"/>
      <c r="H177" s="271">
        <v>7.4500000000000002</v>
      </c>
      <c r="I177" s="272"/>
      <c r="J177" s="272"/>
      <c r="K177" s="268"/>
      <c r="L177" s="268"/>
      <c r="M177" s="273"/>
      <c r="N177" s="274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Y177" s="276"/>
      <c r="Z177" s="14"/>
      <c r="AA177" s="14"/>
      <c r="AB177" s="14"/>
      <c r="AC177" s="14"/>
      <c r="AD177" s="14"/>
      <c r="AE177" s="14"/>
      <c r="AT177" s="277" t="s">
        <v>182</v>
      </c>
      <c r="AU177" s="277" t="s">
        <v>88</v>
      </c>
      <c r="AV177" s="14" t="s">
        <v>90</v>
      </c>
      <c r="AW177" s="14" t="s">
        <v>5</v>
      </c>
      <c r="AX177" s="14" t="s">
        <v>81</v>
      </c>
      <c r="AY177" s="277" t="s">
        <v>168</v>
      </c>
    </row>
    <row r="178" s="15" customFormat="1">
      <c r="A178" s="15"/>
      <c r="B178" s="278"/>
      <c r="C178" s="279"/>
      <c r="D178" s="252" t="s">
        <v>182</v>
      </c>
      <c r="E178" s="280" t="s">
        <v>36</v>
      </c>
      <c r="F178" s="281" t="s">
        <v>193</v>
      </c>
      <c r="G178" s="279"/>
      <c r="H178" s="282">
        <v>7.4500000000000002</v>
      </c>
      <c r="I178" s="283"/>
      <c r="J178" s="283"/>
      <c r="K178" s="279"/>
      <c r="L178" s="279"/>
      <c r="M178" s="284"/>
      <c r="N178" s="304"/>
      <c r="O178" s="305"/>
      <c r="P178" s="305"/>
      <c r="Q178" s="305"/>
      <c r="R178" s="305"/>
      <c r="S178" s="305"/>
      <c r="T178" s="305"/>
      <c r="U178" s="305"/>
      <c r="V178" s="305"/>
      <c r="W178" s="305"/>
      <c r="X178" s="305"/>
      <c r="Y178" s="306"/>
      <c r="Z178" s="15"/>
      <c r="AA178" s="15"/>
      <c r="AB178" s="15"/>
      <c r="AC178" s="15"/>
      <c r="AD178" s="15"/>
      <c r="AE178" s="15"/>
      <c r="AT178" s="288" t="s">
        <v>182</v>
      </c>
      <c r="AU178" s="288" t="s">
        <v>88</v>
      </c>
      <c r="AV178" s="15" t="s">
        <v>176</v>
      </c>
      <c r="AW178" s="15" t="s">
        <v>5</v>
      </c>
      <c r="AX178" s="15" t="s">
        <v>88</v>
      </c>
      <c r="AY178" s="288" t="s">
        <v>168</v>
      </c>
    </row>
    <row r="179" s="2" customFormat="1" ht="6.96" customHeight="1">
      <c r="A179" s="40"/>
      <c r="B179" s="62"/>
      <c r="C179" s="63"/>
      <c r="D179" s="63"/>
      <c r="E179" s="63"/>
      <c r="F179" s="63"/>
      <c r="G179" s="63"/>
      <c r="H179" s="63"/>
      <c r="I179" s="184"/>
      <c r="J179" s="184"/>
      <c r="K179" s="63"/>
      <c r="L179" s="63"/>
      <c r="M179" s="46"/>
      <c r="N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ZeD4OxBj6KgHbGheQxH23Vf/bWihza1XJX7bSJWiYV11P1gHdFrYntgysSkutTbNRzzAxtgvRbGLB+yrxYuwfg==" hashValue="RHl7icQMKB0H895OhkzOr2D9Ztoh4c3d5eQAuV76vGxhZviNujaU+0YEzcmImYxgqXkDqz63zldyI5boXjbsqA==" algorithmName="SHA-512" password="CDD6"/>
  <autoFilter ref="C89:L178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8:H78"/>
    <mergeCell ref="E80:H80"/>
    <mergeCell ref="E82:H82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46" customWidth="1"/>
    <col min="11" max="11" width="20.17" style="1" customWidth="1"/>
    <col min="12" max="12" width="15.5" style="1" customWidth="1"/>
    <col min="13" max="13" width="9.33" style="1" customWidth="1"/>
    <col min="14" max="14" width="10.83" style="1" hidden="1" customWidth="1"/>
    <col min="15" max="15" width="9.33" style="1" hidden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4.17" style="1" hidden="1" customWidth="1"/>
    <col min="22" max="22" width="14.17" style="1" hidden="1" customWidth="1"/>
    <col min="23" max="23" width="14.17" style="1" hidden="1" customWidth="1"/>
    <col min="24" max="24" width="14.17" style="1" hidden="1" customWidth="1"/>
    <col min="25" max="25" width="14.17" style="1" hidden="1" customWidth="1"/>
    <col min="26" max="26" width="16.33" style="1" customWidth="1"/>
    <col min="27" max="27" width="12.33" style="1" customWidth="1"/>
    <col min="28" max="28" width="15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J2" s="1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9"/>
      <c r="K3" s="148"/>
      <c r="L3" s="148"/>
      <c r="M3" s="21"/>
      <c r="AT3" s="18" t="s">
        <v>90</v>
      </c>
    </row>
    <row r="4" s="1" customFormat="1" ht="24.96" customHeight="1">
      <c r="B4" s="21"/>
      <c r="D4" s="150" t="s">
        <v>132</v>
      </c>
      <c r="I4" s="146"/>
      <c r="J4" s="146"/>
      <c r="M4" s="21"/>
      <c r="N4" s="151" t="s">
        <v>11</v>
      </c>
      <c r="AT4" s="18" t="s">
        <v>5</v>
      </c>
    </row>
    <row r="5" s="1" customFormat="1" ht="6.96" customHeight="1">
      <c r="B5" s="21"/>
      <c r="I5" s="146"/>
      <c r="J5" s="146"/>
      <c r="M5" s="21"/>
    </row>
    <row r="6" s="1" customFormat="1" ht="12" customHeight="1">
      <c r="B6" s="21"/>
      <c r="D6" s="152" t="s">
        <v>17</v>
      </c>
      <c r="I6" s="146"/>
      <c r="J6" s="146"/>
      <c r="M6" s="21"/>
    </row>
    <row r="7" s="1" customFormat="1" ht="16.5" customHeight="1">
      <c r="B7" s="21"/>
      <c r="E7" s="153" t="str">
        <f>'Rekapitulace zakázky'!K6</f>
        <v xml:space="preserve">Oprava trati v úseku Teplice, zámecká zahrada - Úpořiny   ( změna č.1 po prohlídce staveniště )</v>
      </c>
      <c r="F7" s="152"/>
      <c r="G7" s="152"/>
      <c r="H7" s="152"/>
      <c r="I7" s="146"/>
      <c r="J7" s="146"/>
      <c r="M7" s="21"/>
    </row>
    <row r="8" s="1" customFormat="1" ht="12" customHeight="1">
      <c r="B8" s="21"/>
      <c r="D8" s="152" t="s">
        <v>133</v>
      </c>
      <c r="I8" s="146"/>
      <c r="J8" s="146"/>
      <c r="M8" s="21"/>
    </row>
    <row r="9" s="2" customFormat="1" ht="16.5" customHeight="1">
      <c r="A9" s="40"/>
      <c r="B9" s="46"/>
      <c r="C9" s="40"/>
      <c r="D9" s="40"/>
      <c r="E9" s="153" t="s">
        <v>134</v>
      </c>
      <c r="F9" s="40"/>
      <c r="G9" s="40"/>
      <c r="H9" s="40"/>
      <c r="I9" s="154"/>
      <c r="J9" s="154"/>
      <c r="K9" s="40"/>
      <c r="L9" s="40"/>
      <c r="M9" s="15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135</v>
      </c>
      <c r="E10" s="40"/>
      <c r="F10" s="40"/>
      <c r="G10" s="40"/>
      <c r="H10" s="40"/>
      <c r="I10" s="154"/>
      <c r="J10" s="154"/>
      <c r="K10" s="40"/>
      <c r="L10" s="40"/>
      <c r="M10" s="15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595</v>
      </c>
      <c r="F11" s="40"/>
      <c r="G11" s="40"/>
      <c r="H11" s="40"/>
      <c r="I11" s="154"/>
      <c r="J11" s="154"/>
      <c r="K11" s="40"/>
      <c r="L11" s="40"/>
      <c r="M11" s="15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4"/>
      <c r="J12" s="154"/>
      <c r="K12" s="40"/>
      <c r="L12" s="40"/>
      <c r="M12" s="15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19</v>
      </c>
      <c r="E13" s="40"/>
      <c r="F13" s="138" t="s">
        <v>36</v>
      </c>
      <c r="G13" s="40"/>
      <c r="H13" s="40"/>
      <c r="I13" s="157" t="s">
        <v>21</v>
      </c>
      <c r="J13" s="158" t="s">
        <v>36</v>
      </c>
      <c r="K13" s="40"/>
      <c r="L13" s="40"/>
      <c r="M13" s="15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23</v>
      </c>
      <c r="E14" s="40"/>
      <c r="F14" s="138" t="s">
        <v>24</v>
      </c>
      <c r="G14" s="40"/>
      <c r="H14" s="40"/>
      <c r="I14" s="157" t="s">
        <v>25</v>
      </c>
      <c r="J14" s="159" t="str">
        <f>'Rekapitulace zakázky'!AN8</f>
        <v>2. 8. 2019</v>
      </c>
      <c r="K14" s="40"/>
      <c r="L14" s="40"/>
      <c r="M14" s="15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54"/>
      <c r="J15" s="154"/>
      <c r="K15" s="40"/>
      <c r="L15" s="40"/>
      <c r="M15" s="15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31</v>
      </c>
      <c r="E16" s="40"/>
      <c r="F16" s="40"/>
      <c r="G16" s="40"/>
      <c r="H16" s="40"/>
      <c r="I16" s="157" t="s">
        <v>32</v>
      </c>
      <c r="J16" s="158" t="s">
        <v>33</v>
      </c>
      <c r="K16" s="40"/>
      <c r="L16" s="40"/>
      <c r="M16" s="15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34</v>
      </c>
      <c r="F17" s="40"/>
      <c r="G17" s="40"/>
      <c r="H17" s="40"/>
      <c r="I17" s="157" t="s">
        <v>35</v>
      </c>
      <c r="J17" s="158" t="s">
        <v>36</v>
      </c>
      <c r="K17" s="40"/>
      <c r="L17" s="40"/>
      <c r="M17" s="15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4"/>
      <c r="J18" s="154"/>
      <c r="K18" s="40"/>
      <c r="L18" s="40"/>
      <c r="M18" s="15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37</v>
      </c>
      <c r="E19" s="40"/>
      <c r="F19" s="40"/>
      <c r="G19" s="40"/>
      <c r="H19" s="40"/>
      <c r="I19" s="157" t="s">
        <v>32</v>
      </c>
      <c r="J19" s="34" t="str">
        <f>'Rekapitulace zakázky'!AN13</f>
        <v>Vyplň údaj</v>
      </c>
      <c r="K19" s="40"/>
      <c r="L19" s="40"/>
      <c r="M19" s="15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8"/>
      <c r="G20" s="138"/>
      <c r="H20" s="138"/>
      <c r="I20" s="157" t="s">
        <v>35</v>
      </c>
      <c r="J20" s="34" t="str">
        <f>'Rekapitulace zakázky'!AN14</f>
        <v>Vyplň údaj</v>
      </c>
      <c r="K20" s="40"/>
      <c r="L20" s="40"/>
      <c r="M20" s="15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4"/>
      <c r="J21" s="154"/>
      <c r="K21" s="40"/>
      <c r="L21" s="40"/>
      <c r="M21" s="15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39</v>
      </c>
      <c r="E22" s="40"/>
      <c r="F22" s="40"/>
      <c r="G22" s="40"/>
      <c r="H22" s="40"/>
      <c r="I22" s="157" t="s">
        <v>32</v>
      </c>
      <c r="J22" s="158" t="str">
        <f>IF('Rekapitulace zakázky'!AN16="","",'Rekapitulace zakázky'!AN16)</f>
        <v/>
      </c>
      <c r="K22" s="40"/>
      <c r="L22" s="40"/>
      <c r="M22" s="15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tr">
        <f>IF('Rekapitulace zakázky'!E17="","",'Rekapitulace zakázky'!E17)</f>
        <v xml:space="preserve"> </v>
      </c>
      <c r="F23" s="40"/>
      <c r="G23" s="40"/>
      <c r="H23" s="40"/>
      <c r="I23" s="157" t="s">
        <v>35</v>
      </c>
      <c r="J23" s="158" t="str">
        <f>IF('Rekapitulace zakázky'!AN17="","",'Rekapitulace zakázky'!AN17)</f>
        <v/>
      </c>
      <c r="K23" s="40"/>
      <c r="L23" s="40"/>
      <c r="M23" s="15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4"/>
      <c r="J24" s="154"/>
      <c r="K24" s="40"/>
      <c r="L24" s="40"/>
      <c r="M24" s="15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41</v>
      </c>
      <c r="E25" s="40"/>
      <c r="F25" s="40"/>
      <c r="G25" s="40"/>
      <c r="H25" s="40"/>
      <c r="I25" s="157" t="s">
        <v>32</v>
      </c>
      <c r="J25" s="158" t="s">
        <v>36</v>
      </c>
      <c r="K25" s="40"/>
      <c r="L25" s="40"/>
      <c r="M25" s="15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42</v>
      </c>
      <c r="F26" s="40"/>
      <c r="G26" s="40"/>
      <c r="H26" s="40"/>
      <c r="I26" s="157" t="s">
        <v>35</v>
      </c>
      <c r="J26" s="158" t="s">
        <v>36</v>
      </c>
      <c r="K26" s="40"/>
      <c r="L26" s="40"/>
      <c r="M26" s="15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4"/>
      <c r="J27" s="154"/>
      <c r="K27" s="40"/>
      <c r="L27" s="40"/>
      <c r="M27" s="15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43</v>
      </c>
      <c r="E28" s="40"/>
      <c r="F28" s="40"/>
      <c r="G28" s="40"/>
      <c r="H28" s="40"/>
      <c r="I28" s="154"/>
      <c r="J28" s="154"/>
      <c r="K28" s="40"/>
      <c r="L28" s="40"/>
      <c r="M28" s="15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60"/>
      <c r="B29" s="161"/>
      <c r="C29" s="160"/>
      <c r="D29" s="160"/>
      <c r="E29" s="162" t="s">
        <v>44</v>
      </c>
      <c r="F29" s="162"/>
      <c r="G29" s="162"/>
      <c r="H29" s="162"/>
      <c r="I29" s="163"/>
      <c r="J29" s="163"/>
      <c r="K29" s="160"/>
      <c r="L29" s="160"/>
      <c r="M29" s="16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4"/>
      <c r="J30" s="154"/>
      <c r="K30" s="40"/>
      <c r="L30" s="40"/>
      <c r="M30" s="15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6"/>
      <c r="J31" s="166"/>
      <c r="K31" s="165"/>
      <c r="L31" s="165"/>
      <c r="M31" s="15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52" t="s">
        <v>137</v>
      </c>
      <c r="F32" s="40"/>
      <c r="G32" s="40"/>
      <c r="H32" s="40"/>
      <c r="I32" s="154"/>
      <c r="J32" s="154"/>
      <c r="K32" s="167">
        <f>I65</f>
        <v>0</v>
      </c>
      <c r="L32" s="40"/>
      <c r="M32" s="15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52" t="s">
        <v>138</v>
      </c>
      <c r="F33" s="40"/>
      <c r="G33" s="40"/>
      <c r="H33" s="40"/>
      <c r="I33" s="154"/>
      <c r="J33" s="154"/>
      <c r="K33" s="167">
        <f>J65</f>
        <v>0</v>
      </c>
      <c r="L33" s="40"/>
      <c r="M33" s="15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8" t="s">
        <v>45</v>
      </c>
      <c r="E34" s="40"/>
      <c r="F34" s="40"/>
      <c r="G34" s="40"/>
      <c r="H34" s="40"/>
      <c r="I34" s="154"/>
      <c r="J34" s="154"/>
      <c r="K34" s="169">
        <f>ROUND(K90, 2)</f>
        <v>0</v>
      </c>
      <c r="L34" s="40"/>
      <c r="M34" s="15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5"/>
      <c r="E35" s="165"/>
      <c r="F35" s="165"/>
      <c r="G35" s="165"/>
      <c r="H35" s="165"/>
      <c r="I35" s="166"/>
      <c r="J35" s="166"/>
      <c r="K35" s="165"/>
      <c r="L35" s="165"/>
      <c r="M35" s="15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70" t="s">
        <v>47</v>
      </c>
      <c r="G36" s="40"/>
      <c r="H36" s="40"/>
      <c r="I36" s="171" t="s">
        <v>46</v>
      </c>
      <c r="J36" s="154"/>
      <c r="K36" s="170" t="s">
        <v>48</v>
      </c>
      <c r="L36" s="40"/>
      <c r="M36" s="15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172" t="s">
        <v>49</v>
      </c>
      <c r="E37" s="152" t="s">
        <v>50</v>
      </c>
      <c r="F37" s="167">
        <f>ROUND((SUM(BE90:BE290)),  2)</f>
        <v>0</v>
      </c>
      <c r="G37" s="40"/>
      <c r="H37" s="40"/>
      <c r="I37" s="173">
        <v>0.20999999999999999</v>
      </c>
      <c r="J37" s="154"/>
      <c r="K37" s="167">
        <f>ROUND(((SUM(BE90:BE290))*I37),  2)</f>
        <v>0</v>
      </c>
      <c r="L37" s="40"/>
      <c r="M37" s="15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7">
        <f>ROUND((SUM(BF90:BF290)),  2)</f>
        <v>0</v>
      </c>
      <c r="G38" s="40"/>
      <c r="H38" s="40"/>
      <c r="I38" s="173">
        <v>0.14999999999999999</v>
      </c>
      <c r="J38" s="154"/>
      <c r="K38" s="167">
        <f>ROUND(((SUM(BF90:BF290))*I38),  2)</f>
        <v>0</v>
      </c>
      <c r="L38" s="40"/>
      <c r="M38" s="15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14.4" customHeight="1">
      <c r="A39" s="40"/>
      <c r="B39" s="46"/>
      <c r="C39" s="40"/>
      <c r="D39" s="152" t="s">
        <v>49</v>
      </c>
      <c r="E39" s="152" t="s">
        <v>52</v>
      </c>
      <c r="F39" s="167">
        <f>ROUND((SUM(BG90:BG290)),  2)</f>
        <v>0</v>
      </c>
      <c r="G39" s="40"/>
      <c r="H39" s="40"/>
      <c r="I39" s="173">
        <v>0.20999999999999999</v>
      </c>
      <c r="J39" s="154"/>
      <c r="K39" s="167">
        <f>0</f>
        <v>0</v>
      </c>
      <c r="L39" s="40"/>
      <c r="M39" s="15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152" t="s">
        <v>53</v>
      </c>
      <c r="F40" s="167">
        <f>ROUND((SUM(BH90:BH290)),  2)</f>
        <v>0</v>
      </c>
      <c r="G40" s="40"/>
      <c r="H40" s="40"/>
      <c r="I40" s="173">
        <v>0.14999999999999999</v>
      </c>
      <c r="J40" s="154"/>
      <c r="K40" s="167">
        <f>0</f>
        <v>0</v>
      </c>
      <c r="L40" s="40"/>
      <c r="M40" s="15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2" t="s">
        <v>54</v>
      </c>
      <c r="F41" s="167">
        <f>ROUND((SUM(BI90:BI290)),  2)</f>
        <v>0</v>
      </c>
      <c r="G41" s="40"/>
      <c r="H41" s="40"/>
      <c r="I41" s="173">
        <v>0</v>
      </c>
      <c r="J41" s="154"/>
      <c r="K41" s="167">
        <f>0</f>
        <v>0</v>
      </c>
      <c r="L41" s="40"/>
      <c r="M41" s="15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54"/>
      <c r="J42" s="154"/>
      <c r="K42" s="40"/>
      <c r="L42" s="40"/>
      <c r="M42" s="15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74"/>
      <c r="D43" s="175" t="s">
        <v>55</v>
      </c>
      <c r="E43" s="176"/>
      <c r="F43" s="176"/>
      <c r="G43" s="177" t="s">
        <v>56</v>
      </c>
      <c r="H43" s="178" t="s">
        <v>57</v>
      </c>
      <c r="I43" s="179"/>
      <c r="J43" s="179"/>
      <c r="K43" s="180">
        <f>SUM(K34:K41)</f>
        <v>0</v>
      </c>
      <c r="L43" s="181"/>
      <c r="M43" s="15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82"/>
      <c r="C44" s="183"/>
      <c r="D44" s="183"/>
      <c r="E44" s="183"/>
      <c r="F44" s="183"/>
      <c r="G44" s="183"/>
      <c r="H44" s="183"/>
      <c r="I44" s="184"/>
      <c r="J44" s="184"/>
      <c r="K44" s="183"/>
      <c r="L44" s="183"/>
      <c r="M44" s="15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85"/>
      <c r="C48" s="186"/>
      <c r="D48" s="186"/>
      <c r="E48" s="186"/>
      <c r="F48" s="186"/>
      <c r="G48" s="186"/>
      <c r="H48" s="186"/>
      <c r="I48" s="187"/>
      <c r="J48" s="187"/>
      <c r="K48" s="186"/>
      <c r="L48" s="186"/>
      <c r="M48" s="155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4" t="s">
        <v>139</v>
      </c>
      <c r="D49" s="42"/>
      <c r="E49" s="42"/>
      <c r="F49" s="42"/>
      <c r="G49" s="42"/>
      <c r="H49" s="42"/>
      <c r="I49" s="154"/>
      <c r="J49" s="154"/>
      <c r="K49" s="42"/>
      <c r="L49" s="42"/>
      <c r="M49" s="155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54"/>
      <c r="J50" s="154"/>
      <c r="K50" s="42"/>
      <c r="L50" s="42"/>
      <c r="M50" s="155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17</v>
      </c>
      <c r="D51" s="42"/>
      <c r="E51" s="42"/>
      <c r="F51" s="42"/>
      <c r="G51" s="42"/>
      <c r="H51" s="42"/>
      <c r="I51" s="154"/>
      <c r="J51" s="154"/>
      <c r="K51" s="42"/>
      <c r="L51" s="42"/>
      <c r="M51" s="155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8" t="str">
        <f>E7</f>
        <v xml:space="preserve">Oprava trati v úseku Teplice, zámecká zahrada - Úpořiny   ( změna č.1 po prohlídce staveniště )</v>
      </c>
      <c r="F52" s="33"/>
      <c r="G52" s="33"/>
      <c r="H52" s="33"/>
      <c r="I52" s="154"/>
      <c r="J52" s="154"/>
      <c r="K52" s="42"/>
      <c r="L52" s="42"/>
      <c r="M52" s="155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146"/>
      <c r="J53" s="146"/>
      <c r="K53" s="23"/>
      <c r="L53" s="23"/>
      <c r="M53" s="21"/>
    </row>
    <row r="54" s="2" customFormat="1" ht="16.5" customHeight="1">
      <c r="A54" s="40"/>
      <c r="B54" s="41"/>
      <c r="C54" s="42"/>
      <c r="D54" s="42"/>
      <c r="E54" s="188" t="s">
        <v>134</v>
      </c>
      <c r="F54" s="42"/>
      <c r="G54" s="42"/>
      <c r="H54" s="42"/>
      <c r="I54" s="154"/>
      <c r="J54" s="154"/>
      <c r="K54" s="42"/>
      <c r="L54" s="42"/>
      <c r="M54" s="155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3" t="s">
        <v>135</v>
      </c>
      <c r="D55" s="42"/>
      <c r="E55" s="42"/>
      <c r="F55" s="42"/>
      <c r="G55" s="42"/>
      <c r="H55" s="42"/>
      <c r="I55" s="154"/>
      <c r="J55" s="154"/>
      <c r="K55" s="42"/>
      <c r="L55" s="42"/>
      <c r="M55" s="155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2" t="str">
        <f>E11</f>
        <v xml:space="preserve">Č3 - KV3 - ZV1  ( změna č.1 po prohlídce staveniště )</v>
      </c>
      <c r="F56" s="42"/>
      <c r="G56" s="42"/>
      <c r="H56" s="42"/>
      <c r="I56" s="154"/>
      <c r="J56" s="154"/>
      <c r="K56" s="42"/>
      <c r="L56" s="42"/>
      <c r="M56" s="155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54"/>
      <c r="J57" s="154"/>
      <c r="K57" s="42"/>
      <c r="L57" s="42"/>
      <c r="M57" s="155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3" t="s">
        <v>23</v>
      </c>
      <c r="D58" s="42"/>
      <c r="E58" s="42"/>
      <c r="F58" s="28" t="str">
        <f>F14</f>
        <v>TK Řetenice - Úpořiny</v>
      </c>
      <c r="G58" s="42"/>
      <c r="H58" s="42"/>
      <c r="I58" s="157" t="s">
        <v>25</v>
      </c>
      <c r="J58" s="159" t="str">
        <f>IF(J14="","",J14)</f>
        <v>2. 8. 2019</v>
      </c>
      <c r="K58" s="42"/>
      <c r="L58" s="42"/>
      <c r="M58" s="155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54"/>
      <c r="J59" s="154"/>
      <c r="K59" s="42"/>
      <c r="L59" s="42"/>
      <c r="M59" s="155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3" t="s">
        <v>31</v>
      </c>
      <c r="D60" s="42"/>
      <c r="E60" s="42"/>
      <c r="F60" s="28" t="str">
        <f>E17</f>
        <v>SŽDC s.o. OŘ UNL, ST Most</v>
      </c>
      <c r="G60" s="42"/>
      <c r="H60" s="42"/>
      <c r="I60" s="157" t="s">
        <v>39</v>
      </c>
      <c r="J60" s="189" t="str">
        <f>E23</f>
        <v xml:space="preserve"> </v>
      </c>
      <c r="K60" s="42"/>
      <c r="L60" s="42"/>
      <c r="M60" s="15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3" t="s">
        <v>37</v>
      </c>
      <c r="D61" s="42"/>
      <c r="E61" s="42"/>
      <c r="F61" s="28" t="str">
        <f>IF(E20="","",E20)</f>
        <v>Vyplň údaj</v>
      </c>
      <c r="G61" s="42"/>
      <c r="H61" s="42"/>
      <c r="I61" s="157" t="s">
        <v>41</v>
      </c>
      <c r="J61" s="189" t="str">
        <f>E26</f>
        <v>Ing. Střítezský Petr</v>
      </c>
      <c r="K61" s="42"/>
      <c r="L61" s="42"/>
      <c r="M61" s="15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54"/>
      <c r="J62" s="154"/>
      <c r="K62" s="42"/>
      <c r="L62" s="42"/>
      <c r="M62" s="155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90" t="s">
        <v>140</v>
      </c>
      <c r="D63" s="191"/>
      <c r="E63" s="191"/>
      <c r="F63" s="191"/>
      <c r="G63" s="191"/>
      <c r="H63" s="191"/>
      <c r="I63" s="192" t="s">
        <v>141</v>
      </c>
      <c r="J63" s="192" t="s">
        <v>142</v>
      </c>
      <c r="K63" s="193" t="s">
        <v>143</v>
      </c>
      <c r="L63" s="191"/>
      <c r="M63" s="155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54"/>
      <c r="J64" s="154"/>
      <c r="K64" s="42"/>
      <c r="L64" s="42"/>
      <c r="M64" s="15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94" t="s">
        <v>79</v>
      </c>
      <c r="D65" s="42"/>
      <c r="E65" s="42"/>
      <c r="F65" s="42"/>
      <c r="G65" s="42"/>
      <c r="H65" s="42"/>
      <c r="I65" s="195">
        <f>Q90</f>
        <v>0</v>
      </c>
      <c r="J65" s="195">
        <f>R90</f>
        <v>0</v>
      </c>
      <c r="K65" s="105">
        <f>K90</f>
        <v>0</v>
      </c>
      <c r="L65" s="42"/>
      <c r="M65" s="15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8" t="s">
        <v>144</v>
      </c>
    </row>
    <row r="66" s="9" customFormat="1" ht="24.96" customHeight="1">
      <c r="A66" s="9"/>
      <c r="B66" s="196"/>
      <c r="C66" s="197"/>
      <c r="D66" s="198" t="s">
        <v>145</v>
      </c>
      <c r="E66" s="199"/>
      <c r="F66" s="199"/>
      <c r="G66" s="199"/>
      <c r="H66" s="199"/>
      <c r="I66" s="200">
        <f>Q91</f>
        <v>0</v>
      </c>
      <c r="J66" s="200">
        <f>R91</f>
        <v>0</v>
      </c>
      <c r="K66" s="201">
        <f>K91</f>
        <v>0</v>
      </c>
      <c r="L66" s="197"/>
      <c r="M66" s="20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203"/>
      <c r="C67" s="130"/>
      <c r="D67" s="204" t="s">
        <v>146</v>
      </c>
      <c r="E67" s="205"/>
      <c r="F67" s="205"/>
      <c r="G67" s="205"/>
      <c r="H67" s="205"/>
      <c r="I67" s="206">
        <f>Q92</f>
        <v>0</v>
      </c>
      <c r="J67" s="206">
        <f>R92</f>
        <v>0</v>
      </c>
      <c r="K67" s="207">
        <f>K92</f>
        <v>0</v>
      </c>
      <c r="L67" s="130"/>
      <c r="M67" s="20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96"/>
      <c r="C68" s="197"/>
      <c r="D68" s="198" t="s">
        <v>147</v>
      </c>
      <c r="E68" s="199"/>
      <c r="F68" s="199"/>
      <c r="G68" s="199"/>
      <c r="H68" s="199"/>
      <c r="I68" s="200">
        <f>Q232</f>
        <v>0</v>
      </c>
      <c r="J68" s="200">
        <f>R232</f>
        <v>0</v>
      </c>
      <c r="K68" s="201">
        <f>K232</f>
        <v>0</v>
      </c>
      <c r="L68" s="197"/>
      <c r="M68" s="20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154"/>
      <c r="J69" s="154"/>
      <c r="K69" s="42"/>
      <c r="L69" s="42"/>
      <c r="M69" s="155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2"/>
      <c r="C70" s="63"/>
      <c r="D70" s="63"/>
      <c r="E70" s="63"/>
      <c r="F70" s="63"/>
      <c r="G70" s="63"/>
      <c r="H70" s="63"/>
      <c r="I70" s="184"/>
      <c r="J70" s="184"/>
      <c r="K70" s="63"/>
      <c r="L70" s="63"/>
      <c r="M70" s="155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4"/>
      <c r="C74" s="65"/>
      <c r="D74" s="65"/>
      <c r="E74" s="65"/>
      <c r="F74" s="65"/>
      <c r="G74" s="65"/>
      <c r="H74" s="65"/>
      <c r="I74" s="187"/>
      <c r="J74" s="187"/>
      <c r="K74" s="65"/>
      <c r="L74" s="65"/>
      <c r="M74" s="155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148</v>
      </c>
      <c r="D75" s="42"/>
      <c r="E75" s="42"/>
      <c r="F75" s="42"/>
      <c r="G75" s="42"/>
      <c r="H75" s="42"/>
      <c r="I75" s="154"/>
      <c r="J75" s="154"/>
      <c r="K75" s="42"/>
      <c r="L75" s="42"/>
      <c r="M75" s="15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54"/>
      <c r="J76" s="154"/>
      <c r="K76" s="42"/>
      <c r="L76" s="42"/>
      <c r="M76" s="15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2"/>
      <c r="E77" s="42"/>
      <c r="F77" s="42"/>
      <c r="G77" s="42"/>
      <c r="H77" s="42"/>
      <c r="I77" s="154"/>
      <c r="J77" s="154"/>
      <c r="K77" s="42"/>
      <c r="L77" s="42"/>
      <c r="M77" s="15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88" t="str">
        <f>E7</f>
        <v xml:space="preserve">Oprava trati v úseku Teplice, zámecká zahrada - Úpořiny   ( změna č.1 po prohlídce staveniště )</v>
      </c>
      <c r="F78" s="33"/>
      <c r="G78" s="33"/>
      <c r="H78" s="33"/>
      <c r="I78" s="154"/>
      <c r="J78" s="154"/>
      <c r="K78" s="42"/>
      <c r="L78" s="42"/>
      <c r="M78" s="155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2"/>
      <c r="C79" s="33" t="s">
        <v>133</v>
      </c>
      <c r="D79" s="23"/>
      <c r="E79" s="23"/>
      <c r="F79" s="23"/>
      <c r="G79" s="23"/>
      <c r="H79" s="23"/>
      <c r="I79" s="146"/>
      <c r="J79" s="146"/>
      <c r="K79" s="23"/>
      <c r="L79" s="23"/>
      <c r="M79" s="21"/>
    </row>
    <row r="80" s="2" customFormat="1" ht="16.5" customHeight="1">
      <c r="A80" s="40"/>
      <c r="B80" s="41"/>
      <c r="C80" s="42"/>
      <c r="D80" s="42"/>
      <c r="E80" s="188" t="s">
        <v>134</v>
      </c>
      <c r="F80" s="42"/>
      <c r="G80" s="42"/>
      <c r="H80" s="42"/>
      <c r="I80" s="154"/>
      <c r="J80" s="154"/>
      <c r="K80" s="42"/>
      <c r="L80" s="42"/>
      <c r="M80" s="15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135</v>
      </c>
      <c r="D81" s="42"/>
      <c r="E81" s="42"/>
      <c r="F81" s="42"/>
      <c r="G81" s="42"/>
      <c r="H81" s="42"/>
      <c r="I81" s="154"/>
      <c r="J81" s="154"/>
      <c r="K81" s="42"/>
      <c r="L81" s="42"/>
      <c r="M81" s="15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2" t="str">
        <f>E11</f>
        <v xml:space="preserve">Č3 - KV3 - ZV1  ( změna č.1 po prohlídce staveniště )</v>
      </c>
      <c r="F82" s="42"/>
      <c r="G82" s="42"/>
      <c r="H82" s="42"/>
      <c r="I82" s="154"/>
      <c r="J82" s="154"/>
      <c r="K82" s="42"/>
      <c r="L82" s="42"/>
      <c r="M82" s="15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54"/>
      <c r="J83" s="154"/>
      <c r="K83" s="42"/>
      <c r="L83" s="42"/>
      <c r="M83" s="15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23</v>
      </c>
      <c r="D84" s="42"/>
      <c r="E84" s="42"/>
      <c r="F84" s="28" t="str">
        <f>F14</f>
        <v>TK Řetenice - Úpořiny</v>
      </c>
      <c r="G84" s="42"/>
      <c r="H84" s="42"/>
      <c r="I84" s="157" t="s">
        <v>25</v>
      </c>
      <c r="J84" s="159" t="str">
        <f>IF(J14="","",J14)</f>
        <v>2. 8. 2019</v>
      </c>
      <c r="K84" s="42"/>
      <c r="L84" s="42"/>
      <c r="M84" s="15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54"/>
      <c r="J85" s="154"/>
      <c r="K85" s="42"/>
      <c r="L85" s="42"/>
      <c r="M85" s="15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3" t="s">
        <v>31</v>
      </c>
      <c r="D86" s="42"/>
      <c r="E86" s="42"/>
      <c r="F86" s="28" t="str">
        <f>E17</f>
        <v>SŽDC s.o. OŘ UNL, ST Most</v>
      </c>
      <c r="G86" s="42"/>
      <c r="H86" s="42"/>
      <c r="I86" s="157" t="s">
        <v>39</v>
      </c>
      <c r="J86" s="189" t="str">
        <f>E23</f>
        <v xml:space="preserve"> </v>
      </c>
      <c r="K86" s="42"/>
      <c r="L86" s="42"/>
      <c r="M86" s="15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3" t="s">
        <v>37</v>
      </c>
      <c r="D87" s="42"/>
      <c r="E87" s="42"/>
      <c r="F87" s="28" t="str">
        <f>IF(E20="","",E20)</f>
        <v>Vyplň údaj</v>
      </c>
      <c r="G87" s="42"/>
      <c r="H87" s="42"/>
      <c r="I87" s="157" t="s">
        <v>41</v>
      </c>
      <c r="J87" s="189" t="str">
        <f>E26</f>
        <v>Ing. Střítezský Petr</v>
      </c>
      <c r="K87" s="42"/>
      <c r="L87" s="42"/>
      <c r="M87" s="15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154"/>
      <c r="J88" s="154"/>
      <c r="K88" s="42"/>
      <c r="L88" s="42"/>
      <c r="M88" s="15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209"/>
      <c r="B89" s="210"/>
      <c r="C89" s="211" t="s">
        <v>149</v>
      </c>
      <c r="D89" s="212" t="s">
        <v>64</v>
      </c>
      <c r="E89" s="212" t="s">
        <v>60</v>
      </c>
      <c r="F89" s="212" t="s">
        <v>61</v>
      </c>
      <c r="G89" s="212" t="s">
        <v>150</v>
      </c>
      <c r="H89" s="212" t="s">
        <v>151</v>
      </c>
      <c r="I89" s="213" t="s">
        <v>152</v>
      </c>
      <c r="J89" s="213" t="s">
        <v>153</v>
      </c>
      <c r="K89" s="212" t="s">
        <v>143</v>
      </c>
      <c r="L89" s="214" t="s">
        <v>154</v>
      </c>
      <c r="M89" s="215"/>
      <c r="N89" s="95" t="s">
        <v>36</v>
      </c>
      <c r="O89" s="96" t="s">
        <v>49</v>
      </c>
      <c r="P89" s="96" t="s">
        <v>155</v>
      </c>
      <c r="Q89" s="96" t="s">
        <v>156</v>
      </c>
      <c r="R89" s="96" t="s">
        <v>157</v>
      </c>
      <c r="S89" s="96" t="s">
        <v>158</v>
      </c>
      <c r="T89" s="96" t="s">
        <v>159</v>
      </c>
      <c r="U89" s="96" t="s">
        <v>160</v>
      </c>
      <c r="V89" s="96" t="s">
        <v>161</v>
      </c>
      <c r="W89" s="96" t="s">
        <v>162</v>
      </c>
      <c r="X89" s="96" t="s">
        <v>163</v>
      </c>
      <c r="Y89" s="97" t="s">
        <v>164</v>
      </c>
      <c r="Z89" s="209"/>
      <c r="AA89" s="209"/>
      <c r="AB89" s="209"/>
      <c r="AC89" s="209"/>
      <c r="AD89" s="209"/>
      <c r="AE89" s="209"/>
    </row>
    <row r="90" s="2" customFormat="1" ht="22.8" customHeight="1">
      <c r="A90" s="40"/>
      <c r="B90" s="41"/>
      <c r="C90" s="102" t="s">
        <v>165</v>
      </c>
      <c r="D90" s="42"/>
      <c r="E90" s="42"/>
      <c r="F90" s="42"/>
      <c r="G90" s="42"/>
      <c r="H90" s="42"/>
      <c r="I90" s="154"/>
      <c r="J90" s="154"/>
      <c r="K90" s="216">
        <f>BK90</f>
        <v>0</v>
      </c>
      <c r="L90" s="42"/>
      <c r="M90" s="46"/>
      <c r="N90" s="98"/>
      <c r="O90" s="217"/>
      <c r="P90" s="99"/>
      <c r="Q90" s="218">
        <f>Q91+Q232</f>
        <v>0</v>
      </c>
      <c r="R90" s="218">
        <f>R91+R232</f>
        <v>0</v>
      </c>
      <c r="S90" s="99"/>
      <c r="T90" s="219">
        <f>T91+T232</f>
        <v>0</v>
      </c>
      <c r="U90" s="99"/>
      <c r="V90" s="219">
        <f>V91+V232</f>
        <v>45.388859999999994</v>
      </c>
      <c r="W90" s="99"/>
      <c r="X90" s="219">
        <f>X91+X232</f>
        <v>0</v>
      </c>
      <c r="Y90" s="100"/>
      <c r="Z90" s="40"/>
      <c r="AA90" s="40"/>
      <c r="AB90" s="40"/>
      <c r="AC90" s="40"/>
      <c r="AD90" s="40"/>
      <c r="AE90" s="40"/>
      <c r="AT90" s="18" t="s">
        <v>80</v>
      </c>
      <c r="AU90" s="18" t="s">
        <v>144</v>
      </c>
      <c r="BK90" s="220">
        <f>BK91+BK232</f>
        <v>0</v>
      </c>
    </row>
    <row r="91" s="12" customFormat="1" ht="25.92" customHeight="1">
      <c r="A91" s="12"/>
      <c r="B91" s="221"/>
      <c r="C91" s="222"/>
      <c r="D91" s="223" t="s">
        <v>80</v>
      </c>
      <c r="E91" s="224" t="s">
        <v>166</v>
      </c>
      <c r="F91" s="224" t="s">
        <v>167</v>
      </c>
      <c r="G91" s="222"/>
      <c r="H91" s="222"/>
      <c r="I91" s="225"/>
      <c r="J91" s="225"/>
      <c r="K91" s="226">
        <f>BK91</f>
        <v>0</v>
      </c>
      <c r="L91" s="222"/>
      <c r="M91" s="227"/>
      <c r="N91" s="228"/>
      <c r="O91" s="229"/>
      <c r="P91" s="229"/>
      <c r="Q91" s="230">
        <f>Q92</f>
        <v>0</v>
      </c>
      <c r="R91" s="230">
        <f>R92</f>
        <v>0</v>
      </c>
      <c r="S91" s="229"/>
      <c r="T91" s="231">
        <f>T92</f>
        <v>0</v>
      </c>
      <c r="U91" s="229"/>
      <c r="V91" s="231">
        <f>V92</f>
        <v>0</v>
      </c>
      <c r="W91" s="229"/>
      <c r="X91" s="231">
        <f>X92</f>
        <v>0</v>
      </c>
      <c r="Y91" s="232"/>
      <c r="Z91" s="12"/>
      <c r="AA91" s="12"/>
      <c r="AB91" s="12"/>
      <c r="AC91" s="12"/>
      <c r="AD91" s="12"/>
      <c r="AE91" s="12"/>
      <c r="AR91" s="233" t="s">
        <v>88</v>
      </c>
      <c r="AT91" s="234" t="s">
        <v>80</v>
      </c>
      <c r="AU91" s="234" t="s">
        <v>81</v>
      </c>
      <c r="AY91" s="233" t="s">
        <v>168</v>
      </c>
      <c r="BK91" s="235">
        <f>BK92</f>
        <v>0</v>
      </c>
    </row>
    <row r="92" s="12" customFormat="1" ht="22.8" customHeight="1">
      <c r="A92" s="12"/>
      <c r="B92" s="221"/>
      <c r="C92" s="222"/>
      <c r="D92" s="223" t="s">
        <v>80</v>
      </c>
      <c r="E92" s="236" t="s">
        <v>169</v>
      </c>
      <c r="F92" s="236" t="s">
        <v>170</v>
      </c>
      <c r="G92" s="222"/>
      <c r="H92" s="222"/>
      <c r="I92" s="225"/>
      <c r="J92" s="225"/>
      <c r="K92" s="237">
        <f>BK92</f>
        <v>0</v>
      </c>
      <c r="L92" s="222"/>
      <c r="M92" s="227"/>
      <c r="N92" s="228"/>
      <c r="O92" s="229"/>
      <c r="P92" s="229"/>
      <c r="Q92" s="230">
        <f>SUM(Q93:Q231)</f>
        <v>0</v>
      </c>
      <c r="R92" s="230">
        <f>SUM(R93:R231)</f>
        <v>0</v>
      </c>
      <c r="S92" s="229"/>
      <c r="T92" s="231">
        <f>SUM(T93:T231)</f>
        <v>0</v>
      </c>
      <c r="U92" s="229"/>
      <c r="V92" s="231">
        <f>SUM(V93:V231)</f>
        <v>0</v>
      </c>
      <c r="W92" s="229"/>
      <c r="X92" s="231">
        <f>SUM(X93:X231)</f>
        <v>0</v>
      </c>
      <c r="Y92" s="232"/>
      <c r="Z92" s="12"/>
      <c r="AA92" s="12"/>
      <c r="AB92" s="12"/>
      <c r="AC92" s="12"/>
      <c r="AD92" s="12"/>
      <c r="AE92" s="12"/>
      <c r="AR92" s="233" t="s">
        <v>88</v>
      </c>
      <c r="AT92" s="234" t="s">
        <v>80</v>
      </c>
      <c r="AU92" s="234" t="s">
        <v>88</v>
      </c>
      <c r="AY92" s="233" t="s">
        <v>168</v>
      </c>
      <c r="BK92" s="235">
        <f>SUM(BK93:BK231)</f>
        <v>0</v>
      </c>
    </row>
    <row r="93" s="2" customFormat="1" ht="24" customHeight="1">
      <c r="A93" s="40"/>
      <c r="B93" s="41"/>
      <c r="C93" s="238" t="s">
        <v>88</v>
      </c>
      <c r="D93" s="238" t="s">
        <v>171</v>
      </c>
      <c r="E93" s="239" t="s">
        <v>172</v>
      </c>
      <c r="F93" s="240" t="s">
        <v>173</v>
      </c>
      <c r="G93" s="241" t="s">
        <v>174</v>
      </c>
      <c r="H93" s="242">
        <v>30</v>
      </c>
      <c r="I93" s="243"/>
      <c r="J93" s="243"/>
      <c r="K93" s="244">
        <f>ROUND(P93*H93,2)</f>
        <v>0</v>
      </c>
      <c r="L93" s="240" t="s">
        <v>175</v>
      </c>
      <c r="M93" s="46"/>
      <c r="N93" s="245" t="s">
        <v>36</v>
      </c>
      <c r="O93" s="246" t="s">
        <v>52</v>
      </c>
      <c r="P93" s="247">
        <f>I93+J93</f>
        <v>0</v>
      </c>
      <c r="Q93" s="247">
        <f>ROUND(I93*H93,2)</f>
        <v>0</v>
      </c>
      <c r="R93" s="247">
        <f>ROUND(J93*H93,2)</f>
        <v>0</v>
      </c>
      <c r="S93" s="87"/>
      <c r="T93" s="248">
        <f>S93*H93</f>
        <v>0</v>
      </c>
      <c r="U93" s="248">
        <v>0</v>
      </c>
      <c r="V93" s="248">
        <f>U93*H93</f>
        <v>0</v>
      </c>
      <c r="W93" s="248">
        <v>0</v>
      </c>
      <c r="X93" s="248">
        <f>W93*H93</f>
        <v>0</v>
      </c>
      <c r="Y93" s="249" t="s">
        <v>36</v>
      </c>
      <c r="Z93" s="40"/>
      <c r="AA93" s="40"/>
      <c r="AB93" s="40"/>
      <c r="AC93" s="40"/>
      <c r="AD93" s="40"/>
      <c r="AE93" s="40"/>
      <c r="AR93" s="250" t="s">
        <v>176</v>
      </c>
      <c r="AT93" s="250" t="s">
        <v>171</v>
      </c>
      <c r="AU93" s="250" t="s">
        <v>90</v>
      </c>
      <c r="AY93" s="18" t="s">
        <v>168</v>
      </c>
      <c r="BE93" s="251">
        <f>IF(O93="základní",K93,0)</f>
        <v>0</v>
      </c>
      <c r="BF93" s="251">
        <f>IF(O93="snížená",K93,0)</f>
        <v>0</v>
      </c>
      <c r="BG93" s="251">
        <f>IF(O93="zákl. přenesená",K93,0)</f>
        <v>0</v>
      </c>
      <c r="BH93" s="251">
        <f>IF(O93="sníž. přenesená",K93,0)</f>
        <v>0</v>
      </c>
      <c r="BI93" s="251">
        <f>IF(O93="nulová",K93,0)</f>
        <v>0</v>
      </c>
      <c r="BJ93" s="18" t="s">
        <v>176</v>
      </c>
      <c r="BK93" s="251">
        <f>ROUND(P93*H93,2)</f>
        <v>0</v>
      </c>
      <c r="BL93" s="18" t="s">
        <v>176</v>
      </c>
      <c r="BM93" s="250" t="s">
        <v>177</v>
      </c>
    </row>
    <row r="94" s="2" customFormat="1">
      <c r="A94" s="40"/>
      <c r="B94" s="41"/>
      <c r="C94" s="42"/>
      <c r="D94" s="252" t="s">
        <v>178</v>
      </c>
      <c r="E94" s="42"/>
      <c r="F94" s="253" t="s">
        <v>179</v>
      </c>
      <c r="G94" s="42"/>
      <c r="H94" s="42"/>
      <c r="I94" s="154"/>
      <c r="J94" s="154"/>
      <c r="K94" s="42"/>
      <c r="L94" s="42"/>
      <c r="M94" s="46"/>
      <c r="N94" s="254"/>
      <c r="O94" s="255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40"/>
      <c r="AA94" s="40"/>
      <c r="AB94" s="40"/>
      <c r="AC94" s="40"/>
      <c r="AD94" s="40"/>
      <c r="AE94" s="40"/>
      <c r="AT94" s="18" t="s">
        <v>178</v>
      </c>
      <c r="AU94" s="18" t="s">
        <v>90</v>
      </c>
    </row>
    <row r="95" s="2" customFormat="1">
      <c r="A95" s="40"/>
      <c r="B95" s="41"/>
      <c r="C95" s="42"/>
      <c r="D95" s="252" t="s">
        <v>180</v>
      </c>
      <c r="E95" s="42"/>
      <c r="F95" s="256" t="s">
        <v>181</v>
      </c>
      <c r="G95" s="42"/>
      <c r="H95" s="42"/>
      <c r="I95" s="154"/>
      <c r="J95" s="154"/>
      <c r="K95" s="42"/>
      <c r="L95" s="42"/>
      <c r="M95" s="46"/>
      <c r="N95" s="254"/>
      <c r="O95" s="255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40"/>
      <c r="AA95" s="40"/>
      <c r="AB95" s="40"/>
      <c r="AC95" s="40"/>
      <c r="AD95" s="40"/>
      <c r="AE95" s="40"/>
      <c r="AT95" s="18" t="s">
        <v>180</v>
      </c>
      <c r="AU95" s="18" t="s">
        <v>90</v>
      </c>
    </row>
    <row r="96" s="2" customFormat="1" ht="24" customHeight="1">
      <c r="A96" s="40"/>
      <c r="B96" s="41"/>
      <c r="C96" s="238" t="s">
        <v>90</v>
      </c>
      <c r="D96" s="238" t="s">
        <v>171</v>
      </c>
      <c r="E96" s="239" t="s">
        <v>596</v>
      </c>
      <c r="F96" s="240" t="s">
        <v>597</v>
      </c>
      <c r="G96" s="241" t="s">
        <v>174</v>
      </c>
      <c r="H96" s="242">
        <v>30</v>
      </c>
      <c r="I96" s="243"/>
      <c r="J96" s="243"/>
      <c r="K96" s="244">
        <f>ROUND(P96*H96,2)</f>
        <v>0</v>
      </c>
      <c r="L96" s="240" t="s">
        <v>175</v>
      </c>
      <c r="M96" s="46"/>
      <c r="N96" s="245" t="s">
        <v>36</v>
      </c>
      <c r="O96" s="246" t="s">
        <v>52</v>
      </c>
      <c r="P96" s="247">
        <f>I96+J96</f>
        <v>0</v>
      </c>
      <c r="Q96" s="247">
        <f>ROUND(I96*H96,2)</f>
        <v>0</v>
      </c>
      <c r="R96" s="247">
        <f>ROUND(J96*H96,2)</f>
        <v>0</v>
      </c>
      <c r="S96" s="87"/>
      <c r="T96" s="248">
        <f>S96*H96</f>
        <v>0</v>
      </c>
      <c r="U96" s="248">
        <v>0</v>
      </c>
      <c r="V96" s="248">
        <f>U96*H96</f>
        <v>0</v>
      </c>
      <c r="W96" s="248">
        <v>0</v>
      </c>
      <c r="X96" s="248">
        <f>W96*H96</f>
        <v>0</v>
      </c>
      <c r="Y96" s="249" t="s">
        <v>36</v>
      </c>
      <c r="Z96" s="40"/>
      <c r="AA96" s="40"/>
      <c r="AB96" s="40"/>
      <c r="AC96" s="40"/>
      <c r="AD96" s="40"/>
      <c r="AE96" s="40"/>
      <c r="AR96" s="250" t="s">
        <v>176</v>
      </c>
      <c r="AT96" s="250" t="s">
        <v>171</v>
      </c>
      <c r="AU96" s="250" t="s">
        <v>90</v>
      </c>
      <c r="AY96" s="18" t="s">
        <v>168</v>
      </c>
      <c r="BE96" s="251">
        <f>IF(O96="základní",K96,0)</f>
        <v>0</v>
      </c>
      <c r="BF96" s="251">
        <f>IF(O96="snížená",K96,0)</f>
        <v>0</v>
      </c>
      <c r="BG96" s="251">
        <f>IF(O96="zákl. přenesená",K96,0)</f>
        <v>0</v>
      </c>
      <c r="BH96" s="251">
        <f>IF(O96="sníž. přenesená",K96,0)</f>
        <v>0</v>
      </c>
      <c r="BI96" s="251">
        <f>IF(O96="nulová",K96,0)</f>
        <v>0</v>
      </c>
      <c r="BJ96" s="18" t="s">
        <v>176</v>
      </c>
      <c r="BK96" s="251">
        <f>ROUND(P96*H96,2)</f>
        <v>0</v>
      </c>
      <c r="BL96" s="18" t="s">
        <v>176</v>
      </c>
      <c r="BM96" s="250" t="s">
        <v>598</v>
      </c>
    </row>
    <row r="97" s="2" customFormat="1">
      <c r="A97" s="40"/>
      <c r="B97" s="41"/>
      <c r="C97" s="42"/>
      <c r="D97" s="252" t="s">
        <v>178</v>
      </c>
      <c r="E97" s="42"/>
      <c r="F97" s="253" t="s">
        <v>599</v>
      </c>
      <c r="G97" s="42"/>
      <c r="H97" s="42"/>
      <c r="I97" s="154"/>
      <c r="J97" s="154"/>
      <c r="K97" s="42"/>
      <c r="L97" s="42"/>
      <c r="M97" s="46"/>
      <c r="N97" s="254"/>
      <c r="O97" s="255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40"/>
      <c r="AA97" s="40"/>
      <c r="AB97" s="40"/>
      <c r="AC97" s="40"/>
      <c r="AD97" s="40"/>
      <c r="AE97" s="40"/>
      <c r="AT97" s="18" t="s">
        <v>178</v>
      </c>
      <c r="AU97" s="18" t="s">
        <v>90</v>
      </c>
    </row>
    <row r="98" s="2" customFormat="1">
      <c r="A98" s="40"/>
      <c r="B98" s="41"/>
      <c r="C98" s="42"/>
      <c r="D98" s="252" t="s">
        <v>180</v>
      </c>
      <c r="E98" s="42"/>
      <c r="F98" s="256" t="s">
        <v>198</v>
      </c>
      <c r="G98" s="42"/>
      <c r="H98" s="42"/>
      <c r="I98" s="154"/>
      <c r="J98" s="154"/>
      <c r="K98" s="42"/>
      <c r="L98" s="42"/>
      <c r="M98" s="46"/>
      <c r="N98" s="254"/>
      <c r="O98" s="255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40"/>
      <c r="AA98" s="40"/>
      <c r="AB98" s="40"/>
      <c r="AC98" s="40"/>
      <c r="AD98" s="40"/>
      <c r="AE98" s="40"/>
      <c r="AT98" s="18" t="s">
        <v>180</v>
      </c>
      <c r="AU98" s="18" t="s">
        <v>90</v>
      </c>
    </row>
    <row r="99" s="2" customFormat="1" ht="24" customHeight="1">
      <c r="A99" s="40"/>
      <c r="B99" s="41"/>
      <c r="C99" s="238" t="s">
        <v>119</v>
      </c>
      <c r="D99" s="238" t="s">
        <v>171</v>
      </c>
      <c r="E99" s="239" t="s">
        <v>201</v>
      </c>
      <c r="F99" s="240" t="s">
        <v>202</v>
      </c>
      <c r="G99" s="241" t="s">
        <v>203</v>
      </c>
      <c r="H99" s="242">
        <v>12</v>
      </c>
      <c r="I99" s="243"/>
      <c r="J99" s="243"/>
      <c r="K99" s="244">
        <f>ROUND(P99*H99,2)</f>
        <v>0</v>
      </c>
      <c r="L99" s="240" t="s">
        <v>175</v>
      </c>
      <c r="M99" s="46"/>
      <c r="N99" s="245" t="s">
        <v>36</v>
      </c>
      <c r="O99" s="246" t="s">
        <v>52</v>
      </c>
      <c r="P99" s="247">
        <f>I99+J99</f>
        <v>0</v>
      </c>
      <c r="Q99" s="247">
        <f>ROUND(I99*H99,2)</f>
        <v>0</v>
      </c>
      <c r="R99" s="247">
        <f>ROUND(J99*H99,2)</f>
        <v>0</v>
      </c>
      <c r="S99" s="87"/>
      <c r="T99" s="248">
        <f>S99*H99</f>
        <v>0</v>
      </c>
      <c r="U99" s="248">
        <v>0</v>
      </c>
      <c r="V99" s="248">
        <f>U99*H99</f>
        <v>0</v>
      </c>
      <c r="W99" s="248">
        <v>0</v>
      </c>
      <c r="X99" s="248">
        <f>W99*H99</f>
        <v>0</v>
      </c>
      <c r="Y99" s="249" t="s">
        <v>36</v>
      </c>
      <c r="Z99" s="40"/>
      <c r="AA99" s="40"/>
      <c r="AB99" s="40"/>
      <c r="AC99" s="40"/>
      <c r="AD99" s="40"/>
      <c r="AE99" s="40"/>
      <c r="AR99" s="250" t="s">
        <v>176</v>
      </c>
      <c r="AT99" s="250" t="s">
        <v>171</v>
      </c>
      <c r="AU99" s="250" t="s">
        <v>90</v>
      </c>
      <c r="AY99" s="18" t="s">
        <v>168</v>
      </c>
      <c r="BE99" s="251">
        <f>IF(O99="základní",K99,0)</f>
        <v>0</v>
      </c>
      <c r="BF99" s="251">
        <f>IF(O99="snížená",K99,0)</f>
        <v>0</v>
      </c>
      <c r="BG99" s="251">
        <f>IF(O99="zákl. přenesená",K99,0)</f>
        <v>0</v>
      </c>
      <c r="BH99" s="251">
        <f>IF(O99="sníž. přenesená",K99,0)</f>
        <v>0</v>
      </c>
      <c r="BI99" s="251">
        <f>IF(O99="nulová",K99,0)</f>
        <v>0</v>
      </c>
      <c r="BJ99" s="18" t="s">
        <v>176</v>
      </c>
      <c r="BK99" s="251">
        <f>ROUND(P99*H99,2)</f>
        <v>0</v>
      </c>
      <c r="BL99" s="18" t="s">
        <v>176</v>
      </c>
      <c r="BM99" s="250" t="s">
        <v>204</v>
      </c>
    </row>
    <row r="100" s="2" customFormat="1">
      <c r="A100" s="40"/>
      <c r="B100" s="41"/>
      <c r="C100" s="42"/>
      <c r="D100" s="252" t="s">
        <v>178</v>
      </c>
      <c r="E100" s="42"/>
      <c r="F100" s="253" t="s">
        <v>205</v>
      </c>
      <c r="G100" s="42"/>
      <c r="H100" s="42"/>
      <c r="I100" s="154"/>
      <c r="J100" s="154"/>
      <c r="K100" s="42"/>
      <c r="L100" s="42"/>
      <c r="M100" s="46"/>
      <c r="N100" s="254"/>
      <c r="O100" s="255"/>
      <c r="P100" s="87"/>
      <c r="Q100" s="87"/>
      <c r="R100" s="87"/>
      <c r="S100" s="87"/>
      <c r="T100" s="87"/>
      <c r="U100" s="87"/>
      <c r="V100" s="87"/>
      <c r="W100" s="87"/>
      <c r="X100" s="87"/>
      <c r="Y100" s="88"/>
      <c r="Z100" s="40"/>
      <c r="AA100" s="40"/>
      <c r="AB100" s="40"/>
      <c r="AC100" s="40"/>
      <c r="AD100" s="40"/>
      <c r="AE100" s="40"/>
      <c r="AT100" s="18" t="s">
        <v>178</v>
      </c>
      <c r="AU100" s="18" t="s">
        <v>90</v>
      </c>
    </row>
    <row r="101" s="2" customFormat="1">
      <c r="A101" s="40"/>
      <c r="B101" s="41"/>
      <c r="C101" s="42"/>
      <c r="D101" s="252" t="s">
        <v>180</v>
      </c>
      <c r="E101" s="42"/>
      <c r="F101" s="256" t="s">
        <v>206</v>
      </c>
      <c r="G101" s="42"/>
      <c r="H101" s="42"/>
      <c r="I101" s="154"/>
      <c r="J101" s="154"/>
      <c r="K101" s="42"/>
      <c r="L101" s="42"/>
      <c r="M101" s="46"/>
      <c r="N101" s="254"/>
      <c r="O101" s="255"/>
      <c r="P101" s="87"/>
      <c r="Q101" s="87"/>
      <c r="R101" s="87"/>
      <c r="S101" s="87"/>
      <c r="T101" s="87"/>
      <c r="U101" s="87"/>
      <c r="V101" s="87"/>
      <c r="W101" s="87"/>
      <c r="X101" s="87"/>
      <c r="Y101" s="88"/>
      <c r="Z101" s="40"/>
      <c r="AA101" s="40"/>
      <c r="AB101" s="40"/>
      <c r="AC101" s="40"/>
      <c r="AD101" s="40"/>
      <c r="AE101" s="40"/>
      <c r="AT101" s="18" t="s">
        <v>180</v>
      </c>
      <c r="AU101" s="18" t="s">
        <v>90</v>
      </c>
    </row>
    <row r="102" s="13" customFormat="1">
      <c r="A102" s="13"/>
      <c r="B102" s="257"/>
      <c r="C102" s="258"/>
      <c r="D102" s="252" t="s">
        <v>182</v>
      </c>
      <c r="E102" s="259" t="s">
        <v>36</v>
      </c>
      <c r="F102" s="260" t="s">
        <v>207</v>
      </c>
      <c r="G102" s="258"/>
      <c r="H102" s="259" t="s">
        <v>36</v>
      </c>
      <c r="I102" s="261"/>
      <c r="J102" s="261"/>
      <c r="K102" s="258"/>
      <c r="L102" s="258"/>
      <c r="M102" s="262"/>
      <c r="N102" s="263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5"/>
      <c r="Z102" s="13"/>
      <c r="AA102" s="13"/>
      <c r="AB102" s="13"/>
      <c r="AC102" s="13"/>
      <c r="AD102" s="13"/>
      <c r="AE102" s="13"/>
      <c r="AT102" s="266" t="s">
        <v>182</v>
      </c>
      <c r="AU102" s="266" t="s">
        <v>90</v>
      </c>
      <c r="AV102" s="13" t="s">
        <v>88</v>
      </c>
      <c r="AW102" s="13" t="s">
        <v>5</v>
      </c>
      <c r="AX102" s="13" t="s">
        <v>81</v>
      </c>
      <c r="AY102" s="266" t="s">
        <v>168</v>
      </c>
    </row>
    <row r="103" s="13" customFormat="1">
      <c r="A103" s="13"/>
      <c r="B103" s="257"/>
      <c r="C103" s="258"/>
      <c r="D103" s="252" t="s">
        <v>182</v>
      </c>
      <c r="E103" s="259" t="s">
        <v>36</v>
      </c>
      <c r="F103" s="260" t="s">
        <v>208</v>
      </c>
      <c r="G103" s="258"/>
      <c r="H103" s="259" t="s">
        <v>36</v>
      </c>
      <c r="I103" s="261"/>
      <c r="J103" s="261"/>
      <c r="K103" s="258"/>
      <c r="L103" s="258"/>
      <c r="M103" s="262"/>
      <c r="N103" s="263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5"/>
      <c r="Z103" s="13"/>
      <c r="AA103" s="13"/>
      <c r="AB103" s="13"/>
      <c r="AC103" s="13"/>
      <c r="AD103" s="13"/>
      <c r="AE103" s="13"/>
      <c r="AT103" s="266" t="s">
        <v>182</v>
      </c>
      <c r="AU103" s="266" t="s">
        <v>90</v>
      </c>
      <c r="AV103" s="13" t="s">
        <v>88</v>
      </c>
      <c r="AW103" s="13" t="s">
        <v>5</v>
      </c>
      <c r="AX103" s="13" t="s">
        <v>81</v>
      </c>
      <c r="AY103" s="266" t="s">
        <v>168</v>
      </c>
    </row>
    <row r="104" s="14" customFormat="1">
      <c r="A104" s="14"/>
      <c r="B104" s="267"/>
      <c r="C104" s="268"/>
      <c r="D104" s="252" t="s">
        <v>182</v>
      </c>
      <c r="E104" s="269" t="s">
        <v>36</v>
      </c>
      <c r="F104" s="270" t="s">
        <v>119</v>
      </c>
      <c r="G104" s="268"/>
      <c r="H104" s="271">
        <v>3</v>
      </c>
      <c r="I104" s="272"/>
      <c r="J104" s="272"/>
      <c r="K104" s="268"/>
      <c r="L104" s="268"/>
      <c r="M104" s="273"/>
      <c r="N104" s="274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6"/>
      <c r="Z104" s="14"/>
      <c r="AA104" s="14"/>
      <c r="AB104" s="14"/>
      <c r="AC104" s="14"/>
      <c r="AD104" s="14"/>
      <c r="AE104" s="14"/>
      <c r="AT104" s="277" t="s">
        <v>182</v>
      </c>
      <c r="AU104" s="277" t="s">
        <v>90</v>
      </c>
      <c r="AV104" s="14" t="s">
        <v>90</v>
      </c>
      <c r="AW104" s="14" t="s">
        <v>5</v>
      </c>
      <c r="AX104" s="14" t="s">
        <v>81</v>
      </c>
      <c r="AY104" s="277" t="s">
        <v>168</v>
      </c>
    </row>
    <row r="105" s="13" customFormat="1">
      <c r="A105" s="13"/>
      <c r="B105" s="257"/>
      <c r="C105" s="258"/>
      <c r="D105" s="252" t="s">
        <v>182</v>
      </c>
      <c r="E105" s="259" t="s">
        <v>36</v>
      </c>
      <c r="F105" s="260" t="s">
        <v>213</v>
      </c>
      <c r="G105" s="258"/>
      <c r="H105" s="259" t="s">
        <v>36</v>
      </c>
      <c r="I105" s="261"/>
      <c r="J105" s="261"/>
      <c r="K105" s="258"/>
      <c r="L105" s="258"/>
      <c r="M105" s="262"/>
      <c r="N105" s="263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5"/>
      <c r="Z105" s="13"/>
      <c r="AA105" s="13"/>
      <c r="AB105" s="13"/>
      <c r="AC105" s="13"/>
      <c r="AD105" s="13"/>
      <c r="AE105" s="13"/>
      <c r="AT105" s="266" t="s">
        <v>182</v>
      </c>
      <c r="AU105" s="266" t="s">
        <v>90</v>
      </c>
      <c r="AV105" s="13" t="s">
        <v>88</v>
      </c>
      <c r="AW105" s="13" t="s">
        <v>5</v>
      </c>
      <c r="AX105" s="13" t="s">
        <v>81</v>
      </c>
      <c r="AY105" s="266" t="s">
        <v>168</v>
      </c>
    </row>
    <row r="106" s="13" customFormat="1">
      <c r="A106" s="13"/>
      <c r="B106" s="257"/>
      <c r="C106" s="258"/>
      <c r="D106" s="252" t="s">
        <v>182</v>
      </c>
      <c r="E106" s="259" t="s">
        <v>36</v>
      </c>
      <c r="F106" s="260" t="s">
        <v>600</v>
      </c>
      <c r="G106" s="258"/>
      <c r="H106" s="259" t="s">
        <v>36</v>
      </c>
      <c r="I106" s="261"/>
      <c r="J106" s="261"/>
      <c r="K106" s="258"/>
      <c r="L106" s="258"/>
      <c r="M106" s="262"/>
      <c r="N106" s="263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5"/>
      <c r="Z106" s="13"/>
      <c r="AA106" s="13"/>
      <c r="AB106" s="13"/>
      <c r="AC106" s="13"/>
      <c r="AD106" s="13"/>
      <c r="AE106" s="13"/>
      <c r="AT106" s="266" t="s">
        <v>182</v>
      </c>
      <c r="AU106" s="266" t="s">
        <v>90</v>
      </c>
      <c r="AV106" s="13" t="s">
        <v>88</v>
      </c>
      <c r="AW106" s="13" t="s">
        <v>5</v>
      </c>
      <c r="AX106" s="13" t="s">
        <v>81</v>
      </c>
      <c r="AY106" s="266" t="s">
        <v>168</v>
      </c>
    </row>
    <row r="107" s="14" customFormat="1">
      <c r="A107" s="14"/>
      <c r="B107" s="267"/>
      <c r="C107" s="268"/>
      <c r="D107" s="252" t="s">
        <v>182</v>
      </c>
      <c r="E107" s="269" t="s">
        <v>36</v>
      </c>
      <c r="F107" s="270" t="s">
        <v>261</v>
      </c>
      <c r="G107" s="268"/>
      <c r="H107" s="271">
        <v>9</v>
      </c>
      <c r="I107" s="272"/>
      <c r="J107" s="272"/>
      <c r="K107" s="268"/>
      <c r="L107" s="268"/>
      <c r="M107" s="273"/>
      <c r="N107" s="274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6"/>
      <c r="Z107" s="14"/>
      <c r="AA107" s="14"/>
      <c r="AB107" s="14"/>
      <c r="AC107" s="14"/>
      <c r="AD107" s="14"/>
      <c r="AE107" s="14"/>
      <c r="AT107" s="277" t="s">
        <v>182</v>
      </c>
      <c r="AU107" s="277" t="s">
        <v>90</v>
      </c>
      <c r="AV107" s="14" t="s">
        <v>90</v>
      </c>
      <c r="AW107" s="14" t="s">
        <v>5</v>
      </c>
      <c r="AX107" s="14" t="s">
        <v>81</v>
      </c>
      <c r="AY107" s="277" t="s">
        <v>168</v>
      </c>
    </row>
    <row r="108" s="15" customFormat="1">
      <c r="A108" s="15"/>
      <c r="B108" s="278"/>
      <c r="C108" s="279"/>
      <c r="D108" s="252" t="s">
        <v>182</v>
      </c>
      <c r="E108" s="280" t="s">
        <v>36</v>
      </c>
      <c r="F108" s="281" t="s">
        <v>193</v>
      </c>
      <c r="G108" s="279"/>
      <c r="H108" s="282">
        <v>12</v>
      </c>
      <c r="I108" s="283"/>
      <c r="J108" s="283"/>
      <c r="K108" s="279"/>
      <c r="L108" s="279"/>
      <c r="M108" s="284"/>
      <c r="N108" s="285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7"/>
      <c r="Z108" s="15"/>
      <c r="AA108" s="15"/>
      <c r="AB108" s="15"/>
      <c r="AC108" s="15"/>
      <c r="AD108" s="15"/>
      <c r="AE108" s="15"/>
      <c r="AT108" s="288" t="s">
        <v>182</v>
      </c>
      <c r="AU108" s="288" t="s">
        <v>90</v>
      </c>
      <c r="AV108" s="15" t="s">
        <v>176</v>
      </c>
      <c r="AW108" s="15" t="s">
        <v>5</v>
      </c>
      <c r="AX108" s="15" t="s">
        <v>88</v>
      </c>
      <c r="AY108" s="288" t="s">
        <v>168</v>
      </c>
    </row>
    <row r="109" s="2" customFormat="1" ht="24" customHeight="1">
      <c r="A109" s="40"/>
      <c r="B109" s="41"/>
      <c r="C109" s="238" t="s">
        <v>176</v>
      </c>
      <c r="D109" s="289" t="s">
        <v>171</v>
      </c>
      <c r="E109" s="239" t="s">
        <v>601</v>
      </c>
      <c r="F109" s="240" t="s">
        <v>602</v>
      </c>
      <c r="G109" s="241" t="s">
        <v>203</v>
      </c>
      <c r="H109" s="242">
        <v>21</v>
      </c>
      <c r="I109" s="243"/>
      <c r="J109" s="243"/>
      <c r="K109" s="244">
        <f>ROUND(P109*H109,2)</f>
        <v>0</v>
      </c>
      <c r="L109" s="240" t="s">
        <v>175</v>
      </c>
      <c r="M109" s="46"/>
      <c r="N109" s="245" t="s">
        <v>36</v>
      </c>
      <c r="O109" s="246" t="s">
        <v>52</v>
      </c>
      <c r="P109" s="247">
        <f>I109+J109</f>
        <v>0</v>
      </c>
      <c r="Q109" s="247">
        <f>ROUND(I109*H109,2)</f>
        <v>0</v>
      </c>
      <c r="R109" s="247">
        <f>ROUND(J109*H109,2)</f>
        <v>0</v>
      </c>
      <c r="S109" s="87"/>
      <c r="T109" s="248">
        <f>S109*H109</f>
        <v>0</v>
      </c>
      <c r="U109" s="248">
        <v>0</v>
      </c>
      <c r="V109" s="248">
        <f>U109*H109</f>
        <v>0</v>
      </c>
      <c r="W109" s="248">
        <v>0</v>
      </c>
      <c r="X109" s="248">
        <f>W109*H109</f>
        <v>0</v>
      </c>
      <c r="Y109" s="249" t="s">
        <v>36</v>
      </c>
      <c r="Z109" s="40"/>
      <c r="AA109" s="40"/>
      <c r="AB109" s="40"/>
      <c r="AC109" s="40"/>
      <c r="AD109" s="40"/>
      <c r="AE109" s="40"/>
      <c r="AR109" s="250" t="s">
        <v>176</v>
      </c>
      <c r="AT109" s="250" t="s">
        <v>171</v>
      </c>
      <c r="AU109" s="250" t="s">
        <v>90</v>
      </c>
      <c r="AY109" s="18" t="s">
        <v>168</v>
      </c>
      <c r="BE109" s="251">
        <f>IF(O109="základní",K109,0)</f>
        <v>0</v>
      </c>
      <c r="BF109" s="251">
        <f>IF(O109="snížená",K109,0)</f>
        <v>0</v>
      </c>
      <c r="BG109" s="251">
        <f>IF(O109="zákl. přenesená",K109,0)</f>
        <v>0</v>
      </c>
      <c r="BH109" s="251">
        <f>IF(O109="sníž. přenesená",K109,0)</f>
        <v>0</v>
      </c>
      <c r="BI109" s="251">
        <f>IF(O109="nulová",K109,0)</f>
        <v>0</v>
      </c>
      <c r="BJ109" s="18" t="s">
        <v>176</v>
      </c>
      <c r="BK109" s="251">
        <f>ROUND(P109*H109,2)</f>
        <v>0</v>
      </c>
      <c r="BL109" s="18" t="s">
        <v>176</v>
      </c>
      <c r="BM109" s="250" t="s">
        <v>603</v>
      </c>
    </row>
    <row r="110" s="2" customFormat="1">
      <c r="A110" s="40"/>
      <c r="B110" s="41"/>
      <c r="C110" s="42"/>
      <c r="D110" s="252" t="s">
        <v>178</v>
      </c>
      <c r="E110" s="42"/>
      <c r="F110" s="253" t="s">
        <v>604</v>
      </c>
      <c r="G110" s="42"/>
      <c r="H110" s="42"/>
      <c r="I110" s="154"/>
      <c r="J110" s="154"/>
      <c r="K110" s="42"/>
      <c r="L110" s="42"/>
      <c r="M110" s="46"/>
      <c r="N110" s="254"/>
      <c r="O110" s="255"/>
      <c r="P110" s="87"/>
      <c r="Q110" s="87"/>
      <c r="R110" s="87"/>
      <c r="S110" s="87"/>
      <c r="T110" s="87"/>
      <c r="U110" s="87"/>
      <c r="V110" s="87"/>
      <c r="W110" s="87"/>
      <c r="X110" s="87"/>
      <c r="Y110" s="88"/>
      <c r="Z110" s="40"/>
      <c r="AA110" s="40"/>
      <c r="AB110" s="40"/>
      <c r="AC110" s="40"/>
      <c r="AD110" s="40"/>
      <c r="AE110" s="40"/>
      <c r="AT110" s="18" t="s">
        <v>178</v>
      </c>
      <c r="AU110" s="18" t="s">
        <v>90</v>
      </c>
    </row>
    <row r="111" s="2" customFormat="1">
      <c r="A111" s="40"/>
      <c r="B111" s="41"/>
      <c r="C111" s="42"/>
      <c r="D111" s="252" t="s">
        <v>180</v>
      </c>
      <c r="E111" s="42"/>
      <c r="F111" s="256" t="s">
        <v>605</v>
      </c>
      <c r="G111" s="42"/>
      <c r="H111" s="42"/>
      <c r="I111" s="154"/>
      <c r="J111" s="154"/>
      <c r="K111" s="42"/>
      <c r="L111" s="42"/>
      <c r="M111" s="46"/>
      <c r="N111" s="254"/>
      <c r="O111" s="255"/>
      <c r="P111" s="87"/>
      <c r="Q111" s="87"/>
      <c r="R111" s="87"/>
      <c r="S111" s="87"/>
      <c r="T111" s="87"/>
      <c r="U111" s="87"/>
      <c r="V111" s="87"/>
      <c r="W111" s="87"/>
      <c r="X111" s="87"/>
      <c r="Y111" s="88"/>
      <c r="Z111" s="40"/>
      <c r="AA111" s="40"/>
      <c r="AB111" s="40"/>
      <c r="AC111" s="40"/>
      <c r="AD111" s="40"/>
      <c r="AE111" s="40"/>
      <c r="AT111" s="18" t="s">
        <v>180</v>
      </c>
      <c r="AU111" s="18" t="s">
        <v>90</v>
      </c>
    </row>
    <row r="112" s="2" customFormat="1" ht="24" customHeight="1">
      <c r="A112" s="40"/>
      <c r="B112" s="41"/>
      <c r="C112" s="238" t="s">
        <v>169</v>
      </c>
      <c r="D112" s="289" t="s">
        <v>171</v>
      </c>
      <c r="E112" s="239" t="s">
        <v>606</v>
      </c>
      <c r="F112" s="240" t="s">
        <v>607</v>
      </c>
      <c r="G112" s="241" t="s">
        <v>203</v>
      </c>
      <c r="H112" s="242">
        <v>18</v>
      </c>
      <c r="I112" s="243"/>
      <c r="J112" s="243"/>
      <c r="K112" s="244">
        <f>ROUND(P112*H112,2)</f>
        <v>0</v>
      </c>
      <c r="L112" s="240" t="s">
        <v>175</v>
      </c>
      <c r="M112" s="46"/>
      <c r="N112" s="245" t="s">
        <v>36</v>
      </c>
      <c r="O112" s="246" t="s">
        <v>52</v>
      </c>
      <c r="P112" s="247">
        <f>I112+J112</f>
        <v>0</v>
      </c>
      <c r="Q112" s="247">
        <f>ROUND(I112*H112,2)</f>
        <v>0</v>
      </c>
      <c r="R112" s="247">
        <f>ROUND(J112*H112,2)</f>
        <v>0</v>
      </c>
      <c r="S112" s="87"/>
      <c r="T112" s="248">
        <f>S112*H112</f>
        <v>0</v>
      </c>
      <c r="U112" s="248">
        <v>0</v>
      </c>
      <c r="V112" s="248">
        <f>U112*H112</f>
        <v>0</v>
      </c>
      <c r="W112" s="248">
        <v>0</v>
      </c>
      <c r="X112" s="248">
        <f>W112*H112</f>
        <v>0</v>
      </c>
      <c r="Y112" s="249" t="s">
        <v>36</v>
      </c>
      <c r="Z112" s="40"/>
      <c r="AA112" s="40"/>
      <c r="AB112" s="40"/>
      <c r="AC112" s="40"/>
      <c r="AD112" s="40"/>
      <c r="AE112" s="40"/>
      <c r="AR112" s="250" t="s">
        <v>176</v>
      </c>
      <c r="AT112" s="250" t="s">
        <v>171</v>
      </c>
      <c r="AU112" s="250" t="s">
        <v>90</v>
      </c>
      <c r="AY112" s="18" t="s">
        <v>168</v>
      </c>
      <c r="BE112" s="251">
        <f>IF(O112="základní",K112,0)</f>
        <v>0</v>
      </c>
      <c r="BF112" s="251">
        <f>IF(O112="snížená",K112,0)</f>
        <v>0</v>
      </c>
      <c r="BG112" s="251">
        <f>IF(O112="zákl. přenesená",K112,0)</f>
        <v>0</v>
      </c>
      <c r="BH112" s="251">
        <f>IF(O112="sníž. přenesená",K112,0)</f>
        <v>0</v>
      </c>
      <c r="BI112" s="251">
        <f>IF(O112="nulová",K112,0)</f>
        <v>0</v>
      </c>
      <c r="BJ112" s="18" t="s">
        <v>176</v>
      </c>
      <c r="BK112" s="251">
        <f>ROUND(P112*H112,2)</f>
        <v>0</v>
      </c>
      <c r="BL112" s="18" t="s">
        <v>176</v>
      </c>
      <c r="BM112" s="250" t="s">
        <v>608</v>
      </c>
    </row>
    <row r="113" s="2" customFormat="1">
      <c r="A113" s="40"/>
      <c r="B113" s="41"/>
      <c r="C113" s="42"/>
      <c r="D113" s="252" t="s">
        <v>178</v>
      </c>
      <c r="E113" s="42"/>
      <c r="F113" s="253" t="s">
        <v>609</v>
      </c>
      <c r="G113" s="42"/>
      <c r="H113" s="42"/>
      <c r="I113" s="154"/>
      <c r="J113" s="154"/>
      <c r="K113" s="42"/>
      <c r="L113" s="42"/>
      <c r="M113" s="46"/>
      <c r="N113" s="254"/>
      <c r="O113" s="255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40"/>
      <c r="AA113" s="40"/>
      <c r="AB113" s="40"/>
      <c r="AC113" s="40"/>
      <c r="AD113" s="40"/>
      <c r="AE113" s="40"/>
      <c r="AT113" s="18" t="s">
        <v>178</v>
      </c>
      <c r="AU113" s="18" t="s">
        <v>90</v>
      </c>
    </row>
    <row r="114" s="2" customFormat="1">
      <c r="A114" s="40"/>
      <c r="B114" s="41"/>
      <c r="C114" s="42"/>
      <c r="D114" s="252" t="s">
        <v>180</v>
      </c>
      <c r="E114" s="42"/>
      <c r="F114" s="256" t="s">
        <v>605</v>
      </c>
      <c r="G114" s="42"/>
      <c r="H114" s="42"/>
      <c r="I114" s="154"/>
      <c r="J114" s="154"/>
      <c r="K114" s="42"/>
      <c r="L114" s="42"/>
      <c r="M114" s="46"/>
      <c r="N114" s="254"/>
      <c r="O114" s="255"/>
      <c r="P114" s="87"/>
      <c r="Q114" s="87"/>
      <c r="R114" s="87"/>
      <c r="S114" s="87"/>
      <c r="T114" s="87"/>
      <c r="U114" s="87"/>
      <c r="V114" s="87"/>
      <c r="W114" s="87"/>
      <c r="X114" s="87"/>
      <c r="Y114" s="88"/>
      <c r="Z114" s="40"/>
      <c r="AA114" s="40"/>
      <c r="AB114" s="40"/>
      <c r="AC114" s="40"/>
      <c r="AD114" s="40"/>
      <c r="AE114" s="40"/>
      <c r="AT114" s="18" t="s">
        <v>180</v>
      </c>
      <c r="AU114" s="18" t="s">
        <v>90</v>
      </c>
    </row>
    <row r="115" s="2" customFormat="1" ht="24" customHeight="1">
      <c r="A115" s="40"/>
      <c r="B115" s="41"/>
      <c r="C115" s="238" t="s">
        <v>236</v>
      </c>
      <c r="D115" s="289" t="s">
        <v>171</v>
      </c>
      <c r="E115" s="239" t="s">
        <v>610</v>
      </c>
      <c r="F115" s="240" t="s">
        <v>611</v>
      </c>
      <c r="G115" s="241" t="s">
        <v>203</v>
      </c>
      <c r="H115" s="242">
        <v>8</v>
      </c>
      <c r="I115" s="243"/>
      <c r="J115" s="243"/>
      <c r="K115" s="244">
        <f>ROUND(P115*H115,2)</f>
        <v>0</v>
      </c>
      <c r="L115" s="240" t="s">
        <v>175</v>
      </c>
      <c r="M115" s="46"/>
      <c r="N115" s="245" t="s">
        <v>36</v>
      </c>
      <c r="O115" s="246" t="s">
        <v>52</v>
      </c>
      <c r="P115" s="247">
        <f>I115+J115</f>
        <v>0</v>
      </c>
      <c r="Q115" s="247">
        <f>ROUND(I115*H115,2)</f>
        <v>0</v>
      </c>
      <c r="R115" s="247">
        <f>ROUND(J115*H115,2)</f>
        <v>0</v>
      </c>
      <c r="S115" s="87"/>
      <c r="T115" s="248">
        <f>S115*H115</f>
        <v>0</v>
      </c>
      <c r="U115" s="248">
        <v>0</v>
      </c>
      <c r="V115" s="248">
        <f>U115*H115</f>
        <v>0</v>
      </c>
      <c r="W115" s="248">
        <v>0</v>
      </c>
      <c r="X115" s="248">
        <f>W115*H115</f>
        <v>0</v>
      </c>
      <c r="Y115" s="249" t="s">
        <v>36</v>
      </c>
      <c r="Z115" s="40"/>
      <c r="AA115" s="40"/>
      <c r="AB115" s="40"/>
      <c r="AC115" s="40"/>
      <c r="AD115" s="40"/>
      <c r="AE115" s="40"/>
      <c r="AR115" s="250" t="s">
        <v>176</v>
      </c>
      <c r="AT115" s="250" t="s">
        <v>171</v>
      </c>
      <c r="AU115" s="250" t="s">
        <v>90</v>
      </c>
      <c r="AY115" s="18" t="s">
        <v>168</v>
      </c>
      <c r="BE115" s="251">
        <f>IF(O115="základní",K115,0)</f>
        <v>0</v>
      </c>
      <c r="BF115" s="251">
        <f>IF(O115="snížená",K115,0)</f>
        <v>0</v>
      </c>
      <c r="BG115" s="251">
        <f>IF(O115="zákl. přenesená",K115,0)</f>
        <v>0</v>
      </c>
      <c r="BH115" s="251">
        <f>IF(O115="sníž. přenesená",K115,0)</f>
        <v>0</v>
      </c>
      <c r="BI115" s="251">
        <f>IF(O115="nulová",K115,0)</f>
        <v>0</v>
      </c>
      <c r="BJ115" s="18" t="s">
        <v>176</v>
      </c>
      <c r="BK115" s="251">
        <f>ROUND(P115*H115,2)</f>
        <v>0</v>
      </c>
      <c r="BL115" s="18" t="s">
        <v>176</v>
      </c>
      <c r="BM115" s="250" t="s">
        <v>612</v>
      </c>
    </row>
    <row r="116" s="2" customFormat="1">
      <c r="A116" s="40"/>
      <c r="B116" s="41"/>
      <c r="C116" s="42"/>
      <c r="D116" s="252" t="s">
        <v>178</v>
      </c>
      <c r="E116" s="42"/>
      <c r="F116" s="253" t="s">
        <v>613</v>
      </c>
      <c r="G116" s="42"/>
      <c r="H116" s="42"/>
      <c r="I116" s="154"/>
      <c r="J116" s="154"/>
      <c r="K116" s="42"/>
      <c r="L116" s="42"/>
      <c r="M116" s="46"/>
      <c r="N116" s="254"/>
      <c r="O116" s="255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40"/>
      <c r="AA116" s="40"/>
      <c r="AB116" s="40"/>
      <c r="AC116" s="40"/>
      <c r="AD116" s="40"/>
      <c r="AE116" s="40"/>
      <c r="AT116" s="18" t="s">
        <v>178</v>
      </c>
      <c r="AU116" s="18" t="s">
        <v>90</v>
      </c>
    </row>
    <row r="117" s="2" customFormat="1">
      <c r="A117" s="40"/>
      <c r="B117" s="41"/>
      <c r="C117" s="42"/>
      <c r="D117" s="252" t="s">
        <v>180</v>
      </c>
      <c r="E117" s="42"/>
      <c r="F117" s="256" t="s">
        <v>605</v>
      </c>
      <c r="G117" s="42"/>
      <c r="H117" s="42"/>
      <c r="I117" s="154"/>
      <c r="J117" s="154"/>
      <c r="K117" s="42"/>
      <c r="L117" s="42"/>
      <c r="M117" s="46"/>
      <c r="N117" s="254"/>
      <c r="O117" s="255"/>
      <c r="P117" s="87"/>
      <c r="Q117" s="87"/>
      <c r="R117" s="87"/>
      <c r="S117" s="87"/>
      <c r="T117" s="87"/>
      <c r="U117" s="87"/>
      <c r="V117" s="87"/>
      <c r="W117" s="87"/>
      <c r="X117" s="87"/>
      <c r="Y117" s="88"/>
      <c r="Z117" s="40"/>
      <c r="AA117" s="40"/>
      <c r="AB117" s="40"/>
      <c r="AC117" s="40"/>
      <c r="AD117" s="40"/>
      <c r="AE117" s="40"/>
      <c r="AT117" s="18" t="s">
        <v>180</v>
      </c>
      <c r="AU117" s="18" t="s">
        <v>90</v>
      </c>
    </row>
    <row r="118" s="2" customFormat="1" ht="24" customHeight="1">
      <c r="A118" s="40"/>
      <c r="B118" s="41"/>
      <c r="C118" s="238" t="s">
        <v>243</v>
      </c>
      <c r="D118" s="238" t="s">
        <v>171</v>
      </c>
      <c r="E118" s="239" t="s">
        <v>614</v>
      </c>
      <c r="F118" s="240" t="s">
        <v>615</v>
      </c>
      <c r="G118" s="241" t="s">
        <v>203</v>
      </c>
      <c r="H118" s="242">
        <v>6</v>
      </c>
      <c r="I118" s="243"/>
      <c r="J118" s="243"/>
      <c r="K118" s="244">
        <f>ROUND(P118*H118,2)</f>
        <v>0</v>
      </c>
      <c r="L118" s="240" t="s">
        <v>175</v>
      </c>
      <c r="M118" s="46"/>
      <c r="N118" s="245" t="s">
        <v>36</v>
      </c>
      <c r="O118" s="246" t="s">
        <v>52</v>
      </c>
      <c r="P118" s="247">
        <f>I118+J118</f>
        <v>0</v>
      </c>
      <c r="Q118" s="247">
        <f>ROUND(I118*H118,2)</f>
        <v>0</v>
      </c>
      <c r="R118" s="247">
        <f>ROUND(J118*H118,2)</f>
        <v>0</v>
      </c>
      <c r="S118" s="87"/>
      <c r="T118" s="248">
        <f>S118*H118</f>
        <v>0</v>
      </c>
      <c r="U118" s="248">
        <v>0</v>
      </c>
      <c r="V118" s="248">
        <f>U118*H118</f>
        <v>0</v>
      </c>
      <c r="W118" s="248">
        <v>0</v>
      </c>
      <c r="X118" s="248">
        <f>W118*H118</f>
        <v>0</v>
      </c>
      <c r="Y118" s="249" t="s">
        <v>36</v>
      </c>
      <c r="Z118" s="40"/>
      <c r="AA118" s="40"/>
      <c r="AB118" s="40"/>
      <c r="AC118" s="40"/>
      <c r="AD118" s="40"/>
      <c r="AE118" s="40"/>
      <c r="AR118" s="250" t="s">
        <v>176</v>
      </c>
      <c r="AT118" s="250" t="s">
        <v>171</v>
      </c>
      <c r="AU118" s="250" t="s">
        <v>90</v>
      </c>
      <c r="AY118" s="18" t="s">
        <v>168</v>
      </c>
      <c r="BE118" s="251">
        <f>IF(O118="základní",K118,0)</f>
        <v>0</v>
      </c>
      <c r="BF118" s="251">
        <f>IF(O118="snížená",K118,0)</f>
        <v>0</v>
      </c>
      <c r="BG118" s="251">
        <f>IF(O118="zákl. přenesená",K118,0)</f>
        <v>0</v>
      </c>
      <c r="BH118" s="251">
        <f>IF(O118="sníž. přenesená",K118,0)</f>
        <v>0</v>
      </c>
      <c r="BI118" s="251">
        <f>IF(O118="nulová",K118,0)</f>
        <v>0</v>
      </c>
      <c r="BJ118" s="18" t="s">
        <v>176</v>
      </c>
      <c r="BK118" s="251">
        <f>ROUND(P118*H118,2)</f>
        <v>0</v>
      </c>
      <c r="BL118" s="18" t="s">
        <v>176</v>
      </c>
      <c r="BM118" s="250" t="s">
        <v>616</v>
      </c>
    </row>
    <row r="119" s="2" customFormat="1">
      <c r="A119" s="40"/>
      <c r="B119" s="41"/>
      <c r="C119" s="42"/>
      <c r="D119" s="252" t="s">
        <v>178</v>
      </c>
      <c r="E119" s="42"/>
      <c r="F119" s="253" t="s">
        <v>617</v>
      </c>
      <c r="G119" s="42"/>
      <c r="H119" s="42"/>
      <c r="I119" s="154"/>
      <c r="J119" s="154"/>
      <c r="K119" s="42"/>
      <c r="L119" s="42"/>
      <c r="M119" s="46"/>
      <c r="N119" s="254"/>
      <c r="O119" s="255"/>
      <c r="P119" s="87"/>
      <c r="Q119" s="87"/>
      <c r="R119" s="87"/>
      <c r="S119" s="87"/>
      <c r="T119" s="87"/>
      <c r="U119" s="87"/>
      <c r="V119" s="87"/>
      <c r="W119" s="87"/>
      <c r="X119" s="87"/>
      <c r="Y119" s="88"/>
      <c r="Z119" s="40"/>
      <c r="AA119" s="40"/>
      <c r="AB119" s="40"/>
      <c r="AC119" s="40"/>
      <c r="AD119" s="40"/>
      <c r="AE119" s="40"/>
      <c r="AT119" s="18" t="s">
        <v>178</v>
      </c>
      <c r="AU119" s="18" t="s">
        <v>90</v>
      </c>
    </row>
    <row r="120" s="2" customFormat="1">
      <c r="A120" s="40"/>
      <c r="B120" s="41"/>
      <c r="C120" s="42"/>
      <c r="D120" s="252" t="s">
        <v>180</v>
      </c>
      <c r="E120" s="42"/>
      <c r="F120" s="256" t="s">
        <v>605</v>
      </c>
      <c r="G120" s="42"/>
      <c r="H120" s="42"/>
      <c r="I120" s="154"/>
      <c r="J120" s="154"/>
      <c r="K120" s="42"/>
      <c r="L120" s="42"/>
      <c r="M120" s="46"/>
      <c r="N120" s="254"/>
      <c r="O120" s="255"/>
      <c r="P120" s="87"/>
      <c r="Q120" s="87"/>
      <c r="R120" s="87"/>
      <c r="S120" s="87"/>
      <c r="T120" s="87"/>
      <c r="U120" s="87"/>
      <c r="V120" s="87"/>
      <c r="W120" s="87"/>
      <c r="X120" s="87"/>
      <c r="Y120" s="88"/>
      <c r="Z120" s="40"/>
      <c r="AA120" s="40"/>
      <c r="AB120" s="40"/>
      <c r="AC120" s="40"/>
      <c r="AD120" s="40"/>
      <c r="AE120" s="40"/>
      <c r="AT120" s="18" t="s">
        <v>180</v>
      </c>
      <c r="AU120" s="18" t="s">
        <v>90</v>
      </c>
    </row>
    <row r="121" s="13" customFormat="1">
      <c r="A121" s="13"/>
      <c r="B121" s="257"/>
      <c r="C121" s="258"/>
      <c r="D121" s="252" t="s">
        <v>182</v>
      </c>
      <c r="E121" s="259" t="s">
        <v>36</v>
      </c>
      <c r="F121" s="260" t="s">
        <v>618</v>
      </c>
      <c r="G121" s="258"/>
      <c r="H121" s="259" t="s">
        <v>36</v>
      </c>
      <c r="I121" s="261"/>
      <c r="J121" s="261"/>
      <c r="K121" s="258"/>
      <c r="L121" s="258"/>
      <c r="M121" s="262"/>
      <c r="N121" s="263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5"/>
      <c r="Z121" s="13"/>
      <c r="AA121" s="13"/>
      <c r="AB121" s="13"/>
      <c r="AC121" s="13"/>
      <c r="AD121" s="13"/>
      <c r="AE121" s="13"/>
      <c r="AT121" s="266" t="s">
        <v>182</v>
      </c>
      <c r="AU121" s="266" t="s">
        <v>90</v>
      </c>
      <c r="AV121" s="13" t="s">
        <v>88</v>
      </c>
      <c r="AW121" s="13" t="s">
        <v>5</v>
      </c>
      <c r="AX121" s="13" t="s">
        <v>81</v>
      </c>
      <c r="AY121" s="266" t="s">
        <v>168</v>
      </c>
    </row>
    <row r="122" s="14" customFormat="1">
      <c r="A122" s="14"/>
      <c r="B122" s="267"/>
      <c r="C122" s="268"/>
      <c r="D122" s="252" t="s">
        <v>182</v>
      </c>
      <c r="E122" s="269" t="s">
        <v>36</v>
      </c>
      <c r="F122" s="270" t="s">
        <v>236</v>
      </c>
      <c r="G122" s="268"/>
      <c r="H122" s="271">
        <v>6</v>
      </c>
      <c r="I122" s="272"/>
      <c r="J122" s="272"/>
      <c r="K122" s="268"/>
      <c r="L122" s="268"/>
      <c r="M122" s="273"/>
      <c r="N122" s="274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6"/>
      <c r="Z122" s="14"/>
      <c r="AA122" s="14"/>
      <c r="AB122" s="14"/>
      <c r="AC122" s="14"/>
      <c r="AD122" s="14"/>
      <c r="AE122" s="14"/>
      <c r="AT122" s="277" t="s">
        <v>182</v>
      </c>
      <c r="AU122" s="277" t="s">
        <v>90</v>
      </c>
      <c r="AV122" s="14" t="s">
        <v>90</v>
      </c>
      <c r="AW122" s="14" t="s">
        <v>5</v>
      </c>
      <c r="AX122" s="14" t="s">
        <v>81</v>
      </c>
      <c r="AY122" s="277" t="s">
        <v>168</v>
      </c>
    </row>
    <row r="123" s="15" customFormat="1">
      <c r="A123" s="15"/>
      <c r="B123" s="278"/>
      <c r="C123" s="279"/>
      <c r="D123" s="252" t="s">
        <v>182</v>
      </c>
      <c r="E123" s="280" t="s">
        <v>36</v>
      </c>
      <c r="F123" s="281" t="s">
        <v>193</v>
      </c>
      <c r="G123" s="279"/>
      <c r="H123" s="282">
        <v>6</v>
      </c>
      <c r="I123" s="283"/>
      <c r="J123" s="283"/>
      <c r="K123" s="279"/>
      <c r="L123" s="279"/>
      <c r="M123" s="284"/>
      <c r="N123" s="285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7"/>
      <c r="Z123" s="15"/>
      <c r="AA123" s="15"/>
      <c r="AB123" s="15"/>
      <c r="AC123" s="15"/>
      <c r="AD123" s="15"/>
      <c r="AE123" s="15"/>
      <c r="AT123" s="288" t="s">
        <v>182</v>
      </c>
      <c r="AU123" s="288" t="s">
        <v>90</v>
      </c>
      <c r="AV123" s="15" t="s">
        <v>176</v>
      </c>
      <c r="AW123" s="15" t="s">
        <v>5</v>
      </c>
      <c r="AX123" s="15" t="s">
        <v>88</v>
      </c>
      <c r="AY123" s="288" t="s">
        <v>168</v>
      </c>
    </row>
    <row r="124" s="2" customFormat="1" ht="24" customHeight="1">
      <c r="A124" s="40"/>
      <c r="B124" s="41"/>
      <c r="C124" s="238" t="s">
        <v>249</v>
      </c>
      <c r="D124" s="238" t="s">
        <v>171</v>
      </c>
      <c r="E124" s="239" t="s">
        <v>216</v>
      </c>
      <c r="F124" s="240" t="s">
        <v>217</v>
      </c>
      <c r="G124" s="241" t="s">
        <v>203</v>
      </c>
      <c r="H124" s="242">
        <v>6</v>
      </c>
      <c r="I124" s="243"/>
      <c r="J124" s="243"/>
      <c r="K124" s="244">
        <f>ROUND(P124*H124,2)</f>
        <v>0</v>
      </c>
      <c r="L124" s="240" t="s">
        <v>175</v>
      </c>
      <c r="M124" s="46"/>
      <c r="N124" s="245" t="s">
        <v>36</v>
      </c>
      <c r="O124" s="246" t="s">
        <v>52</v>
      </c>
      <c r="P124" s="247">
        <f>I124+J124</f>
        <v>0</v>
      </c>
      <c r="Q124" s="247">
        <f>ROUND(I124*H124,2)</f>
        <v>0</v>
      </c>
      <c r="R124" s="247">
        <f>ROUND(J124*H124,2)</f>
        <v>0</v>
      </c>
      <c r="S124" s="87"/>
      <c r="T124" s="248">
        <f>S124*H124</f>
        <v>0</v>
      </c>
      <c r="U124" s="248">
        <v>0</v>
      </c>
      <c r="V124" s="248">
        <f>U124*H124</f>
        <v>0</v>
      </c>
      <c r="W124" s="248">
        <v>0</v>
      </c>
      <c r="X124" s="248">
        <f>W124*H124</f>
        <v>0</v>
      </c>
      <c r="Y124" s="249" t="s">
        <v>36</v>
      </c>
      <c r="Z124" s="40"/>
      <c r="AA124" s="40"/>
      <c r="AB124" s="40"/>
      <c r="AC124" s="40"/>
      <c r="AD124" s="40"/>
      <c r="AE124" s="40"/>
      <c r="AR124" s="250" t="s">
        <v>176</v>
      </c>
      <c r="AT124" s="250" t="s">
        <v>171</v>
      </c>
      <c r="AU124" s="250" t="s">
        <v>90</v>
      </c>
      <c r="AY124" s="18" t="s">
        <v>168</v>
      </c>
      <c r="BE124" s="251">
        <f>IF(O124="základní",K124,0)</f>
        <v>0</v>
      </c>
      <c r="BF124" s="251">
        <f>IF(O124="snížená",K124,0)</f>
        <v>0</v>
      </c>
      <c r="BG124" s="251">
        <f>IF(O124="zákl. přenesená",K124,0)</f>
        <v>0</v>
      </c>
      <c r="BH124" s="251">
        <f>IF(O124="sníž. přenesená",K124,0)</f>
        <v>0</v>
      </c>
      <c r="BI124" s="251">
        <f>IF(O124="nulová",K124,0)</f>
        <v>0</v>
      </c>
      <c r="BJ124" s="18" t="s">
        <v>176</v>
      </c>
      <c r="BK124" s="251">
        <f>ROUND(P124*H124,2)</f>
        <v>0</v>
      </c>
      <c r="BL124" s="18" t="s">
        <v>176</v>
      </c>
      <c r="BM124" s="250" t="s">
        <v>218</v>
      </c>
    </row>
    <row r="125" s="2" customFormat="1">
      <c r="A125" s="40"/>
      <c r="B125" s="41"/>
      <c r="C125" s="42"/>
      <c r="D125" s="252" t="s">
        <v>178</v>
      </c>
      <c r="E125" s="42"/>
      <c r="F125" s="253" t="s">
        <v>219</v>
      </c>
      <c r="G125" s="42"/>
      <c r="H125" s="42"/>
      <c r="I125" s="154"/>
      <c r="J125" s="154"/>
      <c r="K125" s="42"/>
      <c r="L125" s="42"/>
      <c r="M125" s="46"/>
      <c r="N125" s="254"/>
      <c r="O125" s="255"/>
      <c r="P125" s="87"/>
      <c r="Q125" s="87"/>
      <c r="R125" s="87"/>
      <c r="S125" s="87"/>
      <c r="T125" s="87"/>
      <c r="U125" s="87"/>
      <c r="V125" s="87"/>
      <c r="W125" s="87"/>
      <c r="X125" s="87"/>
      <c r="Y125" s="88"/>
      <c r="Z125" s="40"/>
      <c r="AA125" s="40"/>
      <c r="AB125" s="40"/>
      <c r="AC125" s="40"/>
      <c r="AD125" s="40"/>
      <c r="AE125" s="40"/>
      <c r="AT125" s="18" t="s">
        <v>178</v>
      </c>
      <c r="AU125" s="18" t="s">
        <v>90</v>
      </c>
    </row>
    <row r="126" s="2" customFormat="1">
      <c r="A126" s="40"/>
      <c r="B126" s="41"/>
      <c r="C126" s="42"/>
      <c r="D126" s="252" t="s">
        <v>180</v>
      </c>
      <c r="E126" s="42"/>
      <c r="F126" s="256" t="s">
        <v>220</v>
      </c>
      <c r="G126" s="42"/>
      <c r="H126" s="42"/>
      <c r="I126" s="154"/>
      <c r="J126" s="154"/>
      <c r="K126" s="42"/>
      <c r="L126" s="42"/>
      <c r="M126" s="46"/>
      <c r="N126" s="254"/>
      <c r="O126" s="255"/>
      <c r="P126" s="87"/>
      <c r="Q126" s="87"/>
      <c r="R126" s="87"/>
      <c r="S126" s="87"/>
      <c r="T126" s="87"/>
      <c r="U126" s="87"/>
      <c r="V126" s="87"/>
      <c r="W126" s="87"/>
      <c r="X126" s="87"/>
      <c r="Y126" s="88"/>
      <c r="Z126" s="40"/>
      <c r="AA126" s="40"/>
      <c r="AB126" s="40"/>
      <c r="AC126" s="40"/>
      <c r="AD126" s="40"/>
      <c r="AE126" s="40"/>
      <c r="AT126" s="18" t="s">
        <v>180</v>
      </c>
      <c r="AU126" s="18" t="s">
        <v>90</v>
      </c>
    </row>
    <row r="127" s="13" customFormat="1">
      <c r="A127" s="13"/>
      <c r="B127" s="257"/>
      <c r="C127" s="258"/>
      <c r="D127" s="252" t="s">
        <v>182</v>
      </c>
      <c r="E127" s="259" t="s">
        <v>36</v>
      </c>
      <c r="F127" s="260" t="s">
        <v>208</v>
      </c>
      <c r="G127" s="258"/>
      <c r="H127" s="259" t="s">
        <v>36</v>
      </c>
      <c r="I127" s="261"/>
      <c r="J127" s="261"/>
      <c r="K127" s="258"/>
      <c r="L127" s="258"/>
      <c r="M127" s="262"/>
      <c r="N127" s="263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5"/>
      <c r="Z127" s="13"/>
      <c r="AA127" s="13"/>
      <c r="AB127" s="13"/>
      <c r="AC127" s="13"/>
      <c r="AD127" s="13"/>
      <c r="AE127" s="13"/>
      <c r="AT127" s="266" t="s">
        <v>182</v>
      </c>
      <c r="AU127" s="266" t="s">
        <v>90</v>
      </c>
      <c r="AV127" s="13" t="s">
        <v>88</v>
      </c>
      <c r="AW127" s="13" t="s">
        <v>5</v>
      </c>
      <c r="AX127" s="13" t="s">
        <v>81</v>
      </c>
      <c r="AY127" s="266" t="s">
        <v>168</v>
      </c>
    </row>
    <row r="128" s="14" customFormat="1">
      <c r="A128" s="14"/>
      <c r="B128" s="267"/>
      <c r="C128" s="268"/>
      <c r="D128" s="252" t="s">
        <v>182</v>
      </c>
      <c r="E128" s="269" t="s">
        <v>36</v>
      </c>
      <c r="F128" s="270" t="s">
        <v>619</v>
      </c>
      <c r="G128" s="268"/>
      <c r="H128" s="271">
        <v>6</v>
      </c>
      <c r="I128" s="272"/>
      <c r="J128" s="272"/>
      <c r="K128" s="268"/>
      <c r="L128" s="268"/>
      <c r="M128" s="273"/>
      <c r="N128" s="274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6"/>
      <c r="Z128" s="14"/>
      <c r="AA128" s="14"/>
      <c r="AB128" s="14"/>
      <c r="AC128" s="14"/>
      <c r="AD128" s="14"/>
      <c r="AE128" s="14"/>
      <c r="AT128" s="277" t="s">
        <v>182</v>
      </c>
      <c r="AU128" s="277" t="s">
        <v>90</v>
      </c>
      <c r="AV128" s="14" t="s">
        <v>90</v>
      </c>
      <c r="AW128" s="14" t="s">
        <v>5</v>
      </c>
      <c r="AX128" s="14" t="s">
        <v>81</v>
      </c>
      <c r="AY128" s="277" t="s">
        <v>168</v>
      </c>
    </row>
    <row r="129" s="15" customFormat="1">
      <c r="A129" s="15"/>
      <c r="B129" s="278"/>
      <c r="C129" s="279"/>
      <c r="D129" s="252" t="s">
        <v>182</v>
      </c>
      <c r="E129" s="280" t="s">
        <v>36</v>
      </c>
      <c r="F129" s="281" t="s">
        <v>193</v>
      </c>
      <c r="G129" s="279"/>
      <c r="H129" s="282">
        <v>6</v>
      </c>
      <c r="I129" s="283"/>
      <c r="J129" s="283"/>
      <c r="K129" s="279"/>
      <c r="L129" s="279"/>
      <c r="M129" s="284"/>
      <c r="N129" s="285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7"/>
      <c r="Z129" s="15"/>
      <c r="AA129" s="15"/>
      <c r="AB129" s="15"/>
      <c r="AC129" s="15"/>
      <c r="AD129" s="15"/>
      <c r="AE129" s="15"/>
      <c r="AT129" s="288" t="s">
        <v>182</v>
      </c>
      <c r="AU129" s="288" t="s">
        <v>90</v>
      </c>
      <c r="AV129" s="15" t="s">
        <v>176</v>
      </c>
      <c r="AW129" s="15" t="s">
        <v>5</v>
      </c>
      <c r="AX129" s="15" t="s">
        <v>88</v>
      </c>
      <c r="AY129" s="288" t="s">
        <v>168</v>
      </c>
    </row>
    <row r="130" s="2" customFormat="1" ht="24" customHeight="1">
      <c r="A130" s="40"/>
      <c r="B130" s="41"/>
      <c r="C130" s="238" t="s">
        <v>261</v>
      </c>
      <c r="D130" s="238" t="s">
        <v>171</v>
      </c>
      <c r="E130" s="239" t="s">
        <v>620</v>
      </c>
      <c r="F130" s="240" t="s">
        <v>621</v>
      </c>
      <c r="G130" s="241" t="s">
        <v>203</v>
      </c>
      <c r="H130" s="242">
        <v>9</v>
      </c>
      <c r="I130" s="243"/>
      <c r="J130" s="243"/>
      <c r="K130" s="244">
        <f>ROUND(P130*H130,2)</f>
        <v>0</v>
      </c>
      <c r="L130" s="240" t="s">
        <v>175</v>
      </c>
      <c r="M130" s="46"/>
      <c r="N130" s="245" t="s">
        <v>36</v>
      </c>
      <c r="O130" s="246" t="s">
        <v>52</v>
      </c>
      <c r="P130" s="247">
        <f>I130+J130</f>
        <v>0</v>
      </c>
      <c r="Q130" s="247">
        <f>ROUND(I130*H130,2)</f>
        <v>0</v>
      </c>
      <c r="R130" s="247">
        <f>ROUND(J130*H130,2)</f>
        <v>0</v>
      </c>
      <c r="S130" s="87"/>
      <c r="T130" s="248">
        <f>S130*H130</f>
        <v>0</v>
      </c>
      <c r="U130" s="248">
        <v>0</v>
      </c>
      <c r="V130" s="248">
        <f>U130*H130</f>
        <v>0</v>
      </c>
      <c r="W130" s="248">
        <v>0</v>
      </c>
      <c r="X130" s="248">
        <f>W130*H130</f>
        <v>0</v>
      </c>
      <c r="Y130" s="249" t="s">
        <v>36</v>
      </c>
      <c r="Z130" s="40"/>
      <c r="AA130" s="40"/>
      <c r="AB130" s="40"/>
      <c r="AC130" s="40"/>
      <c r="AD130" s="40"/>
      <c r="AE130" s="40"/>
      <c r="AR130" s="250" t="s">
        <v>176</v>
      </c>
      <c r="AT130" s="250" t="s">
        <v>171</v>
      </c>
      <c r="AU130" s="250" t="s">
        <v>90</v>
      </c>
      <c r="AY130" s="18" t="s">
        <v>168</v>
      </c>
      <c r="BE130" s="251">
        <f>IF(O130="základní",K130,0)</f>
        <v>0</v>
      </c>
      <c r="BF130" s="251">
        <f>IF(O130="snížená",K130,0)</f>
        <v>0</v>
      </c>
      <c r="BG130" s="251">
        <f>IF(O130="zákl. přenesená",K130,0)</f>
        <v>0</v>
      </c>
      <c r="BH130" s="251">
        <f>IF(O130="sníž. přenesená",K130,0)</f>
        <v>0</v>
      </c>
      <c r="BI130" s="251">
        <f>IF(O130="nulová",K130,0)</f>
        <v>0</v>
      </c>
      <c r="BJ130" s="18" t="s">
        <v>176</v>
      </c>
      <c r="BK130" s="251">
        <f>ROUND(P130*H130,2)</f>
        <v>0</v>
      </c>
      <c r="BL130" s="18" t="s">
        <v>176</v>
      </c>
      <c r="BM130" s="250" t="s">
        <v>622</v>
      </c>
    </row>
    <row r="131" s="2" customFormat="1">
      <c r="A131" s="40"/>
      <c r="B131" s="41"/>
      <c r="C131" s="42"/>
      <c r="D131" s="252" t="s">
        <v>178</v>
      </c>
      <c r="E131" s="42"/>
      <c r="F131" s="253" t="s">
        <v>623</v>
      </c>
      <c r="G131" s="42"/>
      <c r="H131" s="42"/>
      <c r="I131" s="154"/>
      <c r="J131" s="154"/>
      <c r="K131" s="42"/>
      <c r="L131" s="42"/>
      <c r="M131" s="46"/>
      <c r="N131" s="254"/>
      <c r="O131" s="255"/>
      <c r="P131" s="87"/>
      <c r="Q131" s="87"/>
      <c r="R131" s="87"/>
      <c r="S131" s="87"/>
      <c r="T131" s="87"/>
      <c r="U131" s="87"/>
      <c r="V131" s="87"/>
      <c r="W131" s="87"/>
      <c r="X131" s="87"/>
      <c r="Y131" s="88"/>
      <c r="Z131" s="40"/>
      <c r="AA131" s="40"/>
      <c r="AB131" s="40"/>
      <c r="AC131" s="40"/>
      <c r="AD131" s="40"/>
      <c r="AE131" s="40"/>
      <c r="AT131" s="18" t="s">
        <v>178</v>
      </c>
      <c r="AU131" s="18" t="s">
        <v>90</v>
      </c>
    </row>
    <row r="132" s="2" customFormat="1">
      <c r="A132" s="40"/>
      <c r="B132" s="41"/>
      <c r="C132" s="42"/>
      <c r="D132" s="252" t="s">
        <v>180</v>
      </c>
      <c r="E132" s="42"/>
      <c r="F132" s="256" t="s">
        <v>220</v>
      </c>
      <c r="G132" s="42"/>
      <c r="H132" s="42"/>
      <c r="I132" s="154"/>
      <c r="J132" s="154"/>
      <c r="K132" s="42"/>
      <c r="L132" s="42"/>
      <c r="M132" s="46"/>
      <c r="N132" s="254"/>
      <c r="O132" s="255"/>
      <c r="P132" s="87"/>
      <c r="Q132" s="87"/>
      <c r="R132" s="87"/>
      <c r="S132" s="87"/>
      <c r="T132" s="87"/>
      <c r="U132" s="87"/>
      <c r="V132" s="87"/>
      <c r="W132" s="87"/>
      <c r="X132" s="87"/>
      <c r="Y132" s="88"/>
      <c r="Z132" s="40"/>
      <c r="AA132" s="40"/>
      <c r="AB132" s="40"/>
      <c r="AC132" s="40"/>
      <c r="AD132" s="40"/>
      <c r="AE132" s="40"/>
      <c r="AT132" s="18" t="s">
        <v>180</v>
      </c>
      <c r="AU132" s="18" t="s">
        <v>90</v>
      </c>
    </row>
    <row r="133" s="2" customFormat="1" ht="24" customHeight="1">
      <c r="A133" s="40"/>
      <c r="B133" s="41"/>
      <c r="C133" s="238" t="s">
        <v>260</v>
      </c>
      <c r="D133" s="238" t="s">
        <v>171</v>
      </c>
      <c r="E133" s="239" t="s">
        <v>624</v>
      </c>
      <c r="F133" s="240" t="s">
        <v>625</v>
      </c>
      <c r="G133" s="241" t="s">
        <v>224</v>
      </c>
      <c r="H133" s="242">
        <v>44</v>
      </c>
      <c r="I133" s="243"/>
      <c r="J133" s="243"/>
      <c r="K133" s="244">
        <f>ROUND(P133*H133,2)</f>
        <v>0</v>
      </c>
      <c r="L133" s="240" t="s">
        <v>175</v>
      </c>
      <c r="M133" s="46"/>
      <c r="N133" s="245" t="s">
        <v>36</v>
      </c>
      <c r="O133" s="246" t="s">
        <v>52</v>
      </c>
      <c r="P133" s="247">
        <f>I133+J133</f>
        <v>0</v>
      </c>
      <c r="Q133" s="247">
        <f>ROUND(I133*H133,2)</f>
        <v>0</v>
      </c>
      <c r="R133" s="247">
        <f>ROUND(J133*H133,2)</f>
        <v>0</v>
      </c>
      <c r="S133" s="87"/>
      <c r="T133" s="248">
        <f>S133*H133</f>
        <v>0</v>
      </c>
      <c r="U133" s="248">
        <v>0</v>
      </c>
      <c r="V133" s="248">
        <f>U133*H133</f>
        <v>0</v>
      </c>
      <c r="W133" s="248">
        <v>0</v>
      </c>
      <c r="X133" s="248">
        <f>W133*H133</f>
        <v>0</v>
      </c>
      <c r="Y133" s="249" t="s">
        <v>36</v>
      </c>
      <c r="Z133" s="40"/>
      <c r="AA133" s="40"/>
      <c r="AB133" s="40"/>
      <c r="AC133" s="40"/>
      <c r="AD133" s="40"/>
      <c r="AE133" s="40"/>
      <c r="AR133" s="250" t="s">
        <v>176</v>
      </c>
      <c r="AT133" s="250" t="s">
        <v>171</v>
      </c>
      <c r="AU133" s="250" t="s">
        <v>90</v>
      </c>
      <c r="AY133" s="18" t="s">
        <v>168</v>
      </c>
      <c r="BE133" s="251">
        <f>IF(O133="základní",K133,0)</f>
        <v>0</v>
      </c>
      <c r="BF133" s="251">
        <f>IF(O133="snížená",K133,0)</f>
        <v>0</v>
      </c>
      <c r="BG133" s="251">
        <f>IF(O133="zákl. přenesená",K133,0)</f>
        <v>0</v>
      </c>
      <c r="BH133" s="251">
        <f>IF(O133="sníž. přenesená",K133,0)</f>
        <v>0</v>
      </c>
      <c r="BI133" s="251">
        <f>IF(O133="nulová",K133,0)</f>
        <v>0</v>
      </c>
      <c r="BJ133" s="18" t="s">
        <v>176</v>
      </c>
      <c r="BK133" s="251">
        <f>ROUND(P133*H133,2)</f>
        <v>0</v>
      </c>
      <c r="BL133" s="18" t="s">
        <v>176</v>
      </c>
      <c r="BM133" s="250" t="s">
        <v>626</v>
      </c>
    </row>
    <row r="134" s="2" customFormat="1">
      <c r="A134" s="40"/>
      <c r="B134" s="41"/>
      <c r="C134" s="42"/>
      <c r="D134" s="252" t="s">
        <v>178</v>
      </c>
      <c r="E134" s="42"/>
      <c r="F134" s="253" t="s">
        <v>627</v>
      </c>
      <c r="G134" s="42"/>
      <c r="H134" s="42"/>
      <c r="I134" s="154"/>
      <c r="J134" s="154"/>
      <c r="K134" s="42"/>
      <c r="L134" s="42"/>
      <c r="M134" s="46"/>
      <c r="N134" s="254"/>
      <c r="O134" s="255"/>
      <c r="P134" s="87"/>
      <c r="Q134" s="87"/>
      <c r="R134" s="87"/>
      <c r="S134" s="87"/>
      <c r="T134" s="87"/>
      <c r="U134" s="87"/>
      <c r="V134" s="87"/>
      <c r="W134" s="87"/>
      <c r="X134" s="87"/>
      <c r="Y134" s="88"/>
      <c r="Z134" s="40"/>
      <c r="AA134" s="40"/>
      <c r="AB134" s="40"/>
      <c r="AC134" s="40"/>
      <c r="AD134" s="40"/>
      <c r="AE134" s="40"/>
      <c r="AT134" s="18" t="s">
        <v>178</v>
      </c>
      <c r="AU134" s="18" t="s">
        <v>90</v>
      </c>
    </row>
    <row r="135" s="2" customFormat="1">
      <c r="A135" s="40"/>
      <c r="B135" s="41"/>
      <c r="C135" s="42"/>
      <c r="D135" s="252" t="s">
        <v>180</v>
      </c>
      <c r="E135" s="42"/>
      <c r="F135" s="256" t="s">
        <v>227</v>
      </c>
      <c r="G135" s="42"/>
      <c r="H135" s="42"/>
      <c r="I135" s="154"/>
      <c r="J135" s="154"/>
      <c r="K135" s="42"/>
      <c r="L135" s="42"/>
      <c r="M135" s="46"/>
      <c r="N135" s="254"/>
      <c r="O135" s="255"/>
      <c r="P135" s="87"/>
      <c r="Q135" s="87"/>
      <c r="R135" s="87"/>
      <c r="S135" s="87"/>
      <c r="T135" s="87"/>
      <c r="U135" s="87"/>
      <c r="V135" s="87"/>
      <c r="W135" s="87"/>
      <c r="X135" s="87"/>
      <c r="Y135" s="88"/>
      <c r="Z135" s="40"/>
      <c r="AA135" s="40"/>
      <c r="AB135" s="40"/>
      <c r="AC135" s="40"/>
      <c r="AD135" s="40"/>
      <c r="AE135" s="40"/>
      <c r="AT135" s="18" t="s">
        <v>180</v>
      </c>
      <c r="AU135" s="18" t="s">
        <v>90</v>
      </c>
    </row>
    <row r="136" s="13" customFormat="1">
      <c r="A136" s="13"/>
      <c r="B136" s="257"/>
      <c r="C136" s="258"/>
      <c r="D136" s="252" t="s">
        <v>182</v>
      </c>
      <c r="E136" s="259" t="s">
        <v>36</v>
      </c>
      <c r="F136" s="260" t="s">
        <v>628</v>
      </c>
      <c r="G136" s="258"/>
      <c r="H136" s="259" t="s">
        <v>36</v>
      </c>
      <c r="I136" s="261"/>
      <c r="J136" s="261"/>
      <c r="K136" s="258"/>
      <c r="L136" s="258"/>
      <c r="M136" s="262"/>
      <c r="N136" s="263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5"/>
      <c r="Z136" s="13"/>
      <c r="AA136" s="13"/>
      <c r="AB136" s="13"/>
      <c r="AC136" s="13"/>
      <c r="AD136" s="13"/>
      <c r="AE136" s="13"/>
      <c r="AT136" s="266" t="s">
        <v>182</v>
      </c>
      <c r="AU136" s="266" t="s">
        <v>90</v>
      </c>
      <c r="AV136" s="13" t="s">
        <v>88</v>
      </c>
      <c r="AW136" s="13" t="s">
        <v>5</v>
      </c>
      <c r="AX136" s="13" t="s">
        <v>81</v>
      </c>
      <c r="AY136" s="266" t="s">
        <v>168</v>
      </c>
    </row>
    <row r="137" s="14" customFormat="1">
      <c r="A137" s="14"/>
      <c r="B137" s="267"/>
      <c r="C137" s="268"/>
      <c r="D137" s="252" t="s">
        <v>182</v>
      </c>
      <c r="E137" s="269" t="s">
        <v>36</v>
      </c>
      <c r="F137" s="270" t="s">
        <v>629</v>
      </c>
      <c r="G137" s="268"/>
      <c r="H137" s="271">
        <v>6</v>
      </c>
      <c r="I137" s="272"/>
      <c r="J137" s="272"/>
      <c r="K137" s="268"/>
      <c r="L137" s="268"/>
      <c r="M137" s="273"/>
      <c r="N137" s="274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6"/>
      <c r="Z137" s="14"/>
      <c r="AA137" s="14"/>
      <c r="AB137" s="14"/>
      <c r="AC137" s="14"/>
      <c r="AD137" s="14"/>
      <c r="AE137" s="14"/>
      <c r="AT137" s="277" t="s">
        <v>182</v>
      </c>
      <c r="AU137" s="277" t="s">
        <v>90</v>
      </c>
      <c r="AV137" s="14" t="s">
        <v>90</v>
      </c>
      <c r="AW137" s="14" t="s">
        <v>5</v>
      </c>
      <c r="AX137" s="14" t="s">
        <v>81</v>
      </c>
      <c r="AY137" s="277" t="s">
        <v>168</v>
      </c>
    </row>
    <row r="138" s="13" customFormat="1">
      <c r="A138" s="13"/>
      <c r="B138" s="257"/>
      <c r="C138" s="258"/>
      <c r="D138" s="252" t="s">
        <v>182</v>
      </c>
      <c r="E138" s="259" t="s">
        <v>36</v>
      </c>
      <c r="F138" s="260" t="s">
        <v>630</v>
      </c>
      <c r="G138" s="258"/>
      <c r="H138" s="259" t="s">
        <v>36</v>
      </c>
      <c r="I138" s="261"/>
      <c r="J138" s="261"/>
      <c r="K138" s="258"/>
      <c r="L138" s="258"/>
      <c r="M138" s="262"/>
      <c r="N138" s="263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5"/>
      <c r="Z138" s="13"/>
      <c r="AA138" s="13"/>
      <c r="AB138" s="13"/>
      <c r="AC138" s="13"/>
      <c r="AD138" s="13"/>
      <c r="AE138" s="13"/>
      <c r="AT138" s="266" t="s">
        <v>182</v>
      </c>
      <c r="AU138" s="266" t="s">
        <v>90</v>
      </c>
      <c r="AV138" s="13" t="s">
        <v>88</v>
      </c>
      <c r="AW138" s="13" t="s">
        <v>5</v>
      </c>
      <c r="AX138" s="13" t="s">
        <v>81</v>
      </c>
      <c r="AY138" s="266" t="s">
        <v>168</v>
      </c>
    </row>
    <row r="139" s="14" customFormat="1">
      <c r="A139" s="14"/>
      <c r="B139" s="267"/>
      <c r="C139" s="268"/>
      <c r="D139" s="252" t="s">
        <v>182</v>
      </c>
      <c r="E139" s="269" t="s">
        <v>36</v>
      </c>
      <c r="F139" s="270" t="s">
        <v>631</v>
      </c>
      <c r="G139" s="268"/>
      <c r="H139" s="271">
        <v>14</v>
      </c>
      <c r="I139" s="272"/>
      <c r="J139" s="272"/>
      <c r="K139" s="268"/>
      <c r="L139" s="268"/>
      <c r="M139" s="273"/>
      <c r="N139" s="274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6"/>
      <c r="Z139" s="14"/>
      <c r="AA139" s="14"/>
      <c r="AB139" s="14"/>
      <c r="AC139" s="14"/>
      <c r="AD139" s="14"/>
      <c r="AE139" s="14"/>
      <c r="AT139" s="277" t="s">
        <v>182</v>
      </c>
      <c r="AU139" s="277" t="s">
        <v>90</v>
      </c>
      <c r="AV139" s="14" t="s">
        <v>90</v>
      </c>
      <c r="AW139" s="14" t="s">
        <v>5</v>
      </c>
      <c r="AX139" s="14" t="s">
        <v>81</v>
      </c>
      <c r="AY139" s="277" t="s">
        <v>168</v>
      </c>
    </row>
    <row r="140" s="13" customFormat="1">
      <c r="A140" s="13"/>
      <c r="B140" s="257"/>
      <c r="C140" s="258"/>
      <c r="D140" s="252" t="s">
        <v>182</v>
      </c>
      <c r="E140" s="259" t="s">
        <v>36</v>
      </c>
      <c r="F140" s="260" t="s">
        <v>632</v>
      </c>
      <c r="G140" s="258"/>
      <c r="H140" s="259" t="s">
        <v>36</v>
      </c>
      <c r="I140" s="261"/>
      <c r="J140" s="261"/>
      <c r="K140" s="258"/>
      <c r="L140" s="258"/>
      <c r="M140" s="262"/>
      <c r="N140" s="263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5"/>
      <c r="Z140" s="13"/>
      <c r="AA140" s="13"/>
      <c r="AB140" s="13"/>
      <c r="AC140" s="13"/>
      <c r="AD140" s="13"/>
      <c r="AE140" s="13"/>
      <c r="AT140" s="266" t="s">
        <v>182</v>
      </c>
      <c r="AU140" s="266" t="s">
        <v>90</v>
      </c>
      <c r="AV140" s="13" t="s">
        <v>88</v>
      </c>
      <c r="AW140" s="13" t="s">
        <v>5</v>
      </c>
      <c r="AX140" s="13" t="s">
        <v>81</v>
      </c>
      <c r="AY140" s="266" t="s">
        <v>168</v>
      </c>
    </row>
    <row r="141" s="14" customFormat="1">
      <c r="A141" s="14"/>
      <c r="B141" s="267"/>
      <c r="C141" s="268"/>
      <c r="D141" s="252" t="s">
        <v>182</v>
      </c>
      <c r="E141" s="269" t="s">
        <v>36</v>
      </c>
      <c r="F141" s="270" t="s">
        <v>633</v>
      </c>
      <c r="G141" s="268"/>
      <c r="H141" s="271">
        <v>24</v>
      </c>
      <c r="I141" s="272"/>
      <c r="J141" s="272"/>
      <c r="K141" s="268"/>
      <c r="L141" s="268"/>
      <c r="M141" s="273"/>
      <c r="N141" s="274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6"/>
      <c r="Z141" s="14"/>
      <c r="AA141" s="14"/>
      <c r="AB141" s="14"/>
      <c r="AC141" s="14"/>
      <c r="AD141" s="14"/>
      <c r="AE141" s="14"/>
      <c r="AT141" s="277" t="s">
        <v>182</v>
      </c>
      <c r="AU141" s="277" t="s">
        <v>90</v>
      </c>
      <c r="AV141" s="14" t="s">
        <v>90</v>
      </c>
      <c r="AW141" s="14" t="s">
        <v>5</v>
      </c>
      <c r="AX141" s="14" t="s">
        <v>81</v>
      </c>
      <c r="AY141" s="277" t="s">
        <v>168</v>
      </c>
    </row>
    <row r="142" s="15" customFormat="1">
      <c r="A142" s="15"/>
      <c r="B142" s="278"/>
      <c r="C142" s="279"/>
      <c r="D142" s="252" t="s">
        <v>182</v>
      </c>
      <c r="E142" s="280" t="s">
        <v>36</v>
      </c>
      <c r="F142" s="281" t="s">
        <v>193</v>
      </c>
      <c r="G142" s="279"/>
      <c r="H142" s="282">
        <v>44</v>
      </c>
      <c r="I142" s="283"/>
      <c r="J142" s="283"/>
      <c r="K142" s="279"/>
      <c r="L142" s="279"/>
      <c r="M142" s="284"/>
      <c r="N142" s="285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7"/>
      <c r="Z142" s="15"/>
      <c r="AA142" s="15"/>
      <c r="AB142" s="15"/>
      <c r="AC142" s="15"/>
      <c r="AD142" s="15"/>
      <c r="AE142" s="15"/>
      <c r="AT142" s="288" t="s">
        <v>182</v>
      </c>
      <c r="AU142" s="288" t="s">
        <v>90</v>
      </c>
      <c r="AV142" s="15" t="s">
        <v>176</v>
      </c>
      <c r="AW142" s="15" t="s">
        <v>5</v>
      </c>
      <c r="AX142" s="15" t="s">
        <v>88</v>
      </c>
      <c r="AY142" s="288" t="s">
        <v>168</v>
      </c>
    </row>
    <row r="143" s="2" customFormat="1" ht="24" customHeight="1">
      <c r="A143" s="40"/>
      <c r="B143" s="41"/>
      <c r="C143" s="238" t="s">
        <v>209</v>
      </c>
      <c r="D143" s="289" t="s">
        <v>171</v>
      </c>
      <c r="E143" s="239" t="s">
        <v>237</v>
      </c>
      <c r="F143" s="240" t="s">
        <v>238</v>
      </c>
      <c r="G143" s="241" t="s">
        <v>224</v>
      </c>
      <c r="H143" s="242">
        <v>162</v>
      </c>
      <c r="I143" s="243"/>
      <c r="J143" s="243"/>
      <c r="K143" s="244">
        <f>ROUND(P143*H143,2)</f>
        <v>0</v>
      </c>
      <c r="L143" s="240" t="s">
        <v>175</v>
      </c>
      <c r="M143" s="46"/>
      <c r="N143" s="245" t="s">
        <v>36</v>
      </c>
      <c r="O143" s="246" t="s">
        <v>52</v>
      </c>
      <c r="P143" s="247">
        <f>I143+J143</f>
        <v>0</v>
      </c>
      <c r="Q143" s="247">
        <f>ROUND(I143*H143,2)</f>
        <v>0</v>
      </c>
      <c r="R143" s="247">
        <f>ROUND(J143*H143,2)</f>
        <v>0</v>
      </c>
      <c r="S143" s="87"/>
      <c r="T143" s="248">
        <f>S143*H143</f>
        <v>0</v>
      </c>
      <c r="U143" s="248">
        <v>0</v>
      </c>
      <c r="V143" s="248">
        <f>U143*H143</f>
        <v>0</v>
      </c>
      <c r="W143" s="248">
        <v>0</v>
      </c>
      <c r="X143" s="248">
        <f>W143*H143</f>
        <v>0</v>
      </c>
      <c r="Y143" s="249" t="s">
        <v>36</v>
      </c>
      <c r="Z143" s="40"/>
      <c r="AA143" s="40"/>
      <c r="AB143" s="40"/>
      <c r="AC143" s="40"/>
      <c r="AD143" s="40"/>
      <c r="AE143" s="40"/>
      <c r="AR143" s="250" t="s">
        <v>176</v>
      </c>
      <c r="AT143" s="250" t="s">
        <v>171</v>
      </c>
      <c r="AU143" s="250" t="s">
        <v>90</v>
      </c>
      <c r="AY143" s="18" t="s">
        <v>168</v>
      </c>
      <c r="BE143" s="251">
        <f>IF(O143="základní",K143,0)</f>
        <v>0</v>
      </c>
      <c r="BF143" s="251">
        <f>IF(O143="snížená",K143,0)</f>
        <v>0</v>
      </c>
      <c r="BG143" s="251">
        <f>IF(O143="zákl. přenesená",K143,0)</f>
        <v>0</v>
      </c>
      <c r="BH143" s="251">
        <f>IF(O143="sníž. přenesená",K143,0)</f>
        <v>0</v>
      </c>
      <c r="BI143" s="251">
        <f>IF(O143="nulová",K143,0)</f>
        <v>0</v>
      </c>
      <c r="BJ143" s="18" t="s">
        <v>176</v>
      </c>
      <c r="BK143" s="251">
        <f>ROUND(P143*H143,2)</f>
        <v>0</v>
      </c>
      <c r="BL143" s="18" t="s">
        <v>176</v>
      </c>
      <c r="BM143" s="250" t="s">
        <v>634</v>
      </c>
    </row>
    <row r="144" s="2" customFormat="1">
      <c r="A144" s="40"/>
      <c r="B144" s="41"/>
      <c r="C144" s="42"/>
      <c r="D144" s="252" t="s">
        <v>178</v>
      </c>
      <c r="E144" s="42"/>
      <c r="F144" s="253" t="s">
        <v>240</v>
      </c>
      <c r="G144" s="42"/>
      <c r="H144" s="42"/>
      <c r="I144" s="154"/>
      <c r="J144" s="154"/>
      <c r="K144" s="42"/>
      <c r="L144" s="42"/>
      <c r="M144" s="46"/>
      <c r="N144" s="254"/>
      <c r="O144" s="255"/>
      <c r="P144" s="87"/>
      <c r="Q144" s="87"/>
      <c r="R144" s="87"/>
      <c r="S144" s="87"/>
      <c r="T144" s="87"/>
      <c r="U144" s="87"/>
      <c r="V144" s="87"/>
      <c r="W144" s="87"/>
      <c r="X144" s="87"/>
      <c r="Y144" s="88"/>
      <c r="Z144" s="40"/>
      <c r="AA144" s="40"/>
      <c r="AB144" s="40"/>
      <c r="AC144" s="40"/>
      <c r="AD144" s="40"/>
      <c r="AE144" s="40"/>
      <c r="AT144" s="18" t="s">
        <v>178</v>
      </c>
      <c r="AU144" s="18" t="s">
        <v>90</v>
      </c>
    </row>
    <row r="145" s="2" customFormat="1">
      <c r="A145" s="40"/>
      <c r="B145" s="41"/>
      <c r="C145" s="42"/>
      <c r="D145" s="252" t="s">
        <v>180</v>
      </c>
      <c r="E145" s="42"/>
      <c r="F145" s="256" t="s">
        <v>241</v>
      </c>
      <c r="G145" s="42"/>
      <c r="H145" s="42"/>
      <c r="I145" s="154"/>
      <c r="J145" s="154"/>
      <c r="K145" s="42"/>
      <c r="L145" s="42"/>
      <c r="M145" s="46"/>
      <c r="N145" s="254"/>
      <c r="O145" s="255"/>
      <c r="P145" s="87"/>
      <c r="Q145" s="87"/>
      <c r="R145" s="87"/>
      <c r="S145" s="87"/>
      <c r="T145" s="87"/>
      <c r="U145" s="87"/>
      <c r="V145" s="87"/>
      <c r="W145" s="87"/>
      <c r="X145" s="87"/>
      <c r="Y145" s="88"/>
      <c r="Z145" s="40"/>
      <c r="AA145" s="40"/>
      <c r="AB145" s="40"/>
      <c r="AC145" s="40"/>
      <c r="AD145" s="40"/>
      <c r="AE145" s="40"/>
      <c r="AT145" s="18" t="s">
        <v>180</v>
      </c>
      <c r="AU145" s="18" t="s">
        <v>90</v>
      </c>
    </row>
    <row r="146" s="13" customFormat="1">
      <c r="A146" s="13"/>
      <c r="B146" s="257"/>
      <c r="C146" s="258"/>
      <c r="D146" s="252" t="s">
        <v>182</v>
      </c>
      <c r="E146" s="259" t="s">
        <v>36</v>
      </c>
      <c r="F146" s="260" t="s">
        <v>635</v>
      </c>
      <c r="G146" s="258"/>
      <c r="H146" s="259" t="s">
        <v>36</v>
      </c>
      <c r="I146" s="261"/>
      <c r="J146" s="261"/>
      <c r="K146" s="258"/>
      <c r="L146" s="258"/>
      <c r="M146" s="262"/>
      <c r="N146" s="263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5"/>
      <c r="Z146" s="13"/>
      <c r="AA146" s="13"/>
      <c r="AB146" s="13"/>
      <c r="AC146" s="13"/>
      <c r="AD146" s="13"/>
      <c r="AE146" s="13"/>
      <c r="AT146" s="266" t="s">
        <v>182</v>
      </c>
      <c r="AU146" s="266" t="s">
        <v>90</v>
      </c>
      <c r="AV146" s="13" t="s">
        <v>88</v>
      </c>
      <c r="AW146" s="13" t="s">
        <v>5</v>
      </c>
      <c r="AX146" s="13" t="s">
        <v>81</v>
      </c>
      <c r="AY146" s="266" t="s">
        <v>168</v>
      </c>
    </row>
    <row r="147" s="14" customFormat="1">
      <c r="A147" s="14"/>
      <c r="B147" s="267"/>
      <c r="C147" s="268"/>
      <c r="D147" s="252" t="s">
        <v>182</v>
      </c>
      <c r="E147" s="269" t="s">
        <v>36</v>
      </c>
      <c r="F147" s="270" t="s">
        <v>636</v>
      </c>
      <c r="G147" s="268"/>
      <c r="H147" s="271">
        <v>162</v>
      </c>
      <c r="I147" s="272"/>
      <c r="J147" s="272"/>
      <c r="K147" s="268"/>
      <c r="L147" s="268"/>
      <c r="M147" s="273"/>
      <c r="N147" s="274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6"/>
      <c r="Z147" s="14"/>
      <c r="AA147" s="14"/>
      <c r="AB147" s="14"/>
      <c r="AC147" s="14"/>
      <c r="AD147" s="14"/>
      <c r="AE147" s="14"/>
      <c r="AT147" s="277" t="s">
        <v>182</v>
      </c>
      <c r="AU147" s="277" t="s">
        <v>90</v>
      </c>
      <c r="AV147" s="14" t="s">
        <v>90</v>
      </c>
      <c r="AW147" s="14" t="s">
        <v>5</v>
      </c>
      <c r="AX147" s="14" t="s">
        <v>81</v>
      </c>
      <c r="AY147" s="277" t="s">
        <v>168</v>
      </c>
    </row>
    <row r="148" s="15" customFormat="1">
      <c r="A148" s="15"/>
      <c r="B148" s="278"/>
      <c r="C148" s="279"/>
      <c r="D148" s="252" t="s">
        <v>182</v>
      </c>
      <c r="E148" s="280" t="s">
        <v>36</v>
      </c>
      <c r="F148" s="281" t="s">
        <v>193</v>
      </c>
      <c r="G148" s="279"/>
      <c r="H148" s="282">
        <v>162</v>
      </c>
      <c r="I148" s="283"/>
      <c r="J148" s="283"/>
      <c r="K148" s="279"/>
      <c r="L148" s="279"/>
      <c r="M148" s="284"/>
      <c r="N148" s="285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7"/>
      <c r="Z148" s="15"/>
      <c r="AA148" s="15"/>
      <c r="AB148" s="15"/>
      <c r="AC148" s="15"/>
      <c r="AD148" s="15"/>
      <c r="AE148" s="15"/>
      <c r="AT148" s="288" t="s">
        <v>182</v>
      </c>
      <c r="AU148" s="288" t="s">
        <v>90</v>
      </c>
      <c r="AV148" s="15" t="s">
        <v>176</v>
      </c>
      <c r="AW148" s="15" t="s">
        <v>5</v>
      </c>
      <c r="AX148" s="15" t="s">
        <v>88</v>
      </c>
      <c r="AY148" s="288" t="s">
        <v>168</v>
      </c>
    </row>
    <row r="149" s="2" customFormat="1" ht="24" customHeight="1">
      <c r="A149" s="40"/>
      <c r="B149" s="41"/>
      <c r="C149" s="238" t="s">
        <v>282</v>
      </c>
      <c r="D149" s="289" t="s">
        <v>171</v>
      </c>
      <c r="E149" s="239" t="s">
        <v>244</v>
      </c>
      <c r="F149" s="240" t="s">
        <v>245</v>
      </c>
      <c r="G149" s="241" t="s">
        <v>224</v>
      </c>
      <c r="H149" s="242">
        <v>162</v>
      </c>
      <c r="I149" s="243"/>
      <c r="J149" s="243"/>
      <c r="K149" s="244">
        <f>ROUND(P149*H149,2)</f>
        <v>0</v>
      </c>
      <c r="L149" s="240" t="s">
        <v>175</v>
      </c>
      <c r="M149" s="46"/>
      <c r="N149" s="245" t="s">
        <v>36</v>
      </c>
      <c r="O149" s="246" t="s">
        <v>52</v>
      </c>
      <c r="P149" s="247">
        <f>I149+J149</f>
        <v>0</v>
      </c>
      <c r="Q149" s="247">
        <f>ROUND(I149*H149,2)</f>
        <v>0</v>
      </c>
      <c r="R149" s="247">
        <f>ROUND(J149*H149,2)</f>
        <v>0</v>
      </c>
      <c r="S149" s="87"/>
      <c r="T149" s="248">
        <f>S149*H149</f>
        <v>0</v>
      </c>
      <c r="U149" s="248">
        <v>0</v>
      </c>
      <c r="V149" s="248">
        <f>U149*H149</f>
        <v>0</v>
      </c>
      <c r="W149" s="248">
        <v>0</v>
      </c>
      <c r="X149" s="248">
        <f>W149*H149</f>
        <v>0</v>
      </c>
      <c r="Y149" s="249" t="s">
        <v>36</v>
      </c>
      <c r="Z149" s="40"/>
      <c r="AA149" s="40"/>
      <c r="AB149" s="40"/>
      <c r="AC149" s="40"/>
      <c r="AD149" s="40"/>
      <c r="AE149" s="40"/>
      <c r="AR149" s="250" t="s">
        <v>176</v>
      </c>
      <c r="AT149" s="250" t="s">
        <v>171</v>
      </c>
      <c r="AU149" s="250" t="s">
        <v>90</v>
      </c>
      <c r="AY149" s="18" t="s">
        <v>168</v>
      </c>
      <c r="BE149" s="251">
        <f>IF(O149="základní",K149,0)</f>
        <v>0</v>
      </c>
      <c r="BF149" s="251">
        <f>IF(O149="snížená",K149,0)</f>
        <v>0</v>
      </c>
      <c r="BG149" s="251">
        <f>IF(O149="zákl. přenesená",K149,0)</f>
        <v>0</v>
      </c>
      <c r="BH149" s="251">
        <f>IF(O149="sníž. přenesená",K149,0)</f>
        <v>0</v>
      </c>
      <c r="BI149" s="251">
        <f>IF(O149="nulová",K149,0)</f>
        <v>0</v>
      </c>
      <c r="BJ149" s="18" t="s">
        <v>176</v>
      </c>
      <c r="BK149" s="251">
        <f>ROUND(P149*H149,2)</f>
        <v>0</v>
      </c>
      <c r="BL149" s="18" t="s">
        <v>176</v>
      </c>
      <c r="BM149" s="250" t="s">
        <v>637</v>
      </c>
    </row>
    <row r="150" s="2" customFormat="1">
      <c r="A150" s="40"/>
      <c r="B150" s="41"/>
      <c r="C150" s="42"/>
      <c r="D150" s="252" t="s">
        <v>178</v>
      </c>
      <c r="E150" s="42"/>
      <c r="F150" s="253" t="s">
        <v>247</v>
      </c>
      <c r="G150" s="42"/>
      <c r="H150" s="42"/>
      <c r="I150" s="154"/>
      <c r="J150" s="154"/>
      <c r="K150" s="42"/>
      <c r="L150" s="42"/>
      <c r="M150" s="46"/>
      <c r="N150" s="254"/>
      <c r="O150" s="255"/>
      <c r="P150" s="87"/>
      <c r="Q150" s="87"/>
      <c r="R150" s="87"/>
      <c r="S150" s="87"/>
      <c r="T150" s="87"/>
      <c r="U150" s="87"/>
      <c r="V150" s="87"/>
      <c r="W150" s="87"/>
      <c r="X150" s="87"/>
      <c r="Y150" s="88"/>
      <c r="Z150" s="40"/>
      <c r="AA150" s="40"/>
      <c r="AB150" s="40"/>
      <c r="AC150" s="40"/>
      <c r="AD150" s="40"/>
      <c r="AE150" s="40"/>
      <c r="AT150" s="18" t="s">
        <v>178</v>
      </c>
      <c r="AU150" s="18" t="s">
        <v>90</v>
      </c>
    </row>
    <row r="151" s="2" customFormat="1">
      <c r="A151" s="40"/>
      <c r="B151" s="41"/>
      <c r="C151" s="42"/>
      <c r="D151" s="252" t="s">
        <v>180</v>
      </c>
      <c r="E151" s="42"/>
      <c r="F151" s="256" t="s">
        <v>248</v>
      </c>
      <c r="G151" s="42"/>
      <c r="H151" s="42"/>
      <c r="I151" s="154"/>
      <c r="J151" s="154"/>
      <c r="K151" s="42"/>
      <c r="L151" s="42"/>
      <c r="M151" s="46"/>
      <c r="N151" s="254"/>
      <c r="O151" s="255"/>
      <c r="P151" s="87"/>
      <c r="Q151" s="87"/>
      <c r="R151" s="87"/>
      <c r="S151" s="87"/>
      <c r="T151" s="87"/>
      <c r="U151" s="87"/>
      <c r="V151" s="87"/>
      <c r="W151" s="87"/>
      <c r="X151" s="87"/>
      <c r="Y151" s="88"/>
      <c r="Z151" s="40"/>
      <c r="AA151" s="40"/>
      <c r="AB151" s="40"/>
      <c r="AC151" s="40"/>
      <c r="AD151" s="40"/>
      <c r="AE151" s="40"/>
      <c r="AT151" s="18" t="s">
        <v>180</v>
      </c>
      <c r="AU151" s="18" t="s">
        <v>90</v>
      </c>
    </row>
    <row r="152" s="14" customFormat="1">
      <c r="A152" s="14"/>
      <c r="B152" s="267"/>
      <c r="C152" s="268"/>
      <c r="D152" s="252" t="s">
        <v>182</v>
      </c>
      <c r="E152" s="269" t="s">
        <v>36</v>
      </c>
      <c r="F152" s="270" t="s">
        <v>638</v>
      </c>
      <c r="G152" s="268"/>
      <c r="H152" s="271">
        <v>162</v>
      </c>
      <c r="I152" s="272"/>
      <c r="J152" s="272"/>
      <c r="K152" s="268"/>
      <c r="L152" s="268"/>
      <c r="M152" s="273"/>
      <c r="N152" s="274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6"/>
      <c r="Z152" s="14"/>
      <c r="AA152" s="14"/>
      <c r="AB152" s="14"/>
      <c r="AC152" s="14"/>
      <c r="AD152" s="14"/>
      <c r="AE152" s="14"/>
      <c r="AT152" s="277" t="s">
        <v>182</v>
      </c>
      <c r="AU152" s="277" t="s">
        <v>90</v>
      </c>
      <c r="AV152" s="14" t="s">
        <v>90</v>
      </c>
      <c r="AW152" s="14" t="s">
        <v>5</v>
      </c>
      <c r="AX152" s="14" t="s">
        <v>81</v>
      </c>
      <c r="AY152" s="277" t="s">
        <v>168</v>
      </c>
    </row>
    <row r="153" s="15" customFormat="1">
      <c r="A153" s="15"/>
      <c r="B153" s="278"/>
      <c r="C153" s="279"/>
      <c r="D153" s="252" t="s">
        <v>182</v>
      </c>
      <c r="E153" s="280" t="s">
        <v>36</v>
      </c>
      <c r="F153" s="281" t="s">
        <v>193</v>
      </c>
      <c r="G153" s="279"/>
      <c r="H153" s="282">
        <v>162</v>
      </c>
      <c r="I153" s="283"/>
      <c r="J153" s="283"/>
      <c r="K153" s="279"/>
      <c r="L153" s="279"/>
      <c r="M153" s="284"/>
      <c r="N153" s="285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7"/>
      <c r="Z153" s="15"/>
      <c r="AA153" s="15"/>
      <c r="AB153" s="15"/>
      <c r="AC153" s="15"/>
      <c r="AD153" s="15"/>
      <c r="AE153" s="15"/>
      <c r="AT153" s="288" t="s">
        <v>182</v>
      </c>
      <c r="AU153" s="288" t="s">
        <v>90</v>
      </c>
      <c r="AV153" s="15" t="s">
        <v>176</v>
      </c>
      <c r="AW153" s="15" t="s">
        <v>5</v>
      </c>
      <c r="AX153" s="15" t="s">
        <v>88</v>
      </c>
      <c r="AY153" s="288" t="s">
        <v>168</v>
      </c>
    </row>
    <row r="154" s="2" customFormat="1" ht="24" customHeight="1">
      <c r="A154" s="40"/>
      <c r="B154" s="41"/>
      <c r="C154" s="238" t="s">
        <v>289</v>
      </c>
      <c r="D154" s="238" t="s">
        <v>171</v>
      </c>
      <c r="E154" s="239" t="s">
        <v>250</v>
      </c>
      <c r="F154" s="240" t="s">
        <v>251</v>
      </c>
      <c r="G154" s="241" t="s">
        <v>203</v>
      </c>
      <c r="H154" s="242">
        <v>12</v>
      </c>
      <c r="I154" s="243"/>
      <c r="J154" s="243"/>
      <c r="K154" s="244">
        <f>ROUND(P154*H154,2)</f>
        <v>0</v>
      </c>
      <c r="L154" s="240" t="s">
        <v>175</v>
      </c>
      <c r="M154" s="46"/>
      <c r="N154" s="245" t="s">
        <v>36</v>
      </c>
      <c r="O154" s="246" t="s">
        <v>52</v>
      </c>
      <c r="P154" s="247">
        <f>I154+J154</f>
        <v>0</v>
      </c>
      <c r="Q154" s="247">
        <f>ROUND(I154*H154,2)</f>
        <v>0</v>
      </c>
      <c r="R154" s="247">
        <f>ROUND(J154*H154,2)</f>
        <v>0</v>
      </c>
      <c r="S154" s="87"/>
      <c r="T154" s="248">
        <f>S154*H154</f>
        <v>0</v>
      </c>
      <c r="U154" s="248">
        <v>0</v>
      </c>
      <c r="V154" s="248">
        <f>U154*H154</f>
        <v>0</v>
      </c>
      <c r="W154" s="248">
        <v>0</v>
      </c>
      <c r="X154" s="248">
        <f>W154*H154</f>
        <v>0</v>
      </c>
      <c r="Y154" s="249" t="s">
        <v>36</v>
      </c>
      <c r="Z154" s="40"/>
      <c r="AA154" s="40"/>
      <c r="AB154" s="40"/>
      <c r="AC154" s="40"/>
      <c r="AD154" s="40"/>
      <c r="AE154" s="40"/>
      <c r="AR154" s="250" t="s">
        <v>176</v>
      </c>
      <c r="AT154" s="250" t="s">
        <v>171</v>
      </c>
      <c r="AU154" s="250" t="s">
        <v>90</v>
      </c>
      <c r="AY154" s="18" t="s">
        <v>168</v>
      </c>
      <c r="BE154" s="251">
        <f>IF(O154="základní",K154,0)</f>
        <v>0</v>
      </c>
      <c r="BF154" s="251">
        <f>IF(O154="snížená",K154,0)</f>
        <v>0</v>
      </c>
      <c r="BG154" s="251">
        <f>IF(O154="zákl. přenesená",K154,0)</f>
        <v>0</v>
      </c>
      <c r="BH154" s="251">
        <f>IF(O154="sníž. přenesená",K154,0)</f>
        <v>0</v>
      </c>
      <c r="BI154" s="251">
        <f>IF(O154="nulová",K154,0)</f>
        <v>0</v>
      </c>
      <c r="BJ154" s="18" t="s">
        <v>176</v>
      </c>
      <c r="BK154" s="251">
        <f>ROUND(P154*H154,2)</f>
        <v>0</v>
      </c>
      <c r="BL154" s="18" t="s">
        <v>176</v>
      </c>
      <c r="BM154" s="250" t="s">
        <v>252</v>
      </c>
    </row>
    <row r="155" s="2" customFormat="1">
      <c r="A155" s="40"/>
      <c r="B155" s="41"/>
      <c r="C155" s="42"/>
      <c r="D155" s="252" t="s">
        <v>178</v>
      </c>
      <c r="E155" s="42"/>
      <c r="F155" s="253" t="s">
        <v>253</v>
      </c>
      <c r="G155" s="42"/>
      <c r="H155" s="42"/>
      <c r="I155" s="154"/>
      <c r="J155" s="154"/>
      <c r="K155" s="42"/>
      <c r="L155" s="42"/>
      <c r="M155" s="46"/>
      <c r="N155" s="254"/>
      <c r="O155" s="255"/>
      <c r="P155" s="87"/>
      <c r="Q155" s="87"/>
      <c r="R155" s="87"/>
      <c r="S155" s="87"/>
      <c r="T155" s="87"/>
      <c r="U155" s="87"/>
      <c r="V155" s="87"/>
      <c r="W155" s="87"/>
      <c r="X155" s="87"/>
      <c r="Y155" s="88"/>
      <c r="Z155" s="40"/>
      <c r="AA155" s="40"/>
      <c r="AB155" s="40"/>
      <c r="AC155" s="40"/>
      <c r="AD155" s="40"/>
      <c r="AE155" s="40"/>
      <c r="AT155" s="18" t="s">
        <v>178</v>
      </c>
      <c r="AU155" s="18" t="s">
        <v>90</v>
      </c>
    </row>
    <row r="156" s="2" customFormat="1">
      <c r="A156" s="40"/>
      <c r="B156" s="41"/>
      <c r="C156" s="42"/>
      <c r="D156" s="252" t="s">
        <v>180</v>
      </c>
      <c r="E156" s="42"/>
      <c r="F156" s="256" t="s">
        <v>254</v>
      </c>
      <c r="G156" s="42"/>
      <c r="H156" s="42"/>
      <c r="I156" s="154"/>
      <c r="J156" s="154"/>
      <c r="K156" s="42"/>
      <c r="L156" s="42"/>
      <c r="M156" s="46"/>
      <c r="N156" s="254"/>
      <c r="O156" s="255"/>
      <c r="P156" s="87"/>
      <c r="Q156" s="87"/>
      <c r="R156" s="87"/>
      <c r="S156" s="87"/>
      <c r="T156" s="87"/>
      <c r="U156" s="87"/>
      <c r="V156" s="87"/>
      <c r="W156" s="87"/>
      <c r="X156" s="87"/>
      <c r="Y156" s="88"/>
      <c r="Z156" s="40"/>
      <c r="AA156" s="40"/>
      <c r="AB156" s="40"/>
      <c r="AC156" s="40"/>
      <c r="AD156" s="40"/>
      <c r="AE156" s="40"/>
      <c r="AT156" s="18" t="s">
        <v>180</v>
      </c>
      <c r="AU156" s="18" t="s">
        <v>90</v>
      </c>
    </row>
    <row r="157" s="13" customFormat="1">
      <c r="A157" s="13"/>
      <c r="B157" s="257"/>
      <c r="C157" s="258"/>
      <c r="D157" s="252" t="s">
        <v>182</v>
      </c>
      <c r="E157" s="259" t="s">
        <v>36</v>
      </c>
      <c r="F157" s="260" t="s">
        <v>639</v>
      </c>
      <c r="G157" s="258"/>
      <c r="H157" s="259" t="s">
        <v>36</v>
      </c>
      <c r="I157" s="261"/>
      <c r="J157" s="261"/>
      <c r="K157" s="258"/>
      <c r="L157" s="258"/>
      <c r="M157" s="262"/>
      <c r="N157" s="263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5"/>
      <c r="Z157" s="13"/>
      <c r="AA157" s="13"/>
      <c r="AB157" s="13"/>
      <c r="AC157" s="13"/>
      <c r="AD157" s="13"/>
      <c r="AE157" s="13"/>
      <c r="AT157" s="266" t="s">
        <v>182</v>
      </c>
      <c r="AU157" s="266" t="s">
        <v>90</v>
      </c>
      <c r="AV157" s="13" t="s">
        <v>88</v>
      </c>
      <c r="AW157" s="13" t="s">
        <v>5</v>
      </c>
      <c r="AX157" s="13" t="s">
        <v>81</v>
      </c>
      <c r="AY157" s="266" t="s">
        <v>168</v>
      </c>
    </row>
    <row r="158" s="13" customFormat="1">
      <c r="A158" s="13"/>
      <c r="B158" s="257"/>
      <c r="C158" s="258"/>
      <c r="D158" s="252" t="s">
        <v>182</v>
      </c>
      <c r="E158" s="259" t="s">
        <v>36</v>
      </c>
      <c r="F158" s="260" t="s">
        <v>208</v>
      </c>
      <c r="G158" s="258"/>
      <c r="H158" s="259" t="s">
        <v>36</v>
      </c>
      <c r="I158" s="261"/>
      <c r="J158" s="261"/>
      <c r="K158" s="258"/>
      <c r="L158" s="258"/>
      <c r="M158" s="262"/>
      <c r="N158" s="263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5"/>
      <c r="Z158" s="13"/>
      <c r="AA158" s="13"/>
      <c r="AB158" s="13"/>
      <c r="AC158" s="13"/>
      <c r="AD158" s="13"/>
      <c r="AE158" s="13"/>
      <c r="AT158" s="266" t="s">
        <v>182</v>
      </c>
      <c r="AU158" s="266" t="s">
        <v>90</v>
      </c>
      <c r="AV158" s="13" t="s">
        <v>88</v>
      </c>
      <c r="AW158" s="13" t="s">
        <v>5</v>
      </c>
      <c r="AX158" s="13" t="s">
        <v>81</v>
      </c>
      <c r="AY158" s="266" t="s">
        <v>168</v>
      </c>
    </row>
    <row r="159" s="14" customFormat="1">
      <c r="A159" s="14"/>
      <c r="B159" s="267"/>
      <c r="C159" s="268"/>
      <c r="D159" s="252" t="s">
        <v>182</v>
      </c>
      <c r="E159" s="269" t="s">
        <v>36</v>
      </c>
      <c r="F159" s="270" t="s">
        <v>640</v>
      </c>
      <c r="G159" s="268"/>
      <c r="H159" s="271">
        <v>12</v>
      </c>
      <c r="I159" s="272"/>
      <c r="J159" s="272"/>
      <c r="K159" s="268"/>
      <c r="L159" s="268"/>
      <c r="M159" s="273"/>
      <c r="N159" s="274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6"/>
      <c r="Z159" s="14"/>
      <c r="AA159" s="14"/>
      <c r="AB159" s="14"/>
      <c r="AC159" s="14"/>
      <c r="AD159" s="14"/>
      <c r="AE159" s="14"/>
      <c r="AT159" s="277" t="s">
        <v>182</v>
      </c>
      <c r="AU159" s="277" t="s">
        <v>90</v>
      </c>
      <c r="AV159" s="14" t="s">
        <v>90</v>
      </c>
      <c r="AW159" s="14" t="s">
        <v>5</v>
      </c>
      <c r="AX159" s="14" t="s">
        <v>81</v>
      </c>
      <c r="AY159" s="277" t="s">
        <v>168</v>
      </c>
    </row>
    <row r="160" s="15" customFormat="1">
      <c r="A160" s="15"/>
      <c r="B160" s="278"/>
      <c r="C160" s="279"/>
      <c r="D160" s="252" t="s">
        <v>182</v>
      </c>
      <c r="E160" s="280" t="s">
        <v>36</v>
      </c>
      <c r="F160" s="281" t="s">
        <v>193</v>
      </c>
      <c r="G160" s="279"/>
      <c r="H160" s="282">
        <v>12</v>
      </c>
      <c r="I160" s="283"/>
      <c r="J160" s="283"/>
      <c r="K160" s="279"/>
      <c r="L160" s="279"/>
      <c r="M160" s="284"/>
      <c r="N160" s="285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7"/>
      <c r="Z160" s="15"/>
      <c r="AA160" s="15"/>
      <c r="AB160" s="15"/>
      <c r="AC160" s="15"/>
      <c r="AD160" s="15"/>
      <c r="AE160" s="15"/>
      <c r="AT160" s="288" t="s">
        <v>182</v>
      </c>
      <c r="AU160" s="288" t="s">
        <v>90</v>
      </c>
      <c r="AV160" s="15" t="s">
        <v>176</v>
      </c>
      <c r="AW160" s="15" t="s">
        <v>5</v>
      </c>
      <c r="AX160" s="15" t="s">
        <v>88</v>
      </c>
      <c r="AY160" s="288" t="s">
        <v>168</v>
      </c>
    </row>
    <row r="161" s="2" customFormat="1" ht="24" customHeight="1">
      <c r="A161" s="40"/>
      <c r="B161" s="41"/>
      <c r="C161" s="238" t="s">
        <v>298</v>
      </c>
      <c r="D161" s="238" t="s">
        <v>171</v>
      </c>
      <c r="E161" s="239" t="s">
        <v>262</v>
      </c>
      <c r="F161" s="240" t="s">
        <v>263</v>
      </c>
      <c r="G161" s="241" t="s">
        <v>264</v>
      </c>
      <c r="H161" s="242">
        <v>14</v>
      </c>
      <c r="I161" s="243"/>
      <c r="J161" s="243"/>
      <c r="K161" s="244">
        <f>ROUND(P161*H161,2)</f>
        <v>0</v>
      </c>
      <c r="L161" s="240" t="s">
        <v>175</v>
      </c>
      <c r="M161" s="46"/>
      <c r="N161" s="245" t="s">
        <v>36</v>
      </c>
      <c r="O161" s="246" t="s">
        <v>52</v>
      </c>
      <c r="P161" s="247">
        <f>I161+J161</f>
        <v>0</v>
      </c>
      <c r="Q161" s="247">
        <f>ROUND(I161*H161,2)</f>
        <v>0</v>
      </c>
      <c r="R161" s="247">
        <f>ROUND(J161*H161,2)</f>
        <v>0</v>
      </c>
      <c r="S161" s="87"/>
      <c r="T161" s="248">
        <f>S161*H161</f>
        <v>0</v>
      </c>
      <c r="U161" s="248">
        <v>0</v>
      </c>
      <c r="V161" s="248">
        <f>U161*H161</f>
        <v>0</v>
      </c>
      <c r="W161" s="248">
        <v>0</v>
      </c>
      <c r="X161" s="248">
        <f>W161*H161</f>
        <v>0</v>
      </c>
      <c r="Y161" s="249" t="s">
        <v>36</v>
      </c>
      <c r="Z161" s="40"/>
      <c r="AA161" s="40"/>
      <c r="AB161" s="40"/>
      <c r="AC161" s="40"/>
      <c r="AD161" s="40"/>
      <c r="AE161" s="40"/>
      <c r="AR161" s="250" t="s">
        <v>176</v>
      </c>
      <c r="AT161" s="250" t="s">
        <v>171</v>
      </c>
      <c r="AU161" s="250" t="s">
        <v>90</v>
      </c>
      <c r="AY161" s="18" t="s">
        <v>168</v>
      </c>
      <c r="BE161" s="251">
        <f>IF(O161="základní",K161,0)</f>
        <v>0</v>
      </c>
      <c r="BF161" s="251">
        <f>IF(O161="snížená",K161,0)</f>
        <v>0</v>
      </c>
      <c r="BG161" s="251">
        <f>IF(O161="zákl. přenesená",K161,0)</f>
        <v>0</v>
      </c>
      <c r="BH161" s="251">
        <f>IF(O161="sníž. přenesená",K161,0)</f>
        <v>0</v>
      </c>
      <c r="BI161" s="251">
        <f>IF(O161="nulová",K161,0)</f>
        <v>0</v>
      </c>
      <c r="BJ161" s="18" t="s">
        <v>176</v>
      </c>
      <c r="BK161" s="251">
        <f>ROUND(P161*H161,2)</f>
        <v>0</v>
      </c>
      <c r="BL161" s="18" t="s">
        <v>176</v>
      </c>
      <c r="BM161" s="250" t="s">
        <v>265</v>
      </c>
    </row>
    <row r="162" s="2" customFormat="1">
      <c r="A162" s="40"/>
      <c r="B162" s="41"/>
      <c r="C162" s="42"/>
      <c r="D162" s="252" t="s">
        <v>178</v>
      </c>
      <c r="E162" s="42"/>
      <c r="F162" s="253" t="s">
        <v>266</v>
      </c>
      <c r="G162" s="42"/>
      <c r="H162" s="42"/>
      <c r="I162" s="154"/>
      <c r="J162" s="154"/>
      <c r="K162" s="42"/>
      <c r="L162" s="42"/>
      <c r="M162" s="46"/>
      <c r="N162" s="254"/>
      <c r="O162" s="255"/>
      <c r="P162" s="87"/>
      <c r="Q162" s="87"/>
      <c r="R162" s="87"/>
      <c r="S162" s="87"/>
      <c r="T162" s="87"/>
      <c r="U162" s="87"/>
      <c r="V162" s="87"/>
      <c r="W162" s="87"/>
      <c r="X162" s="87"/>
      <c r="Y162" s="88"/>
      <c r="Z162" s="40"/>
      <c r="AA162" s="40"/>
      <c r="AB162" s="40"/>
      <c r="AC162" s="40"/>
      <c r="AD162" s="40"/>
      <c r="AE162" s="40"/>
      <c r="AT162" s="18" t="s">
        <v>178</v>
      </c>
      <c r="AU162" s="18" t="s">
        <v>90</v>
      </c>
    </row>
    <row r="163" s="2" customFormat="1">
      <c r="A163" s="40"/>
      <c r="B163" s="41"/>
      <c r="C163" s="42"/>
      <c r="D163" s="252" t="s">
        <v>180</v>
      </c>
      <c r="E163" s="42"/>
      <c r="F163" s="256" t="s">
        <v>267</v>
      </c>
      <c r="G163" s="42"/>
      <c r="H163" s="42"/>
      <c r="I163" s="154"/>
      <c r="J163" s="154"/>
      <c r="K163" s="42"/>
      <c r="L163" s="42"/>
      <c r="M163" s="46"/>
      <c r="N163" s="254"/>
      <c r="O163" s="255"/>
      <c r="P163" s="87"/>
      <c r="Q163" s="87"/>
      <c r="R163" s="87"/>
      <c r="S163" s="87"/>
      <c r="T163" s="87"/>
      <c r="U163" s="87"/>
      <c r="V163" s="87"/>
      <c r="W163" s="87"/>
      <c r="X163" s="87"/>
      <c r="Y163" s="88"/>
      <c r="Z163" s="40"/>
      <c r="AA163" s="40"/>
      <c r="AB163" s="40"/>
      <c r="AC163" s="40"/>
      <c r="AD163" s="40"/>
      <c r="AE163" s="40"/>
      <c r="AT163" s="18" t="s">
        <v>180</v>
      </c>
      <c r="AU163" s="18" t="s">
        <v>90</v>
      </c>
    </row>
    <row r="164" s="13" customFormat="1">
      <c r="A164" s="13"/>
      <c r="B164" s="257"/>
      <c r="C164" s="258"/>
      <c r="D164" s="252" t="s">
        <v>182</v>
      </c>
      <c r="E164" s="259" t="s">
        <v>36</v>
      </c>
      <c r="F164" s="260" t="s">
        <v>628</v>
      </c>
      <c r="G164" s="258"/>
      <c r="H164" s="259" t="s">
        <v>36</v>
      </c>
      <c r="I164" s="261"/>
      <c r="J164" s="261"/>
      <c r="K164" s="258"/>
      <c r="L164" s="258"/>
      <c r="M164" s="262"/>
      <c r="N164" s="263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5"/>
      <c r="Z164" s="13"/>
      <c r="AA164" s="13"/>
      <c r="AB164" s="13"/>
      <c r="AC164" s="13"/>
      <c r="AD164" s="13"/>
      <c r="AE164" s="13"/>
      <c r="AT164" s="266" t="s">
        <v>182</v>
      </c>
      <c r="AU164" s="266" t="s">
        <v>90</v>
      </c>
      <c r="AV164" s="13" t="s">
        <v>88</v>
      </c>
      <c r="AW164" s="13" t="s">
        <v>5</v>
      </c>
      <c r="AX164" s="13" t="s">
        <v>81</v>
      </c>
      <c r="AY164" s="266" t="s">
        <v>168</v>
      </c>
    </row>
    <row r="165" s="14" customFormat="1">
      <c r="A165" s="14"/>
      <c r="B165" s="267"/>
      <c r="C165" s="268"/>
      <c r="D165" s="252" t="s">
        <v>182</v>
      </c>
      <c r="E165" s="269" t="s">
        <v>36</v>
      </c>
      <c r="F165" s="270" t="s">
        <v>236</v>
      </c>
      <c r="G165" s="268"/>
      <c r="H165" s="271">
        <v>6</v>
      </c>
      <c r="I165" s="272"/>
      <c r="J165" s="272"/>
      <c r="K165" s="268"/>
      <c r="L165" s="268"/>
      <c r="M165" s="273"/>
      <c r="N165" s="274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6"/>
      <c r="Z165" s="14"/>
      <c r="AA165" s="14"/>
      <c r="AB165" s="14"/>
      <c r="AC165" s="14"/>
      <c r="AD165" s="14"/>
      <c r="AE165" s="14"/>
      <c r="AT165" s="277" t="s">
        <v>182</v>
      </c>
      <c r="AU165" s="277" t="s">
        <v>90</v>
      </c>
      <c r="AV165" s="14" t="s">
        <v>90</v>
      </c>
      <c r="AW165" s="14" t="s">
        <v>5</v>
      </c>
      <c r="AX165" s="14" t="s">
        <v>81</v>
      </c>
      <c r="AY165" s="277" t="s">
        <v>168</v>
      </c>
    </row>
    <row r="166" s="13" customFormat="1">
      <c r="A166" s="13"/>
      <c r="B166" s="257"/>
      <c r="C166" s="258"/>
      <c r="D166" s="252" t="s">
        <v>182</v>
      </c>
      <c r="E166" s="259" t="s">
        <v>36</v>
      </c>
      <c r="F166" s="260" t="s">
        <v>641</v>
      </c>
      <c r="G166" s="258"/>
      <c r="H166" s="259" t="s">
        <v>36</v>
      </c>
      <c r="I166" s="261"/>
      <c r="J166" s="261"/>
      <c r="K166" s="258"/>
      <c r="L166" s="258"/>
      <c r="M166" s="262"/>
      <c r="N166" s="263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5"/>
      <c r="Z166" s="13"/>
      <c r="AA166" s="13"/>
      <c r="AB166" s="13"/>
      <c r="AC166" s="13"/>
      <c r="AD166" s="13"/>
      <c r="AE166" s="13"/>
      <c r="AT166" s="266" t="s">
        <v>182</v>
      </c>
      <c r="AU166" s="266" t="s">
        <v>90</v>
      </c>
      <c r="AV166" s="13" t="s">
        <v>88</v>
      </c>
      <c r="AW166" s="13" t="s">
        <v>5</v>
      </c>
      <c r="AX166" s="13" t="s">
        <v>81</v>
      </c>
      <c r="AY166" s="266" t="s">
        <v>168</v>
      </c>
    </row>
    <row r="167" s="14" customFormat="1">
      <c r="A167" s="14"/>
      <c r="B167" s="267"/>
      <c r="C167" s="268"/>
      <c r="D167" s="252" t="s">
        <v>182</v>
      </c>
      <c r="E167" s="269" t="s">
        <v>36</v>
      </c>
      <c r="F167" s="270" t="s">
        <v>249</v>
      </c>
      <c r="G167" s="268"/>
      <c r="H167" s="271">
        <v>8</v>
      </c>
      <c r="I167" s="272"/>
      <c r="J167" s="272"/>
      <c r="K167" s="268"/>
      <c r="L167" s="268"/>
      <c r="M167" s="273"/>
      <c r="N167" s="274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6"/>
      <c r="Z167" s="14"/>
      <c r="AA167" s="14"/>
      <c r="AB167" s="14"/>
      <c r="AC167" s="14"/>
      <c r="AD167" s="14"/>
      <c r="AE167" s="14"/>
      <c r="AT167" s="277" t="s">
        <v>182</v>
      </c>
      <c r="AU167" s="277" t="s">
        <v>90</v>
      </c>
      <c r="AV167" s="14" t="s">
        <v>90</v>
      </c>
      <c r="AW167" s="14" t="s">
        <v>5</v>
      </c>
      <c r="AX167" s="14" t="s">
        <v>81</v>
      </c>
      <c r="AY167" s="277" t="s">
        <v>168</v>
      </c>
    </row>
    <row r="168" s="15" customFormat="1">
      <c r="A168" s="15"/>
      <c r="B168" s="278"/>
      <c r="C168" s="279"/>
      <c r="D168" s="252" t="s">
        <v>182</v>
      </c>
      <c r="E168" s="280" t="s">
        <v>36</v>
      </c>
      <c r="F168" s="281" t="s">
        <v>193</v>
      </c>
      <c r="G168" s="279"/>
      <c r="H168" s="282">
        <v>14</v>
      </c>
      <c r="I168" s="283"/>
      <c r="J168" s="283"/>
      <c r="K168" s="279"/>
      <c r="L168" s="279"/>
      <c r="M168" s="284"/>
      <c r="N168" s="285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7"/>
      <c r="Z168" s="15"/>
      <c r="AA168" s="15"/>
      <c r="AB168" s="15"/>
      <c r="AC168" s="15"/>
      <c r="AD168" s="15"/>
      <c r="AE168" s="15"/>
      <c r="AT168" s="288" t="s">
        <v>182</v>
      </c>
      <c r="AU168" s="288" t="s">
        <v>90</v>
      </c>
      <c r="AV168" s="15" t="s">
        <v>176</v>
      </c>
      <c r="AW168" s="15" t="s">
        <v>5</v>
      </c>
      <c r="AX168" s="15" t="s">
        <v>88</v>
      </c>
      <c r="AY168" s="288" t="s">
        <v>168</v>
      </c>
    </row>
    <row r="169" s="2" customFormat="1" ht="24" customHeight="1">
      <c r="A169" s="40"/>
      <c r="B169" s="41"/>
      <c r="C169" s="238" t="s">
        <v>9</v>
      </c>
      <c r="D169" s="238" t="s">
        <v>171</v>
      </c>
      <c r="E169" s="239" t="s">
        <v>276</v>
      </c>
      <c r="F169" s="240" t="s">
        <v>277</v>
      </c>
      <c r="G169" s="241" t="s">
        <v>278</v>
      </c>
      <c r="H169" s="242">
        <v>47</v>
      </c>
      <c r="I169" s="243"/>
      <c r="J169" s="243"/>
      <c r="K169" s="244">
        <f>ROUND(P169*H169,2)</f>
        <v>0</v>
      </c>
      <c r="L169" s="240" t="s">
        <v>175</v>
      </c>
      <c r="M169" s="46"/>
      <c r="N169" s="245" t="s">
        <v>36</v>
      </c>
      <c r="O169" s="246" t="s">
        <v>52</v>
      </c>
      <c r="P169" s="247">
        <f>I169+J169</f>
        <v>0</v>
      </c>
      <c r="Q169" s="247">
        <f>ROUND(I169*H169,2)</f>
        <v>0</v>
      </c>
      <c r="R169" s="247">
        <f>ROUND(J169*H169,2)</f>
        <v>0</v>
      </c>
      <c r="S169" s="87"/>
      <c r="T169" s="248">
        <f>S169*H169</f>
        <v>0</v>
      </c>
      <c r="U169" s="248">
        <v>0</v>
      </c>
      <c r="V169" s="248">
        <f>U169*H169</f>
        <v>0</v>
      </c>
      <c r="W169" s="248">
        <v>0</v>
      </c>
      <c r="X169" s="248">
        <f>W169*H169</f>
        <v>0</v>
      </c>
      <c r="Y169" s="249" t="s">
        <v>36</v>
      </c>
      <c r="Z169" s="40"/>
      <c r="AA169" s="40"/>
      <c r="AB169" s="40"/>
      <c r="AC169" s="40"/>
      <c r="AD169" s="40"/>
      <c r="AE169" s="40"/>
      <c r="AR169" s="250" t="s">
        <v>176</v>
      </c>
      <c r="AT169" s="250" t="s">
        <v>171</v>
      </c>
      <c r="AU169" s="250" t="s">
        <v>90</v>
      </c>
      <c r="AY169" s="18" t="s">
        <v>168</v>
      </c>
      <c r="BE169" s="251">
        <f>IF(O169="základní",K169,0)</f>
        <v>0</v>
      </c>
      <c r="BF169" s="251">
        <f>IF(O169="snížená",K169,0)</f>
        <v>0</v>
      </c>
      <c r="BG169" s="251">
        <f>IF(O169="zákl. přenesená",K169,0)</f>
        <v>0</v>
      </c>
      <c r="BH169" s="251">
        <f>IF(O169="sníž. přenesená",K169,0)</f>
        <v>0</v>
      </c>
      <c r="BI169" s="251">
        <f>IF(O169="nulová",K169,0)</f>
        <v>0</v>
      </c>
      <c r="BJ169" s="18" t="s">
        <v>176</v>
      </c>
      <c r="BK169" s="251">
        <f>ROUND(P169*H169,2)</f>
        <v>0</v>
      </c>
      <c r="BL169" s="18" t="s">
        <v>176</v>
      </c>
      <c r="BM169" s="250" t="s">
        <v>642</v>
      </c>
    </row>
    <row r="170" s="2" customFormat="1">
      <c r="A170" s="40"/>
      <c r="B170" s="41"/>
      <c r="C170" s="42"/>
      <c r="D170" s="252" t="s">
        <v>178</v>
      </c>
      <c r="E170" s="42"/>
      <c r="F170" s="253" t="s">
        <v>280</v>
      </c>
      <c r="G170" s="42"/>
      <c r="H170" s="42"/>
      <c r="I170" s="154"/>
      <c r="J170" s="154"/>
      <c r="K170" s="42"/>
      <c r="L170" s="42"/>
      <c r="M170" s="46"/>
      <c r="N170" s="254"/>
      <c r="O170" s="255"/>
      <c r="P170" s="87"/>
      <c r="Q170" s="87"/>
      <c r="R170" s="87"/>
      <c r="S170" s="87"/>
      <c r="T170" s="87"/>
      <c r="U170" s="87"/>
      <c r="V170" s="87"/>
      <c r="W170" s="87"/>
      <c r="X170" s="87"/>
      <c r="Y170" s="88"/>
      <c r="Z170" s="40"/>
      <c r="AA170" s="40"/>
      <c r="AB170" s="40"/>
      <c r="AC170" s="40"/>
      <c r="AD170" s="40"/>
      <c r="AE170" s="40"/>
      <c r="AT170" s="18" t="s">
        <v>178</v>
      </c>
      <c r="AU170" s="18" t="s">
        <v>90</v>
      </c>
    </row>
    <row r="171" s="2" customFormat="1">
      <c r="A171" s="40"/>
      <c r="B171" s="41"/>
      <c r="C171" s="42"/>
      <c r="D171" s="252" t="s">
        <v>180</v>
      </c>
      <c r="E171" s="42"/>
      <c r="F171" s="256" t="s">
        <v>281</v>
      </c>
      <c r="G171" s="42"/>
      <c r="H171" s="42"/>
      <c r="I171" s="154"/>
      <c r="J171" s="154"/>
      <c r="K171" s="42"/>
      <c r="L171" s="42"/>
      <c r="M171" s="46"/>
      <c r="N171" s="254"/>
      <c r="O171" s="255"/>
      <c r="P171" s="87"/>
      <c r="Q171" s="87"/>
      <c r="R171" s="87"/>
      <c r="S171" s="87"/>
      <c r="T171" s="87"/>
      <c r="U171" s="87"/>
      <c r="V171" s="87"/>
      <c r="W171" s="87"/>
      <c r="X171" s="87"/>
      <c r="Y171" s="88"/>
      <c r="Z171" s="40"/>
      <c r="AA171" s="40"/>
      <c r="AB171" s="40"/>
      <c r="AC171" s="40"/>
      <c r="AD171" s="40"/>
      <c r="AE171" s="40"/>
      <c r="AT171" s="18" t="s">
        <v>180</v>
      </c>
      <c r="AU171" s="18" t="s">
        <v>90</v>
      </c>
    </row>
    <row r="172" s="13" customFormat="1">
      <c r="A172" s="13"/>
      <c r="B172" s="257"/>
      <c r="C172" s="258"/>
      <c r="D172" s="252" t="s">
        <v>182</v>
      </c>
      <c r="E172" s="259" t="s">
        <v>36</v>
      </c>
      <c r="F172" s="260" t="s">
        <v>643</v>
      </c>
      <c r="G172" s="258"/>
      <c r="H172" s="259" t="s">
        <v>36</v>
      </c>
      <c r="I172" s="261"/>
      <c r="J172" s="261"/>
      <c r="K172" s="258"/>
      <c r="L172" s="258"/>
      <c r="M172" s="262"/>
      <c r="N172" s="263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5"/>
      <c r="Z172" s="13"/>
      <c r="AA172" s="13"/>
      <c r="AB172" s="13"/>
      <c r="AC172" s="13"/>
      <c r="AD172" s="13"/>
      <c r="AE172" s="13"/>
      <c r="AT172" s="266" t="s">
        <v>182</v>
      </c>
      <c r="AU172" s="266" t="s">
        <v>90</v>
      </c>
      <c r="AV172" s="13" t="s">
        <v>88</v>
      </c>
      <c r="AW172" s="13" t="s">
        <v>5</v>
      </c>
      <c r="AX172" s="13" t="s">
        <v>81</v>
      </c>
      <c r="AY172" s="266" t="s">
        <v>168</v>
      </c>
    </row>
    <row r="173" s="14" customFormat="1">
      <c r="A173" s="14"/>
      <c r="B173" s="267"/>
      <c r="C173" s="268"/>
      <c r="D173" s="252" t="s">
        <v>182</v>
      </c>
      <c r="E173" s="269" t="s">
        <v>36</v>
      </c>
      <c r="F173" s="270" t="s">
        <v>488</v>
      </c>
      <c r="G173" s="268"/>
      <c r="H173" s="271">
        <v>47</v>
      </c>
      <c r="I173" s="272"/>
      <c r="J173" s="272"/>
      <c r="K173" s="268"/>
      <c r="L173" s="268"/>
      <c r="M173" s="273"/>
      <c r="N173" s="274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6"/>
      <c r="Z173" s="14"/>
      <c r="AA173" s="14"/>
      <c r="AB173" s="14"/>
      <c r="AC173" s="14"/>
      <c r="AD173" s="14"/>
      <c r="AE173" s="14"/>
      <c r="AT173" s="277" t="s">
        <v>182</v>
      </c>
      <c r="AU173" s="277" t="s">
        <v>90</v>
      </c>
      <c r="AV173" s="14" t="s">
        <v>90</v>
      </c>
      <c r="AW173" s="14" t="s">
        <v>5</v>
      </c>
      <c r="AX173" s="14" t="s">
        <v>81</v>
      </c>
      <c r="AY173" s="277" t="s">
        <v>168</v>
      </c>
    </row>
    <row r="174" s="13" customFormat="1">
      <c r="A174" s="13"/>
      <c r="B174" s="257"/>
      <c r="C174" s="258"/>
      <c r="D174" s="252" t="s">
        <v>182</v>
      </c>
      <c r="E174" s="259" t="s">
        <v>36</v>
      </c>
      <c r="F174" s="260" t="s">
        <v>644</v>
      </c>
      <c r="G174" s="258"/>
      <c r="H174" s="259" t="s">
        <v>36</v>
      </c>
      <c r="I174" s="261"/>
      <c r="J174" s="261"/>
      <c r="K174" s="258"/>
      <c r="L174" s="258"/>
      <c r="M174" s="262"/>
      <c r="N174" s="263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5"/>
      <c r="Z174" s="13"/>
      <c r="AA174" s="13"/>
      <c r="AB174" s="13"/>
      <c r="AC174" s="13"/>
      <c r="AD174" s="13"/>
      <c r="AE174" s="13"/>
      <c r="AT174" s="266" t="s">
        <v>182</v>
      </c>
      <c r="AU174" s="266" t="s">
        <v>90</v>
      </c>
      <c r="AV174" s="13" t="s">
        <v>88</v>
      </c>
      <c r="AW174" s="13" t="s">
        <v>5</v>
      </c>
      <c r="AX174" s="13" t="s">
        <v>81</v>
      </c>
      <c r="AY174" s="266" t="s">
        <v>168</v>
      </c>
    </row>
    <row r="175" s="15" customFormat="1">
      <c r="A175" s="15"/>
      <c r="B175" s="278"/>
      <c r="C175" s="279"/>
      <c r="D175" s="252" t="s">
        <v>182</v>
      </c>
      <c r="E175" s="280" t="s">
        <v>36</v>
      </c>
      <c r="F175" s="281" t="s">
        <v>193</v>
      </c>
      <c r="G175" s="279"/>
      <c r="H175" s="282">
        <v>47</v>
      </c>
      <c r="I175" s="283"/>
      <c r="J175" s="283"/>
      <c r="K175" s="279"/>
      <c r="L175" s="279"/>
      <c r="M175" s="284"/>
      <c r="N175" s="285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7"/>
      <c r="Z175" s="15"/>
      <c r="AA175" s="15"/>
      <c r="AB175" s="15"/>
      <c r="AC175" s="15"/>
      <c r="AD175" s="15"/>
      <c r="AE175" s="15"/>
      <c r="AT175" s="288" t="s">
        <v>182</v>
      </c>
      <c r="AU175" s="288" t="s">
        <v>90</v>
      </c>
      <c r="AV175" s="15" t="s">
        <v>176</v>
      </c>
      <c r="AW175" s="15" t="s">
        <v>5</v>
      </c>
      <c r="AX175" s="15" t="s">
        <v>88</v>
      </c>
      <c r="AY175" s="288" t="s">
        <v>168</v>
      </c>
    </row>
    <row r="176" s="2" customFormat="1" ht="24" customHeight="1">
      <c r="A176" s="40"/>
      <c r="B176" s="41"/>
      <c r="C176" s="238" t="s">
        <v>310</v>
      </c>
      <c r="D176" s="289" t="s">
        <v>171</v>
      </c>
      <c r="E176" s="239" t="s">
        <v>276</v>
      </c>
      <c r="F176" s="240" t="s">
        <v>277</v>
      </c>
      <c r="G176" s="241" t="s">
        <v>278</v>
      </c>
      <c r="H176" s="242">
        <v>120</v>
      </c>
      <c r="I176" s="243"/>
      <c r="J176" s="243"/>
      <c r="K176" s="244">
        <f>ROUND(P176*H176,2)</f>
        <v>0</v>
      </c>
      <c r="L176" s="240" t="s">
        <v>175</v>
      </c>
      <c r="M176" s="46"/>
      <c r="N176" s="245" t="s">
        <v>36</v>
      </c>
      <c r="O176" s="246" t="s">
        <v>52</v>
      </c>
      <c r="P176" s="247">
        <f>I176+J176</f>
        <v>0</v>
      </c>
      <c r="Q176" s="247">
        <f>ROUND(I176*H176,2)</f>
        <v>0</v>
      </c>
      <c r="R176" s="247">
        <f>ROUND(J176*H176,2)</f>
        <v>0</v>
      </c>
      <c r="S176" s="87"/>
      <c r="T176" s="248">
        <f>S176*H176</f>
        <v>0</v>
      </c>
      <c r="U176" s="248">
        <v>0</v>
      </c>
      <c r="V176" s="248">
        <f>U176*H176</f>
        <v>0</v>
      </c>
      <c r="W176" s="248">
        <v>0</v>
      </c>
      <c r="X176" s="248">
        <f>W176*H176</f>
        <v>0</v>
      </c>
      <c r="Y176" s="249" t="s">
        <v>36</v>
      </c>
      <c r="Z176" s="40"/>
      <c r="AA176" s="40"/>
      <c r="AB176" s="40"/>
      <c r="AC176" s="40"/>
      <c r="AD176" s="40"/>
      <c r="AE176" s="40"/>
      <c r="AR176" s="250" t="s">
        <v>176</v>
      </c>
      <c r="AT176" s="250" t="s">
        <v>171</v>
      </c>
      <c r="AU176" s="250" t="s">
        <v>90</v>
      </c>
      <c r="AY176" s="18" t="s">
        <v>168</v>
      </c>
      <c r="BE176" s="251">
        <f>IF(O176="základní",K176,0)</f>
        <v>0</v>
      </c>
      <c r="BF176" s="251">
        <f>IF(O176="snížená",K176,0)</f>
        <v>0</v>
      </c>
      <c r="BG176" s="251">
        <f>IF(O176="zákl. přenesená",K176,0)</f>
        <v>0</v>
      </c>
      <c r="BH176" s="251">
        <f>IF(O176="sníž. přenesená",K176,0)</f>
        <v>0</v>
      </c>
      <c r="BI176" s="251">
        <f>IF(O176="nulová",K176,0)</f>
        <v>0</v>
      </c>
      <c r="BJ176" s="18" t="s">
        <v>176</v>
      </c>
      <c r="BK176" s="251">
        <f>ROUND(P176*H176,2)</f>
        <v>0</v>
      </c>
      <c r="BL176" s="18" t="s">
        <v>176</v>
      </c>
      <c r="BM176" s="250" t="s">
        <v>645</v>
      </c>
    </row>
    <row r="177" s="2" customFormat="1">
      <c r="A177" s="40"/>
      <c r="B177" s="41"/>
      <c r="C177" s="42"/>
      <c r="D177" s="252" t="s">
        <v>178</v>
      </c>
      <c r="E177" s="42"/>
      <c r="F177" s="253" t="s">
        <v>280</v>
      </c>
      <c r="G177" s="42"/>
      <c r="H177" s="42"/>
      <c r="I177" s="154"/>
      <c r="J177" s="154"/>
      <c r="K177" s="42"/>
      <c r="L177" s="42"/>
      <c r="M177" s="46"/>
      <c r="N177" s="254"/>
      <c r="O177" s="255"/>
      <c r="P177" s="87"/>
      <c r="Q177" s="87"/>
      <c r="R177" s="87"/>
      <c r="S177" s="87"/>
      <c r="T177" s="87"/>
      <c r="U177" s="87"/>
      <c r="V177" s="87"/>
      <c r="W177" s="87"/>
      <c r="X177" s="87"/>
      <c r="Y177" s="88"/>
      <c r="Z177" s="40"/>
      <c r="AA177" s="40"/>
      <c r="AB177" s="40"/>
      <c r="AC177" s="40"/>
      <c r="AD177" s="40"/>
      <c r="AE177" s="40"/>
      <c r="AT177" s="18" t="s">
        <v>178</v>
      </c>
      <c r="AU177" s="18" t="s">
        <v>90</v>
      </c>
    </row>
    <row r="178" s="2" customFormat="1">
      <c r="A178" s="40"/>
      <c r="B178" s="41"/>
      <c r="C178" s="42"/>
      <c r="D178" s="252" t="s">
        <v>180</v>
      </c>
      <c r="E178" s="42"/>
      <c r="F178" s="256" t="s">
        <v>281</v>
      </c>
      <c r="G178" s="42"/>
      <c r="H178" s="42"/>
      <c r="I178" s="154"/>
      <c r="J178" s="154"/>
      <c r="K178" s="42"/>
      <c r="L178" s="42"/>
      <c r="M178" s="46"/>
      <c r="N178" s="254"/>
      <c r="O178" s="255"/>
      <c r="P178" s="87"/>
      <c r="Q178" s="87"/>
      <c r="R178" s="87"/>
      <c r="S178" s="87"/>
      <c r="T178" s="87"/>
      <c r="U178" s="87"/>
      <c r="V178" s="87"/>
      <c r="W178" s="87"/>
      <c r="X178" s="87"/>
      <c r="Y178" s="88"/>
      <c r="Z178" s="40"/>
      <c r="AA178" s="40"/>
      <c r="AB178" s="40"/>
      <c r="AC178" s="40"/>
      <c r="AD178" s="40"/>
      <c r="AE178" s="40"/>
      <c r="AT178" s="18" t="s">
        <v>180</v>
      </c>
      <c r="AU178" s="18" t="s">
        <v>90</v>
      </c>
    </row>
    <row r="179" s="13" customFormat="1">
      <c r="A179" s="13"/>
      <c r="B179" s="257"/>
      <c r="C179" s="258"/>
      <c r="D179" s="252" t="s">
        <v>182</v>
      </c>
      <c r="E179" s="259" t="s">
        <v>36</v>
      </c>
      <c r="F179" s="260" t="s">
        <v>646</v>
      </c>
      <c r="G179" s="258"/>
      <c r="H179" s="259" t="s">
        <v>36</v>
      </c>
      <c r="I179" s="261"/>
      <c r="J179" s="261"/>
      <c r="K179" s="258"/>
      <c r="L179" s="258"/>
      <c r="M179" s="262"/>
      <c r="N179" s="263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5"/>
      <c r="Z179" s="13"/>
      <c r="AA179" s="13"/>
      <c r="AB179" s="13"/>
      <c r="AC179" s="13"/>
      <c r="AD179" s="13"/>
      <c r="AE179" s="13"/>
      <c r="AT179" s="266" t="s">
        <v>182</v>
      </c>
      <c r="AU179" s="266" t="s">
        <v>90</v>
      </c>
      <c r="AV179" s="13" t="s">
        <v>88</v>
      </c>
      <c r="AW179" s="13" t="s">
        <v>5</v>
      </c>
      <c r="AX179" s="13" t="s">
        <v>81</v>
      </c>
      <c r="AY179" s="266" t="s">
        <v>168</v>
      </c>
    </row>
    <row r="180" s="14" customFormat="1">
      <c r="A180" s="14"/>
      <c r="B180" s="267"/>
      <c r="C180" s="268"/>
      <c r="D180" s="252" t="s">
        <v>182</v>
      </c>
      <c r="E180" s="269" t="s">
        <v>36</v>
      </c>
      <c r="F180" s="270" t="s">
        <v>647</v>
      </c>
      <c r="G180" s="268"/>
      <c r="H180" s="271">
        <v>120</v>
      </c>
      <c r="I180" s="272"/>
      <c r="J180" s="272"/>
      <c r="K180" s="268"/>
      <c r="L180" s="268"/>
      <c r="M180" s="273"/>
      <c r="N180" s="274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6"/>
      <c r="Z180" s="14"/>
      <c r="AA180" s="14"/>
      <c r="AB180" s="14"/>
      <c r="AC180" s="14"/>
      <c r="AD180" s="14"/>
      <c r="AE180" s="14"/>
      <c r="AT180" s="277" t="s">
        <v>182</v>
      </c>
      <c r="AU180" s="277" t="s">
        <v>90</v>
      </c>
      <c r="AV180" s="14" t="s">
        <v>90</v>
      </c>
      <c r="AW180" s="14" t="s">
        <v>5</v>
      </c>
      <c r="AX180" s="14" t="s">
        <v>88</v>
      </c>
      <c r="AY180" s="277" t="s">
        <v>168</v>
      </c>
    </row>
    <row r="181" s="2" customFormat="1" ht="24" customHeight="1">
      <c r="A181" s="40"/>
      <c r="B181" s="41"/>
      <c r="C181" s="238" t="s">
        <v>318</v>
      </c>
      <c r="D181" s="238" t="s">
        <v>171</v>
      </c>
      <c r="E181" s="239" t="s">
        <v>290</v>
      </c>
      <c r="F181" s="240" t="s">
        <v>291</v>
      </c>
      <c r="G181" s="241" t="s">
        <v>292</v>
      </c>
      <c r="H181" s="242">
        <v>0.081000000000000003</v>
      </c>
      <c r="I181" s="243"/>
      <c r="J181" s="243"/>
      <c r="K181" s="244">
        <f>ROUND(P181*H181,2)</f>
        <v>0</v>
      </c>
      <c r="L181" s="240" t="s">
        <v>175</v>
      </c>
      <c r="M181" s="46"/>
      <c r="N181" s="245" t="s">
        <v>36</v>
      </c>
      <c r="O181" s="246" t="s">
        <v>52</v>
      </c>
      <c r="P181" s="247">
        <f>I181+J181</f>
        <v>0</v>
      </c>
      <c r="Q181" s="247">
        <f>ROUND(I181*H181,2)</f>
        <v>0</v>
      </c>
      <c r="R181" s="247">
        <f>ROUND(J181*H181,2)</f>
        <v>0</v>
      </c>
      <c r="S181" s="87"/>
      <c r="T181" s="248">
        <f>S181*H181</f>
        <v>0</v>
      </c>
      <c r="U181" s="248">
        <v>0</v>
      </c>
      <c r="V181" s="248">
        <f>U181*H181</f>
        <v>0</v>
      </c>
      <c r="W181" s="248">
        <v>0</v>
      </c>
      <c r="X181" s="248">
        <f>W181*H181</f>
        <v>0</v>
      </c>
      <c r="Y181" s="249" t="s">
        <v>36</v>
      </c>
      <c r="Z181" s="40"/>
      <c r="AA181" s="40"/>
      <c r="AB181" s="40"/>
      <c r="AC181" s="40"/>
      <c r="AD181" s="40"/>
      <c r="AE181" s="40"/>
      <c r="AR181" s="250" t="s">
        <v>176</v>
      </c>
      <c r="AT181" s="250" t="s">
        <v>171</v>
      </c>
      <c r="AU181" s="250" t="s">
        <v>90</v>
      </c>
      <c r="AY181" s="18" t="s">
        <v>168</v>
      </c>
      <c r="BE181" s="251">
        <f>IF(O181="základní",K181,0)</f>
        <v>0</v>
      </c>
      <c r="BF181" s="251">
        <f>IF(O181="snížená",K181,0)</f>
        <v>0</v>
      </c>
      <c r="BG181" s="251">
        <f>IF(O181="zákl. přenesená",K181,0)</f>
        <v>0</v>
      </c>
      <c r="BH181" s="251">
        <f>IF(O181="sníž. přenesená",K181,0)</f>
        <v>0</v>
      </c>
      <c r="BI181" s="251">
        <f>IF(O181="nulová",K181,0)</f>
        <v>0</v>
      </c>
      <c r="BJ181" s="18" t="s">
        <v>176</v>
      </c>
      <c r="BK181" s="251">
        <f>ROUND(P181*H181,2)</f>
        <v>0</v>
      </c>
      <c r="BL181" s="18" t="s">
        <v>176</v>
      </c>
      <c r="BM181" s="250" t="s">
        <v>648</v>
      </c>
    </row>
    <row r="182" s="2" customFormat="1">
      <c r="A182" s="40"/>
      <c r="B182" s="41"/>
      <c r="C182" s="42"/>
      <c r="D182" s="252" t="s">
        <v>178</v>
      </c>
      <c r="E182" s="42"/>
      <c r="F182" s="253" t="s">
        <v>294</v>
      </c>
      <c r="G182" s="42"/>
      <c r="H182" s="42"/>
      <c r="I182" s="154"/>
      <c r="J182" s="154"/>
      <c r="K182" s="42"/>
      <c r="L182" s="42"/>
      <c r="M182" s="46"/>
      <c r="N182" s="254"/>
      <c r="O182" s="255"/>
      <c r="P182" s="87"/>
      <c r="Q182" s="87"/>
      <c r="R182" s="87"/>
      <c r="S182" s="87"/>
      <c r="T182" s="87"/>
      <c r="U182" s="87"/>
      <c r="V182" s="87"/>
      <c r="W182" s="87"/>
      <c r="X182" s="87"/>
      <c r="Y182" s="88"/>
      <c r="Z182" s="40"/>
      <c r="AA182" s="40"/>
      <c r="AB182" s="40"/>
      <c r="AC182" s="40"/>
      <c r="AD182" s="40"/>
      <c r="AE182" s="40"/>
      <c r="AT182" s="18" t="s">
        <v>178</v>
      </c>
      <c r="AU182" s="18" t="s">
        <v>90</v>
      </c>
    </row>
    <row r="183" s="2" customFormat="1">
      <c r="A183" s="40"/>
      <c r="B183" s="41"/>
      <c r="C183" s="42"/>
      <c r="D183" s="252" t="s">
        <v>180</v>
      </c>
      <c r="E183" s="42"/>
      <c r="F183" s="256" t="s">
        <v>295</v>
      </c>
      <c r="G183" s="42"/>
      <c r="H183" s="42"/>
      <c r="I183" s="154"/>
      <c r="J183" s="154"/>
      <c r="K183" s="42"/>
      <c r="L183" s="42"/>
      <c r="M183" s="46"/>
      <c r="N183" s="254"/>
      <c r="O183" s="255"/>
      <c r="P183" s="87"/>
      <c r="Q183" s="87"/>
      <c r="R183" s="87"/>
      <c r="S183" s="87"/>
      <c r="T183" s="87"/>
      <c r="U183" s="87"/>
      <c r="V183" s="87"/>
      <c r="W183" s="87"/>
      <c r="X183" s="87"/>
      <c r="Y183" s="88"/>
      <c r="Z183" s="40"/>
      <c r="AA183" s="40"/>
      <c r="AB183" s="40"/>
      <c r="AC183" s="40"/>
      <c r="AD183" s="40"/>
      <c r="AE183" s="40"/>
      <c r="AT183" s="18" t="s">
        <v>180</v>
      </c>
      <c r="AU183" s="18" t="s">
        <v>90</v>
      </c>
    </row>
    <row r="184" s="2" customFormat="1" ht="24" customHeight="1">
      <c r="A184" s="40"/>
      <c r="B184" s="41"/>
      <c r="C184" s="238" t="s">
        <v>326</v>
      </c>
      <c r="D184" s="238" t="s">
        <v>171</v>
      </c>
      <c r="E184" s="239" t="s">
        <v>649</v>
      </c>
      <c r="F184" s="240" t="s">
        <v>650</v>
      </c>
      <c r="G184" s="241" t="s">
        <v>224</v>
      </c>
      <c r="H184" s="242">
        <v>43.75</v>
      </c>
      <c r="I184" s="243"/>
      <c r="J184" s="243"/>
      <c r="K184" s="244">
        <f>ROUND(P184*H184,2)</f>
        <v>0</v>
      </c>
      <c r="L184" s="240" t="s">
        <v>175</v>
      </c>
      <c r="M184" s="46"/>
      <c r="N184" s="245" t="s">
        <v>36</v>
      </c>
      <c r="O184" s="246" t="s">
        <v>52</v>
      </c>
      <c r="P184" s="247">
        <f>I184+J184</f>
        <v>0</v>
      </c>
      <c r="Q184" s="247">
        <f>ROUND(I184*H184,2)</f>
        <v>0</v>
      </c>
      <c r="R184" s="247">
        <f>ROUND(J184*H184,2)</f>
        <v>0</v>
      </c>
      <c r="S184" s="87"/>
      <c r="T184" s="248">
        <f>S184*H184</f>
        <v>0</v>
      </c>
      <c r="U184" s="248">
        <v>0</v>
      </c>
      <c r="V184" s="248">
        <f>U184*H184</f>
        <v>0</v>
      </c>
      <c r="W184" s="248">
        <v>0</v>
      </c>
      <c r="X184" s="248">
        <f>W184*H184</f>
        <v>0</v>
      </c>
      <c r="Y184" s="249" t="s">
        <v>36</v>
      </c>
      <c r="Z184" s="40"/>
      <c r="AA184" s="40"/>
      <c r="AB184" s="40"/>
      <c r="AC184" s="40"/>
      <c r="AD184" s="40"/>
      <c r="AE184" s="40"/>
      <c r="AR184" s="250" t="s">
        <v>176</v>
      </c>
      <c r="AT184" s="250" t="s">
        <v>171</v>
      </c>
      <c r="AU184" s="250" t="s">
        <v>90</v>
      </c>
      <c r="AY184" s="18" t="s">
        <v>168</v>
      </c>
      <c r="BE184" s="251">
        <f>IF(O184="základní",K184,0)</f>
        <v>0</v>
      </c>
      <c r="BF184" s="251">
        <f>IF(O184="snížená",K184,0)</f>
        <v>0</v>
      </c>
      <c r="BG184" s="251">
        <f>IF(O184="zákl. přenesená",K184,0)</f>
        <v>0</v>
      </c>
      <c r="BH184" s="251">
        <f>IF(O184="sníž. přenesená",K184,0)</f>
        <v>0</v>
      </c>
      <c r="BI184" s="251">
        <f>IF(O184="nulová",K184,0)</f>
        <v>0</v>
      </c>
      <c r="BJ184" s="18" t="s">
        <v>176</v>
      </c>
      <c r="BK184" s="251">
        <f>ROUND(P184*H184,2)</f>
        <v>0</v>
      </c>
      <c r="BL184" s="18" t="s">
        <v>176</v>
      </c>
      <c r="BM184" s="250" t="s">
        <v>651</v>
      </c>
    </row>
    <row r="185" s="2" customFormat="1">
      <c r="A185" s="40"/>
      <c r="B185" s="41"/>
      <c r="C185" s="42"/>
      <c r="D185" s="252" t="s">
        <v>178</v>
      </c>
      <c r="E185" s="42"/>
      <c r="F185" s="253" t="s">
        <v>652</v>
      </c>
      <c r="G185" s="42"/>
      <c r="H185" s="42"/>
      <c r="I185" s="154"/>
      <c r="J185" s="154"/>
      <c r="K185" s="42"/>
      <c r="L185" s="42"/>
      <c r="M185" s="46"/>
      <c r="N185" s="254"/>
      <c r="O185" s="255"/>
      <c r="P185" s="87"/>
      <c r="Q185" s="87"/>
      <c r="R185" s="87"/>
      <c r="S185" s="87"/>
      <c r="T185" s="87"/>
      <c r="U185" s="87"/>
      <c r="V185" s="87"/>
      <c r="W185" s="87"/>
      <c r="X185" s="87"/>
      <c r="Y185" s="88"/>
      <c r="Z185" s="40"/>
      <c r="AA185" s="40"/>
      <c r="AB185" s="40"/>
      <c r="AC185" s="40"/>
      <c r="AD185" s="40"/>
      <c r="AE185" s="40"/>
      <c r="AT185" s="18" t="s">
        <v>178</v>
      </c>
      <c r="AU185" s="18" t="s">
        <v>90</v>
      </c>
    </row>
    <row r="186" s="2" customFormat="1">
      <c r="A186" s="40"/>
      <c r="B186" s="41"/>
      <c r="C186" s="42"/>
      <c r="D186" s="252" t="s">
        <v>180</v>
      </c>
      <c r="E186" s="42"/>
      <c r="F186" s="256" t="s">
        <v>653</v>
      </c>
      <c r="G186" s="42"/>
      <c r="H186" s="42"/>
      <c r="I186" s="154"/>
      <c r="J186" s="154"/>
      <c r="K186" s="42"/>
      <c r="L186" s="42"/>
      <c r="M186" s="46"/>
      <c r="N186" s="254"/>
      <c r="O186" s="255"/>
      <c r="P186" s="87"/>
      <c r="Q186" s="87"/>
      <c r="R186" s="87"/>
      <c r="S186" s="87"/>
      <c r="T186" s="87"/>
      <c r="U186" s="87"/>
      <c r="V186" s="87"/>
      <c r="W186" s="87"/>
      <c r="X186" s="87"/>
      <c r="Y186" s="88"/>
      <c r="Z186" s="40"/>
      <c r="AA186" s="40"/>
      <c r="AB186" s="40"/>
      <c r="AC186" s="40"/>
      <c r="AD186" s="40"/>
      <c r="AE186" s="40"/>
      <c r="AT186" s="18" t="s">
        <v>180</v>
      </c>
      <c r="AU186" s="18" t="s">
        <v>90</v>
      </c>
    </row>
    <row r="187" s="2" customFormat="1" ht="24" customHeight="1">
      <c r="A187" s="40"/>
      <c r="B187" s="41"/>
      <c r="C187" s="238" t="s">
        <v>332</v>
      </c>
      <c r="D187" s="238" t="s">
        <v>171</v>
      </c>
      <c r="E187" s="239" t="s">
        <v>299</v>
      </c>
      <c r="F187" s="240" t="s">
        <v>300</v>
      </c>
      <c r="G187" s="241" t="s">
        <v>301</v>
      </c>
      <c r="H187" s="242">
        <v>18</v>
      </c>
      <c r="I187" s="243"/>
      <c r="J187" s="243"/>
      <c r="K187" s="244">
        <f>ROUND(P187*H187,2)</f>
        <v>0</v>
      </c>
      <c r="L187" s="240" t="s">
        <v>175</v>
      </c>
      <c r="M187" s="46"/>
      <c r="N187" s="245" t="s">
        <v>36</v>
      </c>
      <c r="O187" s="246" t="s">
        <v>52</v>
      </c>
      <c r="P187" s="247">
        <f>I187+J187</f>
        <v>0</v>
      </c>
      <c r="Q187" s="247">
        <f>ROUND(I187*H187,2)</f>
        <v>0</v>
      </c>
      <c r="R187" s="247">
        <f>ROUND(J187*H187,2)</f>
        <v>0</v>
      </c>
      <c r="S187" s="87"/>
      <c r="T187" s="248">
        <f>S187*H187</f>
        <v>0</v>
      </c>
      <c r="U187" s="248">
        <v>0</v>
      </c>
      <c r="V187" s="248">
        <f>U187*H187</f>
        <v>0</v>
      </c>
      <c r="W187" s="248">
        <v>0</v>
      </c>
      <c r="X187" s="248">
        <f>W187*H187</f>
        <v>0</v>
      </c>
      <c r="Y187" s="249" t="s">
        <v>36</v>
      </c>
      <c r="Z187" s="40"/>
      <c r="AA187" s="40"/>
      <c r="AB187" s="40"/>
      <c r="AC187" s="40"/>
      <c r="AD187" s="40"/>
      <c r="AE187" s="40"/>
      <c r="AR187" s="250" t="s">
        <v>176</v>
      </c>
      <c r="AT187" s="250" t="s">
        <v>171</v>
      </c>
      <c r="AU187" s="250" t="s">
        <v>90</v>
      </c>
      <c r="AY187" s="18" t="s">
        <v>168</v>
      </c>
      <c r="BE187" s="251">
        <f>IF(O187="základní",K187,0)</f>
        <v>0</v>
      </c>
      <c r="BF187" s="251">
        <f>IF(O187="snížená",K187,0)</f>
        <v>0</v>
      </c>
      <c r="BG187" s="251">
        <f>IF(O187="zákl. přenesená",K187,0)</f>
        <v>0</v>
      </c>
      <c r="BH187" s="251">
        <f>IF(O187="sníž. přenesená",K187,0)</f>
        <v>0</v>
      </c>
      <c r="BI187" s="251">
        <f>IF(O187="nulová",K187,0)</f>
        <v>0</v>
      </c>
      <c r="BJ187" s="18" t="s">
        <v>176</v>
      </c>
      <c r="BK187" s="251">
        <f>ROUND(P187*H187,2)</f>
        <v>0</v>
      </c>
      <c r="BL187" s="18" t="s">
        <v>176</v>
      </c>
      <c r="BM187" s="250" t="s">
        <v>654</v>
      </c>
    </row>
    <row r="188" s="2" customFormat="1">
      <c r="A188" s="40"/>
      <c r="B188" s="41"/>
      <c r="C188" s="42"/>
      <c r="D188" s="252" t="s">
        <v>178</v>
      </c>
      <c r="E188" s="42"/>
      <c r="F188" s="253" t="s">
        <v>303</v>
      </c>
      <c r="G188" s="42"/>
      <c r="H188" s="42"/>
      <c r="I188" s="154"/>
      <c r="J188" s="154"/>
      <c r="K188" s="42"/>
      <c r="L188" s="42"/>
      <c r="M188" s="46"/>
      <c r="N188" s="254"/>
      <c r="O188" s="255"/>
      <c r="P188" s="87"/>
      <c r="Q188" s="87"/>
      <c r="R188" s="87"/>
      <c r="S188" s="87"/>
      <c r="T188" s="87"/>
      <c r="U188" s="87"/>
      <c r="V188" s="87"/>
      <c r="W188" s="87"/>
      <c r="X188" s="87"/>
      <c r="Y188" s="88"/>
      <c r="Z188" s="40"/>
      <c r="AA188" s="40"/>
      <c r="AB188" s="40"/>
      <c r="AC188" s="40"/>
      <c r="AD188" s="40"/>
      <c r="AE188" s="40"/>
      <c r="AT188" s="18" t="s">
        <v>178</v>
      </c>
      <c r="AU188" s="18" t="s">
        <v>90</v>
      </c>
    </row>
    <row r="189" s="2" customFormat="1">
      <c r="A189" s="40"/>
      <c r="B189" s="41"/>
      <c r="C189" s="42"/>
      <c r="D189" s="252" t="s">
        <v>180</v>
      </c>
      <c r="E189" s="42"/>
      <c r="F189" s="256" t="s">
        <v>304</v>
      </c>
      <c r="G189" s="42"/>
      <c r="H189" s="42"/>
      <c r="I189" s="154"/>
      <c r="J189" s="154"/>
      <c r="K189" s="42"/>
      <c r="L189" s="42"/>
      <c r="M189" s="46"/>
      <c r="N189" s="254"/>
      <c r="O189" s="255"/>
      <c r="P189" s="87"/>
      <c r="Q189" s="87"/>
      <c r="R189" s="87"/>
      <c r="S189" s="87"/>
      <c r="T189" s="87"/>
      <c r="U189" s="87"/>
      <c r="V189" s="87"/>
      <c r="W189" s="87"/>
      <c r="X189" s="87"/>
      <c r="Y189" s="88"/>
      <c r="Z189" s="40"/>
      <c r="AA189" s="40"/>
      <c r="AB189" s="40"/>
      <c r="AC189" s="40"/>
      <c r="AD189" s="40"/>
      <c r="AE189" s="40"/>
      <c r="AT189" s="18" t="s">
        <v>180</v>
      </c>
      <c r="AU189" s="18" t="s">
        <v>90</v>
      </c>
    </row>
    <row r="190" s="2" customFormat="1">
      <c r="A190" s="40"/>
      <c r="B190" s="41"/>
      <c r="C190" s="42"/>
      <c r="D190" s="252" t="s">
        <v>430</v>
      </c>
      <c r="E190" s="42"/>
      <c r="F190" s="256" t="s">
        <v>655</v>
      </c>
      <c r="G190" s="42"/>
      <c r="H190" s="42"/>
      <c r="I190" s="154"/>
      <c r="J190" s="154"/>
      <c r="K190" s="42"/>
      <c r="L190" s="42"/>
      <c r="M190" s="46"/>
      <c r="N190" s="254"/>
      <c r="O190" s="255"/>
      <c r="P190" s="87"/>
      <c r="Q190" s="87"/>
      <c r="R190" s="87"/>
      <c r="S190" s="87"/>
      <c r="T190" s="87"/>
      <c r="U190" s="87"/>
      <c r="V190" s="87"/>
      <c r="W190" s="87"/>
      <c r="X190" s="87"/>
      <c r="Y190" s="88"/>
      <c r="Z190" s="40"/>
      <c r="AA190" s="40"/>
      <c r="AB190" s="40"/>
      <c r="AC190" s="40"/>
      <c r="AD190" s="40"/>
      <c r="AE190" s="40"/>
      <c r="AT190" s="18" t="s">
        <v>430</v>
      </c>
      <c r="AU190" s="18" t="s">
        <v>90</v>
      </c>
    </row>
    <row r="191" s="13" customFormat="1">
      <c r="A191" s="13"/>
      <c r="B191" s="257"/>
      <c r="C191" s="258"/>
      <c r="D191" s="252" t="s">
        <v>182</v>
      </c>
      <c r="E191" s="259" t="s">
        <v>36</v>
      </c>
      <c r="F191" s="260" t="s">
        <v>628</v>
      </c>
      <c r="G191" s="258"/>
      <c r="H191" s="259" t="s">
        <v>36</v>
      </c>
      <c r="I191" s="261"/>
      <c r="J191" s="261"/>
      <c r="K191" s="258"/>
      <c r="L191" s="258"/>
      <c r="M191" s="262"/>
      <c r="N191" s="263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5"/>
      <c r="Z191" s="13"/>
      <c r="AA191" s="13"/>
      <c r="AB191" s="13"/>
      <c r="AC191" s="13"/>
      <c r="AD191" s="13"/>
      <c r="AE191" s="13"/>
      <c r="AT191" s="266" t="s">
        <v>182</v>
      </c>
      <c r="AU191" s="266" t="s">
        <v>90</v>
      </c>
      <c r="AV191" s="13" t="s">
        <v>88</v>
      </c>
      <c r="AW191" s="13" t="s">
        <v>5</v>
      </c>
      <c r="AX191" s="13" t="s">
        <v>81</v>
      </c>
      <c r="AY191" s="266" t="s">
        <v>168</v>
      </c>
    </row>
    <row r="192" s="14" customFormat="1">
      <c r="A192" s="14"/>
      <c r="B192" s="267"/>
      <c r="C192" s="268"/>
      <c r="D192" s="252" t="s">
        <v>182</v>
      </c>
      <c r="E192" s="269" t="s">
        <v>36</v>
      </c>
      <c r="F192" s="270" t="s">
        <v>260</v>
      </c>
      <c r="G192" s="268"/>
      <c r="H192" s="271">
        <v>10</v>
      </c>
      <c r="I192" s="272"/>
      <c r="J192" s="272"/>
      <c r="K192" s="268"/>
      <c r="L192" s="268"/>
      <c r="M192" s="273"/>
      <c r="N192" s="274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Y192" s="276"/>
      <c r="Z192" s="14"/>
      <c r="AA192" s="14"/>
      <c r="AB192" s="14"/>
      <c r="AC192" s="14"/>
      <c r="AD192" s="14"/>
      <c r="AE192" s="14"/>
      <c r="AT192" s="277" t="s">
        <v>182</v>
      </c>
      <c r="AU192" s="277" t="s">
        <v>90</v>
      </c>
      <c r="AV192" s="14" t="s">
        <v>90</v>
      </c>
      <c r="AW192" s="14" t="s">
        <v>5</v>
      </c>
      <c r="AX192" s="14" t="s">
        <v>81</v>
      </c>
      <c r="AY192" s="277" t="s">
        <v>168</v>
      </c>
    </row>
    <row r="193" s="13" customFormat="1">
      <c r="A193" s="13"/>
      <c r="B193" s="257"/>
      <c r="C193" s="258"/>
      <c r="D193" s="252" t="s">
        <v>182</v>
      </c>
      <c r="E193" s="259" t="s">
        <v>36</v>
      </c>
      <c r="F193" s="260" t="s">
        <v>656</v>
      </c>
      <c r="G193" s="258"/>
      <c r="H193" s="259" t="s">
        <v>36</v>
      </c>
      <c r="I193" s="261"/>
      <c r="J193" s="261"/>
      <c r="K193" s="258"/>
      <c r="L193" s="258"/>
      <c r="M193" s="262"/>
      <c r="N193" s="263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5"/>
      <c r="Z193" s="13"/>
      <c r="AA193" s="13"/>
      <c r="AB193" s="13"/>
      <c r="AC193" s="13"/>
      <c r="AD193" s="13"/>
      <c r="AE193" s="13"/>
      <c r="AT193" s="266" t="s">
        <v>182</v>
      </c>
      <c r="AU193" s="266" t="s">
        <v>90</v>
      </c>
      <c r="AV193" s="13" t="s">
        <v>88</v>
      </c>
      <c r="AW193" s="13" t="s">
        <v>5</v>
      </c>
      <c r="AX193" s="13" t="s">
        <v>81</v>
      </c>
      <c r="AY193" s="266" t="s">
        <v>168</v>
      </c>
    </row>
    <row r="194" s="14" customFormat="1">
      <c r="A194" s="14"/>
      <c r="B194" s="267"/>
      <c r="C194" s="268"/>
      <c r="D194" s="252" t="s">
        <v>182</v>
      </c>
      <c r="E194" s="269" t="s">
        <v>36</v>
      </c>
      <c r="F194" s="270" t="s">
        <v>249</v>
      </c>
      <c r="G194" s="268"/>
      <c r="H194" s="271">
        <v>8</v>
      </c>
      <c r="I194" s="272"/>
      <c r="J194" s="272"/>
      <c r="K194" s="268"/>
      <c r="L194" s="268"/>
      <c r="M194" s="273"/>
      <c r="N194" s="274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Y194" s="276"/>
      <c r="Z194" s="14"/>
      <c r="AA194" s="14"/>
      <c r="AB194" s="14"/>
      <c r="AC194" s="14"/>
      <c r="AD194" s="14"/>
      <c r="AE194" s="14"/>
      <c r="AT194" s="277" t="s">
        <v>182</v>
      </c>
      <c r="AU194" s="277" t="s">
        <v>90</v>
      </c>
      <c r="AV194" s="14" t="s">
        <v>90</v>
      </c>
      <c r="AW194" s="14" t="s">
        <v>5</v>
      </c>
      <c r="AX194" s="14" t="s">
        <v>81</v>
      </c>
      <c r="AY194" s="277" t="s">
        <v>168</v>
      </c>
    </row>
    <row r="195" s="15" customFormat="1">
      <c r="A195" s="15"/>
      <c r="B195" s="278"/>
      <c r="C195" s="279"/>
      <c r="D195" s="252" t="s">
        <v>182</v>
      </c>
      <c r="E195" s="280" t="s">
        <v>36</v>
      </c>
      <c r="F195" s="281" t="s">
        <v>193</v>
      </c>
      <c r="G195" s="279"/>
      <c r="H195" s="282">
        <v>18</v>
      </c>
      <c r="I195" s="283"/>
      <c r="J195" s="283"/>
      <c r="K195" s="279"/>
      <c r="L195" s="279"/>
      <c r="M195" s="284"/>
      <c r="N195" s="285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7"/>
      <c r="Z195" s="15"/>
      <c r="AA195" s="15"/>
      <c r="AB195" s="15"/>
      <c r="AC195" s="15"/>
      <c r="AD195" s="15"/>
      <c r="AE195" s="15"/>
      <c r="AT195" s="288" t="s">
        <v>182</v>
      </c>
      <c r="AU195" s="288" t="s">
        <v>90</v>
      </c>
      <c r="AV195" s="15" t="s">
        <v>176</v>
      </c>
      <c r="AW195" s="15" t="s">
        <v>5</v>
      </c>
      <c r="AX195" s="15" t="s">
        <v>88</v>
      </c>
      <c r="AY195" s="288" t="s">
        <v>168</v>
      </c>
    </row>
    <row r="196" s="2" customFormat="1" ht="24" customHeight="1">
      <c r="A196" s="40"/>
      <c r="B196" s="41"/>
      <c r="C196" s="238" t="s">
        <v>212</v>
      </c>
      <c r="D196" s="238" t="s">
        <v>171</v>
      </c>
      <c r="E196" s="239" t="s">
        <v>305</v>
      </c>
      <c r="F196" s="240" t="s">
        <v>306</v>
      </c>
      <c r="G196" s="241" t="s">
        <v>301</v>
      </c>
      <c r="H196" s="242">
        <v>2</v>
      </c>
      <c r="I196" s="243"/>
      <c r="J196" s="243"/>
      <c r="K196" s="244">
        <f>ROUND(P196*H196,2)</f>
        <v>0</v>
      </c>
      <c r="L196" s="240" t="s">
        <v>175</v>
      </c>
      <c r="M196" s="46"/>
      <c r="N196" s="245" t="s">
        <v>36</v>
      </c>
      <c r="O196" s="246" t="s">
        <v>52</v>
      </c>
      <c r="P196" s="247">
        <f>I196+J196</f>
        <v>0</v>
      </c>
      <c r="Q196" s="247">
        <f>ROUND(I196*H196,2)</f>
        <v>0</v>
      </c>
      <c r="R196" s="247">
        <f>ROUND(J196*H196,2)</f>
        <v>0</v>
      </c>
      <c r="S196" s="87"/>
      <c r="T196" s="248">
        <f>S196*H196</f>
        <v>0</v>
      </c>
      <c r="U196" s="248">
        <v>0</v>
      </c>
      <c r="V196" s="248">
        <f>U196*H196</f>
        <v>0</v>
      </c>
      <c r="W196" s="248">
        <v>0</v>
      </c>
      <c r="X196" s="248">
        <f>W196*H196</f>
        <v>0</v>
      </c>
      <c r="Y196" s="249" t="s">
        <v>36</v>
      </c>
      <c r="Z196" s="40"/>
      <c r="AA196" s="40"/>
      <c r="AB196" s="40"/>
      <c r="AC196" s="40"/>
      <c r="AD196" s="40"/>
      <c r="AE196" s="40"/>
      <c r="AR196" s="250" t="s">
        <v>176</v>
      </c>
      <c r="AT196" s="250" t="s">
        <v>171</v>
      </c>
      <c r="AU196" s="250" t="s">
        <v>90</v>
      </c>
      <c r="AY196" s="18" t="s">
        <v>168</v>
      </c>
      <c r="BE196" s="251">
        <f>IF(O196="základní",K196,0)</f>
        <v>0</v>
      </c>
      <c r="BF196" s="251">
        <f>IF(O196="snížená",K196,0)</f>
        <v>0</v>
      </c>
      <c r="BG196" s="251">
        <f>IF(O196="zákl. přenesená",K196,0)</f>
        <v>0</v>
      </c>
      <c r="BH196" s="251">
        <f>IF(O196="sníž. přenesená",K196,0)</f>
        <v>0</v>
      </c>
      <c r="BI196" s="251">
        <f>IF(O196="nulová",K196,0)</f>
        <v>0</v>
      </c>
      <c r="BJ196" s="18" t="s">
        <v>176</v>
      </c>
      <c r="BK196" s="251">
        <f>ROUND(P196*H196,2)</f>
        <v>0</v>
      </c>
      <c r="BL196" s="18" t="s">
        <v>176</v>
      </c>
      <c r="BM196" s="250" t="s">
        <v>657</v>
      </c>
    </row>
    <row r="197" s="2" customFormat="1">
      <c r="A197" s="40"/>
      <c r="B197" s="41"/>
      <c r="C197" s="42"/>
      <c r="D197" s="252" t="s">
        <v>178</v>
      </c>
      <c r="E197" s="42"/>
      <c r="F197" s="253" t="s">
        <v>308</v>
      </c>
      <c r="G197" s="42"/>
      <c r="H197" s="42"/>
      <c r="I197" s="154"/>
      <c r="J197" s="154"/>
      <c r="K197" s="42"/>
      <c r="L197" s="42"/>
      <c r="M197" s="46"/>
      <c r="N197" s="254"/>
      <c r="O197" s="255"/>
      <c r="P197" s="87"/>
      <c r="Q197" s="87"/>
      <c r="R197" s="87"/>
      <c r="S197" s="87"/>
      <c r="T197" s="87"/>
      <c r="U197" s="87"/>
      <c r="V197" s="87"/>
      <c r="W197" s="87"/>
      <c r="X197" s="87"/>
      <c r="Y197" s="88"/>
      <c r="Z197" s="40"/>
      <c r="AA197" s="40"/>
      <c r="AB197" s="40"/>
      <c r="AC197" s="40"/>
      <c r="AD197" s="40"/>
      <c r="AE197" s="40"/>
      <c r="AT197" s="18" t="s">
        <v>178</v>
      </c>
      <c r="AU197" s="18" t="s">
        <v>90</v>
      </c>
    </row>
    <row r="198" s="2" customFormat="1">
      <c r="A198" s="40"/>
      <c r="B198" s="41"/>
      <c r="C198" s="42"/>
      <c r="D198" s="252" t="s">
        <v>180</v>
      </c>
      <c r="E198" s="42"/>
      <c r="F198" s="256" t="s">
        <v>309</v>
      </c>
      <c r="G198" s="42"/>
      <c r="H198" s="42"/>
      <c r="I198" s="154"/>
      <c r="J198" s="154"/>
      <c r="K198" s="42"/>
      <c r="L198" s="42"/>
      <c r="M198" s="46"/>
      <c r="N198" s="254"/>
      <c r="O198" s="255"/>
      <c r="P198" s="87"/>
      <c r="Q198" s="87"/>
      <c r="R198" s="87"/>
      <c r="S198" s="87"/>
      <c r="T198" s="87"/>
      <c r="U198" s="87"/>
      <c r="V198" s="87"/>
      <c r="W198" s="87"/>
      <c r="X198" s="87"/>
      <c r="Y198" s="88"/>
      <c r="Z198" s="40"/>
      <c r="AA198" s="40"/>
      <c r="AB198" s="40"/>
      <c r="AC198" s="40"/>
      <c r="AD198" s="40"/>
      <c r="AE198" s="40"/>
      <c r="AT198" s="18" t="s">
        <v>180</v>
      </c>
      <c r="AU198" s="18" t="s">
        <v>90</v>
      </c>
    </row>
    <row r="199" s="13" customFormat="1">
      <c r="A199" s="13"/>
      <c r="B199" s="257"/>
      <c r="C199" s="258"/>
      <c r="D199" s="252" t="s">
        <v>182</v>
      </c>
      <c r="E199" s="259" t="s">
        <v>36</v>
      </c>
      <c r="F199" s="260" t="s">
        <v>628</v>
      </c>
      <c r="G199" s="258"/>
      <c r="H199" s="259" t="s">
        <v>36</v>
      </c>
      <c r="I199" s="261"/>
      <c r="J199" s="261"/>
      <c r="K199" s="258"/>
      <c r="L199" s="258"/>
      <c r="M199" s="262"/>
      <c r="N199" s="263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5"/>
      <c r="Z199" s="13"/>
      <c r="AA199" s="13"/>
      <c r="AB199" s="13"/>
      <c r="AC199" s="13"/>
      <c r="AD199" s="13"/>
      <c r="AE199" s="13"/>
      <c r="AT199" s="266" t="s">
        <v>182</v>
      </c>
      <c r="AU199" s="266" t="s">
        <v>90</v>
      </c>
      <c r="AV199" s="13" t="s">
        <v>88</v>
      </c>
      <c r="AW199" s="13" t="s">
        <v>5</v>
      </c>
      <c r="AX199" s="13" t="s">
        <v>81</v>
      </c>
      <c r="AY199" s="266" t="s">
        <v>168</v>
      </c>
    </row>
    <row r="200" s="14" customFormat="1">
      <c r="A200" s="14"/>
      <c r="B200" s="267"/>
      <c r="C200" s="268"/>
      <c r="D200" s="252" t="s">
        <v>182</v>
      </c>
      <c r="E200" s="269" t="s">
        <v>36</v>
      </c>
      <c r="F200" s="270" t="s">
        <v>90</v>
      </c>
      <c r="G200" s="268"/>
      <c r="H200" s="271">
        <v>2</v>
      </c>
      <c r="I200" s="272"/>
      <c r="J200" s="272"/>
      <c r="K200" s="268"/>
      <c r="L200" s="268"/>
      <c r="M200" s="273"/>
      <c r="N200" s="274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Y200" s="276"/>
      <c r="Z200" s="14"/>
      <c r="AA200" s="14"/>
      <c r="AB200" s="14"/>
      <c r="AC200" s="14"/>
      <c r="AD200" s="14"/>
      <c r="AE200" s="14"/>
      <c r="AT200" s="277" t="s">
        <v>182</v>
      </c>
      <c r="AU200" s="277" t="s">
        <v>90</v>
      </c>
      <c r="AV200" s="14" t="s">
        <v>90</v>
      </c>
      <c r="AW200" s="14" t="s">
        <v>5</v>
      </c>
      <c r="AX200" s="14" t="s">
        <v>81</v>
      </c>
      <c r="AY200" s="277" t="s">
        <v>168</v>
      </c>
    </row>
    <row r="201" s="13" customFormat="1">
      <c r="A201" s="13"/>
      <c r="B201" s="257"/>
      <c r="C201" s="258"/>
      <c r="D201" s="252" t="s">
        <v>182</v>
      </c>
      <c r="E201" s="259" t="s">
        <v>36</v>
      </c>
      <c r="F201" s="260" t="s">
        <v>656</v>
      </c>
      <c r="G201" s="258"/>
      <c r="H201" s="259" t="s">
        <v>36</v>
      </c>
      <c r="I201" s="261"/>
      <c r="J201" s="261"/>
      <c r="K201" s="258"/>
      <c r="L201" s="258"/>
      <c r="M201" s="262"/>
      <c r="N201" s="263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5"/>
      <c r="Z201" s="13"/>
      <c r="AA201" s="13"/>
      <c r="AB201" s="13"/>
      <c r="AC201" s="13"/>
      <c r="AD201" s="13"/>
      <c r="AE201" s="13"/>
      <c r="AT201" s="266" t="s">
        <v>182</v>
      </c>
      <c r="AU201" s="266" t="s">
        <v>90</v>
      </c>
      <c r="AV201" s="13" t="s">
        <v>88</v>
      </c>
      <c r="AW201" s="13" t="s">
        <v>5</v>
      </c>
      <c r="AX201" s="13" t="s">
        <v>81</v>
      </c>
      <c r="AY201" s="266" t="s">
        <v>168</v>
      </c>
    </row>
    <row r="202" s="14" customFormat="1">
      <c r="A202" s="14"/>
      <c r="B202" s="267"/>
      <c r="C202" s="268"/>
      <c r="D202" s="252" t="s">
        <v>182</v>
      </c>
      <c r="E202" s="269" t="s">
        <v>36</v>
      </c>
      <c r="F202" s="270" t="s">
        <v>90</v>
      </c>
      <c r="G202" s="268"/>
      <c r="H202" s="271">
        <v>2</v>
      </c>
      <c r="I202" s="272"/>
      <c r="J202" s="272"/>
      <c r="K202" s="268"/>
      <c r="L202" s="268"/>
      <c r="M202" s="273"/>
      <c r="N202" s="274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6"/>
      <c r="Z202" s="14"/>
      <c r="AA202" s="14"/>
      <c r="AB202" s="14"/>
      <c r="AC202" s="14"/>
      <c r="AD202" s="14"/>
      <c r="AE202" s="14"/>
      <c r="AT202" s="277" t="s">
        <v>182</v>
      </c>
      <c r="AU202" s="277" t="s">
        <v>90</v>
      </c>
      <c r="AV202" s="14" t="s">
        <v>90</v>
      </c>
      <c r="AW202" s="14" t="s">
        <v>5</v>
      </c>
      <c r="AX202" s="14" t="s">
        <v>88</v>
      </c>
      <c r="AY202" s="277" t="s">
        <v>168</v>
      </c>
    </row>
    <row r="203" s="2" customFormat="1" ht="24" customHeight="1">
      <c r="A203" s="40"/>
      <c r="B203" s="41"/>
      <c r="C203" s="238" t="s">
        <v>8</v>
      </c>
      <c r="D203" s="238" t="s">
        <v>171</v>
      </c>
      <c r="E203" s="239" t="s">
        <v>658</v>
      </c>
      <c r="F203" s="240" t="s">
        <v>659</v>
      </c>
      <c r="G203" s="241" t="s">
        <v>224</v>
      </c>
      <c r="H203" s="242">
        <v>162</v>
      </c>
      <c r="I203" s="243"/>
      <c r="J203" s="243"/>
      <c r="K203" s="244">
        <f>ROUND(P203*H203,2)</f>
        <v>0</v>
      </c>
      <c r="L203" s="240" t="s">
        <v>175</v>
      </c>
      <c r="M203" s="46"/>
      <c r="N203" s="245" t="s">
        <v>36</v>
      </c>
      <c r="O203" s="246" t="s">
        <v>52</v>
      </c>
      <c r="P203" s="247">
        <f>I203+J203</f>
        <v>0</v>
      </c>
      <c r="Q203" s="247">
        <f>ROUND(I203*H203,2)</f>
        <v>0</v>
      </c>
      <c r="R203" s="247">
        <f>ROUND(J203*H203,2)</f>
        <v>0</v>
      </c>
      <c r="S203" s="87"/>
      <c r="T203" s="248">
        <f>S203*H203</f>
        <v>0</v>
      </c>
      <c r="U203" s="248">
        <v>0</v>
      </c>
      <c r="V203" s="248">
        <f>U203*H203</f>
        <v>0</v>
      </c>
      <c r="W203" s="248">
        <v>0</v>
      </c>
      <c r="X203" s="248">
        <f>W203*H203</f>
        <v>0</v>
      </c>
      <c r="Y203" s="249" t="s">
        <v>36</v>
      </c>
      <c r="Z203" s="40"/>
      <c r="AA203" s="40"/>
      <c r="AB203" s="40"/>
      <c r="AC203" s="40"/>
      <c r="AD203" s="40"/>
      <c r="AE203" s="40"/>
      <c r="AR203" s="250" t="s">
        <v>176</v>
      </c>
      <c r="AT203" s="250" t="s">
        <v>171</v>
      </c>
      <c r="AU203" s="250" t="s">
        <v>90</v>
      </c>
      <c r="AY203" s="18" t="s">
        <v>168</v>
      </c>
      <c r="BE203" s="251">
        <f>IF(O203="základní",K203,0)</f>
        <v>0</v>
      </c>
      <c r="BF203" s="251">
        <f>IF(O203="snížená",K203,0)</f>
        <v>0</v>
      </c>
      <c r="BG203" s="251">
        <f>IF(O203="zákl. přenesená",K203,0)</f>
        <v>0</v>
      </c>
      <c r="BH203" s="251">
        <f>IF(O203="sníž. přenesená",K203,0)</f>
        <v>0</v>
      </c>
      <c r="BI203" s="251">
        <f>IF(O203="nulová",K203,0)</f>
        <v>0</v>
      </c>
      <c r="BJ203" s="18" t="s">
        <v>176</v>
      </c>
      <c r="BK203" s="251">
        <f>ROUND(P203*H203,2)</f>
        <v>0</v>
      </c>
      <c r="BL203" s="18" t="s">
        <v>176</v>
      </c>
      <c r="BM203" s="250" t="s">
        <v>660</v>
      </c>
    </row>
    <row r="204" s="2" customFormat="1">
      <c r="A204" s="40"/>
      <c r="B204" s="41"/>
      <c r="C204" s="42"/>
      <c r="D204" s="252" t="s">
        <v>178</v>
      </c>
      <c r="E204" s="42"/>
      <c r="F204" s="253" t="s">
        <v>661</v>
      </c>
      <c r="G204" s="42"/>
      <c r="H204" s="42"/>
      <c r="I204" s="154"/>
      <c r="J204" s="154"/>
      <c r="K204" s="42"/>
      <c r="L204" s="42"/>
      <c r="M204" s="46"/>
      <c r="N204" s="254"/>
      <c r="O204" s="255"/>
      <c r="P204" s="87"/>
      <c r="Q204" s="87"/>
      <c r="R204" s="87"/>
      <c r="S204" s="87"/>
      <c r="T204" s="87"/>
      <c r="U204" s="87"/>
      <c r="V204" s="87"/>
      <c r="W204" s="87"/>
      <c r="X204" s="87"/>
      <c r="Y204" s="88"/>
      <c r="Z204" s="40"/>
      <c r="AA204" s="40"/>
      <c r="AB204" s="40"/>
      <c r="AC204" s="40"/>
      <c r="AD204" s="40"/>
      <c r="AE204" s="40"/>
      <c r="AT204" s="18" t="s">
        <v>178</v>
      </c>
      <c r="AU204" s="18" t="s">
        <v>90</v>
      </c>
    </row>
    <row r="205" s="2" customFormat="1">
      <c r="A205" s="40"/>
      <c r="B205" s="41"/>
      <c r="C205" s="42"/>
      <c r="D205" s="252" t="s">
        <v>180</v>
      </c>
      <c r="E205" s="42"/>
      <c r="F205" s="256" t="s">
        <v>315</v>
      </c>
      <c r="G205" s="42"/>
      <c r="H205" s="42"/>
      <c r="I205" s="154"/>
      <c r="J205" s="154"/>
      <c r="K205" s="42"/>
      <c r="L205" s="42"/>
      <c r="M205" s="46"/>
      <c r="N205" s="254"/>
      <c r="O205" s="255"/>
      <c r="P205" s="87"/>
      <c r="Q205" s="87"/>
      <c r="R205" s="87"/>
      <c r="S205" s="87"/>
      <c r="T205" s="87"/>
      <c r="U205" s="87"/>
      <c r="V205" s="87"/>
      <c r="W205" s="87"/>
      <c r="X205" s="87"/>
      <c r="Y205" s="88"/>
      <c r="Z205" s="40"/>
      <c r="AA205" s="40"/>
      <c r="AB205" s="40"/>
      <c r="AC205" s="40"/>
      <c r="AD205" s="40"/>
      <c r="AE205" s="40"/>
      <c r="AT205" s="18" t="s">
        <v>180</v>
      </c>
      <c r="AU205" s="18" t="s">
        <v>90</v>
      </c>
    </row>
    <row r="206" s="14" customFormat="1">
      <c r="A206" s="14"/>
      <c r="B206" s="267"/>
      <c r="C206" s="268"/>
      <c r="D206" s="252" t="s">
        <v>182</v>
      </c>
      <c r="E206" s="269" t="s">
        <v>36</v>
      </c>
      <c r="F206" s="270" t="s">
        <v>636</v>
      </c>
      <c r="G206" s="268"/>
      <c r="H206" s="271">
        <v>162</v>
      </c>
      <c r="I206" s="272"/>
      <c r="J206" s="272"/>
      <c r="K206" s="268"/>
      <c r="L206" s="268"/>
      <c r="M206" s="273"/>
      <c r="N206" s="274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Y206" s="276"/>
      <c r="Z206" s="14"/>
      <c r="AA206" s="14"/>
      <c r="AB206" s="14"/>
      <c r="AC206" s="14"/>
      <c r="AD206" s="14"/>
      <c r="AE206" s="14"/>
      <c r="AT206" s="277" t="s">
        <v>182</v>
      </c>
      <c r="AU206" s="277" t="s">
        <v>90</v>
      </c>
      <c r="AV206" s="14" t="s">
        <v>90</v>
      </c>
      <c r="AW206" s="14" t="s">
        <v>5</v>
      </c>
      <c r="AX206" s="14" t="s">
        <v>81</v>
      </c>
      <c r="AY206" s="277" t="s">
        <v>168</v>
      </c>
    </row>
    <row r="207" s="15" customFormat="1">
      <c r="A207" s="15"/>
      <c r="B207" s="278"/>
      <c r="C207" s="279"/>
      <c r="D207" s="252" t="s">
        <v>182</v>
      </c>
      <c r="E207" s="280" t="s">
        <v>36</v>
      </c>
      <c r="F207" s="281" t="s">
        <v>193</v>
      </c>
      <c r="G207" s="279"/>
      <c r="H207" s="282">
        <v>162</v>
      </c>
      <c r="I207" s="283"/>
      <c r="J207" s="283"/>
      <c r="K207" s="279"/>
      <c r="L207" s="279"/>
      <c r="M207" s="284"/>
      <c r="N207" s="285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7"/>
      <c r="Z207" s="15"/>
      <c r="AA207" s="15"/>
      <c r="AB207" s="15"/>
      <c r="AC207" s="15"/>
      <c r="AD207" s="15"/>
      <c r="AE207" s="15"/>
      <c r="AT207" s="288" t="s">
        <v>182</v>
      </c>
      <c r="AU207" s="288" t="s">
        <v>90</v>
      </c>
      <c r="AV207" s="15" t="s">
        <v>176</v>
      </c>
      <c r="AW207" s="15" t="s">
        <v>5</v>
      </c>
      <c r="AX207" s="15" t="s">
        <v>88</v>
      </c>
      <c r="AY207" s="288" t="s">
        <v>168</v>
      </c>
    </row>
    <row r="208" s="2" customFormat="1" ht="24" customHeight="1">
      <c r="A208" s="40"/>
      <c r="B208" s="41"/>
      <c r="C208" s="238" t="s">
        <v>347</v>
      </c>
      <c r="D208" s="238" t="s">
        <v>171</v>
      </c>
      <c r="E208" s="239" t="s">
        <v>319</v>
      </c>
      <c r="F208" s="240" t="s">
        <v>320</v>
      </c>
      <c r="G208" s="241" t="s">
        <v>224</v>
      </c>
      <c r="H208" s="242">
        <v>222</v>
      </c>
      <c r="I208" s="243"/>
      <c r="J208" s="243"/>
      <c r="K208" s="244">
        <f>ROUND(P208*H208,2)</f>
        <v>0</v>
      </c>
      <c r="L208" s="240" t="s">
        <v>175</v>
      </c>
      <c r="M208" s="46"/>
      <c r="N208" s="245" t="s">
        <v>36</v>
      </c>
      <c r="O208" s="246" t="s">
        <v>52</v>
      </c>
      <c r="P208" s="247">
        <f>I208+J208</f>
        <v>0</v>
      </c>
      <c r="Q208" s="247">
        <f>ROUND(I208*H208,2)</f>
        <v>0</v>
      </c>
      <c r="R208" s="247">
        <f>ROUND(J208*H208,2)</f>
        <v>0</v>
      </c>
      <c r="S208" s="87"/>
      <c r="T208" s="248">
        <f>S208*H208</f>
        <v>0</v>
      </c>
      <c r="U208" s="248">
        <v>0</v>
      </c>
      <c r="V208" s="248">
        <f>U208*H208</f>
        <v>0</v>
      </c>
      <c r="W208" s="248">
        <v>0</v>
      </c>
      <c r="X208" s="248">
        <f>W208*H208</f>
        <v>0</v>
      </c>
      <c r="Y208" s="249" t="s">
        <v>36</v>
      </c>
      <c r="Z208" s="40"/>
      <c r="AA208" s="40"/>
      <c r="AB208" s="40"/>
      <c r="AC208" s="40"/>
      <c r="AD208" s="40"/>
      <c r="AE208" s="40"/>
      <c r="AR208" s="250" t="s">
        <v>176</v>
      </c>
      <c r="AT208" s="250" t="s">
        <v>171</v>
      </c>
      <c r="AU208" s="250" t="s">
        <v>90</v>
      </c>
      <c r="AY208" s="18" t="s">
        <v>168</v>
      </c>
      <c r="BE208" s="251">
        <f>IF(O208="základní",K208,0)</f>
        <v>0</v>
      </c>
      <c r="BF208" s="251">
        <f>IF(O208="snížená",K208,0)</f>
        <v>0</v>
      </c>
      <c r="BG208" s="251">
        <f>IF(O208="zákl. přenesená",K208,0)</f>
        <v>0</v>
      </c>
      <c r="BH208" s="251">
        <f>IF(O208="sníž. přenesená",K208,0)</f>
        <v>0</v>
      </c>
      <c r="BI208" s="251">
        <f>IF(O208="nulová",K208,0)</f>
        <v>0</v>
      </c>
      <c r="BJ208" s="18" t="s">
        <v>176</v>
      </c>
      <c r="BK208" s="251">
        <f>ROUND(P208*H208,2)</f>
        <v>0</v>
      </c>
      <c r="BL208" s="18" t="s">
        <v>176</v>
      </c>
      <c r="BM208" s="250" t="s">
        <v>662</v>
      </c>
    </row>
    <row r="209" s="2" customFormat="1">
      <c r="A209" s="40"/>
      <c r="B209" s="41"/>
      <c r="C209" s="42"/>
      <c r="D209" s="252" t="s">
        <v>178</v>
      </c>
      <c r="E209" s="42"/>
      <c r="F209" s="253" t="s">
        <v>322</v>
      </c>
      <c r="G209" s="42"/>
      <c r="H209" s="42"/>
      <c r="I209" s="154"/>
      <c r="J209" s="154"/>
      <c r="K209" s="42"/>
      <c r="L209" s="42"/>
      <c r="M209" s="46"/>
      <c r="N209" s="254"/>
      <c r="O209" s="255"/>
      <c r="P209" s="87"/>
      <c r="Q209" s="87"/>
      <c r="R209" s="87"/>
      <c r="S209" s="87"/>
      <c r="T209" s="87"/>
      <c r="U209" s="87"/>
      <c r="V209" s="87"/>
      <c r="W209" s="87"/>
      <c r="X209" s="87"/>
      <c r="Y209" s="88"/>
      <c r="Z209" s="40"/>
      <c r="AA209" s="40"/>
      <c r="AB209" s="40"/>
      <c r="AC209" s="40"/>
      <c r="AD209" s="40"/>
      <c r="AE209" s="40"/>
      <c r="AT209" s="18" t="s">
        <v>178</v>
      </c>
      <c r="AU209" s="18" t="s">
        <v>90</v>
      </c>
    </row>
    <row r="210" s="2" customFormat="1">
      <c r="A210" s="40"/>
      <c r="B210" s="41"/>
      <c r="C210" s="42"/>
      <c r="D210" s="252" t="s">
        <v>180</v>
      </c>
      <c r="E210" s="42"/>
      <c r="F210" s="256" t="s">
        <v>323</v>
      </c>
      <c r="G210" s="42"/>
      <c r="H210" s="42"/>
      <c r="I210" s="154"/>
      <c r="J210" s="154"/>
      <c r="K210" s="42"/>
      <c r="L210" s="42"/>
      <c r="M210" s="46"/>
      <c r="N210" s="254"/>
      <c r="O210" s="255"/>
      <c r="P210" s="87"/>
      <c r="Q210" s="87"/>
      <c r="R210" s="87"/>
      <c r="S210" s="87"/>
      <c r="T210" s="87"/>
      <c r="U210" s="87"/>
      <c r="V210" s="87"/>
      <c r="W210" s="87"/>
      <c r="X210" s="87"/>
      <c r="Y210" s="88"/>
      <c r="Z210" s="40"/>
      <c r="AA210" s="40"/>
      <c r="AB210" s="40"/>
      <c r="AC210" s="40"/>
      <c r="AD210" s="40"/>
      <c r="AE210" s="40"/>
      <c r="AT210" s="18" t="s">
        <v>180</v>
      </c>
      <c r="AU210" s="18" t="s">
        <v>90</v>
      </c>
    </row>
    <row r="211" s="13" customFormat="1">
      <c r="A211" s="13"/>
      <c r="B211" s="257"/>
      <c r="C211" s="258"/>
      <c r="D211" s="252" t="s">
        <v>182</v>
      </c>
      <c r="E211" s="259" t="s">
        <v>36</v>
      </c>
      <c r="F211" s="260" t="s">
        <v>663</v>
      </c>
      <c r="G211" s="258"/>
      <c r="H211" s="259" t="s">
        <v>36</v>
      </c>
      <c r="I211" s="261"/>
      <c r="J211" s="261"/>
      <c r="K211" s="258"/>
      <c r="L211" s="258"/>
      <c r="M211" s="262"/>
      <c r="N211" s="263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5"/>
      <c r="Z211" s="13"/>
      <c r="AA211" s="13"/>
      <c r="AB211" s="13"/>
      <c r="AC211" s="13"/>
      <c r="AD211" s="13"/>
      <c r="AE211" s="13"/>
      <c r="AT211" s="266" t="s">
        <v>182</v>
      </c>
      <c r="AU211" s="266" t="s">
        <v>90</v>
      </c>
      <c r="AV211" s="13" t="s">
        <v>88</v>
      </c>
      <c r="AW211" s="13" t="s">
        <v>5</v>
      </c>
      <c r="AX211" s="13" t="s">
        <v>81</v>
      </c>
      <c r="AY211" s="266" t="s">
        <v>168</v>
      </c>
    </row>
    <row r="212" s="14" customFormat="1">
      <c r="A212" s="14"/>
      <c r="B212" s="267"/>
      <c r="C212" s="268"/>
      <c r="D212" s="252" t="s">
        <v>182</v>
      </c>
      <c r="E212" s="269" t="s">
        <v>36</v>
      </c>
      <c r="F212" s="270" t="s">
        <v>664</v>
      </c>
      <c r="G212" s="268"/>
      <c r="H212" s="271">
        <v>222</v>
      </c>
      <c r="I212" s="272"/>
      <c r="J212" s="272"/>
      <c r="K212" s="268"/>
      <c r="L212" s="268"/>
      <c r="M212" s="273"/>
      <c r="N212" s="274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6"/>
      <c r="Z212" s="14"/>
      <c r="AA212" s="14"/>
      <c r="AB212" s="14"/>
      <c r="AC212" s="14"/>
      <c r="AD212" s="14"/>
      <c r="AE212" s="14"/>
      <c r="AT212" s="277" t="s">
        <v>182</v>
      </c>
      <c r="AU212" s="277" t="s">
        <v>90</v>
      </c>
      <c r="AV212" s="14" t="s">
        <v>90</v>
      </c>
      <c r="AW212" s="14" t="s">
        <v>5</v>
      </c>
      <c r="AX212" s="14" t="s">
        <v>81</v>
      </c>
      <c r="AY212" s="277" t="s">
        <v>168</v>
      </c>
    </row>
    <row r="213" s="15" customFormat="1">
      <c r="A213" s="15"/>
      <c r="B213" s="278"/>
      <c r="C213" s="279"/>
      <c r="D213" s="252" t="s">
        <v>182</v>
      </c>
      <c r="E213" s="280" t="s">
        <v>36</v>
      </c>
      <c r="F213" s="281" t="s">
        <v>193</v>
      </c>
      <c r="G213" s="279"/>
      <c r="H213" s="282">
        <v>222</v>
      </c>
      <c r="I213" s="283"/>
      <c r="J213" s="283"/>
      <c r="K213" s="279"/>
      <c r="L213" s="279"/>
      <c r="M213" s="284"/>
      <c r="N213" s="285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7"/>
      <c r="Z213" s="15"/>
      <c r="AA213" s="15"/>
      <c r="AB213" s="15"/>
      <c r="AC213" s="15"/>
      <c r="AD213" s="15"/>
      <c r="AE213" s="15"/>
      <c r="AT213" s="288" t="s">
        <v>182</v>
      </c>
      <c r="AU213" s="288" t="s">
        <v>90</v>
      </c>
      <c r="AV213" s="15" t="s">
        <v>176</v>
      </c>
      <c r="AW213" s="15" t="s">
        <v>5</v>
      </c>
      <c r="AX213" s="15" t="s">
        <v>88</v>
      </c>
      <c r="AY213" s="288" t="s">
        <v>168</v>
      </c>
    </row>
    <row r="214" s="2" customFormat="1" ht="24" customHeight="1">
      <c r="A214" s="40"/>
      <c r="B214" s="41"/>
      <c r="C214" s="238" t="s">
        <v>354</v>
      </c>
      <c r="D214" s="238" t="s">
        <v>171</v>
      </c>
      <c r="E214" s="239" t="s">
        <v>665</v>
      </c>
      <c r="F214" s="240" t="s">
        <v>666</v>
      </c>
      <c r="G214" s="241" t="s">
        <v>203</v>
      </c>
      <c r="H214" s="242">
        <v>1</v>
      </c>
      <c r="I214" s="243"/>
      <c r="J214" s="243"/>
      <c r="K214" s="244">
        <f>ROUND(P214*H214,2)</f>
        <v>0</v>
      </c>
      <c r="L214" s="240" t="s">
        <v>175</v>
      </c>
      <c r="M214" s="46"/>
      <c r="N214" s="245" t="s">
        <v>36</v>
      </c>
      <c r="O214" s="246" t="s">
        <v>52</v>
      </c>
      <c r="P214" s="247">
        <f>I214+J214</f>
        <v>0</v>
      </c>
      <c r="Q214" s="247">
        <f>ROUND(I214*H214,2)</f>
        <v>0</v>
      </c>
      <c r="R214" s="247">
        <f>ROUND(J214*H214,2)</f>
        <v>0</v>
      </c>
      <c r="S214" s="87"/>
      <c r="T214" s="248">
        <f>S214*H214</f>
        <v>0</v>
      </c>
      <c r="U214" s="248">
        <v>0</v>
      </c>
      <c r="V214" s="248">
        <f>U214*H214</f>
        <v>0</v>
      </c>
      <c r="W214" s="248">
        <v>0</v>
      </c>
      <c r="X214" s="248">
        <f>W214*H214</f>
        <v>0</v>
      </c>
      <c r="Y214" s="249" t="s">
        <v>36</v>
      </c>
      <c r="Z214" s="40"/>
      <c r="AA214" s="40"/>
      <c r="AB214" s="40"/>
      <c r="AC214" s="40"/>
      <c r="AD214" s="40"/>
      <c r="AE214" s="40"/>
      <c r="AR214" s="250" t="s">
        <v>176</v>
      </c>
      <c r="AT214" s="250" t="s">
        <v>171</v>
      </c>
      <c r="AU214" s="250" t="s">
        <v>90</v>
      </c>
      <c r="AY214" s="18" t="s">
        <v>168</v>
      </c>
      <c r="BE214" s="251">
        <f>IF(O214="základní",K214,0)</f>
        <v>0</v>
      </c>
      <c r="BF214" s="251">
        <f>IF(O214="snížená",K214,0)</f>
        <v>0</v>
      </c>
      <c r="BG214" s="251">
        <f>IF(O214="zákl. přenesená",K214,0)</f>
        <v>0</v>
      </c>
      <c r="BH214" s="251">
        <f>IF(O214="sníž. přenesená",K214,0)</f>
        <v>0</v>
      </c>
      <c r="BI214" s="251">
        <f>IF(O214="nulová",K214,0)</f>
        <v>0</v>
      </c>
      <c r="BJ214" s="18" t="s">
        <v>176</v>
      </c>
      <c r="BK214" s="251">
        <f>ROUND(P214*H214,2)</f>
        <v>0</v>
      </c>
      <c r="BL214" s="18" t="s">
        <v>176</v>
      </c>
      <c r="BM214" s="250" t="s">
        <v>667</v>
      </c>
    </row>
    <row r="215" s="2" customFormat="1">
      <c r="A215" s="40"/>
      <c r="B215" s="41"/>
      <c r="C215" s="42"/>
      <c r="D215" s="252" t="s">
        <v>178</v>
      </c>
      <c r="E215" s="42"/>
      <c r="F215" s="253" t="s">
        <v>668</v>
      </c>
      <c r="G215" s="42"/>
      <c r="H215" s="42"/>
      <c r="I215" s="154"/>
      <c r="J215" s="154"/>
      <c r="K215" s="42"/>
      <c r="L215" s="42"/>
      <c r="M215" s="46"/>
      <c r="N215" s="254"/>
      <c r="O215" s="255"/>
      <c r="P215" s="87"/>
      <c r="Q215" s="87"/>
      <c r="R215" s="87"/>
      <c r="S215" s="87"/>
      <c r="T215" s="87"/>
      <c r="U215" s="87"/>
      <c r="V215" s="87"/>
      <c r="W215" s="87"/>
      <c r="X215" s="87"/>
      <c r="Y215" s="88"/>
      <c r="Z215" s="40"/>
      <c r="AA215" s="40"/>
      <c r="AB215" s="40"/>
      <c r="AC215" s="40"/>
      <c r="AD215" s="40"/>
      <c r="AE215" s="40"/>
      <c r="AT215" s="18" t="s">
        <v>178</v>
      </c>
      <c r="AU215" s="18" t="s">
        <v>90</v>
      </c>
    </row>
    <row r="216" s="2" customFormat="1">
      <c r="A216" s="40"/>
      <c r="B216" s="41"/>
      <c r="C216" s="42"/>
      <c r="D216" s="252" t="s">
        <v>180</v>
      </c>
      <c r="E216" s="42"/>
      <c r="F216" s="256" t="s">
        <v>669</v>
      </c>
      <c r="G216" s="42"/>
      <c r="H216" s="42"/>
      <c r="I216" s="154"/>
      <c r="J216" s="154"/>
      <c r="K216" s="42"/>
      <c r="L216" s="42"/>
      <c r="M216" s="46"/>
      <c r="N216" s="254"/>
      <c r="O216" s="255"/>
      <c r="P216" s="87"/>
      <c r="Q216" s="87"/>
      <c r="R216" s="87"/>
      <c r="S216" s="87"/>
      <c r="T216" s="87"/>
      <c r="U216" s="87"/>
      <c r="V216" s="87"/>
      <c r="W216" s="87"/>
      <c r="X216" s="87"/>
      <c r="Y216" s="88"/>
      <c r="Z216" s="40"/>
      <c r="AA216" s="40"/>
      <c r="AB216" s="40"/>
      <c r="AC216" s="40"/>
      <c r="AD216" s="40"/>
      <c r="AE216" s="40"/>
      <c r="AT216" s="18" t="s">
        <v>180</v>
      </c>
      <c r="AU216" s="18" t="s">
        <v>90</v>
      </c>
    </row>
    <row r="217" s="2" customFormat="1" ht="24" customHeight="1">
      <c r="A217" s="40"/>
      <c r="B217" s="41"/>
      <c r="C217" s="238" t="s">
        <v>361</v>
      </c>
      <c r="D217" s="238" t="s">
        <v>171</v>
      </c>
      <c r="E217" s="239" t="s">
        <v>670</v>
      </c>
      <c r="F217" s="240" t="s">
        <v>671</v>
      </c>
      <c r="G217" s="241" t="s">
        <v>672</v>
      </c>
      <c r="H217" s="242">
        <v>1</v>
      </c>
      <c r="I217" s="243"/>
      <c r="J217" s="243"/>
      <c r="K217" s="244">
        <f>ROUND(P217*H217,2)</f>
        <v>0</v>
      </c>
      <c r="L217" s="240" t="s">
        <v>175</v>
      </c>
      <c r="M217" s="46"/>
      <c r="N217" s="245" t="s">
        <v>36</v>
      </c>
      <c r="O217" s="246" t="s">
        <v>52</v>
      </c>
      <c r="P217" s="247">
        <f>I217+J217</f>
        <v>0</v>
      </c>
      <c r="Q217" s="247">
        <f>ROUND(I217*H217,2)</f>
        <v>0</v>
      </c>
      <c r="R217" s="247">
        <f>ROUND(J217*H217,2)</f>
        <v>0</v>
      </c>
      <c r="S217" s="87"/>
      <c r="T217" s="248">
        <f>S217*H217</f>
        <v>0</v>
      </c>
      <c r="U217" s="248">
        <v>0</v>
      </c>
      <c r="V217" s="248">
        <f>U217*H217</f>
        <v>0</v>
      </c>
      <c r="W217" s="248">
        <v>0</v>
      </c>
      <c r="X217" s="248">
        <f>W217*H217</f>
        <v>0</v>
      </c>
      <c r="Y217" s="249" t="s">
        <v>36</v>
      </c>
      <c r="Z217" s="40"/>
      <c r="AA217" s="40"/>
      <c r="AB217" s="40"/>
      <c r="AC217" s="40"/>
      <c r="AD217" s="40"/>
      <c r="AE217" s="40"/>
      <c r="AR217" s="250" t="s">
        <v>176</v>
      </c>
      <c r="AT217" s="250" t="s">
        <v>171</v>
      </c>
      <c r="AU217" s="250" t="s">
        <v>90</v>
      </c>
      <c r="AY217" s="18" t="s">
        <v>168</v>
      </c>
      <c r="BE217" s="251">
        <f>IF(O217="základní",K217,0)</f>
        <v>0</v>
      </c>
      <c r="BF217" s="251">
        <f>IF(O217="snížená",K217,0)</f>
        <v>0</v>
      </c>
      <c r="BG217" s="251">
        <f>IF(O217="zákl. přenesená",K217,0)</f>
        <v>0</v>
      </c>
      <c r="BH217" s="251">
        <f>IF(O217="sníž. přenesená",K217,0)</f>
        <v>0</v>
      </c>
      <c r="BI217" s="251">
        <f>IF(O217="nulová",K217,0)</f>
        <v>0</v>
      </c>
      <c r="BJ217" s="18" t="s">
        <v>176</v>
      </c>
      <c r="BK217" s="251">
        <f>ROUND(P217*H217,2)</f>
        <v>0</v>
      </c>
      <c r="BL217" s="18" t="s">
        <v>176</v>
      </c>
      <c r="BM217" s="250" t="s">
        <v>673</v>
      </c>
    </row>
    <row r="218" s="2" customFormat="1">
      <c r="A218" s="40"/>
      <c r="B218" s="41"/>
      <c r="C218" s="42"/>
      <c r="D218" s="252" t="s">
        <v>178</v>
      </c>
      <c r="E218" s="42"/>
      <c r="F218" s="253" t="s">
        <v>674</v>
      </c>
      <c r="G218" s="42"/>
      <c r="H218" s="42"/>
      <c r="I218" s="154"/>
      <c r="J218" s="154"/>
      <c r="K218" s="42"/>
      <c r="L218" s="42"/>
      <c r="M218" s="46"/>
      <c r="N218" s="254"/>
      <c r="O218" s="255"/>
      <c r="P218" s="87"/>
      <c r="Q218" s="87"/>
      <c r="R218" s="87"/>
      <c r="S218" s="87"/>
      <c r="T218" s="87"/>
      <c r="U218" s="87"/>
      <c r="V218" s="87"/>
      <c r="W218" s="87"/>
      <c r="X218" s="87"/>
      <c r="Y218" s="88"/>
      <c r="Z218" s="40"/>
      <c r="AA218" s="40"/>
      <c r="AB218" s="40"/>
      <c r="AC218" s="40"/>
      <c r="AD218" s="40"/>
      <c r="AE218" s="40"/>
      <c r="AT218" s="18" t="s">
        <v>178</v>
      </c>
      <c r="AU218" s="18" t="s">
        <v>90</v>
      </c>
    </row>
    <row r="219" s="2" customFormat="1">
      <c r="A219" s="40"/>
      <c r="B219" s="41"/>
      <c r="C219" s="42"/>
      <c r="D219" s="252" t="s">
        <v>180</v>
      </c>
      <c r="E219" s="42"/>
      <c r="F219" s="256" t="s">
        <v>675</v>
      </c>
      <c r="G219" s="42"/>
      <c r="H219" s="42"/>
      <c r="I219" s="154"/>
      <c r="J219" s="154"/>
      <c r="K219" s="42"/>
      <c r="L219" s="42"/>
      <c r="M219" s="46"/>
      <c r="N219" s="254"/>
      <c r="O219" s="255"/>
      <c r="P219" s="87"/>
      <c r="Q219" s="87"/>
      <c r="R219" s="87"/>
      <c r="S219" s="87"/>
      <c r="T219" s="87"/>
      <c r="U219" s="87"/>
      <c r="V219" s="87"/>
      <c r="W219" s="87"/>
      <c r="X219" s="87"/>
      <c r="Y219" s="88"/>
      <c r="Z219" s="40"/>
      <c r="AA219" s="40"/>
      <c r="AB219" s="40"/>
      <c r="AC219" s="40"/>
      <c r="AD219" s="40"/>
      <c r="AE219" s="40"/>
      <c r="AT219" s="18" t="s">
        <v>180</v>
      </c>
      <c r="AU219" s="18" t="s">
        <v>90</v>
      </c>
    </row>
    <row r="220" s="2" customFormat="1" ht="24" customHeight="1">
      <c r="A220" s="40"/>
      <c r="B220" s="41"/>
      <c r="C220" s="238" t="s">
        <v>229</v>
      </c>
      <c r="D220" s="238" t="s">
        <v>171</v>
      </c>
      <c r="E220" s="239" t="s">
        <v>383</v>
      </c>
      <c r="F220" s="240" t="s">
        <v>384</v>
      </c>
      <c r="G220" s="241" t="s">
        <v>385</v>
      </c>
      <c r="H220" s="242">
        <v>3.3839999999999999</v>
      </c>
      <c r="I220" s="243"/>
      <c r="J220" s="243"/>
      <c r="K220" s="244">
        <f>ROUND(P220*H220,2)</f>
        <v>0</v>
      </c>
      <c r="L220" s="240" t="s">
        <v>175</v>
      </c>
      <c r="M220" s="46"/>
      <c r="N220" s="245" t="s">
        <v>36</v>
      </c>
      <c r="O220" s="246" t="s">
        <v>52</v>
      </c>
      <c r="P220" s="247">
        <f>I220+J220</f>
        <v>0</v>
      </c>
      <c r="Q220" s="247">
        <f>ROUND(I220*H220,2)</f>
        <v>0</v>
      </c>
      <c r="R220" s="247">
        <f>ROUND(J220*H220,2)</f>
        <v>0</v>
      </c>
      <c r="S220" s="87"/>
      <c r="T220" s="248">
        <f>S220*H220</f>
        <v>0</v>
      </c>
      <c r="U220" s="248">
        <v>0</v>
      </c>
      <c r="V220" s="248">
        <f>U220*H220</f>
        <v>0</v>
      </c>
      <c r="W220" s="248">
        <v>0</v>
      </c>
      <c r="X220" s="248">
        <f>W220*H220</f>
        <v>0</v>
      </c>
      <c r="Y220" s="249" t="s">
        <v>36</v>
      </c>
      <c r="Z220" s="40"/>
      <c r="AA220" s="40"/>
      <c r="AB220" s="40"/>
      <c r="AC220" s="40"/>
      <c r="AD220" s="40"/>
      <c r="AE220" s="40"/>
      <c r="AR220" s="250" t="s">
        <v>176</v>
      </c>
      <c r="AT220" s="250" t="s">
        <v>171</v>
      </c>
      <c r="AU220" s="250" t="s">
        <v>90</v>
      </c>
      <c r="AY220" s="18" t="s">
        <v>168</v>
      </c>
      <c r="BE220" s="251">
        <f>IF(O220="základní",K220,0)</f>
        <v>0</v>
      </c>
      <c r="BF220" s="251">
        <f>IF(O220="snížená",K220,0)</f>
        <v>0</v>
      </c>
      <c r="BG220" s="251">
        <f>IF(O220="zákl. přenesená",K220,0)</f>
        <v>0</v>
      </c>
      <c r="BH220" s="251">
        <f>IF(O220="sníž. přenesená",K220,0)</f>
        <v>0</v>
      </c>
      <c r="BI220" s="251">
        <f>IF(O220="nulová",K220,0)</f>
        <v>0</v>
      </c>
      <c r="BJ220" s="18" t="s">
        <v>176</v>
      </c>
      <c r="BK220" s="251">
        <f>ROUND(P220*H220,2)</f>
        <v>0</v>
      </c>
      <c r="BL220" s="18" t="s">
        <v>176</v>
      </c>
      <c r="BM220" s="250" t="s">
        <v>386</v>
      </c>
    </row>
    <row r="221" s="2" customFormat="1">
      <c r="A221" s="40"/>
      <c r="B221" s="41"/>
      <c r="C221" s="42"/>
      <c r="D221" s="252" t="s">
        <v>178</v>
      </c>
      <c r="E221" s="42"/>
      <c r="F221" s="253" t="s">
        <v>387</v>
      </c>
      <c r="G221" s="42"/>
      <c r="H221" s="42"/>
      <c r="I221" s="154"/>
      <c r="J221" s="154"/>
      <c r="K221" s="42"/>
      <c r="L221" s="42"/>
      <c r="M221" s="46"/>
      <c r="N221" s="254"/>
      <c r="O221" s="255"/>
      <c r="P221" s="87"/>
      <c r="Q221" s="87"/>
      <c r="R221" s="87"/>
      <c r="S221" s="87"/>
      <c r="T221" s="87"/>
      <c r="U221" s="87"/>
      <c r="V221" s="87"/>
      <c r="W221" s="87"/>
      <c r="X221" s="87"/>
      <c r="Y221" s="88"/>
      <c r="Z221" s="40"/>
      <c r="AA221" s="40"/>
      <c r="AB221" s="40"/>
      <c r="AC221" s="40"/>
      <c r="AD221" s="40"/>
      <c r="AE221" s="40"/>
      <c r="AT221" s="18" t="s">
        <v>178</v>
      </c>
      <c r="AU221" s="18" t="s">
        <v>90</v>
      </c>
    </row>
    <row r="222" s="2" customFormat="1">
      <c r="A222" s="40"/>
      <c r="B222" s="41"/>
      <c r="C222" s="42"/>
      <c r="D222" s="252" t="s">
        <v>180</v>
      </c>
      <c r="E222" s="42"/>
      <c r="F222" s="256" t="s">
        <v>388</v>
      </c>
      <c r="G222" s="42"/>
      <c r="H222" s="42"/>
      <c r="I222" s="154"/>
      <c r="J222" s="154"/>
      <c r="K222" s="42"/>
      <c r="L222" s="42"/>
      <c r="M222" s="46"/>
      <c r="N222" s="254"/>
      <c r="O222" s="255"/>
      <c r="P222" s="87"/>
      <c r="Q222" s="87"/>
      <c r="R222" s="87"/>
      <c r="S222" s="87"/>
      <c r="T222" s="87"/>
      <c r="U222" s="87"/>
      <c r="V222" s="87"/>
      <c r="W222" s="87"/>
      <c r="X222" s="87"/>
      <c r="Y222" s="88"/>
      <c r="Z222" s="40"/>
      <c r="AA222" s="40"/>
      <c r="AB222" s="40"/>
      <c r="AC222" s="40"/>
      <c r="AD222" s="40"/>
      <c r="AE222" s="40"/>
      <c r="AT222" s="18" t="s">
        <v>180</v>
      </c>
      <c r="AU222" s="18" t="s">
        <v>90</v>
      </c>
    </row>
    <row r="223" s="13" customFormat="1">
      <c r="A223" s="13"/>
      <c r="B223" s="257"/>
      <c r="C223" s="258"/>
      <c r="D223" s="252" t="s">
        <v>182</v>
      </c>
      <c r="E223" s="259" t="s">
        <v>36</v>
      </c>
      <c r="F223" s="260" t="s">
        <v>389</v>
      </c>
      <c r="G223" s="258"/>
      <c r="H223" s="259" t="s">
        <v>36</v>
      </c>
      <c r="I223" s="261"/>
      <c r="J223" s="261"/>
      <c r="K223" s="258"/>
      <c r="L223" s="258"/>
      <c r="M223" s="262"/>
      <c r="N223" s="263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5"/>
      <c r="Z223" s="13"/>
      <c r="AA223" s="13"/>
      <c r="AB223" s="13"/>
      <c r="AC223" s="13"/>
      <c r="AD223" s="13"/>
      <c r="AE223" s="13"/>
      <c r="AT223" s="266" t="s">
        <v>182</v>
      </c>
      <c r="AU223" s="266" t="s">
        <v>90</v>
      </c>
      <c r="AV223" s="13" t="s">
        <v>88</v>
      </c>
      <c r="AW223" s="13" t="s">
        <v>5</v>
      </c>
      <c r="AX223" s="13" t="s">
        <v>81</v>
      </c>
      <c r="AY223" s="266" t="s">
        <v>168</v>
      </c>
    </row>
    <row r="224" s="14" customFormat="1">
      <c r="A224" s="14"/>
      <c r="B224" s="267"/>
      <c r="C224" s="268"/>
      <c r="D224" s="252" t="s">
        <v>182</v>
      </c>
      <c r="E224" s="269" t="s">
        <v>36</v>
      </c>
      <c r="F224" s="270" t="s">
        <v>676</v>
      </c>
      <c r="G224" s="268"/>
      <c r="H224" s="271">
        <v>3.3839999999999999</v>
      </c>
      <c r="I224" s="272"/>
      <c r="J224" s="272"/>
      <c r="K224" s="268"/>
      <c r="L224" s="268"/>
      <c r="M224" s="273"/>
      <c r="N224" s="274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Y224" s="276"/>
      <c r="Z224" s="14"/>
      <c r="AA224" s="14"/>
      <c r="AB224" s="14"/>
      <c r="AC224" s="14"/>
      <c r="AD224" s="14"/>
      <c r="AE224" s="14"/>
      <c r="AT224" s="277" t="s">
        <v>182</v>
      </c>
      <c r="AU224" s="277" t="s">
        <v>90</v>
      </c>
      <c r="AV224" s="14" t="s">
        <v>90</v>
      </c>
      <c r="AW224" s="14" t="s">
        <v>5</v>
      </c>
      <c r="AX224" s="14" t="s">
        <v>81</v>
      </c>
      <c r="AY224" s="277" t="s">
        <v>168</v>
      </c>
    </row>
    <row r="225" s="15" customFormat="1">
      <c r="A225" s="15"/>
      <c r="B225" s="278"/>
      <c r="C225" s="279"/>
      <c r="D225" s="252" t="s">
        <v>182</v>
      </c>
      <c r="E225" s="280" t="s">
        <v>36</v>
      </c>
      <c r="F225" s="281" t="s">
        <v>193</v>
      </c>
      <c r="G225" s="279"/>
      <c r="H225" s="282">
        <v>3.3839999999999999</v>
      </c>
      <c r="I225" s="283"/>
      <c r="J225" s="283"/>
      <c r="K225" s="279"/>
      <c r="L225" s="279"/>
      <c r="M225" s="284"/>
      <c r="N225" s="285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7"/>
      <c r="Z225" s="15"/>
      <c r="AA225" s="15"/>
      <c r="AB225" s="15"/>
      <c r="AC225" s="15"/>
      <c r="AD225" s="15"/>
      <c r="AE225" s="15"/>
      <c r="AT225" s="288" t="s">
        <v>182</v>
      </c>
      <c r="AU225" s="288" t="s">
        <v>90</v>
      </c>
      <c r="AV225" s="15" t="s">
        <v>176</v>
      </c>
      <c r="AW225" s="15" t="s">
        <v>5</v>
      </c>
      <c r="AX225" s="15" t="s">
        <v>88</v>
      </c>
      <c r="AY225" s="288" t="s">
        <v>168</v>
      </c>
    </row>
    <row r="226" s="2" customFormat="1" ht="24" customHeight="1">
      <c r="A226" s="40"/>
      <c r="B226" s="41"/>
      <c r="C226" s="238" t="s">
        <v>374</v>
      </c>
      <c r="D226" s="238" t="s">
        <v>171</v>
      </c>
      <c r="E226" s="239" t="s">
        <v>392</v>
      </c>
      <c r="F226" s="240" t="s">
        <v>393</v>
      </c>
      <c r="G226" s="241" t="s">
        <v>385</v>
      </c>
      <c r="H226" s="242">
        <v>2.1560000000000001</v>
      </c>
      <c r="I226" s="243"/>
      <c r="J226" s="243"/>
      <c r="K226" s="244">
        <f>ROUND(P226*H226,2)</f>
        <v>0</v>
      </c>
      <c r="L226" s="240" t="s">
        <v>175</v>
      </c>
      <c r="M226" s="46"/>
      <c r="N226" s="245" t="s">
        <v>36</v>
      </c>
      <c r="O226" s="246" t="s">
        <v>52</v>
      </c>
      <c r="P226" s="247">
        <f>I226+J226</f>
        <v>0</v>
      </c>
      <c r="Q226" s="247">
        <f>ROUND(I226*H226,2)</f>
        <v>0</v>
      </c>
      <c r="R226" s="247">
        <f>ROUND(J226*H226,2)</f>
        <v>0</v>
      </c>
      <c r="S226" s="87"/>
      <c r="T226" s="248">
        <f>S226*H226</f>
        <v>0</v>
      </c>
      <c r="U226" s="248">
        <v>0</v>
      </c>
      <c r="V226" s="248">
        <f>U226*H226</f>
        <v>0</v>
      </c>
      <c r="W226" s="248">
        <v>0</v>
      </c>
      <c r="X226" s="248">
        <f>W226*H226</f>
        <v>0</v>
      </c>
      <c r="Y226" s="249" t="s">
        <v>36</v>
      </c>
      <c r="Z226" s="40"/>
      <c r="AA226" s="40"/>
      <c r="AB226" s="40"/>
      <c r="AC226" s="40"/>
      <c r="AD226" s="40"/>
      <c r="AE226" s="40"/>
      <c r="AR226" s="250" t="s">
        <v>176</v>
      </c>
      <c r="AT226" s="250" t="s">
        <v>171</v>
      </c>
      <c r="AU226" s="250" t="s">
        <v>90</v>
      </c>
      <c r="AY226" s="18" t="s">
        <v>168</v>
      </c>
      <c r="BE226" s="251">
        <f>IF(O226="základní",K226,0)</f>
        <v>0</v>
      </c>
      <c r="BF226" s="251">
        <f>IF(O226="snížená",K226,0)</f>
        <v>0</v>
      </c>
      <c r="BG226" s="251">
        <f>IF(O226="zákl. přenesená",K226,0)</f>
        <v>0</v>
      </c>
      <c r="BH226" s="251">
        <f>IF(O226="sníž. přenesená",K226,0)</f>
        <v>0</v>
      </c>
      <c r="BI226" s="251">
        <f>IF(O226="nulová",K226,0)</f>
        <v>0</v>
      </c>
      <c r="BJ226" s="18" t="s">
        <v>176</v>
      </c>
      <c r="BK226" s="251">
        <f>ROUND(P226*H226,2)</f>
        <v>0</v>
      </c>
      <c r="BL226" s="18" t="s">
        <v>176</v>
      </c>
      <c r="BM226" s="250" t="s">
        <v>394</v>
      </c>
    </row>
    <row r="227" s="2" customFormat="1">
      <c r="A227" s="40"/>
      <c r="B227" s="41"/>
      <c r="C227" s="42"/>
      <c r="D227" s="252" t="s">
        <v>178</v>
      </c>
      <c r="E227" s="42"/>
      <c r="F227" s="253" t="s">
        <v>395</v>
      </c>
      <c r="G227" s="42"/>
      <c r="H227" s="42"/>
      <c r="I227" s="154"/>
      <c r="J227" s="154"/>
      <c r="K227" s="42"/>
      <c r="L227" s="42"/>
      <c r="M227" s="46"/>
      <c r="N227" s="254"/>
      <c r="O227" s="255"/>
      <c r="P227" s="87"/>
      <c r="Q227" s="87"/>
      <c r="R227" s="87"/>
      <c r="S227" s="87"/>
      <c r="T227" s="87"/>
      <c r="U227" s="87"/>
      <c r="V227" s="87"/>
      <c r="W227" s="87"/>
      <c r="X227" s="87"/>
      <c r="Y227" s="88"/>
      <c r="Z227" s="40"/>
      <c r="AA227" s="40"/>
      <c r="AB227" s="40"/>
      <c r="AC227" s="40"/>
      <c r="AD227" s="40"/>
      <c r="AE227" s="40"/>
      <c r="AT227" s="18" t="s">
        <v>178</v>
      </c>
      <c r="AU227" s="18" t="s">
        <v>90</v>
      </c>
    </row>
    <row r="228" s="2" customFormat="1">
      <c r="A228" s="40"/>
      <c r="B228" s="41"/>
      <c r="C228" s="42"/>
      <c r="D228" s="252" t="s">
        <v>180</v>
      </c>
      <c r="E228" s="42"/>
      <c r="F228" s="256" t="s">
        <v>388</v>
      </c>
      <c r="G228" s="42"/>
      <c r="H228" s="42"/>
      <c r="I228" s="154"/>
      <c r="J228" s="154"/>
      <c r="K228" s="42"/>
      <c r="L228" s="42"/>
      <c r="M228" s="46"/>
      <c r="N228" s="254"/>
      <c r="O228" s="255"/>
      <c r="P228" s="87"/>
      <c r="Q228" s="87"/>
      <c r="R228" s="87"/>
      <c r="S228" s="87"/>
      <c r="T228" s="87"/>
      <c r="U228" s="87"/>
      <c r="V228" s="87"/>
      <c r="W228" s="87"/>
      <c r="X228" s="87"/>
      <c r="Y228" s="88"/>
      <c r="Z228" s="40"/>
      <c r="AA228" s="40"/>
      <c r="AB228" s="40"/>
      <c r="AC228" s="40"/>
      <c r="AD228" s="40"/>
      <c r="AE228" s="40"/>
      <c r="AT228" s="18" t="s">
        <v>180</v>
      </c>
      <c r="AU228" s="18" t="s">
        <v>90</v>
      </c>
    </row>
    <row r="229" s="13" customFormat="1">
      <c r="A229" s="13"/>
      <c r="B229" s="257"/>
      <c r="C229" s="258"/>
      <c r="D229" s="252" t="s">
        <v>182</v>
      </c>
      <c r="E229" s="259" t="s">
        <v>36</v>
      </c>
      <c r="F229" s="260" t="s">
        <v>396</v>
      </c>
      <c r="G229" s="258"/>
      <c r="H229" s="259" t="s">
        <v>36</v>
      </c>
      <c r="I229" s="261"/>
      <c r="J229" s="261"/>
      <c r="K229" s="258"/>
      <c r="L229" s="258"/>
      <c r="M229" s="262"/>
      <c r="N229" s="263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5"/>
      <c r="Z229" s="13"/>
      <c r="AA229" s="13"/>
      <c r="AB229" s="13"/>
      <c r="AC229" s="13"/>
      <c r="AD229" s="13"/>
      <c r="AE229" s="13"/>
      <c r="AT229" s="266" t="s">
        <v>182</v>
      </c>
      <c r="AU229" s="266" t="s">
        <v>90</v>
      </c>
      <c r="AV229" s="13" t="s">
        <v>88</v>
      </c>
      <c r="AW229" s="13" t="s">
        <v>5</v>
      </c>
      <c r="AX229" s="13" t="s">
        <v>81</v>
      </c>
      <c r="AY229" s="266" t="s">
        <v>168</v>
      </c>
    </row>
    <row r="230" s="14" customFormat="1">
      <c r="A230" s="14"/>
      <c r="B230" s="267"/>
      <c r="C230" s="268"/>
      <c r="D230" s="252" t="s">
        <v>182</v>
      </c>
      <c r="E230" s="269" t="s">
        <v>36</v>
      </c>
      <c r="F230" s="270" t="s">
        <v>677</v>
      </c>
      <c r="G230" s="268"/>
      <c r="H230" s="271">
        <v>2.1560000000000001</v>
      </c>
      <c r="I230" s="272"/>
      <c r="J230" s="272"/>
      <c r="K230" s="268"/>
      <c r="L230" s="268"/>
      <c r="M230" s="273"/>
      <c r="N230" s="274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6"/>
      <c r="Z230" s="14"/>
      <c r="AA230" s="14"/>
      <c r="AB230" s="14"/>
      <c r="AC230" s="14"/>
      <c r="AD230" s="14"/>
      <c r="AE230" s="14"/>
      <c r="AT230" s="277" t="s">
        <v>182</v>
      </c>
      <c r="AU230" s="277" t="s">
        <v>90</v>
      </c>
      <c r="AV230" s="14" t="s">
        <v>90</v>
      </c>
      <c r="AW230" s="14" t="s">
        <v>5</v>
      </c>
      <c r="AX230" s="14" t="s">
        <v>81</v>
      </c>
      <c r="AY230" s="277" t="s">
        <v>168</v>
      </c>
    </row>
    <row r="231" s="15" customFormat="1">
      <c r="A231" s="15"/>
      <c r="B231" s="278"/>
      <c r="C231" s="279"/>
      <c r="D231" s="252" t="s">
        <v>182</v>
      </c>
      <c r="E231" s="280" t="s">
        <v>36</v>
      </c>
      <c r="F231" s="281" t="s">
        <v>193</v>
      </c>
      <c r="G231" s="279"/>
      <c r="H231" s="282">
        <v>2.1560000000000001</v>
      </c>
      <c r="I231" s="283"/>
      <c r="J231" s="283"/>
      <c r="K231" s="279"/>
      <c r="L231" s="279"/>
      <c r="M231" s="284"/>
      <c r="N231" s="285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7"/>
      <c r="Z231" s="15"/>
      <c r="AA231" s="15"/>
      <c r="AB231" s="15"/>
      <c r="AC231" s="15"/>
      <c r="AD231" s="15"/>
      <c r="AE231" s="15"/>
      <c r="AT231" s="288" t="s">
        <v>182</v>
      </c>
      <c r="AU231" s="288" t="s">
        <v>90</v>
      </c>
      <c r="AV231" s="15" t="s">
        <v>176</v>
      </c>
      <c r="AW231" s="15" t="s">
        <v>5</v>
      </c>
      <c r="AX231" s="15" t="s">
        <v>88</v>
      </c>
      <c r="AY231" s="288" t="s">
        <v>168</v>
      </c>
    </row>
    <row r="232" s="12" customFormat="1" ht="25.92" customHeight="1">
      <c r="A232" s="12"/>
      <c r="B232" s="221"/>
      <c r="C232" s="222"/>
      <c r="D232" s="223" t="s">
        <v>80</v>
      </c>
      <c r="E232" s="224" t="s">
        <v>398</v>
      </c>
      <c r="F232" s="224" t="s">
        <v>399</v>
      </c>
      <c r="G232" s="222"/>
      <c r="H232" s="222"/>
      <c r="I232" s="225"/>
      <c r="J232" s="225"/>
      <c r="K232" s="226">
        <f>BK232</f>
        <v>0</v>
      </c>
      <c r="L232" s="222"/>
      <c r="M232" s="227"/>
      <c r="N232" s="228"/>
      <c r="O232" s="229"/>
      <c r="P232" s="229"/>
      <c r="Q232" s="230">
        <f>SUM(Q233:Q290)</f>
        <v>0</v>
      </c>
      <c r="R232" s="230">
        <f>SUM(R233:R290)</f>
        <v>0</v>
      </c>
      <c r="S232" s="229"/>
      <c r="T232" s="231">
        <f>SUM(T233:T290)</f>
        <v>0</v>
      </c>
      <c r="U232" s="229"/>
      <c r="V232" s="231">
        <f>SUM(V233:V290)</f>
        <v>45.388859999999994</v>
      </c>
      <c r="W232" s="229"/>
      <c r="X232" s="231">
        <f>SUM(X233:X290)</f>
        <v>0</v>
      </c>
      <c r="Y232" s="232"/>
      <c r="Z232" s="12"/>
      <c r="AA232" s="12"/>
      <c r="AB232" s="12"/>
      <c r="AC232" s="12"/>
      <c r="AD232" s="12"/>
      <c r="AE232" s="12"/>
      <c r="AR232" s="233" t="s">
        <v>176</v>
      </c>
      <c r="AT232" s="234" t="s">
        <v>80</v>
      </c>
      <c r="AU232" s="234" t="s">
        <v>81</v>
      </c>
      <c r="AY232" s="233" t="s">
        <v>168</v>
      </c>
      <c r="BK232" s="235">
        <f>SUM(BK233:BK290)</f>
        <v>0</v>
      </c>
    </row>
    <row r="233" s="2" customFormat="1" ht="24" customHeight="1">
      <c r="A233" s="40"/>
      <c r="B233" s="41"/>
      <c r="C233" s="238" t="s">
        <v>382</v>
      </c>
      <c r="D233" s="238" t="s">
        <v>171</v>
      </c>
      <c r="E233" s="239" t="s">
        <v>678</v>
      </c>
      <c r="F233" s="240" t="s">
        <v>679</v>
      </c>
      <c r="G233" s="241" t="s">
        <v>203</v>
      </c>
      <c r="H233" s="242">
        <v>3</v>
      </c>
      <c r="I233" s="243"/>
      <c r="J233" s="243"/>
      <c r="K233" s="244">
        <f>ROUND(P233*H233,2)</f>
        <v>0</v>
      </c>
      <c r="L233" s="240" t="s">
        <v>175</v>
      </c>
      <c r="M233" s="46"/>
      <c r="N233" s="245" t="s">
        <v>36</v>
      </c>
      <c r="O233" s="246" t="s">
        <v>52</v>
      </c>
      <c r="P233" s="247">
        <f>I233+J233</f>
        <v>0</v>
      </c>
      <c r="Q233" s="247">
        <f>ROUND(I233*H233,2)</f>
        <v>0</v>
      </c>
      <c r="R233" s="247">
        <f>ROUND(J233*H233,2)</f>
        <v>0</v>
      </c>
      <c r="S233" s="87"/>
      <c r="T233" s="248">
        <f>S233*H233</f>
        <v>0</v>
      </c>
      <c r="U233" s="248">
        <v>0</v>
      </c>
      <c r="V233" s="248">
        <f>U233*H233</f>
        <v>0</v>
      </c>
      <c r="W233" s="248">
        <v>0</v>
      </c>
      <c r="X233" s="248">
        <f>W233*H233</f>
        <v>0</v>
      </c>
      <c r="Y233" s="249" t="s">
        <v>36</v>
      </c>
      <c r="Z233" s="40"/>
      <c r="AA233" s="40"/>
      <c r="AB233" s="40"/>
      <c r="AC233" s="40"/>
      <c r="AD233" s="40"/>
      <c r="AE233" s="40"/>
      <c r="AR233" s="250" t="s">
        <v>176</v>
      </c>
      <c r="AT233" s="250" t="s">
        <v>171</v>
      </c>
      <c r="AU233" s="250" t="s">
        <v>88</v>
      </c>
      <c r="AY233" s="18" t="s">
        <v>168</v>
      </c>
      <c r="BE233" s="251">
        <f>IF(O233="základní",K233,0)</f>
        <v>0</v>
      </c>
      <c r="BF233" s="251">
        <f>IF(O233="snížená",K233,0)</f>
        <v>0</v>
      </c>
      <c r="BG233" s="251">
        <f>IF(O233="zákl. přenesená",K233,0)</f>
        <v>0</v>
      </c>
      <c r="BH233" s="251">
        <f>IF(O233="sníž. přenesená",K233,0)</f>
        <v>0</v>
      </c>
      <c r="BI233" s="251">
        <f>IF(O233="nulová",K233,0)</f>
        <v>0</v>
      </c>
      <c r="BJ233" s="18" t="s">
        <v>176</v>
      </c>
      <c r="BK233" s="251">
        <f>ROUND(P233*H233,2)</f>
        <v>0</v>
      </c>
      <c r="BL233" s="18" t="s">
        <v>176</v>
      </c>
      <c r="BM233" s="250" t="s">
        <v>680</v>
      </c>
    </row>
    <row r="234" s="2" customFormat="1">
      <c r="A234" s="40"/>
      <c r="B234" s="41"/>
      <c r="C234" s="42"/>
      <c r="D234" s="252" t="s">
        <v>178</v>
      </c>
      <c r="E234" s="42"/>
      <c r="F234" s="253" t="s">
        <v>681</v>
      </c>
      <c r="G234" s="42"/>
      <c r="H234" s="42"/>
      <c r="I234" s="154"/>
      <c r="J234" s="154"/>
      <c r="K234" s="42"/>
      <c r="L234" s="42"/>
      <c r="M234" s="46"/>
      <c r="N234" s="254"/>
      <c r="O234" s="255"/>
      <c r="P234" s="87"/>
      <c r="Q234" s="87"/>
      <c r="R234" s="87"/>
      <c r="S234" s="87"/>
      <c r="T234" s="87"/>
      <c r="U234" s="87"/>
      <c r="V234" s="87"/>
      <c r="W234" s="87"/>
      <c r="X234" s="87"/>
      <c r="Y234" s="88"/>
      <c r="Z234" s="40"/>
      <c r="AA234" s="40"/>
      <c r="AB234" s="40"/>
      <c r="AC234" s="40"/>
      <c r="AD234" s="40"/>
      <c r="AE234" s="40"/>
      <c r="AT234" s="18" t="s">
        <v>178</v>
      </c>
      <c r="AU234" s="18" t="s">
        <v>88</v>
      </c>
    </row>
    <row r="235" s="2" customFormat="1">
      <c r="A235" s="40"/>
      <c r="B235" s="41"/>
      <c r="C235" s="42"/>
      <c r="D235" s="252" t="s">
        <v>180</v>
      </c>
      <c r="E235" s="42"/>
      <c r="F235" s="256" t="s">
        <v>406</v>
      </c>
      <c r="G235" s="42"/>
      <c r="H235" s="42"/>
      <c r="I235" s="154"/>
      <c r="J235" s="154"/>
      <c r="K235" s="42"/>
      <c r="L235" s="42"/>
      <c r="M235" s="46"/>
      <c r="N235" s="254"/>
      <c r="O235" s="255"/>
      <c r="P235" s="87"/>
      <c r="Q235" s="87"/>
      <c r="R235" s="87"/>
      <c r="S235" s="87"/>
      <c r="T235" s="87"/>
      <c r="U235" s="87"/>
      <c r="V235" s="87"/>
      <c r="W235" s="87"/>
      <c r="X235" s="87"/>
      <c r="Y235" s="88"/>
      <c r="Z235" s="40"/>
      <c r="AA235" s="40"/>
      <c r="AB235" s="40"/>
      <c r="AC235" s="40"/>
      <c r="AD235" s="40"/>
      <c r="AE235" s="40"/>
      <c r="AT235" s="18" t="s">
        <v>180</v>
      </c>
      <c r="AU235" s="18" t="s">
        <v>88</v>
      </c>
    </row>
    <row r="236" s="13" customFormat="1">
      <c r="A236" s="13"/>
      <c r="B236" s="257"/>
      <c r="C236" s="258"/>
      <c r="D236" s="252" t="s">
        <v>182</v>
      </c>
      <c r="E236" s="259" t="s">
        <v>36</v>
      </c>
      <c r="F236" s="260" t="s">
        <v>682</v>
      </c>
      <c r="G236" s="258"/>
      <c r="H236" s="259" t="s">
        <v>36</v>
      </c>
      <c r="I236" s="261"/>
      <c r="J236" s="261"/>
      <c r="K236" s="258"/>
      <c r="L236" s="258"/>
      <c r="M236" s="262"/>
      <c r="N236" s="263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5"/>
      <c r="Z236" s="13"/>
      <c r="AA236" s="13"/>
      <c r="AB236" s="13"/>
      <c r="AC236" s="13"/>
      <c r="AD236" s="13"/>
      <c r="AE236" s="13"/>
      <c r="AT236" s="266" t="s">
        <v>182</v>
      </c>
      <c r="AU236" s="266" t="s">
        <v>88</v>
      </c>
      <c r="AV236" s="13" t="s">
        <v>88</v>
      </c>
      <c r="AW236" s="13" t="s">
        <v>5</v>
      </c>
      <c r="AX236" s="13" t="s">
        <v>81</v>
      </c>
      <c r="AY236" s="266" t="s">
        <v>168</v>
      </c>
    </row>
    <row r="237" s="14" customFormat="1">
      <c r="A237" s="14"/>
      <c r="B237" s="267"/>
      <c r="C237" s="268"/>
      <c r="D237" s="252" t="s">
        <v>182</v>
      </c>
      <c r="E237" s="269" t="s">
        <v>36</v>
      </c>
      <c r="F237" s="270" t="s">
        <v>119</v>
      </c>
      <c r="G237" s="268"/>
      <c r="H237" s="271">
        <v>3</v>
      </c>
      <c r="I237" s="272"/>
      <c r="J237" s="272"/>
      <c r="K237" s="268"/>
      <c r="L237" s="268"/>
      <c r="M237" s="273"/>
      <c r="N237" s="274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6"/>
      <c r="Z237" s="14"/>
      <c r="AA237" s="14"/>
      <c r="AB237" s="14"/>
      <c r="AC237" s="14"/>
      <c r="AD237" s="14"/>
      <c r="AE237" s="14"/>
      <c r="AT237" s="277" t="s">
        <v>182</v>
      </c>
      <c r="AU237" s="277" t="s">
        <v>88</v>
      </c>
      <c r="AV237" s="14" t="s">
        <v>90</v>
      </c>
      <c r="AW237" s="14" t="s">
        <v>5</v>
      </c>
      <c r="AX237" s="14" t="s">
        <v>81</v>
      </c>
      <c r="AY237" s="277" t="s">
        <v>168</v>
      </c>
    </row>
    <row r="238" s="15" customFormat="1">
      <c r="A238" s="15"/>
      <c r="B238" s="278"/>
      <c r="C238" s="279"/>
      <c r="D238" s="252" t="s">
        <v>182</v>
      </c>
      <c r="E238" s="280" t="s">
        <v>36</v>
      </c>
      <c r="F238" s="281" t="s">
        <v>193</v>
      </c>
      <c r="G238" s="279"/>
      <c r="H238" s="282">
        <v>3</v>
      </c>
      <c r="I238" s="283"/>
      <c r="J238" s="283"/>
      <c r="K238" s="279"/>
      <c r="L238" s="279"/>
      <c r="M238" s="284"/>
      <c r="N238" s="285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7"/>
      <c r="Z238" s="15"/>
      <c r="AA238" s="15"/>
      <c r="AB238" s="15"/>
      <c r="AC238" s="15"/>
      <c r="AD238" s="15"/>
      <c r="AE238" s="15"/>
      <c r="AT238" s="288" t="s">
        <v>182</v>
      </c>
      <c r="AU238" s="288" t="s">
        <v>88</v>
      </c>
      <c r="AV238" s="15" t="s">
        <v>176</v>
      </c>
      <c r="AW238" s="15" t="s">
        <v>5</v>
      </c>
      <c r="AX238" s="15" t="s">
        <v>88</v>
      </c>
      <c r="AY238" s="288" t="s">
        <v>168</v>
      </c>
    </row>
    <row r="239" s="2" customFormat="1" ht="24" customHeight="1">
      <c r="A239" s="40"/>
      <c r="B239" s="41"/>
      <c r="C239" s="238" t="s">
        <v>391</v>
      </c>
      <c r="D239" s="238" t="s">
        <v>171</v>
      </c>
      <c r="E239" s="239" t="s">
        <v>683</v>
      </c>
      <c r="F239" s="240" t="s">
        <v>684</v>
      </c>
      <c r="G239" s="241" t="s">
        <v>203</v>
      </c>
      <c r="H239" s="242">
        <v>1</v>
      </c>
      <c r="I239" s="243"/>
      <c r="J239" s="243"/>
      <c r="K239" s="244">
        <f>ROUND(P239*H239,2)</f>
        <v>0</v>
      </c>
      <c r="L239" s="240" t="s">
        <v>175</v>
      </c>
      <c r="M239" s="46"/>
      <c r="N239" s="245" t="s">
        <v>36</v>
      </c>
      <c r="O239" s="246" t="s">
        <v>52</v>
      </c>
      <c r="P239" s="247">
        <f>I239+J239</f>
        <v>0</v>
      </c>
      <c r="Q239" s="247">
        <f>ROUND(I239*H239,2)</f>
        <v>0</v>
      </c>
      <c r="R239" s="247">
        <f>ROUND(J239*H239,2)</f>
        <v>0</v>
      </c>
      <c r="S239" s="87"/>
      <c r="T239" s="248">
        <f>S239*H239</f>
        <v>0</v>
      </c>
      <c r="U239" s="248">
        <v>0</v>
      </c>
      <c r="V239" s="248">
        <f>U239*H239</f>
        <v>0</v>
      </c>
      <c r="W239" s="248">
        <v>0</v>
      </c>
      <c r="X239" s="248">
        <f>W239*H239</f>
        <v>0</v>
      </c>
      <c r="Y239" s="249" t="s">
        <v>36</v>
      </c>
      <c r="Z239" s="40"/>
      <c r="AA239" s="40"/>
      <c r="AB239" s="40"/>
      <c r="AC239" s="40"/>
      <c r="AD239" s="40"/>
      <c r="AE239" s="40"/>
      <c r="AR239" s="250" t="s">
        <v>403</v>
      </c>
      <c r="AT239" s="250" t="s">
        <v>171</v>
      </c>
      <c r="AU239" s="250" t="s">
        <v>88</v>
      </c>
      <c r="AY239" s="18" t="s">
        <v>168</v>
      </c>
      <c r="BE239" s="251">
        <f>IF(O239="základní",K239,0)</f>
        <v>0</v>
      </c>
      <c r="BF239" s="251">
        <f>IF(O239="snížená",K239,0)</f>
        <v>0</v>
      </c>
      <c r="BG239" s="251">
        <f>IF(O239="zákl. přenesená",K239,0)</f>
        <v>0</v>
      </c>
      <c r="BH239" s="251">
        <f>IF(O239="sníž. přenesená",K239,0)</f>
        <v>0</v>
      </c>
      <c r="BI239" s="251">
        <f>IF(O239="nulová",K239,0)</f>
        <v>0</v>
      </c>
      <c r="BJ239" s="18" t="s">
        <v>176</v>
      </c>
      <c r="BK239" s="251">
        <f>ROUND(P239*H239,2)</f>
        <v>0</v>
      </c>
      <c r="BL239" s="18" t="s">
        <v>403</v>
      </c>
      <c r="BM239" s="250" t="s">
        <v>685</v>
      </c>
    </row>
    <row r="240" s="2" customFormat="1">
      <c r="A240" s="40"/>
      <c r="B240" s="41"/>
      <c r="C240" s="42"/>
      <c r="D240" s="252" t="s">
        <v>178</v>
      </c>
      <c r="E240" s="42"/>
      <c r="F240" s="253" t="s">
        <v>686</v>
      </c>
      <c r="G240" s="42"/>
      <c r="H240" s="42"/>
      <c r="I240" s="154"/>
      <c r="J240" s="154"/>
      <c r="K240" s="42"/>
      <c r="L240" s="42"/>
      <c r="M240" s="46"/>
      <c r="N240" s="254"/>
      <c r="O240" s="255"/>
      <c r="P240" s="87"/>
      <c r="Q240" s="87"/>
      <c r="R240" s="87"/>
      <c r="S240" s="87"/>
      <c r="T240" s="87"/>
      <c r="U240" s="87"/>
      <c r="V240" s="87"/>
      <c r="W240" s="87"/>
      <c r="X240" s="87"/>
      <c r="Y240" s="88"/>
      <c r="Z240" s="40"/>
      <c r="AA240" s="40"/>
      <c r="AB240" s="40"/>
      <c r="AC240" s="40"/>
      <c r="AD240" s="40"/>
      <c r="AE240" s="40"/>
      <c r="AT240" s="18" t="s">
        <v>178</v>
      </c>
      <c r="AU240" s="18" t="s">
        <v>88</v>
      </c>
    </row>
    <row r="241" s="2" customFormat="1">
      <c r="A241" s="40"/>
      <c r="B241" s="41"/>
      <c r="C241" s="42"/>
      <c r="D241" s="252" t="s">
        <v>180</v>
      </c>
      <c r="E241" s="42"/>
      <c r="F241" s="256" t="s">
        <v>406</v>
      </c>
      <c r="G241" s="42"/>
      <c r="H241" s="42"/>
      <c r="I241" s="154"/>
      <c r="J241" s="154"/>
      <c r="K241" s="42"/>
      <c r="L241" s="42"/>
      <c r="M241" s="46"/>
      <c r="N241" s="254"/>
      <c r="O241" s="255"/>
      <c r="P241" s="87"/>
      <c r="Q241" s="87"/>
      <c r="R241" s="87"/>
      <c r="S241" s="87"/>
      <c r="T241" s="87"/>
      <c r="U241" s="87"/>
      <c r="V241" s="87"/>
      <c r="W241" s="87"/>
      <c r="X241" s="87"/>
      <c r="Y241" s="88"/>
      <c r="Z241" s="40"/>
      <c r="AA241" s="40"/>
      <c r="AB241" s="40"/>
      <c r="AC241" s="40"/>
      <c r="AD241" s="40"/>
      <c r="AE241" s="40"/>
      <c r="AT241" s="18" t="s">
        <v>180</v>
      </c>
      <c r="AU241" s="18" t="s">
        <v>88</v>
      </c>
    </row>
    <row r="242" s="2" customFormat="1">
      <c r="A242" s="40"/>
      <c r="B242" s="41"/>
      <c r="C242" s="42"/>
      <c r="D242" s="252" t="s">
        <v>430</v>
      </c>
      <c r="E242" s="42"/>
      <c r="F242" s="256" t="s">
        <v>687</v>
      </c>
      <c r="G242" s="42"/>
      <c r="H242" s="42"/>
      <c r="I242" s="154"/>
      <c r="J242" s="154"/>
      <c r="K242" s="42"/>
      <c r="L242" s="42"/>
      <c r="M242" s="46"/>
      <c r="N242" s="254"/>
      <c r="O242" s="255"/>
      <c r="P242" s="87"/>
      <c r="Q242" s="87"/>
      <c r="R242" s="87"/>
      <c r="S242" s="87"/>
      <c r="T242" s="87"/>
      <c r="U242" s="87"/>
      <c r="V242" s="87"/>
      <c r="W242" s="87"/>
      <c r="X242" s="87"/>
      <c r="Y242" s="88"/>
      <c r="Z242" s="40"/>
      <c r="AA242" s="40"/>
      <c r="AB242" s="40"/>
      <c r="AC242" s="40"/>
      <c r="AD242" s="40"/>
      <c r="AE242" s="40"/>
      <c r="AT242" s="18" t="s">
        <v>430</v>
      </c>
      <c r="AU242" s="18" t="s">
        <v>88</v>
      </c>
    </row>
    <row r="243" s="2" customFormat="1" ht="24" customHeight="1">
      <c r="A243" s="40"/>
      <c r="B243" s="41"/>
      <c r="C243" s="238" t="s">
        <v>400</v>
      </c>
      <c r="D243" s="238" t="s">
        <v>171</v>
      </c>
      <c r="E243" s="239" t="s">
        <v>401</v>
      </c>
      <c r="F243" s="240" t="s">
        <v>402</v>
      </c>
      <c r="G243" s="241" t="s">
        <v>385</v>
      </c>
      <c r="H243" s="242">
        <v>2.448</v>
      </c>
      <c r="I243" s="243"/>
      <c r="J243" s="243"/>
      <c r="K243" s="244">
        <f>ROUND(P243*H243,2)</f>
        <v>0</v>
      </c>
      <c r="L243" s="240" t="s">
        <v>175</v>
      </c>
      <c r="M243" s="46"/>
      <c r="N243" s="245" t="s">
        <v>36</v>
      </c>
      <c r="O243" s="246" t="s">
        <v>52</v>
      </c>
      <c r="P243" s="247">
        <f>I243+J243</f>
        <v>0</v>
      </c>
      <c r="Q243" s="247">
        <f>ROUND(I243*H243,2)</f>
        <v>0</v>
      </c>
      <c r="R243" s="247">
        <f>ROUND(J243*H243,2)</f>
        <v>0</v>
      </c>
      <c r="S243" s="87"/>
      <c r="T243" s="248">
        <f>S243*H243</f>
        <v>0</v>
      </c>
      <c r="U243" s="248">
        <v>0</v>
      </c>
      <c r="V243" s="248">
        <f>U243*H243</f>
        <v>0</v>
      </c>
      <c r="W243" s="248">
        <v>0</v>
      </c>
      <c r="X243" s="248">
        <f>W243*H243</f>
        <v>0</v>
      </c>
      <c r="Y243" s="249" t="s">
        <v>36</v>
      </c>
      <c r="Z243" s="40"/>
      <c r="AA243" s="40"/>
      <c r="AB243" s="40"/>
      <c r="AC243" s="40"/>
      <c r="AD243" s="40"/>
      <c r="AE243" s="40"/>
      <c r="AR243" s="250" t="s">
        <v>403</v>
      </c>
      <c r="AT243" s="250" t="s">
        <v>171</v>
      </c>
      <c r="AU243" s="250" t="s">
        <v>88</v>
      </c>
      <c r="AY243" s="18" t="s">
        <v>168</v>
      </c>
      <c r="BE243" s="251">
        <f>IF(O243="základní",K243,0)</f>
        <v>0</v>
      </c>
      <c r="BF243" s="251">
        <f>IF(O243="snížená",K243,0)</f>
        <v>0</v>
      </c>
      <c r="BG243" s="251">
        <f>IF(O243="zákl. přenesená",K243,0)</f>
        <v>0</v>
      </c>
      <c r="BH243" s="251">
        <f>IF(O243="sníž. přenesená",K243,0)</f>
        <v>0</v>
      </c>
      <c r="BI243" s="251">
        <f>IF(O243="nulová",K243,0)</f>
        <v>0</v>
      </c>
      <c r="BJ243" s="18" t="s">
        <v>176</v>
      </c>
      <c r="BK243" s="251">
        <f>ROUND(P243*H243,2)</f>
        <v>0</v>
      </c>
      <c r="BL243" s="18" t="s">
        <v>403</v>
      </c>
      <c r="BM243" s="250" t="s">
        <v>409</v>
      </c>
    </row>
    <row r="244" s="2" customFormat="1">
      <c r="A244" s="40"/>
      <c r="B244" s="41"/>
      <c r="C244" s="42"/>
      <c r="D244" s="252" t="s">
        <v>178</v>
      </c>
      <c r="E244" s="42"/>
      <c r="F244" s="253" t="s">
        <v>405</v>
      </c>
      <c r="G244" s="42"/>
      <c r="H244" s="42"/>
      <c r="I244" s="154"/>
      <c r="J244" s="154"/>
      <c r="K244" s="42"/>
      <c r="L244" s="42"/>
      <c r="M244" s="46"/>
      <c r="N244" s="254"/>
      <c r="O244" s="255"/>
      <c r="P244" s="87"/>
      <c r="Q244" s="87"/>
      <c r="R244" s="87"/>
      <c r="S244" s="87"/>
      <c r="T244" s="87"/>
      <c r="U244" s="87"/>
      <c r="V244" s="87"/>
      <c r="W244" s="87"/>
      <c r="X244" s="87"/>
      <c r="Y244" s="88"/>
      <c r="Z244" s="40"/>
      <c r="AA244" s="40"/>
      <c r="AB244" s="40"/>
      <c r="AC244" s="40"/>
      <c r="AD244" s="40"/>
      <c r="AE244" s="40"/>
      <c r="AT244" s="18" t="s">
        <v>178</v>
      </c>
      <c r="AU244" s="18" t="s">
        <v>88</v>
      </c>
    </row>
    <row r="245" s="2" customFormat="1">
      <c r="A245" s="40"/>
      <c r="B245" s="41"/>
      <c r="C245" s="42"/>
      <c r="D245" s="252" t="s">
        <v>180</v>
      </c>
      <c r="E245" s="42"/>
      <c r="F245" s="256" t="s">
        <v>406</v>
      </c>
      <c r="G245" s="42"/>
      <c r="H245" s="42"/>
      <c r="I245" s="154"/>
      <c r="J245" s="154"/>
      <c r="K245" s="42"/>
      <c r="L245" s="42"/>
      <c r="M245" s="46"/>
      <c r="N245" s="254"/>
      <c r="O245" s="255"/>
      <c r="P245" s="87"/>
      <c r="Q245" s="87"/>
      <c r="R245" s="87"/>
      <c r="S245" s="87"/>
      <c r="T245" s="87"/>
      <c r="U245" s="87"/>
      <c r="V245" s="87"/>
      <c r="W245" s="87"/>
      <c r="X245" s="87"/>
      <c r="Y245" s="88"/>
      <c r="Z245" s="40"/>
      <c r="AA245" s="40"/>
      <c r="AB245" s="40"/>
      <c r="AC245" s="40"/>
      <c r="AD245" s="40"/>
      <c r="AE245" s="40"/>
      <c r="AT245" s="18" t="s">
        <v>180</v>
      </c>
      <c r="AU245" s="18" t="s">
        <v>88</v>
      </c>
    </row>
    <row r="246" s="13" customFormat="1">
      <c r="A246" s="13"/>
      <c r="B246" s="257"/>
      <c r="C246" s="258"/>
      <c r="D246" s="252" t="s">
        <v>182</v>
      </c>
      <c r="E246" s="259" t="s">
        <v>36</v>
      </c>
      <c r="F246" s="260" t="s">
        <v>410</v>
      </c>
      <c r="G246" s="258"/>
      <c r="H246" s="259" t="s">
        <v>36</v>
      </c>
      <c r="I246" s="261"/>
      <c r="J246" s="261"/>
      <c r="K246" s="258"/>
      <c r="L246" s="258"/>
      <c r="M246" s="262"/>
      <c r="N246" s="263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5"/>
      <c r="Z246" s="13"/>
      <c r="AA246" s="13"/>
      <c r="AB246" s="13"/>
      <c r="AC246" s="13"/>
      <c r="AD246" s="13"/>
      <c r="AE246" s="13"/>
      <c r="AT246" s="266" t="s">
        <v>182</v>
      </c>
      <c r="AU246" s="266" t="s">
        <v>88</v>
      </c>
      <c r="AV246" s="13" t="s">
        <v>88</v>
      </c>
      <c r="AW246" s="13" t="s">
        <v>5</v>
      </c>
      <c r="AX246" s="13" t="s">
        <v>81</v>
      </c>
      <c r="AY246" s="266" t="s">
        <v>168</v>
      </c>
    </row>
    <row r="247" s="14" customFormat="1">
      <c r="A247" s="14"/>
      <c r="B247" s="267"/>
      <c r="C247" s="268"/>
      <c r="D247" s="252" t="s">
        <v>182</v>
      </c>
      <c r="E247" s="269" t="s">
        <v>36</v>
      </c>
      <c r="F247" s="270" t="s">
        <v>688</v>
      </c>
      <c r="G247" s="268"/>
      <c r="H247" s="271">
        <v>2.448</v>
      </c>
      <c r="I247" s="272"/>
      <c r="J247" s="272"/>
      <c r="K247" s="268"/>
      <c r="L247" s="268"/>
      <c r="M247" s="273"/>
      <c r="N247" s="274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6"/>
      <c r="Z247" s="14"/>
      <c r="AA247" s="14"/>
      <c r="AB247" s="14"/>
      <c r="AC247" s="14"/>
      <c r="AD247" s="14"/>
      <c r="AE247" s="14"/>
      <c r="AT247" s="277" t="s">
        <v>182</v>
      </c>
      <c r="AU247" s="277" t="s">
        <v>88</v>
      </c>
      <c r="AV247" s="14" t="s">
        <v>90</v>
      </c>
      <c r="AW247" s="14" t="s">
        <v>5</v>
      </c>
      <c r="AX247" s="14" t="s">
        <v>81</v>
      </c>
      <c r="AY247" s="277" t="s">
        <v>168</v>
      </c>
    </row>
    <row r="248" s="15" customFormat="1">
      <c r="A248" s="15"/>
      <c r="B248" s="278"/>
      <c r="C248" s="279"/>
      <c r="D248" s="252" t="s">
        <v>182</v>
      </c>
      <c r="E248" s="280" t="s">
        <v>36</v>
      </c>
      <c r="F248" s="281" t="s">
        <v>193</v>
      </c>
      <c r="G248" s="279"/>
      <c r="H248" s="282">
        <v>2.448</v>
      </c>
      <c r="I248" s="283"/>
      <c r="J248" s="283"/>
      <c r="K248" s="279"/>
      <c r="L248" s="279"/>
      <c r="M248" s="284"/>
      <c r="N248" s="285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7"/>
      <c r="Z248" s="15"/>
      <c r="AA248" s="15"/>
      <c r="AB248" s="15"/>
      <c r="AC248" s="15"/>
      <c r="AD248" s="15"/>
      <c r="AE248" s="15"/>
      <c r="AT248" s="288" t="s">
        <v>182</v>
      </c>
      <c r="AU248" s="288" t="s">
        <v>88</v>
      </c>
      <c r="AV248" s="15" t="s">
        <v>176</v>
      </c>
      <c r="AW248" s="15" t="s">
        <v>5</v>
      </c>
      <c r="AX248" s="15" t="s">
        <v>88</v>
      </c>
      <c r="AY248" s="288" t="s">
        <v>168</v>
      </c>
    </row>
    <row r="249" s="2" customFormat="1" ht="24" customHeight="1">
      <c r="A249" s="40"/>
      <c r="B249" s="41"/>
      <c r="C249" s="238" t="s">
        <v>408</v>
      </c>
      <c r="D249" s="238" t="s">
        <v>171</v>
      </c>
      <c r="E249" s="239" t="s">
        <v>689</v>
      </c>
      <c r="F249" s="240" t="s">
        <v>690</v>
      </c>
      <c r="G249" s="241" t="s">
        <v>385</v>
      </c>
      <c r="H249" s="242">
        <v>0.040000000000000001</v>
      </c>
      <c r="I249" s="243"/>
      <c r="J249" s="243"/>
      <c r="K249" s="244">
        <f>ROUND(P249*H249,2)</f>
        <v>0</v>
      </c>
      <c r="L249" s="240" t="s">
        <v>175</v>
      </c>
      <c r="M249" s="46"/>
      <c r="N249" s="245" t="s">
        <v>36</v>
      </c>
      <c r="O249" s="246" t="s">
        <v>52</v>
      </c>
      <c r="P249" s="247">
        <f>I249+J249</f>
        <v>0</v>
      </c>
      <c r="Q249" s="247">
        <f>ROUND(I249*H249,2)</f>
        <v>0</v>
      </c>
      <c r="R249" s="247">
        <f>ROUND(J249*H249,2)</f>
        <v>0</v>
      </c>
      <c r="S249" s="87"/>
      <c r="T249" s="248">
        <f>S249*H249</f>
        <v>0</v>
      </c>
      <c r="U249" s="248">
        <v>0</v>
      </c>
      <c r="V249" s="248">
        <f>U249*H249</f>
        <v>0</v>
      </c>
      <c r="W249" s="248">
        <v>0</v>
      </c>
      <c r="X249" s="248">
        <f>W249*H249</f>
        <v>0</v>
      </c>
      <c r="Y249" s="249" t="s">
        <v>36</v>
      </c>
      <c r="Z249" s="40"/>
      <c r="AA249" s="40"/>
      <c r="AB249" s="40"/>
      <c r="AC249" s="40"/>
      <c r="AD249" s="40"/>
      <c r="AE249" s="40"/>
      <c r="AR249" s="250" t="s">
        <v>403</v>
      </c>
      <c r="AT249" s="250" t="s">
        <v>171</v>
      </c>
      <c r="AU249" s="250" t="s">
        <v>88</v>
      </c>
      <c r="AY249" s="18" t="s">
        <v>168</v>
      </c>
      <c r="BE249" s="251">
        <f>IF(O249="základní",K249,0)</f>
        <v>0</v>
      </c>
      <c r="BF249" s="251">
        <f>IF(O249="snížená",K249,0)</f>
        <v>0</v>
      </c>
      <c r="BG249" s="251">
        <f>IF(O249="zákl. přenesená",K249,0)</f>
        <v>0</v>
      </c>
      <c r="BH249" s="251">
        <f>IF(O249="sníž. přenesená",K249,0)</f>
        <v>0</v>
      </c>
      <c r="BI249" s="251">
        <f>IF(O249="nulová",K249,0)</f>
        <v>0</v>
      </c>
      <c r="BJ249" s="18" t="s">
        <v>176</v>
      </c>
      <c r="BK249" s="251">
        <f>ROUND(P249*H249,2)</f>
        <v>0</v>
      </c>
      <c r="BL249" s="18" t="s">
        <v>403</v>
      </c>
      <c r="BM249" s="250" t="s">
        <v>691</v>
      </c>
    </row>
    <row r="250" s="2" customFormat="1">
      <c r="A250" s="40"/>
      <c r="B250" s="41"/>
      <c r="C250" s="42"/>
      <c r="D250" s="252" t="s">
        <v>178</v>
      </c>
      <c r="E250" s="42"/>
      <c r="F250" s="253" t="s">
        <v>692</v>
      </c>
      <c r="G250" s="42"/>
      <c r="H250" s="42"/>
      <c r="I250" s="154"/>
      <c r="J250" s="154"/>
      <c r="K250" s="42"/>
      <c r="L250" s="42"/>
      <c r="M250" s="46"/>
      <c r="N250" s="254"/>
      <c r="O250" s="255"/>
      <c r="P250" s="87"/>
      <c r="Q250" s="87"/>
      <c r="R250" s="87"/>
      <c r="S250" s="87"/>
      <c r="T250" s="87"/>
      <c r="U250" s="87"/>
      <c r="V250" s="87"/>
      <c r="W250" s="87"/>
      <c r="X250" s="87"/>
      <c r="Y250" s="88"/>
      <c r="Z250" s="40"/>
      <c r="AA250" s="40"/>
      <c r="AB250" s="40"/>
      <c r="AC250" s="40"/>
      <c r="AD250" s="40"/>
      <c r="AE250" s="40"/>
      <c r="AT250" s="18" t="s">
        <v>178</v>
      </c>
      <c r="AU250" s="18" t="s">
        <v>88</v>
      </c>
    </row>
    <row r="251" s="2" customFormat="1">
      <c r="A251" s="40"/>
      <c r="B251" s="41"/>
      <c r="C251" s="42"/>
      <c r="D251" s="252" t="s">
        <v>180</v>
      </c>
      <c r="E251" s="42"/>
      <c r="F251" s="256" t="s">
        <v>419</v>
      </c>
      <c r="G251" s="42"/>
      <c r="H251" s="42"/>
      <c r="I251" s="154"/>
      <c r="J251" s="154"/>
      <c r="K251" s="42"/>
      <c r="L251" s="42"/>
      <c r="M251" s="46"/>
      <c r="N251" s="254"/>
      <c r="O251" s="255"/>
      <c r="P251" s="87"/>
      <c r="Q251" s="87"/>
      <c r="R251" s="87"/>
      <c r="S251" s="87"/>
      <c r="T251" s="87"/>
      <c r="U251" s="87"/>
      <c r="V251" s="87"/>
      <c r="W251" s="87"/>
      <c r="X251" s="87"/>
      <c r="Y251" s="88"/>
      <c r="Z251" s="40"/>
      <c r="AA251" s="40"/>
      <c r="AB251" s="40"/>
      <c r="AC251" s="40"/>
      <c r="AD251" s="40"/>
      <c r="AE251" s="40"/>
      <c r="AT251" s="18" t="s">
        <v>180</v>
      </c>
      <c r="AU251" s="18" t="s">
        <v>88</v>
      </c>
    </row>
    <row r="252" s="2" customFormat="1" ht="24" customHeight="1">
      <c r="A252" s="40"/>
      <c r="B252" s="41"/>
      <c r="C252" s="238" t="s">
        <v>414</v>
      </c>
      <c r="D252" s="238" t="s">
        <v>171</v>
      </c>
      <c r="E252" s="239" t="s">
        <v>415</v>
      </c>
      <c r="F252" s="240" t="s">
        <v>416</v>
      </c>
      <c r="G252" s="241" t="s">
        <v>385</v>
      </c>
      <c r="H252" s="242">
        <v>2.448</v>
      </c>
      <c r="I252" s="243"/>
      <c r="J252" s="243"/>
      <c r="K252" s="244">
        <f>ROUND(P252*H252,2)</f>
        <v>0</v>
      </c>
      <c r="L252" s="240" t="s">
        <v>175</v>
      </c>
      <c r="M252" s="46"/>
      <c r="N252" s="245" t="s">
        <v>36</v>
      </c>
      <c r="O252" s="246" t="s">
        <v>52</v>
      </c>
      <c r="P252" s="247">
        <f>I252+J252</f>
        <v>0</v>
      </c>
      <c r="Q252" s="247">
        <f>ROUND(I252*H252,2)</f>
        <v>0</v>
      </c>
      <c r="R252" s="247">
        <f>ROUND(J252*H252,2)</f>
        <v>0</v>
      </c>
      <c r="S252" s="87"/>
      <c r="T252" s="248">
        <f>S252*H252</f>
        <v>0</v>
      </c>
      <c r="U252" s="248">
        <v>0</v>
      </c>
      <c r="V252" s="248">
        <f>U252*H252</f>
        <v>0</v>
      </c>
      <c r="W252" s="248">
        <v>0</v>
      </c>
      <c r="X252" s="248">
        <f>W252*H252</f>
        <v>0</v>
      </c>
      <c r="Y252" s="249" t="s">
        <v>36</v>
      </c>
      <c r="Z252" s="40"/>
      <c r="AA252" s="40"/>
      <c r="AB252" s="40"/>
      <c r="AC252" s="40"/>
      <c r="AD252" s="40"/>
      <c r="AE252" s="40"/>
      <c r="AR252" s="250" t="s">
        <v>403</v>
      </c>
      <c r="AT252" s="250" t="s">
        <v>171</v>
      </c>
      <c r="AU252" s="250" t="s">
        <v>88</v>
      </c>
      <c r="AY252" s="18" t="s">
        <v>168</v>
      </c>
      <c r="BE252" s="251">
        <f>IF(O252="základní",K252,0)</f>
        <v>0</v>
      </c>
      <c r="BF252" s="251">
        <f>IF(O252="snížená",K252,0)</f>
        <v>0</v>
      </c>
      <c r="BG252" s="251">
        <f>IF(O252="zákl. přenesená",K252,0)</f>
        <v>0</v>
      </c>
      <c r="BH252" s="251">
        <f>IF(O252="sníž. přenesená",K252,0)</f>
        <v>0</v>
      </c>
      <c r="BI252" s="251">
        <f>IF(O252="nulová",K252,0)</f>
        <v>0</v>
      </c>
      <c r="BJ252" s="18" t="s">
        <v>176</v>
      </c>
      <c r="BK252" s="251">
        <f>ROUND(P252*H252,2)</f>
        <v>0</v>
      </c>
      <c r="BL252" s="18" t="s">
        <v>403</v>
      </c>
      <c r="BM252" s="250" t="s">
        <v>417</v>
      </c>
    </row>
    <row r="253" s="2" customFormat="1">
      <c r="A253" s="40"/>
      <c r="B253" s="41"/>
      <c r="C253" s="42"/>
      <c r="D253" s="252" t="s">
        <v>178</v>
      </c>
      <c r="E253" s="42"/>
      <c r="F253" s="253" t="s">
        <v>418</v>
      </c>
      <c r="G253" s="42"/>
      <c r="H253" s="42"/>
      <c r="I253" s="154"/>
      <c r="J253" s="154"/>
      <c r="K253" s="42"/>
      <c r="L253" s="42"/>
      <c r="M253" s="46"/>
      <c r="N253" s="254"/>
      <c r="O253" s="255"/>
      <c r="P253" s="87"/>
      <c r="Q253" s="87"/>
      <c r="R253" s="87"/>
      <c r="S253" s="87"/>
      <c r="T253" s="87"/>
      <c r="U253" s="87"/>
      <c r="V253" s="87"/>
      <c r="W253" s="87"/>
      <c r="X253" s="87"/>
      <c r="Y253" s="88"/>
      <c r="Z253" s="40"/>
      <c r="AA253" s="40"/>
      <c r="AB253" s="40"/>
      <c r="AC253" s="40"/>
      <c r="AD253" s="40"/>
      <c r="AE253" s="40"/>
      <c r="AT253" s="18" t="s">
        <v>178</v>
      </c>
      <c r="AU253" s="18" t="s">
        <v>88</v>
      </c>
    </row>
    <row r="254" s="2" customFormat="1">
      <c r="A254" s="40"/>
      <c r="B254" s="41"/>
      <c r="C254" s="42"/>
      <c r="D254" s="252" t="s">
        <v>180</v>
      </c>
      <c r="E254" s="42"/>
      <c r="F254" s="256" t="s">
        <v>419</v>
      </c>
      <c r="G254" s="42"/>
      <c r="H254" s="42"/>
      <c r="I254" s="154"/>
      <c r="J254" s="154"/>
      <c r="K254" s="42"/>
      <c r="L254" s="42"/>
      <c r="M254" s="46"/>
      <c r="N254" s="254"/>
      <c r="O254" s="255"/>
      <c r="P254" s="87"/>
      <c r="Q254" s="87"/>
      <c r="R254" s="87"/>
      <c r="S254" s="87"/>
      <c r="T254" s="87"/>
      <c r="U254" s="87"/>
      <c r="V254" s="87"/>
      <c r="W254" s="87"/>
      <c r="X254" s="87"/>
      <c r="Y254" s="88"/>
      <c r="Z254" s="40"/>
      <c r="AA254" s="40"/>
      <c r="AB254" s="40"/>
      <c r="AC254" s="40"/>
      <c r="AD254" s="40"/>
      <c r="AE254" s="40"/>
      <c r="AT254" s="18" t="s">
        <v>180</v>
      </c>
      <c r="AU254" s="18" t="s">
        <v>88</v>
      </c>
    </row>
    <row r="255" s="13" customFormat="1">
      <c r="A255" s="13"/>
      <c r="B255" s="257"/>
      <c r="C255" s="258"/>
      <c r="D255" s="252" t="s">
        <v>182</v>
      </c>
      <c r="E255" s="259" t="s">
        <v>36</v>
      </c>
      <c r="F255" s="260" t="s">
        <v>410</v>
      </c>
      <c r="G255" s="258"/>
      <c r="H255" s="259" t="s">
        <v>36</v>
      </c>
      <c r="I255" s="261"/>
      <c r="J255" s="261"/>
      <c r="K255" s="258"/>
      <c r="L255" s="258"/>
      <c r="M255" s="262"/>
      <c r="N255" s="263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5"/>
      <c r="Z255" s="13"/>
      <c r="AA255" s="13"/>
      <c r="AB255" s="13"/>
      <c r="AC255" s="13"/>
      <c r="AD255" s="13"/>
      <c r="AE255" s="13"/>
      <c r="AT255" s="266" t="s">
        <v>182</v>
      </c>
      <c r="AU255" s="266" t="s">
        <v>88</v>
      </c>
      <c r="AV255" s="13" t="s">
        <v>88</v>
      </c>
      <c r="AW255" s="13" t="s">
        <v>5</v>
      </c>
      <c r="AX255" s="13" t="s">
        <v>81</v>
      </c>
      <c r="AY255" s="266" t="s">
        <v>168</v>
      </c>
    </row>
    <row r="256" s="14" customFormat="1">
      <c r="A256" s="14"/>
      <c r="B256" s="267"/>
      <c r="C256" s="268"/>
      <c r="D256" s="252" t="s">
        <v>182</v>
      </c>
      <c r="E256" s="269" t="s">
        <v>36</v>
      </c>
      <c r="F256" s="270" t="s">
        <v>688</v>
      </c>
      <c r="G256" s="268"/>
      <c r="H256" s="271">
        <v>2.448</v>
      </c>
      <c r="I256" s="272"/>
      <c r="J256" s="272"/>
      <c r="K256" s="268"/>
      <c r="L256" s="268"/>
      <c r="M256" s="273"/>
      <c r="N256" s="274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Y256" s="276"/>
      <c r="Z256" s="14"/>
      <c r="AA256" s="14"/>
      <c r="AB256" s="14"/>
      <c r="AC256" s="14"/>
      <c r="AD256" s="14"/>
      <c r="AE256" s="14"/>
      <c r="AT256" s="277" t="s">
        <v>182</v>
      </c>
      <c r="AU256" s="277" t="s">
        <v>88</v>
      </c>
      <c r="AV256" s="14" t="s">
        <v>90</v>
      </c>
      <c r="AW256" s="14" t="s">
        <v>5</v>
      </c>
      <c r="AX256" s="14" t="s">
        <v>81</v>
      </c>
      <c r="AY256" s="277" t="s">
        <v>168</v>
      </c>
    </row>
    <row r="257" s="15" customFormat="1">
      <c r="A257" s="15"/>
      <c r="B257" s="278"/>
      <c r="C257" s="279"/>
      <c r="D257" s="252" t="s">
        <v>182</v>
      </c>
      <c r="E257" s="280" t="s">
        <v>36</v>
      </c>
      <c r="F257" s="281" t="s">
        <v>193</v>
      </c>
      <c r="G257" s="279"/>
      <c r="H257" s="282">
        <v>2.448</v>
      </c>
      <c r="I257" s="283"/>
      <c r="J257" s="283"/>
      <c r="K257" s="279"/>
      <c r="L257" s="279"/>
      <c r="M257" s="284"/>
      <c r="N257" s="285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7"/>
      <c r="Z257" s="15"/>
      <c r="AA257" s="15"/>
      <c r="AB257" s="15"/>
      <c r="AC257" s="15"/>
      <c r="AD257" s="15"/>
      <c r="AE257" s="15"/>
      <c r="AT257" s="288" t="s">
        <v>182</v>
      </c>
      <c r="AU257" s="288" t="s">
        <v>88</v>
      </c>
      <c r="AV257" s="15" t="s">
        <v>176</v>
      </c>
      <c r="AW257" s="15" t="s">
        <v>5</v>
      </c>
      <c r="AX257" s="15" t="s">
        <v>88</v>
      </c>
      <c r="AY257" s="288" t="s">
        <v>168</v>
      </c>
    </row>
    <row r="258" s="2" customFormat="1" ht="24" customHeight="1">
      <c r="A258" s="40"/>
      <c r="B258" s="41"/>
      <c r="C258" s="290" t="s">
        <v>420</v>
      </c>
      <c r="D258" s="290" t="s">
        <v>426</v>
      </c>
      <c r="E258" s="291" t="s">
        <v>433</v>
      </c>
      <c r="F258" s="292" t="s">
        <v>434</v>
      </c>
      <c r="G258" s="293" t="s">
        <v>385</v>
      </c>
      <c r="H258" s="294">
        <v>45</v>
      </c>
      <c r="I258" s="295"/>
      <c r="J258" s="296"/>
      <c r="K258" s="297">
        <f>ROUND(P258*H258,2)</f>
        <v>0</v>
      </c>
      <c r="L258" s="292" t="s">
        <v>175</v>
      </c>
      <c r="M258" s="298"/>
      <c r="N258" s="299" t="s">
        <v>36</v>
      </c>
      <c r="O258" s="246" t="s">
        <v>52</v>
      </c>
      <c r="P258" s="247">
        <f>I258+J258</f>
        <v>0</v>
      </c>
      <c r="Q258" s="247">
        <f>ROUND(I258*H258,2)</f>
        <v>0</v>
      </c>
      <c r="R258" s="247">
        <f>ROUND(J258*H258,2)</f>
        <v>0</v>
      </c>
      <c r="S258" s="87"/>
      <c r="T258" s="248">
        <f>S258*H258</f>
        <v>0</v>
      </c>
      <c r="U258" s="248">
        <v>1</v>
      </c>
      <c r="V258" s="248">
        <f>U258*H258</f>
        <v>45</v>
      </c>
      <c r="W258" s="248">
        <v>0</v>
      </c>
      <c r="X258" s="248">
        <f>W258*H258</f>
        <v>0</v>
      </c>
      <c r="Y258" s="249" t="s">
        <v>36</v>
      </c>
      <c r="Z258" s="40"/>
      <c r="AA258" s="40"/>
      <c r="AB258" s="40"/>
      <c r="AC258" s="40"/>
      <c r="AD258" s="40"/>
      <c r="AE258" s="40"/>
      <c r="AR258" s="250" t="s">
        <v>403</v>
      </c>
      <c r="AT258" s="250" t="s">
        <v>426</v>
      </c>
      <c r="AU258" s="250" t="s">
        <v>88</v>
      </c>
      <c r="AY258" s="18" t="s">
        <v>168</v>
      </c>
      <c r="BE258" s="251">
        <f>IF(O258="základní",K258,0)</f>
        <v>0</v>
      </c>
      <c r="BF258" s="251">
        <f>IF(O258="snížená",K258,0)</f>
        <v>0</v>
      </c>
      <c r="BG258" s="251">
        <f>IF(O258="zákl. přenesená",K258,0)</f>
        <v>0</v>
      </c>
      <c r="BH258" s="251">
        <f>IF(O258="sníž. přenesená",K258,0)</f>
        <v>0</v>
      </c>
      <c r="BI258" s="251">
        <f>IF(O258="nulová",K258,0)</f>
        <v>0</v>
      </c>
      <c r="BJ258" s="18" t="s">
        <v>176</v>
      </c>
      <c r="BK258" s="251">
        <f>ROUND(P258*H258,2)</f>
        <v>0</v>
      </c>
      <c r="BL258" s="18" t="s">
        <v>403</v>
      </c>
      <c r="BM258" s="250" t="s">
        <v>693</v>
      </c>
    </row>
    <row r="259" s="2" customFormat="1">
      <c r="A259" s="40"/>
      <c r="B259" s="41"/>
      <c r="C259" s="42"/>
      <c r="D259" s="252" t="s">
        <v>178</v>
      </c>
      <c r="E259" s="42"/>
      <c r="F259" s="253" t="s">
        <v>434</v>
      </c>
      <c r="G259" s="42"/>
      <c r="H259" s="42"/>
      <c r="I259" s="154"/>
      <c r="J259" s="154"/>
      <c r="K259" s="42"/>
      <c r="L259" s="42"/>
      <c r="M259" s="46"/>
      <c r="N259" s="254"/>
      <c r="O259" s="255"/>
      <c r="P259" s="87"/>
      <c r="Q259" s="87"/>
      <c r="R259" s="87"/>
      <c r="S259" s="87"/>
      <c r="T259" s="87"/>
      <c r="U259" s="87"/>
      <c r="V259" s="87"/>
      <c r="W259" s="87"/>
      <c r="X259" s="87"/>
      <c r="Y259" s="88"/>
      <c r="Z259" s="40"/>
      <c r="AA259" s="40"/>
      <c r="AB259" s="40"/>
      <c r="AC259" s="40"/>
      <c r="AD259" s="40"/>
      <c r="AE259" s="40"/>
      <c r="AT259" s="18" t="s">
        <v>178</v>
      </c>
      <c r="AU259" s="18" t="s">
        <v>88</v>
      </c>
    </row>
    <row r="260" s="14" customFormat="1">
      <c r="A260" s="14"/>
      <c r="B260" s="267"/>
      <c r="C260" s="268"/>
      <c r="D260" s="252" t="s">
        <v>182</v>
      </c>
      <c r="E260" s="269" t="s">
        <v>36</v>
      </c>
      <c r="F260" s="270" t="s">
        <v>694</v>
      </c>
      <c r="G260" s="268"/>
      <c r="H260" s="271">
        <v>45</v>
      </c>
      <c r="I260" s="272"/>
      <c r="J260" s="272"/>
      <c r="K260" s="268"/>
      <c r="L260" s="268"/>
      <c r="M260" s="273"/>
      <c r="N260" s="274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6"/>
      <c r="Z260" s="14"/>
      <c r="AA260" s="14"/>
      <c r="AB260" s="14"/>
      <c r="AC260" s="14"/>
      <c r="AD260" s="14"/>
      <c r="AE260" s="14"/>
      <c r="AT260" s="277" t="s">
        <v>182</v>
      </c>
      <c r="AU260" s="277" t="s">
        <v>88</v>
      </c>
      <c r="AV260" s="14" t="s">
        <v>90</v>
      </c>
      <c r="AW260" s="14" t="s">
        <v>5</v>
      </c>
      <c r="AX260" s="14" t="s">
        <v>81</v>
      </c>
      <c r="AY260" s="277" t="s">
        <v>168</v>
      </c>
    </row>
    <row r="261" s="15" customFormat="1">
      <c r="A261" s="15"/>
      <c r="B261" s="278"/>
      <c r="C261" s="279"/>
      <c r="D261" s="252" t="s">
        <v>182</v>
      </c>
      <c r="E261" s="280" t="s">
        <v>36</v>
      </c>
      <c r="F261" s="281" t="s">
        <v>193</v>
      </c>
      <c r="G261" s="279"/>
      <c r="H261" s="282">
        <v>45</v>
      </c>
      <c r="I261" s="283"/>
      <c r="J261" s="283"/>
      <c r="K261" s="279"/>
      <c r="L261" s="279"/>
      <c r="M261" s="284"/>
      <c r="N261" s="285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7"/>
      <c r="Z261" s="15"/>
      <c r="AA261" s="15"/>
      <c r="AB261" s="15"/>
      <c r="AC261" s="15"/>
      <c r="AD261" s="15"/>
      <c r="AE261" s="15"/>
      <c r="AT261" s="288" t="s">
        <v>182</v>
      </c>
      <c r="AU261" s="288" t="s">
        <v>88</v>
      </c>
      <c r="AV261" s="15" t="s">
        <v>176</v>
      </c>
      <c r="AW261" s="15" t="s">
        <v>5</v>
      </c>
      <c r="AX261" s="15" t="s">
        <v>88</v>
      </c>
      <c r="AY261" s="288" t="s">
        <v>168</v>
      </c>
    </row>
    <row r="262" s="2" customFormat="1" ht="24" customHeight="1">
      <c r="A262" s="40"/>
      <c r="B262" s="41"/>
      <c r="C262" s="290" t="s">
        <v>425</v>
      </c>
      <c r="D262" s="290" t="s">
        <v>426</v>
      </c>
      <c r="E262" s="291" t="s">
        <v>695</v>
      </c>
      <c r="F262" s="292" t="s">
        <v>696</v>
      </c>
      <c r="G262" s="293" t="s">
        <v>203</v>
      </c>
      <c r="H262" s="294">
        <v>616</v>
      </c>
      <c r="I262" s="295"/>
      <c r="J262" s="296"/>
      <c r="K262" s="297">
        <f>ROUND(P262*H262,2)</f>
        <v>0</v>
      </c>
      <c r="L262" s="292" t="s">
        <v>175</v>
      </c>
      <c r="M262" s="298"/>
      <c r="N262" s="299" t="s">
        <v>36</v>
      </c>
      <c r="O262" s="246" t="s">
        <v>52</v>
      </c>
      <c r="P262" s="247">
        <f>I262+J262</f>
        <v>0</v>
      </c>
      <c r="Q262" s="247">
        <f>ROUND(I262*H262,2)</f>
        <v>0</v>
      </c>
      <c r="R262" s="247">
        <f>ROUND(J262*H262,2)</f>
        <v>0</v>
      </c>
      <c r="S262" s="87"/>
      <c r="T262" s="248">
        <f>S262*H262</f>
        <v>0</v>
      </c>
      <c r="U262" s="248">
        <v>3.0000000000000001E-05</v>
      </c>
      <c r="V262" s="248">
        <f>U262*H262</f>
        <v>0.01848</v>
      </c>
      <c r="W262" s="248">
        <v>0</v>
      </c>
      <c r="X262" s="248">
        <f>W262*H262</f>
        <v>0</v>
      </c>
      <c r="Y262" s="249" t="s">
        <v>36</v>
      </c>
      <c r="Z262" s="40"/>
      <c r="AA262" s="40"/>
      <c r="AB262" s="40"/>
      <c r="AC262" s="40"/>
      <c r="AD262" s="40"/>
      <c r="AE262" s="40"/>
      <c r="AR262" s="250" t="s">
        <v>249</v>
      </c>
      <c r="AT262" s="250" t="s">
        <v>426</v>
      </c>
      <c r="AU262" s="250" t="s">
        <v>88</v>
      </c>
      <c r="AY262" s="18" t="s">
        <v>168</v>
      </c>
      <c r="BE262" s="251">
        <f>IF(O262="základní",K262,0)</f>
        <v>0</v>
      </c>
      <c r="BF262" s="251">
        <f>IF(O262="snížená",K262,0)</f>
        <v>0</v>
      </c>
      <c r="BG262" s="251">
        <f>IF(O262="zákl. přenesená",K262,0)</f>
        <v>0</v>
      </c>
      <c r="BH262" s="251">
        <f>IF(O262="sníž. přenesená",K262,0)</f>
        <v>0</v>
      </c>
      <c r="BI262" s="251">
        <f>IF(O262="nulová",K262,0)</f>
        <v>0</v>
      </c>
      <c r="BJ262" s="18" t="s">
        <v>176</v>
      </c>
      <c r="BK262" s="251">
        <f>ROUND(P262*H262,2)</f>
        <v>0</v>
      </c>
      <c r="BL262" s="18" t="s">
        <v>176</v>
      </c>
      <c r="BM262" s="250" t="s">
        <v>697</v>
      </c>
    </row>
    <row r="263" s="2" customFormat="1">
      <c r="A263" s="40"/>
      <c r="B263" s="41"/>
      <c r="C263" s="42"/>
      <c r="D263" s="252" t="s">
        <v>178</v>
      </c>
      <c r="E263" s="42"/>
      <c r="F263" s="253" t="s">
        <v>696</v>
      </c>
      <c r="G263" s="42"/>
      <c r="H263" s="42"/>
      <c r="I263" s="154"/>
      <c r="J263" s="154"/>
      <c r="K263" s="42"/>
      <c r="L263" s="42"/>
      <c r="M263" s="46"/>
      <c r="N263" s="254"/>
      <c r="O263" s="255"/>
      <c r="P263" s="87"/>
      <c r="Q263" s="87"/>
      <c r="R263" s="87"/>
      <c r="S263" s="87"/>
      <c r="T263" s="87"/>
      <c r="U263" s="87"/>
      <c r="V263" s="87"/>
      <c r="W263" s="87"/>
      <c r="X263" s="87"/>
      <c r="Y263" s="88"/>
      <c r="Z263" s="40"/>
      <c r="AA263" s="40"/>
      <c r="AB263" s="40"/>
      <c r="AC263" s="40"/>
      <c r="AD263" s="40"/>
      <c r="AE263" s="40"/>
      <c r="AT263" s="18" t="s">
        <v>178</v>
      </c>
      <c r="AU263" s="18" t="s">
        <v>88</v>
      </c>
    </row>
    <row r="264" s="13" customFormat="1">
      <c r="A264" s="13"/>
      <c r="B264" s="257"/>
      <c r="C264" s="258"/>
      <c r="D264" s="252" t="s">
        <v>182</v>
      </c>
      <c r="E264" s="259" t="s">
        <v>36</v>
      </c>
      <c r="F264" s="260" t="s">
        <v>641</v>
      </c>
      <c r="G264" s="258"/>
      <c r="H264" s="259" t="s">
        <v>36</v>
      </c>
      <c r="I264" s="261"/>
      <c r="J264" s="261"/>
      <c r="K264" s="258"/>
      <c r="L264" s="258"/>
      <c r="M264" s="262"/>
      <c r="N264" s="263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  <c r="Y264" s="265"/>
      <c r="Z264" s="13"/>
      <c r="AA264" s="13"/>
      <c r="AB264" s="13"/>
      <c r="AC264" s="13"/>
      <c r="AD264" s="13"/>
      <c r="AE264" s="13"/>
      <c r="AT264" s="266" t="s">
        <v>182</v>
      </c>
      <c r="AU264" s="266" t="s">
        <v>88</v>
      </c>
      <c r="AV264" s="13" t="s">
        <v>88</v>
      </c>
      <c r="AW264" s="13" t="s">
        <v>5</v>
      </c>
      <c r="AX264" s="13" t="s">
        <v>81</v>
      </c>
      <c r="AY264" s="266" t="s">
        <v>168</v>
      </c>
    </row>
    <row r="265" s="14" customFormat="1">
      <c r="A265" s="14"/>
      <c r="B265" s="267"/>
      <c r="C265" s="268"/>
      <c r="D265" s="252" t="s">
        <v>182</v>
      </c>
      <c r="E265" s="269" t="s">
        <v>36</v>
      </c>
      <c r="F265" s="270" t="s">
        <v>698</v>
      </c>
      <c r="G265" s="268"/>
      <c r="H265" s="271">
        <v>616</v>
      </c>
      <c r="I265" s="272"/>
      <c r="J265" s="272"/>
      <c r="K265" s="268"/>
      <c r="L265" s="268"/>
      <c r="M265" s="273"/>
      <c r="N265" s="274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Y265" s="276"/>
      <c r="Z265" s="14"/>
      <c r="AA265" s="14"/>
      <c r="AB265" s="14"/>
      <c r="AC265" s="14"/>
      <c r="AD265" s="14"/>
      <c r="AE265" s="14"/>
      <c r="AT265" s="277" t="s">
        <v>182</v>
      </c>
      <c r="AU265" s="277" t="s">
        <v>88</v>
      </c>
      <c r="AV265" s="14" t="s">
        <v>90</v>
      </c>
      <c r="AW265" s="14" t="s">
        <v>5</v>
      </c>
      <c r="AX265" s="14" t="s">
        <v>81</v>
      </c>
      <c r="AY265" s="277" t="s">
        <v>168</v>
      </c>
    </row>
    <row r="266" s="15" customFormat="1">
      <c r="A266" s="15"/>
      <c r="B266" s="278"/>
      <c r="C266" s="279"/>
      <c r="D266" s="252" t="s">
        <v>182</v>
      </c>
      <c r="E266" s="280" t="s">
        <v>36</v>
      </c>
      <c r="F266" s="281" t="s">
        <v>193</v>
      </c>
      <c r="G266" s="279"/>
      <c r="H266" s="282">
        <v>616</v>
      </c>
      <c r="I266" s="283"/>
      <c r="J266" s="283"/>
      <c r="K266" s="279"/>
      <c r="L266" s="279"/>
      <c r="M266" s="284"/>
      <c r="N266" s="285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7"/>
      <c r="Z266" s="15"/>
      <c r="AA266" s="15"/>
      <c r="AB266" s="15"/>
      <c r="AC266" s="15"/>
      <c r="AD266" s="15"/>
      <c r="AE266" s="15"/>
      <c r="AT266" s="288" t="s">
        <v>182</v>
      </c>
      <c r="AU266" s="288" t="s">
        <v>88</v>
      </c>
      <c r="AV266" s="15" t="s">
        <v>176</v>
      </c>
      <c r="AW266" s="15" t="s">
        <v>5</v>
      </c>
      <c r="AX266" s="15" t="s">
        <v>88</v>
      </c>
      <c r="AY266" s="288" t="s">
        <v>168</v>
      </c>
    </row>
    <row r="267" s="2" customFormat="1" ht="24" customHeight="1">
      <c r="A267" s="40"/>
      <c r="B267" s="41"/>
      <c r="C267" s="290" t="s">
        <v>432</v>
      </c>
      <c r="D267" s="290" t="s">
        <v>426</v>
      </c>
      <c r="E267" s="291" t="s">
        <v>442</v>
      </c>
      <c r="F267" s="292" t="s">
        <v>443</v>
      </c>
      <c r="G267" s="293" t="s">
        <v>203</v>
      </c>
      <c r="H267" s="294">
        <v>440</v>
      </c>
      <c r="I267" s="295"/>
      <c r="J267" s="296"/>
      <c r="K267" s="297">
        <f>ROUND(P267*H267,2)</f>
        <v>0</v>
      </c>
      <c r="L267" s="292" t="s">
        <v>175</v>
      </c>
      <c r="M267" s="298"/>
      <c r="N267" s="299" t="s">
        <v>36</v>
      </c>
      <c r="O267" s="246" t="s">
        <v>52</v>
      </c>
      <c r="P267" s="247">
        <f>I267+J267</f>
        <v>0</v>
      </c>
      <c r="Q267" s="247">
        <f>ROUND(I267*H267,2)</f>
        <v>0</v>
      </c>
      <c r="R267" s="247">
        <f>ROUND(J267*H267,2)</f>
        <v>0</v>
      </c>
      <c r="S267" s="87"/>
      <c r="T267" s="248">
        <f>S267*H267</f>
        <v>0</v>
      </c>
      <c r="U267" s="248">
        <v>0.00040999999999999999</v>
      </c>
      <c r="V267" s="248">
        <f>U267*H267</f>
        <v>0.18040000000000001</v>
      </c>
      <c r="W267" s="248">
        <v>0</v>
      </c>
      <c r="X267" s="248">
        <f>W267*H267</f>
        <v>0</v>
      </c>
      <c r="Y267" s="249" t="s">
        <v>36</v>
      </c>
      <c r="Z267" s="40"/>
      <c r="AA267" s="40"/>
      <c r="AB267" s="40"/>
      <c r="AC267" s="40"/>
      <c r="AD267" s="40"/>
      <c r="AE267" s="40"/>
      <c r="AR267" s="250" t="s">
        <v>403</v>
      </c>
      <c r="AT267" s="250" t="s">
        <v>426</v>
      </c>
      <c r="AU267" s="250" t="s">
        <v>88</v>
      </c>
      <c r="AY267" s="18" t="s">
        <v>168</v>
      </c>
      <c r="BE267" s="251">
        <f>IF(O267="základní",K267,0)</f>
        <v>0</v>
      </c>
      <c r="BF267" s="251">
        <f>IF(O267="snížená",K267,0)</f>
        <v>0</v>
      </c>
      <c r="BG267" s="251">
        <f>IF(O267="zákl. přenesená",K267,0)</f>
        <v>0</v>
      </c>
      <c r="BH267" s="251">
        <f>IF(O267="sníž. přenesená",K267,0)</f>
        <v>0</v>
      </c>
      <c r="BI267" s="251">
        <f>IF(O267="nulová",K267,0)</f>
        <v>0</v>
      </c>
      <c r="BJ267" s="18" t="s">
        <v>176</v>
      </c>
      <c r="BK267" s="251">
        <f>ROUND(P267*H267,2)</f>
        <v>0</v>
      </c>
      <c r="BL267" s="18" t="s">
        <v>403</v>
      </c>
      <c r="BM267" s="250" t="s">
        <v>699</v>
      </c>
    </row>
    <row r="268" s="2" customFormat="1">
      <c r="A268" s="40"/>
      <c r="B268" s="41"/>
      <c r="C268" s="42"/>
      <c r="D268" s="252" t="s">
        <v>178</v>
      </c>
      <c r="E268" s="42"/>
      <c r="F268" s="253" t="s">
        <v>443</v>
      </c>
      <c r="G268" s="42"/>
      <c r="H268" s="42"/>
      <c r="I268" s="154"/>
      <c r="J268" s="154"/>
      <c r="K268" s="42"/>
      <c r="L268" s="42"/>
      <c r="M268" s="46"/>
      <c r="N268" s="254"/>
      <c r="O268" s="255"/>
      <c r="P268" s="87"/>
      <c r="Q268" s="87"/>
      <c r="R268" s="87"/>
      <c r="S268" s="87"/>
      <c r="T268" s="87"/>
      <c r="U268" s="87"/>
      <c r="V268" s="87"/>
      <c r="W268" s="87"/>
      <c r="X268" s="87"/>
      <c r="Y268" s="88"/>
      <c r="Z268" s="40"/>
      <c r="AA268" s="40"/>
      <c r="AB268" s="40"/>
      <c r="AC268" s="40"/>
      <c r="AD268" s="40"/>
      <c r="AE268" s="40"/>
      <c r="AT268" s="18" t="s">
        <v>178</v>
      </c>
      <c r="AU268" s="18" t="s">
        <v>88</v>
      </c>
    </row>
    <row r="269" s="14" customFormat="1">
      <c r="A269" s="14"/>
      <c r="B269" s="267"/>
      <c r="C269" s="268"/>
      <c r="D269" s="252" t="s">
        <v>182</v>
      </c>
      <c r="E269" s="269" t="s">
        <v>36</v>
      </c>
      <c r="F269" s="270" t="s">
        <v>700</v>
      </c>
      <c r="G269" s="268"/>
      <c r="H269" s="271">
        <v>440</v>
      </c>
      <c r="I269" s="272"/>
      <c r="J269" s="272"/>
      <c r="K269" s="268"/>
      <c r="L269" s="268"/>
      <c r="M269" s="273"/>
      <c r="N269" s="274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Y269" s="276"/>
      <c r="Z269" s="14"/>
      <c r="AA269" s="14"/>
      <c r="AB269" s="14"/>
      <c r="AC269" s="14"/>
      <c r="AD269" s="14"/>
      <c r="AE269" s="14"/>
      <c r="AT269" s="277" t="s">
        <v>182</v>
      </c>
      <c r="AU269" s="277" t="s">
        <v>88</v>
      </c>
      <c r="AV269" s="14" t="s">
        <v>90</v>
      </c>
      <c r="AW269" s="14" t="s">
        <v>5</v>
      </c>
      <c r="AX269" s="14" t="s">
        <v>81</v>
      </c>
      <c r="AY269" s="277" t="s">
        <v>168</v>
      </c>
    </row>
    <row r="270" s="15" customFormat="1">
      <c r="A270" s="15"/>
      <c r="B270" s="278"/>
      <c r="C270" s="279"/>
      <c r="D270" s="252" t="s">
        <v>182</v>
      </c>
      <c r="E270" s="280" t="s">
        <v>36</v>
      </c>
      <c r="F270" s="281" t="s">
        <v>193</v>
      </c>
      <c r="G270" s="279"/>
      <c r="H270" s="282">
        <v>440</v>
      </c>
      <c r="I270" s="283"/>
      <c r="J270" s="283"/>
      <c r="K270" s="279"/>
      <c r="L270" s="279"/>
      <c r="M270" s="284"/>
      <c r="N270" s="285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7"/>
      <c r="Z270" s="15"/>
      <c r="AA270" s="15"/>
      <c r="AB270" s="15"/>
      <c r="AC270" s="15"/>
      <c r="AD270" s="15"/>
      <c r="AE270" s="15"/>
      <c r="AT270" s="288" t="s">
        <v>182</v>
      </c>
      <c r="AU270" s="288" t="s">
        <v>88</v>
      </c>
      <c r="AV270" s="15" t="s">
        <v>176</v>
      </c>
      <c r="AW270" s="15" t="s">
        <v>5</v>
      </c>
      <c r="AX270" s="15" t="s">
        <v>88</v>
      </c>
      <c r="AY270" s="288" t="s">
        <v>168</v>
      </c>
    </row>
    <row r="271" s="2" customFormat="1" ht="24" customHeight="1">
      <c r="A271" s="40"/>
      <c r="B271" s="41"/>
      <c r="C271" s="290" t="s">
        <v>437</v>
      </c>
      <c r="D271" s="290" t="s">
        <v>426</v>
      </c>
      <c r="E271" s="291" t="s">
        <v>446</v>
      </c>
      <c r="F271" s="292" t="s">
        <v>447</v>
      </c>
      <c r="G271" s="293" t="s">
        <v>203</v>
      </c>
      <c r="H271" s="294">
        <v>440</v>
      </c>
      <c r="I271" s="295"/>
      <c r="J271" s="296"/>
      <c r="K271" s="297">
        <f>ROUND(P271*H271,2)</f>
        <v>0</v>
      </c>
      <c r="L271" s="292" t="s">
        <v>175</v>
      </c>
      <c r="M271" s="298"/>
      <c r="N271" s="299" t="s">
        <v>36</v>
      </c>
      <c r="O271" s="246" t="s">
        <v>52</v>
      </c>
      <c r="P271" s="247">
        <f>I271+J271</f>
        <v>0</v>
      </c>
      <c r="Q271" s="247">
        <f>ROUND(I271*H271,2)</f>
        <v>0</v>
      </c>
      <c r="R271" s="247">
        <f>ROUND(J271*H271,2)</f>
        <v>0</v>
      </c>
      <c r="S271" s="87"/>
      <c r="T271" s="248">
        <f>S271*H271</f>
        <v>0</v>
      </c>
      <c r="U271" s="248">
        <v>9.0000000000000006E-05</v>
      </c>
      <c r="V271" s="248">
        <f>U271*H271</f>
        <v>0.039600000000000003</v>
      </c>
      <c r="W271" s="248">
        <v>0</v>
      </c>
      <c r="X271" s="248">
        <f>W271*H271</f>
        <v>0</v>
      </c>
      <c r="Y271" s="249" t="s">
        <v>36</v>
      </c>
      <c r="Z271" s="40"/>
      <c r="AA271" s="40"/>
      <c r="AB271" s="40"/>
      <c r="AC271" s="40"/>
      <c r="AD271" s="40"/>
      <c r="AE271" s="40"/>
      <c r="AR271" s="250" t="s">
        <v>403</v>
      </c>
      <c r="AT271" s="250" t="s">
        <v>426</v>
      </c>
      <c r="AU271" s="250" t="s">
        <v>88</v>
      </c>
      <c r="AY271" s="18" t="s">
        <v>168</v>
      </c>
      <c r="BE271" s="251">
        <f>IF(O271="základní",K271,0)</f>
        <v>0</v>
      </c>
      <c r="BF271" s="251">
        <f>IF(O271="snížená",K271,0)</f>
        <v>0</v>
      </c>
      <c r="BG271" s="251">
        <f>IF(O271="zákl. přenesená",K271,0)</f>
        <v>0</v>
      </c>
      <c r="BH271" s="251">
        <f>IF(O271="sníž. přenesená",K271,0)</f>
        <v>0</v>
      </c>
      <c r="BI271" s="251">
        <f>IF(O271="nulová",K271,0)</f>
        <v>0</v>
      </c>
      <c r="BJ271" s="18" t="s">
        <v>176</v>
      </c>
      <c r="BK271" s="251">
        <f>ROUND(P271*H271,2)</f>
        <v>0</v>
      </c>
      <c r="BL271" s="18" t="s">
        <v>403</v>
      </c>
      <c r="BM271" s="250" t="s">
        <v>701</v>
      </c>
    </row>
    <row r="272" s="2" customFormat="1">
      <c r="A272" s="40"/>
      <c r="B272" s="41"/>
      <c r="C272" s="42"/>
      <c r="D272" s="252" t="s">
        <v>178</v>
      </c>
      <c r="E272" s="42"/>
      <c r="F272" s="253" t="s">
        <v>447</v>
      </c>
      <c r="G272" s="42"/>
      <c r="H272" s="42"/>
      <c r="I272" s="154"/>
      <c r="J272" s="154"/>
      <c r="K272" s="42"/>
      <c r="L272" s="42"/>
      <c r="M272" s="46"/>
      <c r="N272" s="254"/>
      <c r="O272" s="255"/>
      <c r="P272" s="87"/>
      <c r="Q272" s="87"/>
      <c r="R272" s="87"/>
      <c r="S272" s="87"/>
      <c r="T272" s="87"/>
      <c r="U272" s="87"/>
      <c r="V272" s="87"/>
      <c r="W272" s="87"/>
      <c r="X272" s="87"/>
      <c r="Y272" s="88"/>
      <c r="Z272" s="40"/>
      <c r="AA272" s="40"/>
      <c r="AB272" s="40"/>
      <c r="AC272" s="40"/>
      <c r="AD272" s="40"/>
      <c r="AE272" s="40"/>
      <c r="AT272" s="18" t="s">
        <v>178</v>
      </c>
      <c r="AU272" s="18" t="s">
        <v>88</v>
      </c>
    </row>
    <row r="273" s="14" customFormat="1">
      <c r="A273" s="14"/>
      <c r="B273" s="267"/>
      <c r="C273" s="268"/>
      <c r="D273" s="252" t="s">
        <v>182</v>
      </c>
      <c r="E273" s="269" t="s">
        <v>36</v>
      </c>
      <c r="F273" s="270" t="s">
        <v>700</v>
      </c>
      <c r="G273" s="268"/>
      <c r="H273" s="271">
        <v>440</v>
      </c>
      <c r="I273" s="272"/>
      <c r="J273" s="272"/>
      <c r="K273" s="268"/>
      <c r="L273" s="268"/>
      <c r="M273" s="273"/>
      <c r="N273" s="274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Y273" s="276"/>
      <c r="Z273" s="14"/>
      <c r="AA273" s="14"/>
      <c r="AB273" s="14"/>
      <c r="AC273" s="14"/>
      <c r="AD273" s="14"/>
      <c r="AE273" s="14"/>
      <c r="AT273" s="277" t="s">
        <v>182</v>
      </c>
      <c r="AU273" s="277" t="s">
        <v>88</v>
      </c>
      <c r="AV273" s="14" t="s">
        <v>90</v>
      </c>
      <c r="AW273" s="14" t="s">
        <v>5</v>
      </c>
      <c r="AX273" s="14" t="s">
        <v>81</v>
      </c>
      <c r="AY273" s="277" t="s">
        <v>168</v>
      </c>
    </row>
    <row r="274" s="15" customFormat="1">
      <c r="A274" s="15"/>
      <c r="B274" s="278"/>
      <c r="C274" s="279"/>
      <c r="D274" s="252" t="s">
        <v>182</v>
      </c>
      <c r="E274" s="280" t="s">
        <v>36</v>
      </c>
      <c r="F274" s="281" t="s">
        <v>193</v>
      </c>
      <c r="G274" s="279"/>
      <c r="H274" s="282">
        <v>440</v>
      </c>
      <c r="I274" s="283"/>
      <c r="J274" s="283"/>
      <c r="K274" s="279"/>
      <c r="L274" s="279"/>
      <c r="M274" s="284"/>
      <c r="N274" s="285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7"/>
      <c r="Z274" s="15"/>
      <c r="AA274" s="15"/>
      <c r="AB274" s="15"/>
      <c r="AC274" s="15"/>
      <c r="AD274" s="15"/>
      <c r="AE274" s="15"/>
      <c r="AT274" s="288" t="s">
        <v>182</v>
      </c>
      <c r="AU274" s="288" t="s">
        <v>88</v>
      </c>
      <c r="AV274" s="15" t="s">
        <v>176</v>
      </c>
      <c r="AW274" s="15" t="s">
        <v>5</v>
      </c>
      <c r="AX274" s="15" t="s">
        <v>88</v>
      </c>
      <c r="AY274" s="288" t="s">
        <v>168</v>
      </c>
    </row>
    <row r="275" s="2" customFormat="1" ht="24" customHeight="1">
      <c r="A275" s="40"/>
      <c r="B275" s="41"/>
      <c r="C275" s="290" t="s">
        <v>441</v>
      </c>
      <c r="D275" s="290" t="s">
        <v>426</v>
      </c>
      <c r="E275" s="291" t="s">
        <v>462</v>
      </c>
      <c r="F275" s="292" t="s">
        <v>463</v>
      </c>
      <c r="G275" s="293" t="s">
        <v>203</v>
      </c>
      <c r="H275" s="294">
        <v>440</v>
      </c>
      <c r="I275" s="295"/>
      <c r="J275" s="296"/>
      <c r="K275" s="297">
        <f>ROUND(P275*H275,2)</f>
        <v>0</v>
      </c>
      <c r="L275" s="292" t="s">
        <v>175</v>
      </c>
      <c r="M275" s="298"/>
      <c r="N275" s="299" t="s">
        <v>36</v>
      </c>
      <c r="O275" s="246" t="s">
        <v>52</v>
      </c>
      <c r="P275" s="247">
        <f>I275+J275</f>
        <v>0</v>
      </c>
      <c r="Q275" s="247">
        <f>ROUND(I275*H275,2)</f>
        <v>0</v>
      </c>
      <c r="R275" s="247">
        <f>ROUND(J275*H275,2)</f>
        <v>0</v>
      </c>
      <c r="S275" s="87"/>
      <c r="T275" s="248">
        <f>S275*H275</f>
        <v>0</v>
      </c>
      <c r="U275" s="248">
        <v>0.00014999999999999999</v>
      </c>
      <c r="V275" s="248">
        <f>U275*H275</f>
        <v>0.065999999999999989</v>
      </c>
      <c r="W275" s="248">
        <v>0</v>
      </c>
      <c r="X275" s="248">
        <f>W275*H275</f>
        <v>0</v>
      </c>
      <c r="Y275" s="249" t="s">
        <v>36</v>
      </c>
      <c r="Z275" s="40"/>
      <c r="AA275" s="40"/>
      <c r="AB275" s="40"/>
      <c r="AC275" s="40"/>
      <c r="AD275" s="40"/>
      <c r="AE275" s="40"/>
      <c r="AR275" s="250" t="s">
        <v>403</v>
      </c>
      <c r="AT275" s="250" t="s">
        <v>426</v>
      </c>
      <c r="AU275" s="250" t="s">
        <v>88</v>
      </c>
      <c r="AY275" s="18" t="s">
        <v>168</v>
      </c>
      <c r="BE275" s="251">
        <f>IF(O275="základní",K275,0)</f>
        <v>0</v>
      </c>
      <c r="BF275" s="251">
        <f>IF(O275="snížená",K275,0)</f>
        <v>0</v>
      </c>
      <c r="BG275" s="251">
        <f>IF(O275="zákl. přenesená",K275,0)</f>
        <v>0</v>
      </c>
      <c r="BH275" s="251">
        <f>IF(O275="sníž. přenesená",K275,0)</f>
        <v>0</v>
      </c>
      <c r="BI275" s="251">
        <f>IF(O275="nulová",K275,0)</f>
        <v>0</v>
      </c>
      <c r="BJ275" s="18" t="s">
        <v>176</v>
      </c>
      <c r="BK275" s="251">
        <f>ROUND(P275*H275,2)</f>
        <v>0</v>
      </c>
      <c r="BL275" s="18" t="s">
        <v>403</v>
      </c>
      <c r="BM275" s="250" t="s">
        <v>702</v>
      </c>
    </row>
    <row r="276" s="2" customFormat="1">
      <c r="A276" s="40"/>
      <c r="B276" s="41"/>
      <c r="C276" s="42"/>
      <c r="D276" s="252" t="s">
        <v>178</v>
      </c>
      <c r="E276" s="42"/>
      <c r="F276" s="253" t="s">
        <v>463</v>
      </c>
      <c r="G276" s="42"/>
      <c r="H276" s="42"/>
      <c r="I276" s="154"/>
      <c r="J276" s="154"/>
      <c r="K276" s="42"/>
      <c r="L276" s="42"/>
      <c r="M276" s="46"/>
      <c r="N276" s="254"/>
      <c r="O276" s="255"/>
      <c r="P276" s="87"/>
      <c r="Q276" s="87"/>
      <c r="R276" s="87"/>
      <c r="S276" s="87"/>
      <c r="T276" s="87"/>
      <c r="U276" s="87"/>
      <c r="V276" s="87"/>
      <c r="W276" s="87"/>
      <c r="X276" s="87"/>
      <c r="Y276" s="88"/>
      <c r="Z276" s="40"/>
      <c r="AA276" s="40"/>
      <c r="AB276" s="40"/>
      <c r="AC276" s="40"/>
      <c r="AD276" s="40"/>
      <c r="AE276" s="40"/>
      <c r="AT276" s="18" t="s">
        <v>178</v>
      </c>
      <c r="AU276" s="18" t="s">
        <v>88</v>
      </c>
    </row>
    <row r="277" s="14" customFormat="1">
      <c r="A277" s="14"/>
      <c r="B277" s="267"/>
      <c r="C277" s="268"/>
      <c r="D277" s="252" t="s">
        <v>182</v>
      </c>
      <c r="E277" s="269" t="s">
        <v>36</v>
      </c>
      <c r="F277" s="270" t="s">
        <v>700</v>
      </c>
      <c r="G277" s="268"/>
      <c r="H277" s="271">
        <v>440</v>
      </c>
      <c r="I277" s="272"/>
      <c r="J277" s="272"/>
      <c r="K277" s="268"/>
      <c r="L277" s="268"/>
      <c r="M277" s="273"/>
      <c r="N277" s="274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Y277" s="276"/>
      <c r="Z277" s="14"/>
      <c r="AA277" s="14"/>
      <c r="AB277" s="14"/>
      <c r="AC277" s="14"/>
      <c r="AD277" s="14"/>
      <c r="AE277" s="14"/>
      <c r="AT277" s="277" t="s">
        <v>182</v>
      </c>
      <c r="AU277" s="277" t="s">
        <v>88</v>
      </c>
      <c r="AV277" s="14" t="s">
        <v>90</v>
      </c>
      <c r="AW277" s="14" t="s">
        <v>5</v>
      </c>
      <c r="AX277" s="14" t="s">
        <v>81</v>
      </c>
      <c r="AY277" s="277" t="s">
        <v>168</v>
      </c>
    </row>
    <row r="278" s="15" customFormat="1">
      <c r="A278" s="15"/>
      <c r="B278" s="278"/>
      <c r="C278" s="279"/>
      <c r="D278" s="252" t="s">
        <v>182</v>
      </c>
      <c r="E278" s="280" t="s">
        <v>36</v>
      </c>
      <c r="F278" s="281" t="s">
        <v>193</v>
      </c>
      <c r="G278" s="279"/>
      <c r="H278" s="282">
        <v>440</v>
      </c>
      <c r="I278" s="283"/>
      <c r="J278" s="283"/>
      <c r="K278" s="279"/>
      <c r="L278" s="279"/>
      <c r="M278" s="284"/>
      <c r="N278" s="285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7"/>
      <c r="Z278" s="15"/>
      <c r="AA278" s="15"/>
      <c r="AB278" s="15"/>
      <c r="AC278" s="15"/>
      <c r="AD278" s="15"/>
      <c r="AE278" s="15"/>
      <c r="AT278" s="288" t="s">
        <v>182</v>
      </c>
      <c r="AU278" s="288" t="s">
        <v>88</v>
      </c>
      <c r="AV278" s="15" t="s">
        <v>176</v>
      </c>
      <c r="AW278" s="15" t="s">
        <v>5</v>
      </c>
      <c r="AX278" s="15" t="s">
        <v>88</v>
      </c>
      <c r="AY278" s="288" t="s">
        <v>168</v>
      </c>
    </row>
    <row r="279" s="2" customFormat="1" ht="24" customHeight="1">
      <c r="A279" s="40"/>
      <c r="B279" s="41"/>
      <c r="C279" s="290" t="s">
        <v>445</v>
      </c>
      <c r="D279" s="290" t="s">
        <v>426</v>
      </c>
      <c r="E279" s="291" t="s">
        <v>450</v>
      </c>
      <c r="F279" s="292" t="s">
        <v>451</v>
      </c>
      <c r="G279" s="293" t="s">
        <v>203</v>
      </c>
      <c r="H279" s="294">
        <v>440</v>
      </c>
      <c r="I279" s="295"/>
      <c r="J279" s="296"/>
      <c r="K279" s="297">
        <f>ROUND(P279*H279,2)</f>
        <v>0</v>
      </c>
      <c r="L279" s="292" t="s">
        <v>175</v>
      </c>
      <c r="M279" s="298"/>
      <c r="N279" s="299" t="s">
        <v>36</v>
      </c>
      <c r="O279" s="246" t="s">
        <v>52</v>
      </c>
      <c r="P279" s="247">
        <f>I279+J279</f>
        <v>0</v>
      </c>
      <c r="Q279" s="247">
        <f>ROUND(I279*H279,2)</f>
        <v>0</v>
      </c>
      <c r="R279" s="247">
        <f>ROUND(J279*H279,2)</f>
        <v>0</v>
      </c>
      <c r="S279" s="87"/>
      <c r="T279" s="248">
        <f>S279*H279</f>
        <v>0</v>
      </c>
      <c r="U279" s="248">
        <v>5.0000000000000002E-05</v>
      </c>
      <c r="V279" s="248">
        <f>U279*H279</f>
        <v>0.022000000000000002</v>
      </c>
      <c r="W279" s="248">
        <v>0</v>
      </c>
      <c r="X279" s="248">
        <f>W279*H279</f>
        <v>0</v>
      </c>
      <c r="Y279" s="249" t="s">
        <v>36</v>
      </c>
      <c r="Z279" s="40"/>
      <c r="AA279" s="40"/>
      <c r="AB279" s="40"/>
      <c r="AC279" s="40"/>
      <c r="AD279" s="40"/>
      <c r="AE279" s="40"/>
      <c r="AR279" s="250" t="s">
        <v>403</v>
      </c>
      <c r="AT279" s="250" t="s">
        <v>426</v>
      </c>
      <c r="AU279" s="250" t="s">
        <v>88</v>
      </c>
      <c r="AY279" s="18" t="s">
        <v>168</v>
      </c>
      <c r="BE279" s="251">
        <f>IF(O279="základní",K279,0)</f>
        <v>0</v>
      </c>
      <c r="BF279" s="251">
        <f>IF(O279="snížená",K279,0)</f>
        <v>0</v>
      </c>
      <c r="BG279" s="251">
        <f>IF(O279="zákl. přenesená",K279,0)</f>
        <v>0</v>
      </c>
      <c r="BH279" s="251">
        <f>IF(O279="sníž. přenesená",K279,0)</f>
        <v>0</v>
      </c>
      <c r="BI279" s="251">
        <f>IF(O279="nulová",K279,0)</f>
        <v>0</v>
      </c>
      <c r="BJ279" s="18" t="s">
        <v>176</v>
      </c>
      <c r="BK279" s="251">
        <f>ROUND(P279*H279,2)</f>
        <v>0</v>
      </c>
      <c r="BL279" s="18" t="s">
        <v>403</v>
      </c>
      <c r="BM279" s="250" t="s">
        <v>703</v>
      </c>
    </row>
    <row r="280" s="2" customFormat="1">
      <c r="A280" s="40"/>
      <c r="B280" s="41"/>
      <c r="C280" s="42"/>
      <c r="D280" s="252" t="s">
        <v>178</v>
      </c>
      <c r="E280" s="42"/>
      <c r="F280" s="253" t="s">
        <v>451</v>
      </c>
      <c r="G280" s="42"/>
      <c r="H280" s="42"/>
      <c r="I280" s="154"/>
      <c r="J280" s="154"/>
      <c r="K280" s="42"/>
      <c r="L280" s="42"/>
      <c r="M280" s="46"/>
      <c r="N280" s="254"/>
      <c r="O280" s="255"/>
      <c r="P280" s="87"/>
      <c r="Q280" s="87"/>
      <c r="R280" s="87"/>
      <c r="S280" s="87"/>
      <c r="T280" s="87"/>
      <c r="U280" s="87"/>
      <c r="V280" s="87"/>
      <c r="W280" s="87"/>
      <c r="X280" s="87"/>
      <c r="Y280" s="88"/>
      <c r="Z280" s="40"/>
      <c r="AA280" s="40"/>
      <c r="AB280" s="40"/>
      <c r="AC280" s="40"/>
      <c r="AD280" s="40"/>
      <c r="AE280" s="40"/>
      <c r="AT280" s="18" t="s">
        <v>178</v>
      </c>
      <c r="AU280" s="18" t="s">
        <v>88</v>
      </c>
    </row>
    <row r="281" s="14" customFormat="1">
      <c r="A281" s="14"/>
      <c r="B281" s="267"/>
      <c r="C281" s="268"/>
      <c r="D281" s="252" t="s">
        <v>182</v>
      </c>
      <c r="E281" s="269" t="s">
        <v>36</v>
      </c>
      <c r="F281" s="270" t="s">
        <v>700</v>
      </c>
      <c r="G281" s="268"/>
      <c r="H281" s="271">
        <v>440</v>
      </c>
      <c r="I281" s="272"/>
      <c r="J281" s="272"/>
      <c r="K281" s="268"/>
      <c r="L281" s="268"/>
      <c r="M281" s="273"/>
      <c r="N281" s="274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Y281" s="276"/>
      <c r="Z281" s="14"/>
      <c r="AA281" s="14"/>
      <c r="AB281" s="14"/>
      <c r="AC281" s="14"/>
      <c r="AD281" s="14"/>
      <c r="AE281" s="14"/>
      <c r="AT281" s="277" t="s">
        <v>182</v>
      </c>
      <c r="AU281" s="277" t="s">
        <v>88</v>
      </c>
      <c r="AV281" s="14" t="s">
        <v>90</v>
      </c>
      <c r="AW281" s="14" t="s">
        <v>5</v>
      </c>
      <c r="AX281" s="14" t="s">
        <v>81</v>
      </c>
      <c r="AY281" s="277" t="s">
        <v>168</v>
      </c>
    </row>
    <row r="282" s="15" customFormat="1">
      <c r="A282" s="15"/>
      <c r="B282" s="278"/>
      <c r="C282" s="279"/>
      <c r="D282" s="252" t="s">
        <v>182</v>
      </c>
      <c r="E282" s="280" t="s">
        <v>36</v>
      </c>
      <c r="F282" s="281" t="s">
        <v>193</v>
      </c>
      <c r="G282" s="279"/>
      <c r="H282" s="282">
        <v>440</v>
      </c>
      <c r="I282" s="283"/>
      <c r="J282" s="283"/>
      <c r="K282" s="279"/>
      <c r="L282" s="279"/>
      <c r="M282" s="284"/>
      <c r="N282" s="285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7"/>
      <c r="Z282" s="15"/>
      <c r="AA282" s="15"/>
      <c r="AB282" s="15"/>
      <c r="AC282" s="15"/>
      <c r="AD282" s="15"/>
      <c r="AE282" s="15"/>
      <c r="AT282" s="288" t="s">
        <v>182</v>
      </c>
      <c r="AU282" s="288" t="s">
        <v>88</v>
      </c>
      <c r="AV282" s="15" t="s">
        <v>176</v>
      </c>
      <c r="AW282" s="15" t="s">
        <v>5</v>
      </c>
      <c r="AX282" s="15" t="s">
        <v>88</v>
      </c>
      <c r="AY282" s="288" t="s">
        <v>168</v>
      </c>
    </row>
    <row r="283" s="2" customFormat="1" ht="24" customHeight="1">
      <c r="A283" s="40"/>
      <c r="B283" s="41"/>
      <c r="C283" s="290" t="s">
        <v>449</v>
      </c>
      <c r="D283" s="290" t="s">
        <v>426</v>
      </c>
      <c r="E283" s="291" t="s">
        <v>466</v>
      </c>
      <c r="F283" s="292" t="s">
        <v>467</v>
      </c>
      <c r="G283" s="293" t="s">
        <v>203</v>
      </c>
      <c r="H283" s="294">
        <v>267</v>
      </c>
      <c r="I283" s="295"/>
      <c r="J283" s="296"/>
      <c r="K283" s="297">
        <f>ROUND(P283*H283,2)</f>
        <v>0</v>
      </c>
      <c r="L283" s="292" t="s">
        <v>175</v>
      </c>
      <c r="M283" s="298"/>
      <c r="N283" s="299" t="s">
        <v>36</v>
      </c>
      <c r="O283" s="246" t="s">
        <v>52</v>
      </c>
      <c r="P283" s="247">
        <f>I283+J283</f>
        <v>0</v>
      </c>
      <c r="Q283" s="247">
        <f>ROUND(I283*H283,2)</f>
        <v>0</v>
      </c>
      <c r="R283" s="247">
        <f>ROUND(J283*H283,2)</f>
        <v>0</v>
      </c>
      <c r="S283" s="87"/>
      <c r="T283" s="248">
        <f>S283*H283</f>
        <v>0</v>
      </c>
      <c r="U283" s="248">
        <v>0.00018000000000000001</v>
      </c>
      <c r="V283" s="248">
        <f>U283*H283</f>
        <v>0.048060000000000005</v>
      </c>
      <c r="W283" s="248">
        <v>0</v>
      </c>
      <c r="X283" s="248">
        <f>W283*H283</f>
        <v>0</v>
      </c>
      <c r="Y283" s="249" t="s">
        <v>36</v>
      </c>
      <c r="Z283" s="40"/>
      <c r="AA283" s="40"/>
      <c r="AB283" s="40"/>
      <c r="AC283" s="40"/>
      <c r="AD283" s="40"/>
      <c r="AE283" s="40"/>
      <c r="AR283" s="250" t="s">
        <v>403</v>
      </c>
      <c r="AT283" s="250" t="s">
        <v>426</v>
      </c>
      <c r="AU283" s="250" t="s">
        <v>88</v>
      </c>
      <c r="AY283" s="18" t="s">
        <v>168</v>
      </c>
      <c r="BE283" s="251">
        <f>IF(O283="základní",K283,0)</f>
        <v>0</v>
      </c>
      <c r="BF283" s="251">
        <f>IF(O283="snížená",K283,0)</f>
        <v>0</v>
      </c>
      <c r="BG283" s="251">
        <f>IF(O283="zákl. přenesená",K283,0)</f>
        <v>0</v>
      </c>
      <c r="BH283" s="251">
        <f>IF(O283="sníž. přenesená",K283,0)</f>
        <v>0</v>
      </c>
      <c r="BI283" s="251">
        <f>IF(O283="nulová",K283,0)</f>
        <v>0</v>
      </c>
      <c r="BJ283" s="18" t="s">
        <v>176</v>
      </c>
      <c r="BK283" s="251">
        <f>ROUND(P283*H283,2)</f>
        <v>0</v>
      </c>
      <c r="BL283" s="18" t="s">
        <v>403</v>
      </c>
      <c r="BM283" s="250" t="s">
        <v>704</v>
      </c>
    </row>
    <row r="284" s="2" customFormat="1">
      <c r="A284" s="40"/>
      <c r="B284" s="41"/>
      <c r="C284" s="42"/>
      <c r="D284" s="252" t="s">
        <v>178</v>
      </c>
      <c r="E284" s="42"/>
      <c r="F284" s="253" t="s">
        <v>467</v>
      </c>
      <c r="G284" s="42"/>
      <c r="H284" s="42"/>
      <c r="I284" s="154"/>
      <c r="J284" s="154"/>
      <c r="K284" s="42"/>
      <c r="L284" s="42"/>
      <c r="M284" s="46"/>
      <c r="N284" s="254"/>
      <c r="O284" s="255"/>
      <c r="P284" s="87"/>
      <c r="Q284" s="87"/>
      <c r="R284" s="87"/>
      <c r="S284" s="87"/>
      <c r="T284" s="87"/>
      <c r="U284" s="87"/>
      <c r="V284" s="87"/>
      <c r="W284" s="87"/>
      <c r="X284" s="87"/>
      <c r="Y284" s="88"/>
      <c r="Z284" s="40"/>
      <c r="AA284" s="40"/>
      <c r="AB284" s="40"/>
      <c r="AC284" s="40"/>
      <c r="AD284" s="40"/>
      <c r="AE284" s="40"/>
      <c r="AT284" s="18" t="s">
        <v>178</v>
      </c>
      <c r="AU284" s="18" t="s">
        <v>88</v>
      </c>
    </row>
    <row r="285" s="14" customFormat="1">
      <c r="A285" s="14"/>
      <c r="B285" s="267"/>
      <c r="C285" s="268"/>
      <c r="D285" s="252" t="s">
        <v>182</v>
      </c>
      <c r="E285" s="269" t="s">
        <v>36</v>
      </c>
      <c r="F285" s="270" t="s">
        <v>705</v>
      </c>
      <c r="G285" s="268"/>
      <c r="H285" s="271">
        <v>267</v>
      </c>
      <c r="I285" s="272"/>
      <c r="J285" s="272"/>
      <c r="K285" s="268"/>
      <c r="L285" s="268"/>
      <c r="M285" s="273"/>
      <c r="N285" s="274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Y285" s="276"/>
      <c r="Z285" s="14"/>
      <c r="AA285" s="14"/>
      <c r="AB285" s="14"/>
      <c r="AC285" s="14"/>
      <c r="AD285" s="14"/>
      <c r="AE285" s="14"/>
      <c r="AT285" s="277" t="s">
        <v>182</v>
      </c>
      <c r="AU285" s="277" t="s">
        <v>88</v>
      </c>
      <c r="AV285" s="14" t="s">
        <v>90</v>
      </c>
      <c r="AW285" s="14" t="s">
        <v>5</v>
      </c>
      <c r="AX285" s="14" t="s">
        <v>81</v>
      </c>
      <c r="AY285" s="277" t="s">
        <v>168</v>
      </c>
    </row>
    <row r="286" s="15" customFormat="1">
      <c r="A286" s="15"/>
      <c r="B286" s="278"/>
      <c r="C286" s="279"/>
      <c r="D286" s="252" t="s">
        <v>182</v>
      </c>
      <c r="E286" s="280" t="s">
        <v>36</v>
      </c>
      <c r="F286" s="281" t="s">
        <v>193</v>
      </c>
      <c r="G286" s="279"/>
      <c r="H286" s="282">
        <v>267</v>
      </c>
      <c r="I286" s="283"/>
      <c r="J286" s="283"/>
      <c r="K286" s="279"/>
      <c r="L286" s="279"/>
      <c r="M286" s="284"/>
      <c r="N286" s="285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7"/>
      <c r="Z286" s="15"/>
      <c r="AA286" s="15"/>
      <c r="AB286" s="15"/>
      <c r="AC286" s="15"/>
      <c r="AD286" s="15"/>
      <c r="AE286" s="15"/>
      <c r="AT286" s="288" t="s">
        <v>182</v>
      </c>
      <c r="AU286" s="288" t="s">
        <v>88</v>
      </c>
      <c r="AV286" s="15" t="s">
        <v>176</v>
      </c>
      <c r="AW286" s="15" t="s">
        <v>5</v>
      </c>
      <c r="AX286" s="15" t="s">
        <v>88</v>
      </c>
      <c r="AY286" s="288" t="s">
        <v>168</v>
      </c>
    </row>
    <row r="287" s="2" customFormat="1" ht="24" customHeight="1">
      <c r="A287" s="40"/>
      <c r="B287" s="41"/>
      <c r="C287" s="290" t="s">
        <v>453</v>
      </c>
      <c r="D287" s="290" t="s">
        <v>426</v>
      </c>
      <c r="E287" s="291" t="s">
        <v>706</v>
      </c>
      <c r="F287" s="292" t="s">
        <v>707</v>
      </c>
      <c r="G287" s="293" t="s">
        <v>203</v>
      </c>
      <c r="H287" s="294">
        <v>48</v>
      </c>
      <c r="I287" s="295"/>
      <c r="J287" s="296"/>
      <c r="K287" s="297">
        <f>ROUND(P287*H287,2)</f>
        <v>0</v>
      </c>
      <c r="L287" s="292" t="s">
        <v>175</v>
      </c>
      <c r="M287" s="298"/>
      <c r="N287" s="299" t="s">
        <v>36</v>
      </c>
      <c r="O287" s="246" t="s">
        <v>52</v>
      </c>
      <c r="P287" s="247">
        <f>I287+J287</f>
        <v>0</v>
      </c>
      <c r="Q287" s="247">
        <f>ROUND(I287*H287,2)</f>
        <v>0</v>
      </c>
      <c r="R287" s="247">
        <f>ROUND(J287*H287,2)</f>
        <v>0</v>
      </c>
      <c r="S287" s="87"/>
      <c r="T287" s="248">
        <f>S287*H287</f>
        <v>0</v>
      </c>
      <c r="U287" s="248">
        <v>9.0000000000000006E-05</v>
      </c>
      <c r="V287" s="248">
        <f>U287*H287</f>
        <v>0.0043200000000000001</v>
      </c>
      <c r="W287" s="248">
        <v>0</v>
      </c>
      <c r="X287" s="248">
        <f>W287*H287</f>
        <v>0</v>
      </c>
      <c r="Y287" s="249" t="s">
        <v>36</v>
      </c>
      <c r="Z287" s="40"/>
      <c r="AA287" s="40"/>
      <c r="AB287" s="40"/>
      <c r="AC287" s="40"/>
      <c r="AD287" s="40"/>
      <c r="AE287" s="40"/>
      <c r="AR287" s="250" t="s">
        <v>249</v>
      </c>
      <c r="AT287" s="250" t="s">
        <v>426</v>
      </c>
      <c r="AU287" s="250" t="s">
        <v>88</v>
      </c>
      <c r="AY287" s="18" t="s">
        <v>168</v>
      </c>
      <c r="BE287" s="251">
        <f>IF(O287="základní",K287,0)</f>
        <v>0</v>
      </c>
      <c r="BF287" s="251">
        <f>IF(O287="snížená",K287,0)</f>
        <v>0</v>
      </c>
      <c r="BG287" s="251">
        <f>IF(O287="zákl. přenesená",K287,0)</f>
        <v>0</v>
      </c>
      <c r="BH287" s="251">
        <f>IF(O287="sníž. přenesená",K287,0)</f>
        <v>0</v>
      </c>
      <c r="BI287" s="251">
        <f>IF(O287="nulová",K287,0)</f>
        <v>0</v>
      </c>
      <c r="BJ287" s="18" t="s">
        <v>176</v>
      </c>
      <c r="BK287" s="251">
        <f>ROUND(P287*H287,2)</f>
        <v>0</v>
      </c>
      <c r="BL287" s="18" t="s">
        <v>176</v>
      </c>
      <c r="BM287" s="250" t="s">
        <v>708</v>
      </c>
    </row>
    <row r="288" s="2" customFormat="1">
      <c r="A288" s="40"/>
      <c r="B288" s="41"/>
      <c r="C288" s="42"/>
      <c r="D288" s="252" t="s">
        <v>178</v>
      </c>
      <c r="E288" s="42"/>
      <c r="F288" s="253" t="s">
        <v>707</v>
      </c>
      <c r="G288" s="42"/>
      <c r="H288" s="42"/>
      <c r="I288" s="154"/>
      <c r="J288" s="154"/>
      <c r="K288" s="42"/>
      <c r="L288" s="42"/>
      <c r="M288" s="46"/>
      <c r="N288" s="254"/>
      <c r="O288" s="255"/>
      <c r="P288" s="87"/>
      <c r="Q288" s="87"/>
      <c r="R288" s="87"/>
      <c r="S288" s="87"/>
      <c r="T288" s="87"/>
      <c r="U288" s="87"/>
      <c r="V288" s="87"/>
      <c r="W288" s="87"/>
      <c r="X288" s="87"/>
      <c r="Y288" s="88"/>
      <c r="Z288" s="40"/>
      <c r="AA288" s="40"/>
      <c r="AB288" s="40"/>
      <c r="AC288" s="40"/>
      <c r="AD288" s="40"/>
      <c r="AE288" s="40"/>
      <c r="AT288" s="18" t="s">
        <v>178</v>
      </c>
      <c r="AU288" s="18" t="s">
        <v>88</v>
      </c>
    </row>
    <row r="289" s="2" customFormat="1" ht="24" customHeight="1">
      <c r="A289" s="40"/>
      <c r="B289" s="41"/>
      <c r="C289" s="290" t="s">
        <v>457</v>
      </c>
      <c r="D289" s="290" t="s">
        <v>426</v>
      </c>
      <c r="E289" s="291" t="s">
        <v>709</v>
      </c>
      <c r="F289" s="292" t="s">
        <v>710</v>
      </c>
      <c r="G289" s="293" t="s">
        <v>224</v>
      </c>
      <c r="H289" s="294">
        <v>10</v>
      </c>
      <c r="I289" s="295"/>
      <c r="J289" s="296"/>
      <c r="K289" s="297">
        <f>ROUND(P289*H289,2)</f>
        <v>0</v>
      </c>
      <c r="L289" s="292" t="s">
        <v>175</v>
      </c>
      <c r="M289" s="298"/>
      <c r="N289" s="299" t="s">
        <v>36</v>
      </c>
      <c r="O289" s="246" t="s">
        <v>52</v>
      </c>
      <c r="P289" s="247">
        <f>I289+J289</f>
        <v>0</v>
      </c>
      <c r="Q289" s="247">
        <f>ROUND(I289*H289,2)</f>
        <v>0</v>
      </c>
      <c r="R289" s="247">
        <f>ROUND(J289*H289,2)</f>
        <v>0</v>
      </c>
      <c r="S289" s="87"/>
      <c r="T289" s="248">
        <f>S289*H289</f>
        <v>0</v>
      </c>
      <c r="U289" s="248">
        <v>0.001</v>
      </c>
      <c r="V289" s="248">
        <f>U289*H289</f>
        <v>0.01</v>
      </c>
      <c r="W289" s="248">
        <v>0</v>
      </c>
      <c r="X289" s="248">
        <f>W289*H289</f>
        <v>0</v>
      </c>
      <c r="Y289" s="249" t="s">
        <v>36</v>
      </c>
      <c r="Z289" s="40"/>
      <c r="AA289" s="40"/>
      <c r="AB289" s="40"/>
      <c r="AC289" s="40"/>
      <c r="AD289" s="40"/>
      <c r="AE289" s="40"/>
      <c r="AR289" s="250" t="s">
        <v>249</v>
      </c>
      <c r="AT289" s="250" t="s">
        <v>426</v>
      </c>
      <c r="AU289" s="250" t="s">
        <v>88</v>
      </c>
      <c r="AY289" s="18" t="s">
        <v>168</v>
      </c>
      <c r="BE289" s="251">
        <f>IF(O289="základní",K289,0)</f>
        <v>0</v>
      </c>
      <c r="BF289" s="251">
        <f>IF(O289="snížená",K289,0)</f>
        <v>0</v>
      </c>
      <c r="BG289" s="251">
        <f>IF(O289="zákl. přenesená",K289,0)</f>
        <v>0</v>
      </c>
      <c r="BH289" s="251">
        <f>IF(O289="sníž. přenesená",K289,0)</f>
        <v>0</v>
      </c>
      <c r="BI289" s="251">
        <f>IF(O289="nulová",K289,0)</f>
        <v>0</v>
      </c>
      <c r="BJ289" s="18" t="s">
        <v>176</v>
      </c>
      <c r="BK289" s="251">
        <f>ROUND(P289*H289,2)</f>
        <v>0</v>
      </c>
      <c r="BL289" s="18" t="s">
        <v>176</v>
      </c>
      <c r="BM289" s="250" t="s">
        <v>711</v>
      </c>
    </row>
    <row r="290" s="2" customFormat="1">
      <c r="A290" s="40"/>
      <c r="B290" s="41"/>
      <c r="C290" s="42"/>
      <c r="D290" s="252" t="s">
        <v>178</v>
      </c>
      <c r="E290" s="42"/>
      <c r="F290" s="253" t="s">
        <v>710</v>
      </c>
      <c r="G290" s="42"/>
      <c r="H290" s="42"/>
      <c r="I290" s="154"/>
      <c r="J290" s="154"/>
      <c r="K290" s="42"/>
      <c r="L290" s="42"/>
      <c r="M290" s="46"/>
      <c r="N290" s="300"/>
      <c r="O290" s="301"/>
      <c r="P290" s="302"/>
      <c r="Q290" s="302"/>
      <c r="R290" s="302"/>
      <c r="S290" s="302"/>
      <c r="T290" s="302"/>
      <c r="U290" s="302"/>
      <c r="V290" s="302"/>
      <c r="W290" s="302"/>
      <c r="X290" s="302"/>
      <c r="Y290" s="303"/>
      <c r="Z290" s="40"/>
      <c r="AA290" s="40"/>
      <c r="AB290" s="40"/>
      <c r="AC290" s="40"/>
      <c r="AD290" s="40"/>
      <c r="AE290" s="40"/>
      <c r="AT290" s="18" t="s">
        <v>178</v>
      </c>
      <c r="AU290" s="18" t="s">
        <v>88</v>
      </c>
    </row>
    <row r="291" s="2" customFormat="1" ht="6.96" customHeight="1">
      <c r="A291" s="40"/>
      <c r="B291" s="62"/>
      <c r="C291" s="63"/>
      <c r="D291" s="63"/>
      <c r="E291" s="63"/>
      <c r="F291" s="63"/>
      <c r="G291" s="63"/>
      <c r="H291" s="63"/>
      <c r="I291" s="184"/>
      <c r="J291" s="184"/>
      <c r="K291" s="63"/>
      <c r="L291" s="63"/>
      <c r="M291" s="46"/>
      <c r="N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</row>
  </sheetData>
  <sheetProtection sheet="1" autoFilter="0" formatColumns="0" formatRows="0" objects="1" scenarios="1" spinCount="100000" saltValue="U5LeiGXjgO0dmsLNNehZd6xSgUlYahFANVYE3zdbu0NwDcDfPoihzhj+YtzYAuxT1tGzBa08hHFnYrk6XO8Y7g==" hashValue="doOOf8w8oXQ7o6A15Gn7BTMAmUywOEO0JN960wLcQaQpLuCmYSUpfXrIjpjpV6idG8KsJq9JYzffj11v7kqF2Q==" algorithmName="SHA-512" password="CDD6"/>
  <autoFilter ref="C89:L290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8:H78"/>
    <mergeCell ref="E80:H80"/>
    <mergeCell ref="E82:H82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46" customWidth="1"/>
    <col min="11" max="11" width="20.17" style="1" customWidth="1"/>
    <col min="12" max="12" width="15.5" style="1" customWidth="1"/>
    <col min="13" max="13" width="9.33" style="1" customWidth="1"/>
    <col min="14" max="14" width="10.83" style="1" hidden="1" customWidth="1"/>
    <col min="15" max="15" width="9.33" style="1" hidden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4.17" style="1" hidden="1" customWidth="1"/>
    <col min="22" max="22" width="14.17" style="1" hidden="1" customWidth="1"/>
    <col min="23" max="23" width="14.17" style="1" hidden="1" customWidth="1"/>
    <col min="24" max="24" width="14.17" style="1" hidden="1" customWidth="1"/>
    <col min="25" max="25" width="14.17" style="1" hidden="1" customWidth="1"/>
    <col min="26" max="26" width="16.33" style="1" customWidth="1"/>
    <col min="27" max="27" width="12.33" style="1" customWidth="1"/>
    <col min="28" max="28" width="15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J2" s="1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9"/>
      <c r="K3" s="148"/>
      <c r="L3" s="148"/>
      <c r="M3" s="21"/>
      <c r="AT3" s="18" t="s">
        <v>90</v>
      </c>
    </row>
    <row r="4" s="1" customFormat="1" ht="24.96" customHeight="1">
      <c r="B4" s="21"/>
      <c r="D4" s="150" t="s">
        <v>132</v>
      </c>
      <c r="I4" s="146"/>
      <c r="J4" s="146"/>
      <c r="M4" s="21"/>
      <c r="N4" s="151" t="s">
        <v>11</v>
      </c>
      <c r="AT4" s="18" t="s">
        <v>5</v>
      </c>
    </row>
    <row r="5" s="1" customFormat="1" ht="6.96" customHeight="1">
      <c r="B5" s="21"/>
      <c r="I5" s="146"/>
      <c r="J5" s="146"/>
      <c r="M5" s="21"/>
    </row>
    <row r="6" s="1" customFormat="1" ht="12" customHeight="1">
      <c r="B6" s="21"/>
      <c r="D6" s="152" t="s">
        <v>17</v>
      </c>
      <c r="I6" s="146"/>
      <c r="J6" s="146"/>
      <c r="M6" s="21"/>
    </row>
    <row r="7" s="1" customFormat="1" ht="16.5" customHeight="1">
      <c r="B7" s="21"/>
      <c r="E7" s="153" t="str">
        <f>'Rekapitulace zakázky'!K6</f>
        <v xml:space="preserve">Oprava trati v úseku Teplice, zámecká zahrada - Úpořiny   ( změna č.1 po prohlídce staveniště )</v>
      </c>
      <c r="F7" s="152"/>
      <c r="G7" s="152"/>
      <c r="H7" s="152"/>
      <c r="I7" s="146"/>
      <c r="J7" s="146"/>
      <c r="M7" s="21"/>
    </row>
    <row r="8" s="1" customFormat="1" ht="12" customHeight="1">
      <c r="B8" s="21"/>
      <c r="D8" s="152" t="s">
        <v>133</v>
      </c>
      <c r="I8" s="146"/>
      <c r="J8" s="146"/>
      <c r="M8" s="21"/>
    </row>
    <row r="9" s="2" customFormat="1" ht="16.5" customHeight="1">
      <c r="A9" s="40"/>
      <c r="B9" s="46"/>
      <c r="C9" s="40"/>
      <c r="D9" s="40"/>
      <c r="E9" s="153" t="s">
        <v>134</v>
      </c>
      <c r="F9" s="40"/>
      <c r="G9" s="40"/>
      <c r="H9" s="40"/>
      <c r="I9" s="154"/>
      <c r="J9" s="154"/>
      <c r="K9" s="40"/>
      <c r="L9" s="40"/>
      <c r="M9" s="15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135</v>
      </c>
      <c r="E10" s="40"/>
      <c r="F10" s="40"/>
      <c r="G10" s="40"/>
      <c r="H10" s="40"/>
      <c r="I10" s="154"/>
      <c r="J10" s="154"/>
      <c r="K10" s="40"/>
      <c r="L10" s="40"/>
      <c r="M10" s="15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712</v>
      </c>
      <c r="F11" s="40"/>
      <c r="G11" s="40"/>
      <c r="H11" s="40"/>
      <c r="I11" s="154"/>
      <c r="J11" s="154"/>
      <c r="K11" s="40"/>
      <c r="L11" s="40"/>
      <c r="M11" s="15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4"/>
      <c r="J12" s="154"/>
      <c r="K12" s="40"/>
      <c r="L12" s="40"/>
      <c r="M12" s="15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19</v>
      </c>
      <c r="E13" s="40"/>
      <c r="F13" s="138" t="s">
        <v>36</v>
      </c>
      <c r="G13" s="40"/>
      <c r="H13" s="40"/>
      <c r="I13" s="157" t="s">
        <v>21</v>
      </c>
      <c r="J13" s="158" t="s">
        <v>36</v>
      </c>
      <c r="K13" s="40"/>
      <c r="L13" s="40"/>
      <c r="M13" s="15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23</v>
      </c>
      <c r="E14" s="40"/>
      <c r="F14" s="138" t="s">
        <v>24</v>
      </c>
      <c r="G14" s="40"/>
      <c r="H14" s="40"/>
      <c r="I14" s="157" t="s">
        <v>25</v>
      </c>
      <c r="J14" s="159" t="str">
        <f>'Rekapitulace zakázky'!AN8</f>
        <v>2. 8. 2019</v>
      </c>
      <c r="K14" s="40"/>
      <c r="L14" s="40"/>
      <c r="M14" s="15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54"/>
      <c r="J15" s="154"/>
      <c r="K15" s="40"/>
      <c r="L15" s="40"/>
      <c r="M15" s="15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31</v>
      </c>
      <c r="E16" s="40"/>
      <c r="F16" s="40"/>
      <c r="G16" s="40"/>
      <c r="H16" s="40"/>
      <c r="I16" s="157" t="s">
        <v>32</v>
      </c>
      <c r="J16" s="158" t="s">
        <v>33</v>
      </c>
      <c r="K16" s="40"/>
      <c r="L16" s="40"/>
      <c r="M16" s="15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34</v>
      </c>
      <c r="F17" s="40"/>
      <c r="G17" s="40"/>
      <c r="H17" s="40"/>
      <c r="I17" s="157" t="s">
        <v>35</v>
      </c>
      <c r="J17" s="158" t="s">
        <v>36</v>
      </c>
      <c r="K17" s="40"/>
      <c r="L17" s="40"/>
      <c r="M17" s="15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4"/>
      <c r="J18" s="154"/>
      <c r="K18" s="40"/>
      <c r="L18" s="40"/>
      <c r="M18" s="15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37</v>
      </c>
      <c r="E19" s="40"/>
      <c r="F19" s="40"/>
      <c r="G19" s="40"/>
      <c r="H19" s="40"/>
      <c r="I19" s="157" t="s">
        <v>32</v>
      </c>
      <c r="J19" s="34" t="str">
        <f>'Rekapitulace zakázky'!AN13</f>
        <v>Vyplň údaj</v>
      </c>
      <c r="K19" s="40"/>
      <c r="L19" s="40"/>
      <c r="M19" s="15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8"/>
      <c r="G20" s="138"/>
      <c r="H20" s="138"/>
      <c r="I20" s="157" t="s">
        <v>35</v>
      </c>
      <c r="J20" s="34" t="str">
        <f>'Rekapitulace zakázky'!AN14</f>
        <v>Vyplň údaj</v>
      </c>
      <c r="K20" s="40"/>
      <c r="L20" s="40"/>
      <c r="M20" s="15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4"/>
      <c r="J21" s="154"/>
      <c r="K21" s="40"/>
      <c r="L21" s="40"/>
      <c r="M21" s="15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39</v>
      </c>
      <c r="E22" s="40"/>
      <c r="F22" s="40"/>
      <c r="G22" s="40"/>
      <c r="H22" s="40"/>
      <c r="I22" s="157" t="s">
        <v>32</v>
      </c>
      <c r="J22" s="158" t="str">
        <f>IF('Rekapitulace zakázky'!AN16="","",'Rekapitulace zakázky'!AN16)</f>
        <v/>
      </c>
      <c r="K22" s="40"/>
      <c r="L22" s="40"/>
      <c r="M22" s="15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tr">
        <f>IF('Rekapitulace zakázky'!E17="","",'Rekapitulace zakázky'!E17)</f>
        <v xml:space="preserve"> </v>
      </c>
      <c r="F23" s="40"/>
      <c r="G23" s="40"/>
      <c r="H23" s="40"/>
      <c r="I23" s="157" t="s">
        <v>35</v>
      </c>
      <c r="J23" s="158" t="str">
        <f>IF('Rekapitulace zakázky'!AN17="","",'Rekapitulace zakázky'!AN17)</f>
        <v/>
      </c>
      <c r="K23" s="40"/>
      <c r="L23" s="40"/>
      <c r="M23" s="15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4"/>
      <c r="J24" s="154"/>
      <c r="K24" s="40"/>
      <c r="L24" s="40"/>
      <c r="M24" s="15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41</v>
      </c>
      <c r="E25" s="40"/>
      <c r="F25" s="40"/>
      <c r="G25" s="40"/>
      <c r="H25" s="40"/>
      <c r="I25" s="157" t="s">
        <v>32</v>
      </c>
      <c r="J25" s="158" t="s">
        <v>36</v>
      </c>
      <c r="K25" s="40"/>
      <c r="L25" s="40"/>
      <c r="M25" s="15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42</v>
      </c>
      <c r="F26" s="40"/>
      <c r="G26" s="40"/>
      <c r="H26" s="40"/>
      <c r="I26" s="157" t="s">
        <v>35</v>
      </c>
      <c r="J26" s="158" t="s">
        <v>36</v>
      </c>
      <c r="K26" s="40"/>
      <c r="L26" s="40"/>
      <c r="M26" s="15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4"/>
      <c r="J27" s="154"/>
      <c r="K27" s="40"/>
      <c r="L27" s="40"/>
      <c r="M27" s="15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43</v>
      </c>
      <c r="E28" s="40"/>
      <c r="F28" s="40"/>
      <c r="G28" s="40"/>
      <c r="H28" s="40"/>
      <c r="I28" s="154"/>
      <c r="J28" s="154"/>
      <c r="K28" s="40"/>
      <c r="L28" s="40"/>
      <c r="M28" s="15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60"/>
      <c r="B29" s="161"/>
      <c r="C29" s="160"/>
      <c r="D29" s="160"/>
      <c r="E29" s="162" t="s">
        <v>44</v>
      </c>
      <c r="F29" s="162"/>
      <c r="G29" s="162"/>
      <c r="H29" s="162"/>
      <c r="I29" s="163"/>
      <c r="J29" s="163"/>
      <c r="K29" s="160"/>
      <c r="L29" s="160"/>
      <c r="M29" s="16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4"/>
      <c r="J30" s="154"/>
      <c r="K30" s="40"/>
      <c r="L30" s="40"/>
      <c r="M30" s="15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6"/>
      <c r="J31" s="166"/>
      <c r="K31" s="165"/>
      <c r="L31" s="165"/>
      <c r="M31" s="15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52" t="s">
        <v>137</v>
      </c>
      <c r="F32" s="40"/>
      <c r="G32" s="40"/>
      <c r="H32" s="40"/>
      <c r="I32" s="154"/>
      <c r="J32" s="154"/>
      <c r="K32" s="167">
        <f>I65</f>
        <v>0</v>
      </c>
      <c r="L32" s="40"/>
      <c r="M32" s="15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52" t="s">
        <v>138</v>
      </c>
      <c r="F33" s="40"/>
      <c r="G33" s="40"/>
      <c r="H33" s="40"/>
      <c r="I33" s="154"/>
      <c r="J33" s="154"/>
      <c r="K33" s="167">
        <f>J65</f>
        <v>0</v>
      </c>
      <c r="L33" s="40"/>
      <c r="M33" s="15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8" t="s">
        <v>45</v>
      </c>
      <c r="E34" s="40"/>
      <c r="F34" s="40"/>
      <c r="G34" s="40"/>
      <c r="H34" s="40"/>
      <c r="I34" s="154"/>
      <c r="J34" s="154"/>
      <c r="K34" s="169">
        <f>ROUND(K90, 2)</f>
        <v>0</v>
      </c>
      <c r="L34" s="40"/>
      <c r="M34" s="15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5"/>
      <c r="E35" s="165"/>
      <c r="F35" s="165"/>
      <c r="G35" s="165"/>
      <c r="H35" s="165"/>
      <c r="I35" s="166"/>
      <c r="J35" s="166"/>
      <c r="K35" s="165"/>
      <c r="L35" s="165"/>
      <c r="M35" s="15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70" t="s">
        <v>47</v>
      </c>
      <c r="G36" s="40"/>
      <c r="H36" s="40"/>
      <c r="I36" s="171" t="s">
        <v>46</v>
      </c>
      <c r="J36" s="154"/>
      <c r="K36" s="170" t="s">
        <v>48</v>
      </c>
      <c r="L36" s="40"/>
      <c r="M36" s="15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172" t="s">
        <v>49</v>
      </c>
      <c r="E37" s="152" t="s">
        <v>50</v>
      </c>
      <c r="F37" s="167">
        <f>ROUND((SUM(BE90:BE183)),  2)</f>
        <v>0</v>
      </c>
      <c r="G37" s="40"/>
      <c r="H37" s="40"/>
      <c r="I37" s="173">
        <v>0.20999999999999999</v>
      </c>
      <c r="J37" s="154"/>
      <c r="K37" s="167">
        <f>ROUND(((SUM(BE90:BE183))*I37),  2)</f>
        <v>0</v>
      </c>
      <c r="L37" s="40"/>
      <c r="M37" s="15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7">
        <f>ROUND((SUM(BF90:BF183)),  2)</f>
        <v>0</v>
      </c>
      <c r="G38" s="40"/>
      <c r="H38" s="40"/>
      <c r="I38" s="173">
        <v>0.14999999999999999</v>
      </c>
      <c r="J38" s="154"/>
      <c r="K38" s="167">
        <f>ROUND(((SUM(BF90:BF183))*I38),  2)</f>
        <v>0</v>
      </c>
      <c r="L38" s="40"/>
      <c r="M38" s="15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14.4" customHeight="1">
      <c r="A39" s="40"/>
      <c r="B39" s="46"/>
      <c r="C39" s="40"/>
      <c r="D39" s="152" t="s">
        <v>49</v>
      </c>
      <c r="E39" s="152" t="s">
        <v>52</v>
      </c>
      <c r="F39" s="167">
        <f>ROUND((SUM(BG90:BG183)),  2)</f>
        <v>0</v>
      </c>
      <c r="G39" s="40"/>
      <c r="H39" s="40"/>
      <c r="I39" s="173">
        <v>0.20999999999999999</v>
      </c>
      <c r="J39" s="154"/>
      <c r="K39" s="167">
        <f>0</f>
        <v>0</v>
      </c>
      <c r="L39" s="40"/>
      <c r="M39" s="15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152" t="s">
        <v>53</v>
      </c>
      <c r="F40" s="167">
        <f>ROUND((SUM(BH90:BH183)),  2)</f>
        <v>0</v>
      </c>
      <c r="G40" s="40"/>
      <c r="H40" s="40"/>
      <c r="I40" s="173">
        <v>0.14999999999999999</v>
      </c>
      <c r="J40" s="154"/>
      <c r="K40" s="167">
        <f>0</f>
        <v>0</v>
      </c>
      <c r="L40" s="40"/>
      <c r="M40" s="15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2" t="s">
        <v>54</v>
      </c>
      <c r="F41" s="167">
        <f>ROUND((SUM(BI90:BI183)),  2)</f>
        <v>0</v>
      </c>
      <c r="G41" s="40"/>
      <c r="H41" s="40"/>
      <c r="I41" s="173">
        <v>0</v>
      </c>
      <c r="J41" s="154"/>
      <c r="K41" s="167">
        <f>0</f>
        <v>0</v>
      </c>
      <c r="L41" s="40"/>
      <c r="M41" s="15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54"/>
      <c r="J42" s="154"/>
      <c r="K42" s="40"/>
      <c r="L42" s="40"/>
      <c r="M42" s="15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74"/>
      <c r="D43" s="175" t="s">
        <v>55</v>
      </c>
      <c r="E43" s="176"/>
      <c r="F43" s="176"/>
      <c r="G43" s="177" t="s">
        <v>56</v>
      </c>
      <c r="H43" s="178" t="s">
        <v>57</v>
      </c>
      <c r="I43" s="179"/>
      <c r="J43" s="179"/>
      <c r="K43" s="180">
        <f>SUM(K34:K41)</f>
        <v>0</v>
      </c>
      <c r="L43" s="181"/>
      <c r="M43" s="15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82"/>
      <c r="C44" s="183"/>
      <c r="D44" s="183"/>
      <c r="E44" s="183"/>
      <c r="F44" s="183"/>
      <c r="G44" s="183"/>
      <c r="H44" s="183"/>
      <c r="I44" s="184"/>
      <c r="J44" s="184"/>
      <c r="K44" s="183"/>
      <c r="L44" s="183"/>
      <c r="M44" s="15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85"/>
      <c r="C48" s="186"/>
      <c r="D48" s="186"/>
      <c r="E48" s="186"/>
      <c r="F48" s="186"/>
      <c r="G48" s="186"/>
      <c r="H48" s="186"/>
      <c r="I48" s="187"/>
      <c r="J48" s="187"/>
      <c r="K48" s="186"/>
      <c r="L48" s="186"/>
      <c r="M48" s="155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4" t="s">
        <v>139</v>
      </c>
      <c r="D49" s="42"/>
      <c r="E49" s="42"/>
      <c r="F49" s="42"/>
      <c r="G49" s="42"/>
      <c r="H49" s="42"/>
      <c r="I49" s="154"/>
      <c r="J49" s="154"/>
      <c r="K49" s="42"/>
      <c r="L49" s="42"/>
      <c r="M49" s="155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54"/>
      <c r="J50" s="154"/>
      <c r="K50" s="42"/>
      <c r="L50" s="42"/>
      <c r="M50" s="155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17</v>
      </c>
      <c r="D51" s="42"/>
      <c r="E51" s="42"/>
      <c r="F51" s="42"/>
      <c r="G51" s="42"/>
      <c r="H51" s="42"/>
      <c r="I51" s="154"/>
      <c r="J51" s="154"/>
      <c r="K51" s="42"/>
      <c r="L51" s="42"/>
      <c r="M51" s="155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8" t="str">
        <f>E7</f>
        <v xml:space="preserve">Oprava trati v úseku Teplice, zámecká zahrada - Úpořiny   ( změna č.1 po prohlídce staveniště )</v>
      </c>
      <c r="F52" s="33"/>
      <c r="G52" s="33"/>
      <c r="H52" s="33"/>
      <c r="I52" s="154"/>
      <c r="J52" s="154"/>
      <c r="K52" s="42"/>
      <c r="L52" s="42"/>
      <c r="M52" s="155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146"/>
      <c r="J53" s="146"/>
      <c r="K53" s="23"/>
      <c r="L53" s="23"/>
      <c r="M53" s="21"/>
    </row>
    <row r="54" s="2" customFormat="1" ht="16.5" customHeight="1">
      <c r="A54" s="40"/>
      <c r="B54" s="41"/>
      <c r="C54" s="42"/>
      <c r="D54" s="42"/>
      <c r="E54" s="188" t="s">
        <v>134</v>
      </c>
      <c r="F54" s="42"/>
      <c r="G54" s="42"/>
      <c r="H54" s="42"/>
      <c r="I54" s="154"/>
      <c r="J54" s="154"/>
      <c r="K54" s="42"/>
      <c r="L54" s="42"/>
      <c r="M54" s="155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3" t="s">
        <v>135</v>
      </c>
      <c r="D55" s="42"/>
      <c r="E55" s="42"/>
      <c r="F55" s="42"/>
      <c r="G55" s="42"/>
      <c r="H55" s="42"/>
      <c r="I55" s="154"/>
      <c r="J55" s="154"/>
      <c r="K55" s="42"/>
      <c r="L55" s="42"/>
      <c r="M55" s="155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2" t="str">
        <f>E11</f>
        <v>Č4 - nástupiště Prosetice</v>
      </c>
      <c r="F56" s="42"/>
      <c r="G56" s="42"/>
      <c r="H56" s="42"/>
      <c r="I56" s="154"/>
      <c r="J56" s="154"/>
      <c r="K56" s="42"/>
      <c r="L56" s="42"/>
      <c r="M56" s="155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54"/>
      <c r="J57" s="154"/>
      <c r="K57" s="42"/>
      <c r="L57" s="42"/>
      <c r="M57" s="155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3" t="s">
        <v>23</v>
      </c>
      <c r="D58" s="42"/>
      <c r="E58" s="42"/>
      <c r="F58" s="28" t="str">
        <f>F14</f>
        <v>TK Řetenice - Úpořiny</v>
      </c>
      <c r="G58" s="42"/>
      <c r="H58" s="42"/>
      <c r="I58" s="157" t="s">
        <v>25</v>
      </c>
      <c r="J58" s="159" t="str">
        <f>IF(J14="","",J14)</f>
        <v>2. 8. 2019</v>
      </c>
      <c r="K58" s="42"/>
      <c r="L58" s="42"/>
      <c r="M58" s="155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54"/>
      <c r="J59" s="154"/>
      <c r="K59" s="42"/>
      <c r="L59" s="42"/>
      <c r="M59" s="155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3" t="s">
        <v>31</v>
      </c>
      <c r="D60" s="42"/>
      <c r="E60" s="42"/>
      <c r="F60" s="28" t="str">
        <f>E17</f>
        <v>SŽDC s.o. OŘ UNL, ST Most</v>
      </c>
      <c r="G60" s="42"/>
      <c r="H60" s="42"/>
      <c r="I60" s="157" t="s">
        <v>39</v>
      </c>
      <c r="J60" s="189" t="str">
        <f>E23</f>
        <v xml:space="preserve"> </v>
      </c>
      <c r="K60" s="42"/>
      <c r="L60" s="42"/>
      <c r="M60" s="15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3" t="s">
        <v>37</v>
      </c>
      <c r="D61" s="42"/>
      <c r="E61" s="42"/>
      <c r="F61" s="28" t="str">
        <f>IF(E20="","",E20)</f>
        <v>Vyplň údaj</v>
      </c>
      <c r="G61" s="42"/>
      <c r="H61" s="42"/>
      <c r="I61" s="157" t="s">
        <v>41</v>
      </c>
      <c r="J61" s="189" t="str">
        <f>E26</f>
        <v>Ing. Střítezský Petr</v>
      </c>
      <c r="K61" s="42"/>
      <c r="L61" s="42"/>
      <c r="M61" s="15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54"/>
      <c r="J62" s="154"/>
      <c r="K62" s="42"/>
      <c r="L62" s="42"/>
      <c r="M62" s="155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90" t="s">
        <v>140</v>
      </c>
      <c r="D63" s="191"/>
      <c r="E63" s="191"/>
      <c r="F63" s="191"/>
      <c r="G63" s="191"/>
      <c r="H63" s="191"/>
      <c r="I63" s="192" t="s">
        <v>141</v>
      </c>
      <c r="J63" s="192" t="s">
        <v>142</v>
      </c>
      <c r="K63" s="193" t="s">
        <v>143</v>
      </c>
      <c r="L63" s="191"/>
      <c r="M63" s="155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54"/>
      <c r="J64" s="154"/>
      <c r="K64" s="42"/>
      <c r="L64" s="42"/>
      <c r="M64" s="15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94" t="s">
        <v>79</v>
      </c>
      <c r="D65" s="42"/>
      <c r="E65" s="42"/>
      <c r="F65" s="42"/>
      <c r="G65" s="42"/>
      <c r="H65" s="42"/>
      <c r="I65" s="195">
        <f>Q90</f>
        <v>0</v>
      </c>
      <c r="J65" s="195">
        <f>R90</f>
        <v>0</v>
      </c>
      <c r="K65" s="105">
        <f>K90</f>
        <v>0</v>
      </c>
      <c r="L65" s="42"/>
      <c r="M65" s="15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8" t="s">
        <v>144</v>
      </c>
    </row>
    <row r="66" s="9" customFormat="1" ht="24.96" customHeight="1">
      <c r="A66" s="9"/>
      <c r="B66" s="196"/>
      <c r="C66" s="197"/>
      <c r="D66" s="198" t="s">
        <v>145</v>
      </c>
      <c r="E66" s="199"/>
      <c r="F66" s="199"/>
      <c r="G66" s="199"/>
      <c r="H66" s="199"/>
      <c r="I66" s="200">
        <f>Q91</f>
        <v>0</v>
      </c>
      <c r="J66" s="200">
        <f>R91</f>
        <v>0</v>
      </c>
      <c r="K66" s="201">
        <f>K91</f>
        <v>0</v>
      </c>
      <c r="L66" s="197"/>
      <c r="M66" s="20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203"/>
      <c r="C67" s="130"/>
      <c r="D67" s="204" t="s">
        <v>146</v>
      </c>
      <c r="E67" s="205"/>
      <c r="F67" s="205"/>
      <c r="G67" s="205"/>
      <c r="H67" s="205"/>
      <c r="I67" s="206">
        <f>Q92</f>
        <v>0</v>
      </c>
      <c r="J67" s="206">
        <f>R92</f>
        <v>0</v>
      </c>
      <c r="K67" s="207">
        <f>K92</f>
        <v>0</v>
      </c>
      <c r="L67" s="130"/>
      <c r="M67" s="20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96"/>
      <c r="C68" s="197"/>
      <c r="D68" s="198" t="s">
        <v>147</v>
      </c>
      <c r="E68" s="199"/>
      <c r="F68" s="199"/>
      <c r="G68" s="199"/>
      <c r="H68" s="199"/>
      <c r="I68" s="200">
        <f>Q169</f>
        <v>0</v>
      </c>
      <c r="J68" s="200">
        <f>R169</f>
        <v>0</v>
      </c>
      <c r="K68" s="201">
        <f>K169</f>
        <v>0</v>
      </c>
      <c r="L68" s="197"/>
      <c r="M68" s="20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154"/>
      <c r="J69" s="154"/>
      <c r="K69" s="42"/>
      <c r="L69" s="42"/>
      <c r="M69" s="155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2"/>
      <c r="C70" s="63"/>
      <c r="D70" s="63"/>
      <c r="E70" s="63"/>
      <c r="F70" s="63"/>
      <c r="G70" s="63"/>
      <c r="H70" s="63"/>
      <c r="I70" s="184"/>
      <c r="J70" s="184"/>
      <c r="K70" s="63"/>
      <c r="L70" s="63"/>
      <c r="M70" s="155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4"/>
      <c r="C74" s="65"/>
      <c r="D74" s="65"/>
      <c r="E74" s="65"/>
      <c r="F74" s="65"/>
      <c r="G74" s="65"/>
      <c r="H74" s="65"/>
      <c r="I74" s="187"/>
      <c r="J74" s="187"/>
      <c r="K74" s="65"/>
      <c r="L74" s="65"/>
      <c r="M74" s="155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148</v>
      </c>
      <c r="D75" s="42"/>
      <c r="E75" s="42"/>
      <c r="F75" s="42"/>
      <c r="G75" s="42"/>
      <c r="H75" s="42"/>
      <c r="I75" s="154"/>
      <c r="J75" s="154"/>
      <c r="K75" s="42"/>
      <c r="L75" s="42"/>
      <c r="M75" s="15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54"/>
      <c r="J76" s="154"/>
      <c r="K76" s="42"/>
      <c r="L76" s="42"/>
      <c r="M76" s="15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2"/>
      <c r="E77" s="42"/>
      <c r="F77" s="42"/>
      <c r="G77" s="42"/>
      <c r="H77" s="42"/>
      <c r="I77" s="154"/>
      <c r="J77" s="154"/>
      <c r="K77" s="42"/>
      <c r="L77" s="42"/>
      <c r="M77" s="15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88" t="str">
        <f>E7</f>
        <v xml:space="preserve">Oprava trati v úseku Teplice, zámecká zahrada - Úpořiny   ( změna č.1 po prohlídce staveniště )</v>
      </c>
      <c r="F78" s="33"/>
      <c r="G78" s="33"/>
      <c r="H78" s="33"/>
      <c r="I78" s="154"/>
      <c r="J78" s="154"/>
      <c r="K78" s="42"/>
      <c r="L78" s="42"/>
      <c r="M78" s="155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2"/>
      <c r="C79" s="33" t="s">
        <v>133</v>
      </c>
      <c r="D79" s="23"/>
      <c r="E79" s="23"/>
      <c r="F79" s="23"/>
      <c r="G79" s="23"/>
      <c r="H79" s="23"/>
      <c r="I79" s="146"/>
      <c r="J79" s="146"/>
      <c r="K79" s="23"/>
      <c r="L79" s="23"/>
      <c r="M79" s="21"/>
    </row>
    <row r="80" s="2" customFormat="1" ht="16.5" customHeight="1">
      <c r="A80" s="40"/>
      <c r="B80" s="41"/>
      <c r="C80" s="42"/>
      <c r="D80" s="42"/>
      <c r="E80" s="188" t="s">
        <v>134</v>
      </c>
      <c r="F80" s="42"/>
      <c r="G80" s="42"/>
      <c r="H80" s="42"/>
      <c r="I80" s="154"/>
      <c r="J80" s="154"/>
      <c r="K80" s="42"/>
      <c r="L80" s="42"/>
      <c r="M80" s="15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135</v>
      </c>
      <c r="D81" s="42"/>
      <c r="E81" s="42"/>
      <c r="F81" s="42"/>
      <c r="G81" s="42"/>
      <c r="H81" s="42"/>
      <c r="I81" s="154"/>
      <c r="J81" s="154"/>
      <c r="K81" s="42"/>
      <c r="L81" s="42"/>
      <c r="M81" s="15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2" t="str">
        <f>E11</f>
        <v>Č4 - nástupiště Prosetice</v>
      </c>
      <c r="F82" s="42"/>
      <c r="G82" s="42"/>
      <c r="H82" s="42"/>
      <c r="I82" s="154"/>
      <c r="J82" s="154"/>
      <c r="K82" s="42"/>
      <c r="L82" s="42"/>
      <c r="M82" s="15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54"/>
      <c r="J83" s="154"/>
      <c r="K83" s="42"/>
      <c r="L83" s="42"/>
      <c r="M83" s="15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23</v>
      </c>
      <c r="D84" s="42"/>
      <c r="E84" s="42"/>
      <c r="F84" s="28" t="str">
        <f>F14</f>
        <v>TK Řetenice - Úpořiny</v>
      </c>
      <c r="G84" s="42"/>
      <c r="H84" s="42"/>
      <c r="I84" s="157" t="s">
        <v>25</v>
      </c>
      <c r="J84" s="159" t="str">
        <f>IF(J14="","",J14)</f>
        <v>2. 8. 2019</v>
      </c>
      <c r="K84" s="42"/>
      <c r="L84" s="42"/>
      <c r="M84" s="15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54"/>
      <c r="J85" s="154"/>
      <c r="K85" s="42"/>
      <c r="L85" s="42"/>
      <c r="M85" s="15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3" t="s">
        <v>31</v>
      </c>
      <c r="D86" s="42"/>
      <c r="E86" s="42"/>
      <c r="F86" s="28" t="str">
        <f>E17</f>
        <v>SŽDC s.o. OŘ UNL, ST Most</v>
      </c>
      <c r="G86" s="42"/>
      <c r="H86" s="42"/>
      <c r="I86" s="157" t="s">
        <v>39</v>
      </c>
      <c r="J86" s="189" t="str">
        <f>E23</f>
        <v xml:space="preserve"> </v>
      </c>
      <c r="K86" s="42"/>
      <c r="L86" s="42"/>
      <c r="M86" s="15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3" t="s">
        <v>37</v>
      </c>
      <c r="D87" s="42"/>
      <c r="E87" s="42"/>
      <c r="F87" s="28" t="str">
        <f>IF(E20="","",E20)</f>
        <v>Vyplň údaj</v>
      </c>
      <c r="G87" s="42"/>
      <c r="H87" s="42"/>
      <c r="I87" s="157" t="s">
        <v>41</v>
      </c>
      <c r="J87" s="189" t="str">
        <f>E26</f>
        <v>Ing. Střítezský Petr</v>
      </c>
      <c r="K87" s="42"/>
      <c r="L87" s="42"/>
      <c r="M87" s="15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154"/>
      <c r="J88" s="154"/>
      <c r="K88" s="42"/>
      <c r="L88" s="42"/>
      <c r="M88" s="15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209"/>
      <c r="B89" s="210"/>
      <c r="C89" s="211" t="s">
        <v>149</v>
      </c>
      <c r="D89" s="212" t="s">
        <v>64</v>
      </c>
      <c r="E89" s="212" t="s">
        <v>60</v>
      </c>
      <c r="F89" s="212" t="s">
        <v>61</v>
      </c>
      <c r="G89" s="212" t="s">
        <v>150</v>
      </c>
      <c r="H89" s="212" t="s">
        <v>151</v>
      </c>
      <c r="I89" s="213" t="s">
        <v>152</v>
      </c>
      <c r="J89" s="213" t="s">
        <v>153</v>
      </c>
      <c r="K89" s="212" t="s">
        <v>143</v>
      </c>
      <c r="L89" s="214" t="s">
        <v>154</v>
      </c>
      <c r="M89" s="215"/>
      <c r="N89" s="95" t="s">
        <v>36</v>
      </c>
      <c r="O89" s="96" t="s">
        <v>49</v>
      </c>
      <c r="P89" s="96" t="s">
        <v>155</v>
      </c>
      <c r="Q89" s="96" t="s">
        <v>156</v>
      </c>
      <c r="R89" s="96" t="s">
        <v>157</v>
      </c>
      <c r="S89" s="96" t="s">
        <v>158</v>
      </c>
      <c r="T89" s="96" t="s">
        <v>159</v>
      </c>
      <c r="U89" s="96" t="s">
        <v>160</v>
      </c>
      <c r="V89" s="96" t="s">
        <v>161</v>
      </c>
      <c r="W89" s="96" t="s">
        <v>162</v>
      </c>
      <c r="X89" s="96" t="s">
        <v>163</v>
      </c>
      <c r="Y89" s="97" t="s">
        <v>164</v>
      </c>
      <c r="Z89" s="209"/>
      <c r="AA89" s="209"/>
      <c r="AB89" s="209"/>
      <c r="AC89" s="209"/>
      <c r="AD89" s="209"/>
      <c r="AE89" s="209"/>
    </row>
    <row r="90" s="2" customFormat="1" ht="22.8" customHeight="1">
      <c r="A90" s="40"/>
      <c r="B90" s="41"/>
      <c r="C90" s="102" t="s">
        <v>165</v>
      </c>
      <c r="D90" s="42"/>
      <c r="E90" s="42"/>
      <c r="F90" s="42"/>
      <c r="G90" s="42"/>
      <c r="H90" s="42"/>
      <c r="I90" s="154"/>
      <c r="J90" s="154"/>
      <c r="K90" s="216">
        <f>BK90</f>
        <v>0</v>
      </c>
      <c r="L90" s="42"/>
      <c r="M90" s="46"/>
      <c r="N90" s="98"/>
      <c r="O90" s="217"/>
      <c r="P90" s="99"/>
      <c r="Q90" s="218">
        <f>Q91+Q169</f>
        <v>0</v>
      </c>
      <c r="R90" s="218">
        <f>R91+R169</f>
        <v>0</v>
      </c>
      <c r="S90" s="99"/>
      <c r="T90" s="219">
        <f>T91+T169</f>
        <v>0</v>
      </c>
      <c r="U90" s="99"/>
      <c r="V90" s="219">
        <f>V91+V169</f>
        <v>66.86842</v>
      </c>
      <c r="W90" s="99"/>
      <c r="X90" s="219">
        <f>X91+X169</f>
        <v>0</v>
      </c>
      <c r="Y90" s="100"/>
      <c r="Z90" s="40"/>
      <c r="AA90" s="40"/>
      <c r="AB90" s="40"/>
      <c r="AC90" s="40"/>
      <c r="AD90" s="40"/>
      <c r="AE90" s="40"/>
      <c r="AT90" s="18" t="s">
        <v>80</v>
      </c>
      <c r="AU90" s="18" t="s">
        <v>144</v>
      </c>
      <c r="BK90" s="220">
        <f>BK91+BK169</f>
        <v>0</v>
      </c>
    </row>
    <row r="91" s="12" customFormat="1" ht="25.92" customHeight="1">
      <c r="A91" s="12"/>
      <c r="B91" s="221"/>
      <c r="C91" s="222"/>
      <c r="D91" s="223" t="s">
        <v>80</v>
      </c>
      <c r="E91" s="224" t="s">
        <v>166</v>
      </c>
      <c r="F91" s="224" t="s">
        <v>167</v>
      </c>
      <c r="G91" s="222"/>
      <c r="H91" s="222"/>
      <c r="I91" s="225"/>
      <c r="J91" s="225"/>
      <c r="K91" s="226">
        <f>BK91</f>
        <v>0</v>
      </c>
      <c r="L91" s="222"/>
      <c r="M91" s="227"/>
      <c r="N91" s="228"/>
      <c r="O91" s="229"/>
      <c r="P91" s="229"/>
      <c r="Q91" s="230">
        <f>Q92</f>
        <v>0</v>
      </c>
      <c r="R91" s="230">
        <f>R92</f>
        <v>0</v>
      </c>
      <c r="S91" s="229"/>
      <c r="T91" s="231">
        <f>T92</f>
        <v>0</v>
      </c>
      <c r="U91" s="229"/>
      <c r="V91" s="231">
        <f>V92</f>
        <v>66.86842</v>
      </c>
      <c r="W91" s="229"/>
      <c r="X91" s="231">
        <f>X92</f>
        <v>0</v>
      </c>
      <c r="Y91" s="232"/>
      <c r="Z91" s="12"/>
      <c r="AA91" s="12"/>
      <c r="AB91" s="12"/>
      <c r="AC91" s="12"/>
      <c r="AD91" s="12"/>
      <c r="AE91" s="12"/>
      <c r="AR91" s="233" t="s">
        <v>88</v>
      </c>
      <c r="AT91" s="234" t="s">
        <v>80</v>
      </c>
      <c r="AU91" s="234" t="s">
        <v>81</v>
      </c>
      <c r="AY91" s="233" t="s">
        <v>168</v>
      </c>
      <c r="BK91" s="235">
        <f>BK92</f>
        <v>0</v>
      </c>
    </row>
    <row r="92" s="12" customFormat="1" ht="22.8" customHeight="1">
      <c r="A92" s="12"/>
      <c r="B92" s="221"/>
      <c r="C92" s="222"/>
      <c r="D92" s="223" t="s">
        <v>80</v>
      </c>
      <c r="E92" s="236" t="s">
        <v>169</v>
      </c>
      <c r="F92" s="236" t="s">
        <v>170</v>
      </c>
      <c r="G92" s="222"/>
      <c r="H92" s="222"/>
      <c r="I92" s="225"/>
      <c r="J92" s="225"/>
      <c r="K92" s="237">
        <f>BK92</f>
        <v>0</v>
      </c>
      <c r="L92" s="222"/>
      <c r="M92" s="227"/>
      <c r="N92" s="228"/>
      <c r="O92" s="229"/>
      <c r="P92" s="229"/>
      <c r="Q92" s="230">
        <f>SUM(Q93:Q168)</f>
        <v>0</v>
      </c>
      <c r="R92" s="230">
        <f>SUM(R93:R168)</f>
        <v>0</v>
      </c>
      <c r="S92" s="229"/>
      <c r="T92" s="231">
        <f>SUM(T93:T168)</f>
        <v>0</v>
      </c>
      <c r="U92" s="229"/>
      <c r="V92" s="231">
        <f>SUM(V93:V168)</f>
        <v>66.86842</v>
      </c>
      <c r="W92" s="229"/>
      <c r="X92" s="231">
        <f>SUM(X93:X168)</f>
        <v>0</v>
      </c>
      <c r="Y92" s="232"/>
      <c r="Z92" s="12"/>
      <c r="AA92" s="12"/>
      <c r="AB92" s="12"/>
      <c r="AC92" s="12"/>
      <c r="AD92" s="12"/>
      <c r="AE92" s="12"/>
      <c r="AR92" s="233" t="s">
        <v>88</v>
      </c>
      <c r="AT92" s="234" t="s">
        <v>80</v>
      </c>
      <c r="AU92" s="234" t="s">
        <v>88</v>
      </c>
      <c r="AY92" s="233" t="s">
        <v>168</v>
      </c>
      <c r="BK92" s="235">
        <f>SUM(BK93:BK168)</f>
        <v>0</v>
      </c>
    </row>
    <row r="93" s="2" customFormat="1" ht="24" customHeight="1">
      <c r="A93" s="40"/>
      <c r="B93" s="41"/>
      <c r="C93" s="238" t="s">
        <v>88</v>
      </c>
      <c r="D93" s="238" t="s">
        <v>171</v>
      </c>
      <c r="E93" s="239" t="s">
        <v>501</v>
      </c>
      <c r="F93" s="240" t="s">
        <v>502</v>
      </c>
      <c r="G93" s="241" t="s">
        <v>203</v>
      </c>
      <c r="H93" s="242">
        <v>2</v>
      </c>
      <c r="I93" s="243"/>
      <c r="J93" s="243"/>
      <c r="K93" s="244">
        <f>ROUND(P93*H93,2)</f>
        <v>0</v>
      </c>
      <c r="L93" s="240" t="s">
        <v>175</v>
      </c>
      <c r="M93" s="46"/>
      <c r="N93" s="245" t="s">
        <v>36</v>
      </c>
      <c r="O93" s="246" t="s">
        <v>52</v>
      </c>
      <c r="P93" s="247">
        <f>I93+J93</f>
        <v>0</v>
      </c>
      <c r="Q93" s="247">
        <f>ROUND(I93*H93,2)</f>
        <v>0</v>
      </c>
      <c r="R93" s="247">
        <f>ROUND(J93*H93,2)</f>
        <v>0</v>
      </c>
      <c r="S93" s="87"/>
      <c r="T93" s="248">
        <f>S93*H93</f>
        <v>0</v>
      </c>
      <c r="U93" s="248">
        <v>0</v>
      </c>
      <c r="V93" s="248">
        <f>U93*H93</f>
        <v>0</v>
      </c>
      <c r="W93" s="248">
        <v>0</v>
      </c>
      <c r="X93" s="248">
        <f>W93*H93</f>
        <v>0</v>
      </c>
      <c r="Y93" s="249" t="s">
        <v>36</v>
      </c>
      <c r="Z93" s="40"/>
      <c r="AA93" s="40"/>
      <c r="AB93" s="40"/>
      <c r="AC93" s="40"/>
      <c r="AD93" s="40"/>
      <c r="AE93" s="40"/>
      <c r="AR93" s="250" t="s">
        <v>176</v>
      </c>
      <c r="AT93" s="250" t="s">
        <v>171</v>
      </c>
      <c r="AU93" s="250" t="s">
        <v>90</v>
      </c>
      <c r="AY93" s="18" t="s">
        <v>168</v>
      </c>
      <c r="BE93" s="251">
        <f>IF(O93="základní",K93,0)</f>
        <v>0</v>
      </c>
      <c r="BF93" s="251">
        <f>IF(O93="snížená",K93,0)</f>
        <v>0</v>
      </c>
      <c r="BG93" s="251">
        <f>IF(O93="zákl. přenesená",K93,0)</f>
        <v>0</v>
      </c>
      <c r="BH93" s="251">
        <f>IF(O93="sníž. přenesená",K93,0)</f>
        <v>0</v>
      </c>
      <c r="BI93" s="251">
        <f>IF(O93="nulová",K93,0)</f>
        <v>0</v>
      </c>
      <c r="BJ93" s="18" t="s">
        <v>176</v>
      </c>
      <c r="BK93" s="251">
        <f>ROUND(P93*H93,2)</f>
        <v>0</v>
      </c>
      <c r="BL93" s="18" t="s">
        <v>176</v>
      </c>
      <c r="BM93" s="250" t="s">
        <v>503</v>
      </c>
    </row>
    <row r="94" s="2" customFormat="1">
      <c r="A94" s="40"/>
      <c r="B94" s="41"/>
      <c r="C94" s="42"/>
      <c r="D94" s="252" t="s">
        <v>178</v>
      </c>
      <c r="E94" s="42"/>
      <c r="F94" s="253" t="s">
        <v>504</v>
      </c>
      <c r="G94" s="42"/>
      <c r="H94" s="42"/>
      <c r="I94" s="154"/>
      <c r="J94" s="154"/>
      <c r="K94" s="42"/>
      <c r="L94" s="42"/>
      <c r="M94" s="46"/>
      <c r="N94" s="254"/>
      <c r="O94" s="255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40"/>
      <c r="AA94" s="40"/>
      <c r="AB94" s="40"/>
      <c r="AC94" s="40"/>
      <c r="AD94" s="40"/>
      <c r="AE94" s="40"/>
      <c r="AT94" s="18" t="s">
        <v>178</v>
      </c>
      <c r="AU94" s="18" t="s">
        <v>90</v>
      </c>
    </row>
    <row r="95" s="2" customFormat="1">
      <c r="A95" s="40"/>
      <c r="B95" s="41"/>
      <c r="C95" s="42"/>
      <c r="D95" s="252" t="s">
        <v>180</v>
      </c>
      <c r="E95" s="42"/>
      <c r="F95" s="256" t="s">
        <v>505</v>
      </c>
      <c r="G95" s="42"/>
      <c r="H95" s="42"/>
      <c r="I95" s="154"/>
      <c r="J95" s="154"/>
      <c r="K95" s="42"/>
      <c r="L95" s="42"/>
      <c r="M95" s="46"/>
      <c r="N95" s="254"/>
      <c r="O95" s="255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40"/>
      <c r="AA95" s="40"/>
      <c r="AB95" s="40"/>
      <c r="AC95" s="40"/>
      <c r="AD95" s="40"/>
      <c r="AE95" s="40"/>
      <c r="AT95" s="18" t="s">
        <v>180</v>
      </c>
      <c r="AU95" s="18" t="s">
        <v>90</v>
      </c>
    </row>
    <row r="96" s="2" customFormat="1" ht="24" customHeight="1">
      <c r="A96" s="40"/>
      <c r="B96" s="41"/>
      <c r="C96" s="238" t="s">
        <v>90</v>
      </c>
      <c r="D96" s="238" t="s">
        <v>171</v>
      </c>
      <c r="E96" s="239" t="s">
        <v>506</v>
      </c>
      <c r="F96" s="240" t="s">
        <v>507</v>
      </c>
      <c r="G96" s="241" t="s">
        <v>364</v>
      </c>
      <c r="H96" s="242">
        <v>50</v>
      </c>
      <c r="I96" s="243"/>
      <c r="J96" s="243"/>
      <c r="K96" s="244">
        <f>ROUND(P96*H96,2)</f>
        <v>0</v>
      </c>
      <c r="L96" s="240" t="s">
        <v>175</v>
      </c>
      <c r="M96" s="46"/>
      <c r="N96" s="245" t="s">
        <v>36</v>
      </c>
      <c r="O96" s="246" t="s">
        <v>52</v>
      </c>
      <c r="P96" s="247">
        <f>I96+J96</f>
        <v>0</v>
      </c>
      <c r="Q96" s="247">
        <f>ROUND(I96*H96,2)</f>
        <v>0</v>
      </c>
      <c r="R96" s="247">
        <f>ROUND(J96*H96,2)</f>
        <v>0</v>
      </c>
      <c r="S96" s="87"/>
      <c r="T96" s="248">
        <f>S96*H96</f>
        <v>0</v>
      </c>
      <c r="U96" s="248">
        <v>0</v>
      </c>
      <c r="V96" s="248">
        <f>U96*H96</f>
        <v>0</v>
      </c>
      <c r="W96" s="248">
        <v>0</v>
      </c>
      <c r="X96" s="248">
        <f>W96*H96</f>
        <v>0</v>
      </c>
      <c r="Y96" s="249" t="s">
        <v>36</v>
      </c>
      <c r="Z96" s="40"/>
      <c r="AA96" s="40"/>
      <c r="AB96" s="40"/>
      <c r="AC96" s="40"/>
      <c r="AD96" s="40"/>
      <c r="AE96" s="40"/>
      <c r="AR96" s="250" t="s">
        <v>176</v>
      </c>
      <c r="AT96" s="250" t="s">
        <v>171</v>
      </c>
      <c r="AU96" s="250" t="s">
        <v>90</v>
      </c>
      <c r="AY96" s="18" t="s">
        <v>168</v>
      </c>
      <c r="BE96" s="251">
        <f>IF(O96="základní",K96,0)</f>
        <v>0</v>
      </c>
      <c r="BF96" s="251">
        <f>IF(O96="snížená",K96,0)</f>
        <v>0</v>
      </c>
      <c r="BG96" s="251">
        <f>IF(O96="zákl. přenesená",K96,0)</f>
        <v>0</v>
      </c>
      <c r="BH96" s="251">
        <f>IF(O96="sníž. přenesená",K96,0)</f>
        <v>0</v>
      </c>
      <c r="BI96" s="251">
        <f>IF(O96="nulová",K96,0)</f>
        <v>0</v>
      </c>
      <c r="BJ96" s="18" t="s">
        <v>176</v>
      </c>
      <c r="BK96" s="251">
        <f>ROUND(P96*H96,2)</f>
        <v>0</v>
      </c>
      <c r="BL96" s="18" t="s">
        <v>176</v>
      </c>
      <c r="BM96" s="250" t="s">
        <v>508</v>
      </c>
    </row>
    <row r="97" s="2" customFormat="1">
      <c r="A97" s="40"/>
      <c r="B97" s="41"/>
      <c r="C97" s="42"/>
      <c r="D97" s="252" t="s">
        <v>178</v>
      </c>
      <c r="E97" s="42"/>
      <c r="F97" s="253" t="s">
        <v>509</v>
      </c>
      <c r="G97" s="42"/>
      <c r="H97" s="42"/>
      <c r="I97" s="154"/>
      <c r="J97" s="154"/>
      <c r="K97" s="42"/>
      <c r="L97" s="42"/>
      <c r="M97" s="46"/>
      <c r="N97" s="254"/>
      <c r="O97" s="255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40"/>
      <c r="AA97" s="40"/>
      <c r="AB97" s="40"/>
      <c r="AC97" s="40"/>
      <c r="AD97" s="40"/>
      <c r="AE97" s="40"/>
      <c r="AT97" s="18" t="s">
        <v>178</v>
      </c>
      <c r="AU97" s="18" t="s">
        <v>90</v>
      </c>
    </row>
    <row r="98" s="2" customFormat="1">
      <c r="A98" s="40"/>
      <c r="B98" s="41"/>
      <c r="C98" s="42"/>
      <c r="D98" s="252" t="s">
        <v>180</v>
      </c>
      <c r="E98" s="42"/>
      <c r="F98" s="256" t="s">
        <v>510</v>
      </c>
      <c r="G98" s="42"/>
      <c r="H98" s="42"/>
      <c r="I98" s="154"/>
      <c r="J98" s="154"/>
      <c r="K98" s="42"/>
      <c r="L98" s="42"/>
      <c r="M98" s="46"/>
      <c r="N98" s="254"/>
      <c r="O98" s="255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40"/>
      <c r="AA98" s="40"/>
      <c r="AB98" s="40"/>
      <c r="AC98" s="40"/>
      <c r="AD98" s="40"/>
      <c r="AE98" s="40"/>
      <c r="AT98" s="18" t="s">
        <v>180</v>
      </c>
      <c r="AU98" s="18" t="s">
        <v>90</v>
      </c>
    </row>
    <row r="99" s="14" customFormat="1">
      <c r="A99" s="14"/>
      <c r="B99" s="267"/>
      <c r="C99" s="268"/>
      <c r="D99" s="252" t="s">
        <v>182</v>
      </c>
      <c r="E99" s="269" t="s">
        <v>36</v>
      </c>
      <c r="F99" s="270" t="s">
        <v>511</v>
      </c>
      <c r="G99" s="268"/>
      <c r="H99" s="271">
        <v>35</v>
      </c>
      <c r="I99" s="272"/>
      <c r="J99" s="272"/>
      <c r="K99" s="268"/>
      <c r="L99" s="268"/>
      <c r="M99" s="273"/>
      <c r="N99" s="274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6"/>
      <c r="Z99" s="14"/>
      <c r="AA99" s="14"/>
      <c r="AB99" s="14"/>
      <c r="AC99" s="14"/>
      <c r="AD99" s="14"/>
      <c r="AE99" s="14"/>
      <c r="AT99" s="277" t="s">
        <v>182</v>
      </c>
      <c r="AU99" s="277" t="s">
        <v>90</v>
      </c>
      <c r="AV99" s="14" t="s">
        <v>90</v>
      </c>
      <c r="AW99" s="14" t="s">
        <v>5</v>
      </c>
      <c r="AX99" s="14" t="s">
        <v>81</v>
      </c>
      <c r="AY99" s="277" t="s">
        <v>168</v>
      </c>
    </row>
    <row r="100" s="14" customFormat="1">
      <c r="A100" s="14"/>
      <c r="B100" s="267"/>
      <c r="C100" s="268"/>
      <c r="D100" s="252" t="s">
        <v>182</v>
      </c>
      <c r="E100" s="269" t="s">
        <v>36</v>
      </c>
      <c r="F100" s="270" t="s">
        <v>713</v>
      </c>
      <c r="G100" s="268"/>
      <c r="H100" s="271">
        <v>9</v>
      </c>
      <c r="I100" s="272"/>
      <c r="J100" s="272"/>
      <c r="K100" s="268"/>
      <c r="L100" s="268"/>
      <c r="M100" s="273"/>
      <c r="N100" s="274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6"/>
      <c r="Z100" s="14"/>
      <c r="AA100" s="14"/>
      <c r="AB100" s="14"/>
      <c r="AC100" s="14"/>
      <c r="AD100" s="14"/>
      <c r="AE100" s="14"/>
      <c r="AT100" s="277" t="s">
        <v>182</v>
      </c>
      <c r="AU100" s="277" t="s">
        <v>90</v>
      </c>
      <c r="AV100" s="14" t="s">
        <v>90</v>
      </c>
      <c r="AW100" s="14" t="s">
        <v>5</v>
      </c>
      <c r="AX100" s="14" t="s">
        <v>81</v>
      </c>
      <c r="AY100" s="277" t="s">
        <v>168</v>
      </c>
    </row>
    <row r="101" s="14" customFormat="1">
      <c r="A101" s="14"/>
      <c r="B101" s="267"/>
      <c r="C101" s="268"/>
      <c r="D101" s="252" t="s">
        <v>182</v>
      </c>
      <c r="E101" s="269" t="s">
        <v>36</v>
      </c>
      <c r="F101" s="270" t="s">
        <v>714</v>
      </c>
      <c r="G101" s="268"/>
      <c r="H101" s="271">
        <v>6</v>
      </c>
      <c r="I101" s="272"/>
      <c r="J101" s="272"/>
      <c r="K101" s="268"/>
      <c r="L101" s="268"/>
      <c r="M101" s="273"/>
      <c r="N101" s="274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6"/>
      <c r="Z101" s="14"/>
      <c r="AA101" s="14"/>
      <c r="AB101" s="14"/>
      <c r="AC101" s="14"/>
      <c r="AD101" s="14"/>
      <c r="AE101" s="14"/>
      <c r="AT101" s="277" t="s">
        <v>182</v>
      </c>
      <c r="AU101" s="277" t="s">
        <v>90</v>
      </c>
      <c r="AV101" s="14" t="s">
        <v>90</v>
      </c>
      <c r="AW101" s="14" t="s">
        <v>5</v>
      </c>
      <c r="AX101" s="14" t="s">
        <v>81</v>
      </c>
      <c r="AY101" s="277" t="s">
        <v>168</v>
      </c>
    </row>
    <row r="102" s="15" customFormat="1">
      <c r="A102" s="15"/>
      <c r="B102" s="278"/>
      <c r="C102" s="279"/>
      <c r="D102" s="252" t="s">
        <v>182</v>
      </c>
      <c r="E102" s="280" t="s">
        <v>36</v>
      </c>
      <c r="F102" s="281" t="s">
        <v>193</v>
      </c>
      <c r="G102" s="279"/>
      <c r="H102" s="282">
        <v>50</v>
      </c>
      <c r="I102" s="283"/>
      <c r="J102" s="283"/>
      <c r="K102" s="279"/>
      <c r="L102" s="279"/>
      <c r="M102" s="284"/>
      <c r="N102" s="285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7"/>
      <c r="Z102" s="15"/>
      <c r="AA102" s="15"/>
      <c r="AB102" s="15"/>
      <c r="AC102" s="15"/>
      <c r="AD102" s="15"/>
      <c r="AE102" s="15"/>
      <c r="AT102" s="288" t="s">
        <v>182</v>
      </c>
      <c r="AU102" s="288" t="s">
        <v>90</v>
      </c>
      <c r="AV102" s="15" t="s">
        <v>176</v>
      </c>
      <c r="AW102" s="15" t="s">
        <v>5</v>
      </c>
      <c r="AX102" s="15" t="s">
        <v>88</v>
      </c>
      <c r="AY102" s="288" t="s">
        <v>168</v>
      </c>
    </row>
    <row r="103" s="2" customFormat="1" ht="24" customHeight="1">
      <c r="A103" s="40"/>
      <c r="B103" s="41"/>
      <c r="C103" s="238" t="s">
        <v>119</v>
      </c>
      <c r="D103" s="238" t="s">
        <v>171</v>
      </c>
      <c r="E103" s="239" t="s">
        <v>512</v>
      </c>
      <c r="F103" s="240" t="s">
        <v>513</v>
      </c>
      <c r="G103" s="241" t="s">
        <v>224</v>
      </c>
      <c r="H103" s="242">
        <v>63.399999999999999</v>
      </c>
      <c r="I103" s="243"/>
      <c r="J103" s="243"/>
      <c r="K103" s="244">
        <f>ROUND(P103*H103,2)</f>
        <v>0</v>
      </c>
      <c r="L103" s="240" t="s">
        <v>175</v>
      </c>
      <c r="M103" s="46"/>
      <c r="N103" s="245" t="s">
        <v>36</v>
      </c>
      <c r="O103" s="246" t="s">
        <v>52</v>
      </c>
      <c r="P103" s="247">
        <f>I103+J103</f>
        <v>0</v>
      </c>
      <c r="Q103" s="247">
        <f>ROUND(I103*H103,2)</f>
        <v>0</v>
      </c>
      <c r="R103" s="247">
        <f>ROUND(J103*H103,2)</f>
        <v>0</v>
      </c>
      <c r="S103" s="87"/>
      <c r="T103" s="248">
        <f>S103*H103</f>
        <v>0</v>
      </c>
      <c r="U103" s="248">
        <v>0</v>
      </c>
      <c r="V103" s="248">
        <f>U103*H103</f>
        <v>0</v>
      </c>
      <c r="W103" s="248">
        <v>0</v>
      </c>
      <c r="X103" s="248">
        <f>W103*H103</f>
        <v>0</v>
      </c>
      <c r="Y103" s="249" t="s">
        <v>36</v>
      </c>
      <c r="Z103" s="40"/>
      <c r="AA103" s="40"/>
      <c r="AB103" s="40"/>
      <c r="AC103" s="40"/>
      <c r="AD103" s="40"/>
      <c r="AE103" s="40"/>
      <c r="AR103" s="250" t="s">
        <v>176</v>
      </c>
      <c r="AT103" s="250" t="s">
        <v>171</v>
      </c>
      <c r="AU103" s="250" t="s">
        <v>90</v>
      </c>
      <c r="AY103" s="18" t="s">
        <v>168</v>
      </c>
      <c r="BE103" s="251">
        <f>IF(O103="základní",K103,0)</f>
        <v>0</v>
      </c>
      <c r="BF103" s="251">
        <f>IF(O103="snížená",K103,0)</f>
        <v>0</v>
      </c>
      <c r="BG103" s="251">
        <f>IF(O103="zákl. přenesená",K103,0)</f>
        <v>0</v>
      </c>
      <c r="BH103" s="251">
        <f>IF(O103="sníž. přenesená",K103,0)</f>
        <v>0</v>
      </c>
      <c r="BI103" s="251">
        <f>IF(O103="nulová",K103,0)</f>
        <v>0</v>
      </c>
      <c r="BJ103" s="18" t="s">
        <v>176</v>
      </c>
      <c r="BK103" s="251">
        <f>ROUND(P103*H103,2)</f>
        <v>0</v>
      </c>
      <c r="BL103" s="18" t="s">
        <v>176</v>
      </c>
      <c r="BM103" s="250" t="s">
        <v>514</v>
      </c>
    </row>
    <row r="104" s="2" customFormat="1">
      <c r="A104" s="40"/>
      <c r="B104" s="41"/>
      <c r="C104" s="42"/>
      <c r="D104" s="252" t="s">
        <v>178</v>
      </c>
      <c r="E104" s="42"/>
      <c r="F104" s="253" t="s">
        <v>515</v>
      </c>
      <c r="G104" s="42"/>
      <c r="H104" s="42"/>
      <c r="I104" s="154"/>
      <c r="J104" s="154"/>
      <c r="K104" s="42"/>
      <c r="L104" s="42"/>
      <c r="M104" s="46"/>
      <c r="N104" s="254"/>
      <c r="O104" s="255"/>
      <c r="P104" s="87"/>
      <c r="Q104" s="87"/>
      <c r="R104" s="87"/>
      <c r="S104" s="87"/>
      <c r="T104" s="87"/>
      <c r="U104" s="87"/>
      <c r="V104" s="87"/>
      <c r="W104" s="87"/>
      <c r="X104" s="87"/>
      <c r="Y104" s="88"/>
      <c r="Z104" s="40"/>
      <c r="AA104" s="40"/>
      <c r="AB104" s="40"/>
      <c r="AC104" s="40"/>
      <c r="AD104" s="40"/>
      <c r="AE104" s="40"/>
      <c r="AT104" s="18" t="s">
        <v>178</v>
      </c>
      <c r="AU104" s="18" t="s">
        <v>90</v>
      </c>
    </row>
    <row r="105" s="2" customFormat="1">
      <c r="A105" s="40"/>
      <c r="B105" s="41"/>
      <c r="C105" s="42"/>
      <c r="D105" s="252" t="s">
        <v>180</v>
      </c>
      <c r="E105" s="42"/>
      <c r="F105" s="256" t="s">
        <v>510</v>
      </c>
      <c r="G105" s="42"/>
      <c r="H105" s="42"/>
      <c r="I105" s="154"/>
      <c r="J105" s="154"/>
      <c r="K105" s="42"/>
      <c r="L105" s="42"/>
      <c r="M105" s="46"/>
      <c r="N105" s="254"/>
      <c r="O105" s="255"/>
      <c r="P105" s="87"/>
      <c r="Q105" s="87"/>
      <c r="R105" s="87"/>
      <c r="S105" s="87"/>
      <c r="T105" s="87"/>
      <c r="U105" s="87"/>
      <c r="V105" s="87"/>
      <c r="W105" s="87"/>
      <c r="X105" s="87"/>
      <c r="Y105" s="88"/>
      <c r="Z105" s="40"/>
      <c r="AA105" s="40"/>
      <c r="AB105" s="40"/>
      <c r="AC105" s="40"/>
      <c r="AD105" s="40"/>
      <c r="AE105" s="40"/>
      <c r="AT105" s="18" t="s">
        <v>180</v>
      </c>
      <c r="AU105" s="18" t="s">
        <v>90</v>
      </c>
    </row>
    <row r="106" s="14" customFormat="1">
      <c r="A106" s="14"/>
      <c r="B106" s="267"/>
      <c r="C106" s="268"/>
      <c r="D106" s="252" t="s">
        <v>182</v>
      </c>
      <c r="E106" s="269" t="s">
        <v>36</v>
      </c>
      <c r="F106" s="270" t="s">
        <v>715</v>
      </c>
      <c r="G106" s="268"/>
      <c r="H106" s="271">
        <v>10</v>
      </c>
      <c r="I106" s="272"/>
      <c r="J106" s="272"/>
      <c r="K106" s="268"/>
      <c r="L106" s="268"/>
      <c r="M106" s="273"/>
      <c r="N106" s="274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6"/>
      <c r="Z106" s="14"/>
      <c r="AA106" s="14"/>
      <c r="AB106" s="14"/>
      <c r="AC106" s="14"/>
      <c r="AD106" s="14"/>
      <c r="AE106" s="14"/>
      <c r="AT106" s="277" t="s">
        <v>182</v>
      </c>
      <c r="AU106" s="277" t="s">
        <v>90</v>
      </c>
      <c r="AV106" s="14" t="s">
        <v>90</v>
      </c>
      <c r="AW106" s="14" t="s">
        <v>5</v>
      </c>
      <c r="AX106" s="14" t="s">
        <v>81</v>
      </c>
      <c r="AY106" s="277" t="s">
        <v>168</v>
      </c>
    </row>
    <row r="107" s="14" customFormat="1">
      <c r="A107" s="14"/>
      <c r="B107" s="267"/>
      <c r="C107" s="268"/>
      <c r="D107" s="252" t="s">
        <v>182</v>
      </c>
      <c r="E107" s="269" t="s">
        <v>36</v>
      </c>
      <c r="F107" s="270" t="s">
        <v>716</v>
      </c>
      <c r="G107" s="268"/>
      <c r="H107" s="271">
        <v>53.399999999999999</v>
      </c>
      <c r="I107" s="272"/>
      <c r="J107" s="272"/>
      <c r="K107" s="268"/>
      <c r="L107" s="268"/>
      <c r="M107" s="273"/>
      <c r="N107" s="274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6"/>
      <c r="Z107" s="14"/>
      <c r="AA107" s="14"/>
      <c r="AB107" s="14"/>
      <c r="AC107" s="14"/>
      <c r="AD107" s="14"/>
      <c r="AE107" s="14"/>
      <c r="AT107" s="277" t="s">
        <v>182</v>
      </c>
      <c r="AU107" s="277" t="s">
        <v>90</v>
      </c>
      <c r="AV107" s="14" t="s">
        <v>90</v>
      </c>
      <c r="AW107" s="14" t="s">
        <v>5</v>
      </c>
      <c r="AX107" s="14" t="s">
        <v>81</v>
      </c>
      <c r="AY107" s="277" t="s">
        <v>168</v>
      </c>
    </row>
    <row r="108" s="15" customFormat="1">
      <c r="A108" s="15"/>
      <c r="B108" s="278"/>
      <c r="C108" s="279"/>
      <c r="D108" s="252" t="s">
        <v>182</v>
      </c>
      <c r="E108" s="280" t="s">
        <v>36</v>
      </c>
      <c r="F108" s="281" t="s">
        <v>193</v>
      </c>
      <c r="G108" s="279"/>
      <c r="H108" s="282">
        <v>63.399999999999999</v>
      </c>
      <c r="I108" s="283"/>
      <c r="J108" s="283"/>
      <c r="K108" s="279"/>
      <c r="L108" s="279"/>
      <c r="M108" s="284"/>
      <c r="N108" s="285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7"/>
      <c r="Z108" s="15"/>
      <c r="AA108" s="15"/>
      <c r="AB108" s="15"/>
      <c r="AC108" s="15"/>
      <c r="AD108" s="15"/>
      <c r="AE108" s="15"/>
      <c r="AT108" s="288" t="s">
        <v>182</v>
      </c>
      <c r="AU108" s="288" t="s">
        <v>90</v>
      </c>
      <c r="AV108" s="15" t="s">
        <v>176</v>
      </c>
      <c r="AW108" s="15" t="s">
        <v>5</v>
      </c>
      <c r="AX108" s="15" t="s">
        <v>88</v>
      </c>
      <c r="AY108" s="288" t="s">
        <v>168</v>
      </c>
    </row>
    <row r="109" s="2" customFormat="1" ht="24" customHeight="1">
      <c r="A109" s="40"/>
      <c r="B109" s="41"/>
      <c r="C109" s="238" t="s">
        <v>176</v>
      </c>
      <c r="D109" s="238" t="s">
        <v>171</v>
      </c>
      <c r="E109" s="239" t="s">
        <v>518</v>
      </c>
      <c r="F109" s="240" t="s">
        <v>519</v>
      </c>
      <c r="G109" s="241" t="s">
        <v>224</v>
      </c>
      <c r="H109" s="242">
        <v>50</v>
      </c>
      <c r="I109" s="243"/>
      <c r="J109" s="243"/>
      <c r="K109" s="244">
        <f>ROUND(P109*H109,2)</f>
        <v>0</v>
      </c>
      <c r="L109" s="240" t="s">
        <v>175</v>
      </c>
      <c r="M109" s="46"/>
      <c r="N109" s="245" t="s">
        <v>36</v>
      </c>
      <c r="O109" s="246" t="s">
        <v>52</v>
      </c>
      <c r="P109" s="247">
        <f>I109+J109</f>
        <v>0</v>
      </c>
      <c r="Q109" s="247">
        <f>ROUND(I109*H109,2)</f>
        <v>0</v>
      </c>
      <c r="R109" s="247">
        <f>ROUND(J109*H109,2)</f>
        <v>0</v>
      </c>
      <c r="S109" s="87"/>
      <c r="T109" s="248">
        <f>S109*H109</f>
        <v>0</v>
      </c>
      <c r="U109" s="248">
        <v>0</v>
      </c>
      <c r="V109" s="248">
        <f>U109*H109</f>
        <v>0</v>
      </c>
      <c r="W109" s="248">
        <v>0</v>
      </c>
      <c r="X109" s="248">
        <f>W109*H109</f>
        <v>0</v>
      </c>
      <c r="Y109" s="249" t="s">
        <v>36</v>
      </c>
      <c r="Z109" s="40"/>
      <c r="AA109" s="40"/>
      <c r="AB109" s="40"/>
      <c r="AC109" s="40"/>
      <c r="AD109" s="40"/>
      <c r="AE109" s="40"/>
      <c r="AR109" s="250" t="s">
        <v>176</v>
      </c>
      <c r="AT109" s="250" t="s">
        <v>171</v>
      </c>
      <c r="AU109" s="250" t="s">
        <v>90</v>
      </c>
      <c r="AY109" s="18" t="s">
        <v>168</v>
      </c>
      <c r="BE109" s="251">
        <f>IF(O109="základní",K109,0)</f>
        <v>0</v>
      </c>
      <c r="BF109" s="251">
        <f>IF(O109="snížená",K109,0)</f>
        <v>0</v>
      </c>
      <c r="BG109" s="251">
        <f>IF(O109="zákl. přenesená",K109,0)</f>
        <v>0</v>
      </c>
      <c r="BH109" s="251">
        <f>IF(O109="sníž. přenesená",K109,0)</f>
        <v>0</v>
      </c>
      <c r="BI109" s="251">
        <f>IF(O109="nulová",K109,0)</f>
        <v>0</v>
      </c>
      <c r="BJ109" s="18" t="s">
        <v>176</v>
      </c>
      <c r="BK109" s="251">
        <f>ROUND(P109*H109,2)</f>
        <v>0</v>
      </c>
      <c r="BL109" s="18" t="s">
        <v>176</v>
      </c>
      <c r="BM109" s="250" t="s">
        <v>520</v>
      </c>
    </row>
    <row r="110" s="2" customFormat="1">
      <c r="A110" s="40"/>
      <c r="B110" s="41"/>
      <c r="C110" s="42"/>
      <c r="D110" s="252" t="s">
        <v>178</v>
      </c>
      <c r="E110" s="42"/>
      <c r="F110" s="253" t="s">
        <v>521</v>
      </c>
      <c r="G110" s="42"/>
      <c r="H110" s="42"/>
      <c r="I110" s="154"/>
      <c r="J110" s="154"/>
      <c r="K110" s="42"/>
      <c r="L110" s="42"/>
      <c r="M110" s="46"/>
      <c r="N110" s="254"/>
      <c r="O110" s="255"/>
      <c r="P110" s="87"/>
      <c r="Q110" s="87"/>
      <c r="R110" s="87"/>
      <c r="S110" s="87"/>
      <c r="T110" s="87"/>
      <c r="U110" s="87"/>
      <c r="V110" s="87"/>
      <c r="W110" s="87"/>
      <c r="X110" s="87"/>
      <c r="Y110" s="88"/>
      <c r="Z110" s="40"/>
      <c r="AA110" s="40"/>
      <c r="AB110" s="40"/>
      <c r="AC110" s="40"/>
      <c r="AD110" s="40"/>
      <c r="AE110" s="40"/>
      <c r="AT110" s="18" t="s">
        <v>178</v>
      </c>
      <c r="AU110" s="18" t="s">
        <v>90</v>
      </c>
    </row>
    <row r="111" s="2" customFormat="1">
      <c r="A111" s="40"/>
      <c r="B111" s="41"/>
      <c r="C111" s="42"/>
      <c r="D111" s="252" t="s">
        <v>180</v>
      </c>
      <c r="E111" s="42"/>
      <c r="F111" s="256" t="s">
        <v>522</v>
      </c>
      <c r="G111" s="42"/>
      <c r="H111" s="42"/>
      <c r="I111" s="154"/>
      <c r="J111" s="154"/>
      <c r="K111" s="42"/>
      <c r="L111" s="42"/>
      <c r="M111" s="46"/>
      <c r="N111" s="254"/>
      <c r="O111" s="255"/>
      <c r="P111" s="87"/>
      <c r="Q111" s="87"/>
      <c r="R111" s="87"/>
      <c r="S111" s="87"/>
      <c r="T111" s="87"/>
      <c r="U111" s="87"/>
      <c r="V111" s="87"/>
      <c r="W111" s="87"/>
      <c r="X111" s="87"/>
      <c r="Y111" s="88"/>
      <c r="Z111" s="40"/>
      <c r="AA111" s="40"/>
      <c r="AB111" s="40"/>
      <c r="AC111" s="40"/>
      <c r="AD111" s="40"/>
      <c r="AE111" s="40"/>
      <c r="AT111" s="18" t="s">
        <v>180</v>
      </c>
      <c r="AU111" s="18" t="s">
        <v>90</v>
      </c>
    </row>
    <row r="112" s="2" customFormat="1" ht="24" customHeight="1">
      <c r="A112" s="40"/>
      <c r="B112" s="41"/>
      <c r="C112" s="238" t="s">
        <v>169</v>
      </c>
      <c r="D112" s="238" t="s">
        <v>171</v>
      </c>
      <c r="E112" s="239" t="s">
        <v>523</v>
      </c>
      <c r="F112" s="240" t="s">
        <v>524</v>
      </c>
      <c r="G112" s="241" t="s">
        <v>224</v>
      </c>
      <c r="H112" s="242">
        <v>53</v>
      </c>
      <c r="I112" s="243"/>
      <c r="J112" s="243"/>
      <c r="K112" s="244">
        <f>ROUND(P112*H112,2)</f>
        <v>0</v>
      </c>
      <c r="L112" s="240" t="s">
        <v>175</v>
      </c>
      <c r="M112" s="46"/>
      <c r="N112" s="245" t="s">
        <v>36</v>
      </c>
      <c r="O112" s="246" t="s">
        <v>52</v>
      </c>
      <c r="P112" s="247">
        <f>I112+J112</f>
        <v>0</v>
      </c>
      <c r="Q112" s="247">
        <f>ROUND(I112*H112,2)</f>
        <v>0</v>
      </c>
      <c r="R112" s="247">
        <f>ROUND(J112*H112,2)</f>
        <v>0</v>
      </c>
      <c r="S112" s="87"/>
      <c r="T112" s="248">
        <f>S112*H112</f>
        <v>0</v>
      </c>
      <c r="U112" s="248">
        <v>0</v>
      </c>
      <c r="V112" s="248">
        <f>U112*H112</f>
        <v>0</v>
      </c>
      <c r="W112" s="248">
        <v>0</v>
      </c>
      <c r="X112" s="248">
        <f>W112*H112</f>
        <v>0</v>
      </c>
      <c r="Y112" s="249" t="s">
        <v>36</v>
      </c>
      <c r="Z112" s="40"/>
      <c r="AA112" s="40"/>
      <c r="AB112" s="40"/>
      <c r="AC112" s="40"/>
      <c r="AD112" s="40"/>
      <c r="AE112" s="40"/>
      <c r="AR112" s="250" t="s">
        <v>176</v>
      </c>
      <c r="AT112" s="250" t="s">
        <v>171</v>
      </c>
      <c r="AU112" s="250" t="s">
        <v>90</v>
      </c>
      <c r="AY112" s="18" t="s">
        <v>168</v>
      </c>
      <c r="BE112" s="251">
        <f>IF(O112="základní",K112,0)</f>
        <v>0</v>
      </c>
      <c r="BF112" s="251">
        <f>IF(O112="snížená",K112,0)</f>
        <v>0</v>
      </c>
      <c r="BG112" s="251">
        <f>IF(O112="zákl. přenesená",K112,0)</f>
        <v>0</v>
      </c>
      <c r="BH112" s="251">
        <f>IF(O112="sníž. přenesená",K112,0)</f>
        <v>0</v>
      </c>
      <c r="BI112" s="251">
        <f>IF(O112="nulová",K112,0)</f>
        <v>0</v>
      </c>
      <c r="BJ112" s="18" t="s">
        <v>176</v>
      </c>
      <c r="BK112" s="251">
        <f>ROUND(P112*H112,2)</f>
        <v>0</v>
      </c>
      <c r="BL112" s="18" t="s">
        <v>176</v>
      </c>
      <c r="BM112" s="250" t="s">
        <v>525</v>
      </c>
    </row>
    <row r="113" s="2" customFormat="1">
      <c r="A113" s="40"/>
      <c r="B113" s="41"/>
      <c r="C113" s="42"/>
      <c r="D113" s="252" t="s">
        <v>178</v>
      </c>
      <c r="E113" s="42"/>
      <c r="F113" s="253" t="s">
        <v>526</v>
      </c>
      <c r="G113" s="42"/>
      <c r="H113" s="42"/>
      <c r="I113" s="154"/>
      <c r="J113" s="154"/>
      <c r="K113" s="42"/>
      <c r="L113" s="42"/>
      <c r="M113" s="46"/>
      <c r="N113" s="254"/>
      <c r="O113" s="255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40"/>
      <c r="AA113" s="40"/>
      <c r="AB113" s="40"/>
      <c r="AC113" s="40"/>
      <c r="AD113" s="40"/>
      <c r="AE113" s="40"/>
      <c r="AT113" s="18" t="s">
        <v>178</v>
      </c>
      <c r="AU113" s="18" t="s">
        <v>90</v>
      </c>
    </row>
    <row r="114" s="2" customFormat="1">
      <c r="A114" s="40"/>
      <c r="B114" s="41"/>
      <c r="C114" s="42"/>
      <c r="D114" s="252" t="s">
        <v>180</v>
      </c>
      <c r="E114" s="42"/>
      <c r="F114" s="256" t="s">
        <v>527</v>
      </c>
      <c r="G114" s="42"/>
      <c r="H114" s="42"/>
      <c r="I114" s="154"/>
      <c r="J114" s="154"/>
      <c r="K114" s="42"/>
      <c r="L114" s="42"/>
      <c r="M114" s="46"/>
      <c r="N114" s="254"/>
      <c r="O114" s="255"/>
      <c r="P114" s="87"/>
      <c r="Q114" s="87"/>
      <c r="R114" s="87"/>
      <c r="S114" s="87"/>
      <c r="T114" s="87"/>
      <c r="U114" s="87"/>
      <c r="V114" s="87"/>
      <c r="W114" s="87"/>
      <c r="X114" s="87"/>
      <c r="Y114" s="88"/>
      <c r="Z114" s="40"/>
      <c r="AA114" s="40"/>
      <c r="AB114" s="40"/>
      <c r="AC114" s="40"/>
      <c r="AD114" s="40"/>
      <c r="AE114" s="40"/>
      <c r="AT114" s="18" t="s">
        <v>180</v>
      </c>
      <c r="AU114" s="18" t="s">
        <v>90</v>
      </c>
    </row>
    <row r="115" s="2" customFormat="1" ht="24" customHeight="1">
      <c r="A115" s="40"/>
      <c r="B115" s="41"/>
      <c r="C115" s="238" t="s">
        <v>236</v>
      </c>
      <c r="D115" s="238" t="s">
        <v>171</v>
      </c>
      <c r="E115" s="239" t="s">
        <v>528</v>
      </c>
      <c r="F115" s="240" t="s">
        <v>529</v>
      </c>
      <c r="G115" s="241" t="s">
        <v>224</v>
      </c>
      <c r="H115" s="242">
        <v>50</v>
      </c>
      <c r="I115" s="243"/>
      <c r="J115" s="243"/>
      <c r="K115" s="244">
        <f>ROUND(P115*H115,2)</f>
        <v>0</v>
      </c>
      <c r="L115" s="240" t="s">
        <v>175</v>
      </c>
      <c r="M115" s="46"/>
      <c r="N115" s="245" t="s">
        <v>36</v>
      </c>
      <c r="O115" s="246" t="s">
        <v>52</v>
      </c>
      <c r="P115" s="247">
        <f>I115+J115</f>
        <v>0</v>
      </c>
      <c r="Q115" s="247">
        <f>ROUND(I115*H115,2)</f>
        <v>0</v>
      </c>
      <c r="R115" s="247">
        <f>ROUND(J115*H115,2)</f>
        <v>0</v>
      </c>
      <c r="S115" s="87"/>
      <c r="T115" s="248">
        <f>S115*H115</f>
        <v>0</v>
      </c>
      <c r="U115" s="248">
        <v>0</v>
      </c>
      <c r="V115" s="248">
        <f>U115*H115</f>
        <v>0</v>
      </c>
      <c r="W115" s="248">
        <v>0</v>
      </c>
      <c r="X115" s="248">
        <f>W115*H115</f>
        <v>0</v>
      </c>
      <c r="Y115" s="249" t="s">
        <v>36</v>
      </c>
      <c r="Z115" s="40"/>
      <c r="AA115" s="40"/>
      <c r="AB115" s="40"/>
      <c r="AC115" s="40"/>
      <c r="AD115" s="40"/>
      <c r="AE115" s="40"/>
      <c r="AR115" s="250" t="s">
        <v>176</v>
      </c>
      <c r="AT115" s="250" t="s">
        <v>171</v>
      </c>
      <c r="AU115" s="250" t="s">
        <v>90</v>
      </c>
      <c r="AY115" s="18" t="s">
        <v>168</v>
      </c>
      <c r="BE115" s="251">
        <f>IF(O115="základní",K115,0)</f>
        <v>0</v>
      </c>
      <c r="BF115" s="251">
        <f>IF(O115="snížená",K115,0)</f>
        <v>0</v>
      </c>
      <c r="BG115" s="251">
        <f>IF(O115="zákl. přenesená",K115,0)</f>
        <v>0</v>
      </c>
      <c r="BH115" s="251">
        <f>IF(O115="sníž. přenesená",K115,0)</f>
        <v>0</v>
      </c>
      <c r="BI115" s="251">
        <f>IF(O115="nulová",K115,0)</f>
        <v>0</v>
      </c>
      <c r="BJ115" s="18" t="s">
        <v>176</v>
      </c>
      <c r="BK115" s="251">
        <f>ROUND(P115*H115,2)</f>
        <v>0</v>
      </c>
      <c r="BL115" s="18" t="s">
        <v>176</v>
      </c>
      <c r="BM115" s="250" t="s">
        <v>530</v>
      </c>
    </row>
    <row r="116" s="2" customFormat="1">
      <c r="A116" s="40"/>
      <c r="B116" s="41"/>
      <c r="C116" s="42"/>
      <c r="D116" s="252" t="s">
        <v>178</v>
      </c>
      <c r="E116" s="42"/>
      <c r="F116" s="253" t="s">
        <v>531</v>
      </c>
      <c r="G116" s="42"/>
      <c r="H116" s="42"/>
      <c r="I116" s="154"/>
      <c r="J116" s="154"/>
      <c r="K116" s="42"/>
      <c r="L116" s="42"/>
      <c r="M116" s="46"/>
      <c r="N116" s="254"/>
      <c r="O116" s="255"/>
      <c r="P116" s="87"/>
      <c r="Q116" s="87"/>
      <c r="R116" s="87"/>
      <c r="S116" s="87"/>
      <c r="T116" s="87"/>
      <c r="U116" s="87"/>
      <c r="V116" s="87"/>
      <c r="W116" s="87"/>
      <c r="X116" s="87"/>
      <c r="Y116" s="88"/>
      <c r="Z116" s="40"/>
      <c r="AA116" s="40"/>
      <c r="AB116" s="40"/>
      <c r="AC116" s="40"/>
      <c r="AD116" s="40"/>
      <c r="AE116" s="40"/>
      <c r="AT116" s="18" t="s">
        <v>178</v>
      </c>
      <c r="AU116" s="18" t="s">
        <v>90</v>
      </c>
    </row>
    <row r="117" s="2" customFormat="1">
      <c r="A117" s="40"/>
      <c r="B117" s="41"/>
      <c r="C117" s="42"/>
      <c r="D117" s="252" t="s">
        <v>180</v>
      </c>
      <c r="E117" s="42"/>
      <c r="F117" s="256" t="s">
        <v>532</v>
      </c>
      <c r="G117" s="42"/>
      <c r="H117" s="42"/>
      <c r="I117" s="154"/>
      <c r="J117" s="154"/>
      <c r="K117" s="42"/>
      <c r="L117" s="42"/>
      <c r="M117" s="46"/>
      <c r="N117" s="254"/>
      <c r="O117" s="255"/>
      <c r="P117" s="87"/>
      <c r="Q117" s="87"/>
      <c r="R117" s="87"/>
      <c r="S117" s="87"/>
      <c r="T117" s="87"/>
      <c r="U117" s="87"/>
      <c r="V117" s="87"/>
      <c r="W117" s="87"/>
      <c r="X117" s="87"/>
      <c r="Y117" s="88"/>
      <c r="Z117" s="40"/>
      <c r="AA117" s="40"/>
      <c r="AB117" s="40"/>
      <c r="AC117" s="40"/>
      <c r="AD117" s="40"/>
      <c r="AE117" s="40"/>
      <c r="AT117" s="18" t="s">
        <v>180</v>
      </c>
      <c r="AU117" s="18" t="s">
        <v>90</v>
      </c>
    </row>
    <row r="118" s="13" customFormat="1">
      <c r="A118" s="13"/>
      <c r="B118" s="257"/>
      <c r="C118" s="258"/>
      <c r="D118" s="252" t="s">
        <v>182</v>
      </c>
      <c r="E118" s="259" t="s">
        <v>36</v>
      </c>
      <c r="F118" s="260" t="s">
        <v>533</v>
      </c>
      <c r="G118" s="258"/>
      <c r="H118" s="259" t="s">
        <v>36</v>
      </c>
      <c r="I118" s="261"/>
      <c r="J118" s="261"/>
      <c r="K118" s="258"/>
      <c r="L118" s="258"/>
      <c r="M118" s="262"/>
      <c r="N118" s="263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5"/>
      <c r="Z118" s="13"/>
      <c r="AA118" s="13"/>
      <c r="AB118" s="13"/>
      <c r="AC118" s="13"/>
      <c r="AD118" s="13"/>
      <c r="AE118" s="13"/>
      <c r="AT118" s="266" t="s">
        <v>182</v>
      </c>
      <c r="AU118" s="266" t="s">
        <v>90</v>
      </c>
      <c r="AV118" s="13" t="s">
        <v>88</v>
      </c>
      <c r="AW118" s="13" t="s">
        <v>5</v>
      </c>
      <c r="AX118" s="13" t="s">
        <v>81</v>
      </c>
      <c r="AY118" s="266" t="s">
        <v>168</v>
      </c>
    </row>
    <row r="119" s="13" customFormat="1">
      <c r="A119" s="13"/>
      <c r="B119" s="257"/>
      <c r="C119" s="258"/>
      <c r="D119" s="252" t="s">
        <v>182</v>
      </c>
      <c r="E119" s="259" t="s">
        <v>36</v>
      </c>
      <c r="F119" s="260" t="s">
        <v>534</v>
      </c>
      <c r="G119" s="258"/>
      <c r="H119" s="259" t="s">
        <v>36</v>
      </c>
      <c r="I119" s="261"/>
      <c r="J119" s="261"/>
      <c r="K119" s="258"/>
      <c r="L119" s="258"/>
      <c r="M119" s="262"/>
      <c r="N119" s="263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5"/>
      <c r="Z119" s="13"/>
      <c r="AA119" s="13"/>
      <c r="AB119" s="13"/>
      <c r="AC119" s="13"/>
      <c r="AD119" s="13"/>
      <c r="AE119" s="13"/>
      <c r="AT119" s="266" t="s">
        <v>182</v>
      </c>
      <c r="AU119" s="266" t="s">
        <v>90</v>
      </c>
      <c r="AV119" s="13" t="s">
        <v>88</v>
      </c>
      <c r="AW119" s="13" t="s">
        <v>5</v>
      </c>
      <c r="AX119" s="13" t="s">
        <v>81</v>
      </c>
      <c r="AY119" s="266" t="s">
        <v>168</v>
      </c>
    </row>
    <row r="120" s="13" customFormat="1">
      <c r="A120" s="13"/>
      <c r="B120" s="257"/>
      <c r="C120" s="258"/>
      <c r="D120" s="252" t="s">
        <v>182</v>
      </c>
      <c r="E120" s="259" t="s">
        <v>36</v>
      </c>
      <c r="F120" s="260" t="s">
        <v>535</v>
      </c>
      <c r="G120" s="258"/>
      <c r="H120" s="259" t="s">
        <v>36</v>
      </c>
      <c r="I120" s="261"/>
      <c r="J120" s="261"/>
      <c r="K120" s="258"/>
      <c r="L120" s="258"/>
      <c r="M120" s="262"/>
      <c r="N120" s="263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5"/>
      <c r="Z120" s="13"/>
      <c r="AA120" s="13"/>
      <c r="AB120" s="13"/>
      <c r="AC120" s="13"/>
      <c r="AD120" s="13"/>
      <c r="AE120" s="13"/>
      <c r="AT120" s="266" t="s">
        <v>182</v>
      </c>
      <c r="AU120" s="266" t="s">
        <v>90</v>
      </c>
      <c r="AV120" s="13" t="s">
        <v>88</v>
      </c>
      <c r="AW120" s="13" t="s">
        <v>5</v>
      </c>
      <c r="AX120" s="13" t="s">
        <v>81</v>
      </c>
      <c r="AY120" s="266" t="s">
        <v>168</v>
      </c>
    </row>
    <row r="121" s="14" customFormat="1">
      <c r="A121" s="14"/>
      <c r="B121" s="267"/>
      <c r="C121" s="268"/>
      <c r="D121" s="252" t="s">
        <v>182</v>
      </c>
      <c r="E121" s="269" t="s">
        <v>36</v>
      </c>
      <c r="F121" s="270" t="s">
        <v>536</v>
      </c>
      <c r="G121" s="268"/>
      <c r="H121" s="271">
        <v>50</v>
      </c>
      <c r="I121" s="272"/>
      <c r="J121" s="272"/>
      <c r="K121" s="268"/>
      <c r="L121" s="268"/>
      <c r="M121" s="273"/>
      <c r="N121" s="274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6"/>
      <c r="Z121" s="14"/>
      <c r="AA121" s="14"/>
      <c r="AB121" s="14"/>
      <c r="AC121" s="14"/>
      <c r="AD121" s="14"/>
      <c r="AE121" s="14"/>
      <c r="AT121" s="277" t="s">
        <v>182</v>
      </c>
      <c r="AU121" s="277" t="s">
        <v>90</v>
      </c>
      <c r="AV121" s="14" t="s">
        <v>90</v>
      </c>
      <c r="AW121" s="14" t="s">
        <v>5</v>
      </c>
      <c r="AX121" s="14" t="s">
        <v>81</v>
      </c>
      <c r="AY121" s="277" t="s">
        <v>168</v>
      </c>
    </row>
    <row r="122" s="15" customFormat="1">
      <c r="A122" s="15"/>
      <c r="B122" s="278"/>
      <c r="C122" s="279"/>
      <c r="D122" s="252" t="s">
        <v>182</v>
      </c>
      <c r="E122" s="280" t="s">
        <v>36</v>
      </c>
      <c r="F122" s="281" t="s">
        <v>193</v>
      </c>
      <c r="G122" s="279"/>
      <c r="H122" s="282">
        <v>50</v>
      </c>
      <c r="I122" s="283"/>
      <c r="J122" s="283"/>
      <c r="K122" s="279"/>
      <c r="L122" s="279"/>
      <c r="M122" s="284"/>
      <c r="N122" s="285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7"/>
      <c r="Z122" s="15"/>
      <c r="AA122" s="15"/>
      <c r="AB122" s="15"/>
      <c r="AC122" s="15"/>
      <c r="AD122" s="15"/>
      <c r="AE122" s="15"/>
      <c r="AT122" s="288" t="s">
        <v>182</v>
      </c>
      <c r="AU122" s="288" t="s">
        <v>90</v>
      </c>
      <c r="AV122" s="15" t="s">
        <v>176</v>
      </c>
      <c r="AW122" s="15" t="s">
        <v>5</v>
      </c>
      <c r="AX122" s="15" t="s">
        <v>88</v>
      </c>
      <c r="AY122" s="288" t="s">
        <v>168</v>
      </c>
    </row>
    <row r="123" s="2" customFormat="1" ht="24" customHeight="1">
      <c r="A123" s="40"/>
      <c r="B123" s="41"/>
      <c r="C123" s="290" t="s">
        <v>243</v>
      </c>
      <c r="D123" s="290" t="s">
        <v>426</v>
      </c>
      <c r="E123" s="291" t="s">
        <v>537</v>
      </c>
      <c r="F123" s="292" t="s">
        <v>538</v>
      </c>
      <c r="G123" s="293" t="s">
        <v>203</v>
      </c>
      <c r="H123" s="294">
        <v>2</v>
      </c>
      <c r="I123" s="295"/>
      <c r="J123" s="296"/>
      <c r="K123" s="297">
        <f>ROUND(P123*H123,2)</f>
        <v>0</v>
      </c>
      <c r="L123" s="292" t="s">
        <v>175</v>
      </c>
      <c r="M123" s="298"/>
      <c r="N123" s="299" t="s">
        <v>36</v>
      </c>
      <c r="O123" s="246" t="s">
        <v>52</v>
      </c>
      <c r="P123" s="247">
        <f>I123+J123</f>
        <v>0</v>
      </c>
      <c r="Q123" s="247">
        <f>ROUND(I123*H123,2)</f>
        <v>0</v>
      </c>
      <c r="R123" s="247">
        <f>ROUND(J123*H123,2)</f>
        <v>0</v>
      </c>
      <c r="S123" s="87"/>
      <c r="T123" s="248">
        <f>S123*H123</f>
        <v>0</v>
      </c>
      <c r="U123" s="248">
        <v>0</v>
      </c>
      <c r="V123" s="248">
        <f>U123*H123</f>
        <v>0</v>
      </c>
      <c r="W123" s="248">
        <v>0</v>
      </c>
      <c r="X123" s="248">
        <f>W123*H123</f>
        <v>0</v>
      </c>
      <c r="Y123" s="249" t="s">
        <v>36</v>
      </c>
      <c r="Z123" s="40"/>
      <c r="AA123" s="40"/>
      <c r="AB123" s="40"/>
      <c r="AC123" s="40"/>
      <c r="AD123" s="40"/>
      <c r="AE123" s="40"/>
      <c r="AR123" s="250" t="s">
        <v>249</v>
      </c>
      <c r="AT123" s="250" t="s">
        <v>426</v>
      </c>
      <c r="AU123" s="250" t="s">
        <v>90</v>
      </c>
      <c r="AY123" s="18" t="s">
        <v>168</v>
      </c>
      <c r="BE123" s="251">
        <f>IF(O123="základní",K123,0)</f>
        <v>0</v>
      </c>
      <c r="BF123" s="251">
        <f>IF(O123="snížená",K123,0)</f>
        <v>0</v>
      </c>
      <c r="BG123" s="251">
        <f>IF(O123="zákl. přenesená",K123,0)</f>
        <v>0</v>
      </c>
      <c r="BH123" s="251">
        <f>IF(O123="sníž. přenesená",K123,0)</f>
        <v>0</v>
      </c>
      <c r="BI123" s="251">
        <f>IF(O123="nulová",K123,0)</f>
        <v>0</v>
      </c>
      <c r="BJ123" s="18" t="s">
        <v>176</v>
      </c>
      <c r="BK123" s="251">
        <f>ROUND(P123*H123,2)</f>
        <v>0</v>
      </c>
      <c r="BL123" s="18" t="s">
        <v>176</v>
      </c>
      <c r="BM123" s="250" t="s">
        <v>539</v>
      </c>
    </row>
    <row r="124" s="2" customFormat="1">
      <c r="A124" s="40"/>
      <c r="B124" s="41"/>
      <c r="C124" s="42"/>
      <c r="D124" s="252" t="s">
        <v>178</v>
      </c>
      <c r="E124" s="42"/>
      <c r="F124" s="253" t="s">
        <v>538</v>
      </c>
      <c r="G124" s="42"/>
      <c r="H124" s="42"/>
      <c r="I124" s="154"/>
      <c r="J124" s="154"/>
      <c r="K124" s="42"/>
      <c r="L124" s="42"/>
      <c r="M124" s="46"/>
      <c r="N124" s="254"/>
      <c r="O124" s="255"/>
      <c r="P124" s="87"/>
      <c r="Q124" s="87"/>
      <c r="R124" s="87"/>
      <c r="S124" s="87"/>
      <c r="T124" s="87"/>
      <c r="U124" s="87"/>
      <c r="V124" s="87"/>
      <c r="W124" s="87"/>
      <c r="X124" s="87"/>
      <c r="Y124" s="88"/>
      <c r="Z124" s="40"/>
      <c r="AA124" s="40"/>
      <c r="AB124" s="40"/>
      <c r="AC124" s="40"/>
      <c r="AD124" s="40"/>
      <c r="AE124" s="40"/>
      <c r="AT124" s="18" t="s">
        <v>178</v>
      </c>
      <c r="AU124" s="18" t="s">
        <v>90</v>
      </c>
    </row>
    <row r="125" s="2" customFormat="1" ht="24" customHeight="1">
      <c r="A125" s="40"/>
      <c r="B125" s="41"/>
      <c r="C125" s="290" t="s">
        <v>249</v>
      </c>
      <c r="D125" s="290" t="s">
        <v>426</v>
      </c>
      <c r="E125" s="291" t="s">
        <v>540</v>
      </c>
      <c r="F125" s="292" t="s">
        <v>541</v>
      </c>
      <c r="G125" s="293" t="s">
        <v>203</v>
      </c>
      <c r="H125" s="294">
        <v>2</v>
      </c>
      <c r="I125" s="295"/>
      <c r="J125" s="296"/>
      <c r="K125" s="297">
        <f>ROUND(P125*H125,2)</f>
        <v>0</v>
      </c>
      <c r="L125" s="292" t="s">
        <v>175</v>
      </c>
      <c r="M125" s="298"/>
      <c r="N125" s="299" t="s">
        <v>36</v>
      </c>
      <c r="O125" s="246" t="s">
        <v>52</v>
      </c>
      <c r="P125" s="247">
        <f>I125+J125</f>
        <v>0</v>
      </c>
      <c r="Q125" s="247">
        <f>ROUND(I125*H125,2)</f>
        <v>0</v>
      </c>
      <c r="R125" s="247">
        <f>ROUND(J125*H125,2)</f>
        <v>0</v>
      </c>
      <c r="S125" s="87"/>
      <c r="T125" s="248">
        <f>S125*H125</f>
        <v>0</v>
      </c>
      <c r="U125" s="248">
        <v>0</v>
      </c>
      <c r="V125" s="248">
        <f>U125*H125</f>
        <v>0</v>
      </c>
      <c r="W125" s="248">
        <v>0</v>
      </c>
      <c r="X125" s="248">
        <f>W125*H125</f>
        <v>0</v>
      </c>
      <c r="Y125" s="249" t="s">
        <v>36</v>
      </c>
      <c r="Z125" s="40"/>
      <c r="AA125" s="40"/>
      <c r="AB125" s="40"/>
      <c r="AC125" s="40"/>
      <c r="AD125" s="40"/>
      <c r="AE125" s="40"/>
      <c r="AR125" s="250" t="s">
        <v>249</v>
      </c>
      <c r="AT125" s="250" t="s">
        <v>426</v>
      </c>
      <c r="AU125" s="250" t="s">
        <v>90</v>
      </c>
      <c r="AY125" s="18" t="s">
        <v>168</v>
      </c>
      <c r="BE125" s="251">
        <f>IF(O125="základní",K125,0)</f>
        <v>0</v>
      </c>
      <c r="BF125" s="251">
        <f>IF(O125="snížená",K125,0)</f>
        <v>0</v>
      </c>
      <c r="BG125" s="251">
        <f>IF(O125="zákl. přenesená",K125,0)</f>
        <v>0</v>
      </c>
      <c r="BH125" s="251">
        <f>IF(O125="sníž. přenesená",K125,0)</f>
        <v>0</v>
      </c>
      <c r="BI125" s="251">
        <f>IF(O125="nulová",K125,0)</f>
        <v>0</v>
      </c>
      <c r="BJ125" s="18" t="s">
        <v>176</v>
      </c>
      <c r="BK125" s="251">
        <f>ROUND(P125*H125,2)</f>
        <v>0</v>
      </c>
      <c r="BL125" s="18" t="s">
        <v>176</v>
      </c>
      <c r="BM125" s="250" t="s">
        <v>542</v>
      </c>
    </row>
    <row r="126" s="2" customFormat="1">
      <c r="A126" s="40"/>
      <c r="B126" s="41"/>
      <c r="C126" s="42"/>
      <c r="D126" s="252" t="s">
        <v>178</v>
      </c>
      <c r="E126" s="42"/>
      <c r="F126" s="253" t="s">
        <v>541</v>
      </c>
      <c r="G126" s="42"/>
      <c r="H126" s="42"/>
      <c r="I126" s="154"/>
      <c r="J126" s="154"/>
      <c r="K126" s="42"/>
      <c r="L126" s="42"/>
      <c r="M126" s="46"/>
      <c r="N126" s="254"/>
      <c r="O126" s="255"/>
      <c r="P126" s="87"/>
      <c r="Q126" s="87"/>
      <c r="R126" s="87"/>
      <c r="S126" s="87"/>
      <c r="T126" s="87"/>
      <c r="U126" s="87"/>
      <c r="V126" s="87"/>
      <c r="W126" s="87"/>
      <c r="X126" s="87"/>
      <c r="Y126" s="88"/>
      <c r="Z126" s="40"/>
      <c r="AA126" s="40"/>
      <c r="AB126" s="40"/>
      <c r="AC126" s="40"/>
      <c r="AD126" s="40"/>
      <c r="AE126" s="40"/>
      <c r="AT126" s="18" t="s">
        <v>178</v>
      </c>
      <c r="AU126" s="18" t="s">
        <v>90</v>
      </c>
    </row>
    <row r="127" s="2" customFormat="1" ht="24" customHeight="1">
      <c r="A127" s="40"/>
      <c r="B127" s="41"/>
      <c r="C127" s="290" t="s">
        <v>261</v>
      </c>
      <c r="D127" s="290" t="s">
        <v>426</v>
      </c>
      <c r="E127" s="291" t="s">
        <v>543</v>
      </c>
      <c r="F127" s="292" t="s">
        <v>544</v>
      </c>
      <c r="G127" s="293" t="s">
        <v>203</v>
      </c>
      <c r="H127" s="294">
        <v>4</v>
      </c>
      <c r="I127" s="295"/>
      <c r="J127" s="296"/>
      <c r="K127" s="297">
        <f>ROUND(P127*H127,2)</f>
        <v>0</v>
      </c>
      <c r="L127" s="292" t="s">
        <v>175</v>
      </c>
      <c r="M127" s="298"/>
      <c r="N127" s="299" t="s">
        <v>36</v>
      </c>
      <c r="O127" s="246" t="s">
        <v>52</v>
      </c>
      <c r="P127" s="247">
        <f>I127+J127</f>
        <v>0</v>
      </c>
      <c r="Q127" s="247">
        <f>ROUND(I127*H127,2)</f>
        <v>0</v>
      </c>
      <c r="R127" s="247">
        <f>ROUND(J127*H127,2)</f>
        <v>0</v>
      </c>
      <c r="S127" s="87"/>
      <c r="T127" s="248">
        <f>S127*H127</f>
        <v>0</v>
      </c>
      <c r="U127" s="248">
        <v>0</v>
      </c>
      <c r="V127" s="248">
        <f>U127*H127</f>
        <v>0</v>
      </c>
      <c r="W127" s="248">
        <v>0</v>
      </c>
      <c r="X127" s="248">
        <f>W127*H127</f>
        <v>0</v>
      </c>
      <c r="Y127" s="249" t="s">
        <v>36</v>
      </c>
      <c r="Z127" s="40"/>
      <c r="AA127" s="40"/>
      <c r="AB127" s="40"/>
      <c r="AC127" s="40"/>
      <c r="AD127" s="40"/>
      <c r="AE127" s="40"/>
      <c r="AR127" s="250" t="s">
        <v>249</v>
      </c>
      <c r="AT127" s="250" t="s">
        <v>426</v>
      </c>
      <c r="AU127" s="250" t="s">
        <v>90</v>
      </c>
      <c r="AY127" s="18" t="s">
        <v>168</v>
      </c>
      <c r="BE127" s="251">
        <f>IF(O127="základní",K127,0)</f>
        <v>0</v>
      </c>
      <c r="BF127" s="251">
        <f>IF(O127="snížená",K127,0)</f>
        <v>0</v>
      </c>
      <c r="BG127" s="251">
        <f>IF(O127="zákl. přenesená",K127,0)</f>
        <v>0</v>
      </c>
      <c r="BH127" s="251">
        <f>IF(O127="sníž. přenesená",K127,0)</f>
        <v>0</v>
      </c>
      <c r="BI127" s="251">
        <f>IF(O127="nulová",K127,0)</f>
        <v>0</v>
      </c>
      <c r="BJ127" s="18" t="s">
        <v>176</v>
      </c>
      <c r="BK127" s="251">
        <f>ROUND(P127*H127,2)</f>
        <v>0</v>
      </c>
      <c r="BL127" s="18" t="s">
        <v>176</v>
      </c>
      <c r="BM127" s="250" t="s">
        <v>545</v>
      </c>
    </row>
    <row r="128" s="2" customFormat="1">
      <c r="A128" s="40"/>
      <c r="B128" s="41"/>
      <c r="C128" s="42"/>
      <c r="D128" s="252" t="s">
        <v>178</v>
      </c>
      <c r="E128" s="42"/>
      <c r="F128" s="253" t="s">
        <v>544</v>
      </c>
      <c r="G128" s="42"/>
      <c r="H128" s="42"/>
      <c r="I128" s="154"/>
      <c r="J128" s="154"/>
      <c r="K128" s="42"/>
      <c r="L128" s="42"/>
      <c r="M128" s="46"/>
      <c r="N128" s="254"/>
      <c r="O128" s="255"/>
      <c r="P128" s="87"/>
      <c r="Q128" s="87"/>
      <c r="R128" s="87"/>
      <c r="S128" s="87"/>
      <c r="T128" s="87"/>
      <c r="U128" s="87"/>
      <c r="V128" s="87"/>
      <c r="W128" s="87"/>
      <c r="X128" s="87"/>
      <c r="Y128" s="88"/>
      <c r="Z128" s="40"/>
      <c r="AA128" s="40"/>
      <c r="AB128" s="40"/>
      <c r="AC128" s="40"/>
      <c r="AD128" s="40"/>
      <c r="AE128" s="40"/>
      <c r="AT128" s="18" t="s">
        <v>178</v>
      </c>
      <c r="AU128" s="18" t="s">
        <v>90</v>
      </c>
    </row>
    <row r="129" s="2" customFormat="1" ht="24" customHeight="1">
      <c r="A129" s="40"/>
      <c r="B129" s="41"/>
      <c r="C129" s="290" t="s">
        <v>260</v>
      </c>
      <c r="D129" s="290" t="s">
        <v>426</v>
      </c>
      <c r="E129" s="291" t="s">
        <v>546</v>
      </c>
      <c r="F129" s="292" t="s">
        <v>547</v>
      </c>
      <c r="G129" s="293" t="s">
        <v>203</v>
      </c>
      <c r="H129" s="294">
        <v>64</v>
      </c>
      <c r="I129" s="295"/>
      <c r="J129" s="296"/>
      <c r="K129" s="297">
        <f>ROUND(P129*H129,2)</f>
        <v>0</v>
      </c>
      <c r="L129" s="292" t="s">
        <v>175</v>
      </c>
      <c r="M129" s="298"/>
      <c r="N129" s="299" t="s">
        <v>36</v>
      </c>
      <c r="O129" s="246" t="s">
        <v>52</v>
      </c>
      <c r="P129" s="247">
        <f>I129+J129</f>
        <v>0</v>
      </c>
      <c r="Q129" s="247">
        <f>ROUND(I129*H129,2)</f>
        <v>0</v>
      </c>
      <c r="R129" s="247">
        <f>ROUND(J129*H129,2)</f>
        <v>0</v>
      </c>
      <c r="S129" s="87"/>
      <c r="T129" s="248">
        <f>S129*H129</f>
        <v>0</v>
      </c>
      <c r="U129" s="248">
        <v>0.058999999999999997</v>
      </c>
      <c r="V129" s="248">
        <f>U129*H129</f>
        <v>3.7759999999999998</v>
      </c>
      <c r="W129" s="248">
        <v>0</v>
      </c>
      <c r="X129" s="248">
        <f>W129*H129</f>
        <v>0</v>
      </c>
      <c r="Y129" s="249" t="s">
        <v>36</v>
      </c>
      <c r="Z129" s="40"/>
      <c r="AA129" s="40"/>
      <c r="AB129" s="40"/>
      <c r="AC129" s="40"/>
      <c r="AD129" s="40"/>
      <c r="AE129" s="40"/>
      <c r="AR129" s="250" t="s">
        <v>249</v>
      </c>
      <c r="AT129" s="250" t="s">
        <v>426</v>
      </c>
      <c r="AU129" s="250" t="s">
        <v>90</v>
      </c>
      <c r="AY129" s="18" t="s">
        <v>168</v>
      </c>
      <c r="BE129" s="251">
        <f>IF(O129="základní",K129,0)</f>
        <v>0</v>
      </c>
      <c r="BF129" s="251">
        <f>IF(O129="snížená",K129,0)</f>
        <v>0</v>
      </c>
      <c r="BG129" s="251">
        <f>IF(O129="zákl. přenesená",K129,0)</f>
        <v>0</v>
      </c>
      <c r="BH129" s="251">
        <f>IF(O129="sníž. přenesená",K129,0)</f>
        <v>0</v>
      </c>
      <c r="BI129" s="251">
        <f>IF(O129="nulová",K129,0)</f>
        <v>0</v>
      </c>
      <c r="BJ129" s="18" t="s">
        <v>176</v>
      </c>
      <c r="BK129" s="251">
        <f>ROUND(P129*H129,2)</f>
        <v>0</v>
      </c>
      <c r="BL129" s="18" t="s">
        <v>176</v>
      </c>
      <c r="BM129" s="250" t="s">
        <v>548</v>
      </c>
    </row>
    <row r="130" s="2" customFormat="1">
      <c r="A130" s="40"/>
      <c r="B130" s="41"/>
      <c r="C130" s="42"/>
      <c r="D130" s="252" t="s">
        <v>178</v>
      </c>
      <c r="E130" s="42"/>
      <c r="F130" s="253" t="s">
        <v>547</v>
      </c>
      <c r="G130" s="42"/>
      <c r="H130" s="42"/>
      <c r="I130" s="154"/>
      <c r="J130" s="154"/>
      <c r="K130" s="42"/>
      <c r="L130" s="42"/>
      <c r="M130" s="46"/>
      <c r="N130" s="254"/>
      <c r="O130" s="255"/>
      <c r="P130" s="87"/>
      <c r="Q130" s="87"/>
      <c r="R130" s="87"/>
      <c r="S130" s="87"/>
      <c r="T130" s="87"/>
      <c r="U130" s="87"/>
      <c r="V130" s="87"/>
      <c r="W130" s="87"/>
      <c r="X130" s="87"/>
      <c r="Y130" s="88"/>
      <c r="Z130" s="40"/>
      <c r="AA130" s="40"/>
      <c r="AB130" s="40"/>
      <c r="AC130" s="40"/>
      <c r="AD130" s="40"/>
      <c r="AE130" s="40"/>
      <c r="AT130" s="18" t="s">
        <v>178</v>
      </c>
      <c r="AU130" s="18" t="s">
        <v>90</v>
      </c>
    </row>
    <row r="131" s="13" customFormat="1">
      <c r="A131" s="13"/>
      <c r="B131" s="257"/>
      <c r="C131" s="258"/>
      <c r="D131" s="252" t="s">
        <v>182</v>
      </c>
      <c r="E131" s="259" t="s">
        <v>36</v>
      </c>
      <c r="F131" s="260" t="s">
        <v>549</v>
      </c>
      <c r="G131" s="258"/>
      <c r="H131" s="259" t="s">
        <v>36</v>
      </c>
      <c r="I131" s="261"/>
      <c r="J131" s="261"/>
      <c r="K131" s="258"/>
      <c r="L131" s="258"/>
      <c r="M131" s="262"/>
      <c r="N131" s="263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5"/>
      <c r="Z131" s="13"/>
      <c r="AA131" s="13"/>
      <c r="AB131" s="13"/>
      <c r="AC131" s="13"/>
      <c r="AD131" s="13"/>
      <c r="AE131" s="13"/>
      <c r="AT131" s="266" t="s">
        <v>182</v>
      </c>
      <c r="AU131" s="266" t="s">
        <v>90</v>
      </c>
      <c r="AV131" s="13" t="s">
        <v>88</v>
      </c>
      <c r="AW131" s="13" t="s">
        <v>5</v>
      </c>
      <c r="AX131" s="13" t="s">
        <v>81</v>
      </c>
      <c r="AY131" s="266" t="s">
        <v>168</v>
      </c>
    </row>
    <row r="132" s="14" customFormat="1">
      <c r="A132" s="14"/>
      <c r="B132" s="267"/>
      <c r="C132" s="268"/>
      <c r="D132" s="252" t="s">
        <v>182</v>
      </c>
      <c r="E132" s="269" t="s">
        <v>36</v>
      </c>
      <c r="F132" s="270" t="s">
        <v>717</v>
      </c>
      <c r="G132" s="268"/>
      <c r="H132" s="271">
        <v>54</v>
      </c>
      <c r="I132" s="272"/>
      <c r="J132" s="272"/>
      <c r="K132" s="268"/>
      <c r="L132" s="268"/>
      <c r="M132" s="273"/>
      <c r="N132" s="274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Y132" s="276"/>
      <c r="Z132" s="14"/>
      <c r="AA132" s="14"/>
      <c r="AB132" s="14"/>
      <c r="AC132" s="14"/>
      <c r="AD132" s="14"/>
      <c r="AE132" s="14"/>
      <c r="AT132" s="277" t="s">
        <v>182</v>
      </c>
      <c r="AU132" s="277" t="s">
        <v>90</v>
      </c>
      <c r="AV132" s="14" t="s">
        <v>90</v>
      </c>
      <c r="AW132" s="14" t="s">
        <v>5</v>
      </c>
      <c r="AX132" s="14" t="s">
        <v>81</v>
      </c>
      <c r="AY132" s="277" t="s">
        <v>168</v>
      </c>
    </row>
    <row r="133" s="13" customFormat="1">
      <c r="A133" s="13"/>
      <c r="B133" s="257"/>
      <c r="C133" s="258"/>
      <c r="D133" s="252" t="s">
        <v>182</v>
      </c>
      <c r="E133" s="259" t="s">
        <v>36</v>
      </c>
      <c r="F133" s="260" t="s">
        <v>551</v>
      </c>
      <c r="G133" s="258"/>
      <c r="H133" s="259" t="s">
        <v>36</v>
      </c>
      <c r="I133" s="261"/>
      <c r="J133" s="261"/>
      <c r="K133" s="258"/>
      <c r="L133" s="258"/>
      <c r="M133" s="262"/>
      <c r="N133" s="263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5"/>
      <c r="Z133" s="13"/>
      <c r="AA133" s="13"/>
      <c r="AB133" s="13"/>
      <c r="AC133" s="13"/>
      <c r="AD133" s="13"/>
      <c r="AE133" s="13"/>
      <c r="AT133" s="266" t="s">
        <v>182</v>
      </c>
      <c r="AU133" s="266" t="s">
        <v>90</v>
      </c>
      <c r="AV133" s="13" t="s">
        <v>88</v>
      </c>
      <c r="AW133" s="13" t="s">
        <v>5</v>
      </c>
      <c r="AX133" s="13" t="s">
        <v>81</v>
      </c>
      <c r="AY133" s="266" t="s">
        <v>168</v>
      </c>
    </row>
    <row r="134" s="14" customFormat="1">
      <c r="A134" s="14"/>
      <c r="B134" s="267"/>
      <c r="C134" s="268"/>
      <c r="D134" s="252" t="s">
        <v>182</v>
      </c>
      <c r="E134" s="269" t="s">
        <v>36</v>
      </c>
      <c r="F134" s="270" t="s">
        <v>260</v>
      </c>
      <c r="G134" s="268"/>
      <c r="H134" s="271">
        <v>10</v>
      </c>
      <c r="I134" s="272"/>
      <c r="J134" s="272"/>
      <c r="K134" s="268"/>
      <c r="L134" s="268"/>
      <c r="M134" s="273"/>
      <c r="N134" s="274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Y134" s="276"/>
      <c r="Z134" s="14"/>
      <c r="AA134" s="14"/>
      <c r="AB134" s="14"/>
      <c r="AC134" s="14"/>
      <c r="AD134" s="14"/>
      <c r="AE134" s="14"/>
      <c r="AT134" s="277" t="s">
        <v>182</v>
      </c>
      <c r="AU134" s="277" t="s">
        <v>90</v>
      </c>
      <c r="AV134" s="14" t="s">
        <v>90</v>
      </c>
      <c r="AW134" s="14" t="s">
        <v>5</v>
      </c>
      <c r="AX134" s="14" t="s">
        <v>81</v>
      </c>
      <c r="AY134" s="277" t="s">
        <v>168</v>
      </c>
    </row>
    <row r="135" s="15" customFormat="1">
      <c r="A135" s="15"/>
      <c r="B135" s="278"/>
      <c r="C135" s="279"/>
      <c r="D135" s="252" t="s">
        <v>182</v>
      </c>
      <c r="E135" s="280" t="s">
        <v>36</v>
      </c>
      <c r="F135" s="281" t="s">
        <v>193</v>
      </c>
      <c r="G135" s="279"/>
      <c r="H135" s="282">
        <v>64</v>
      </c>
      <c r="I135" s="283"/>
      <c r="J135" s="283"/>
      <c r="K135" s="279"/>
      <c r="L135" s="279"/>
      <c r="M135" s="284"/>
      <c r="N135" s="285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7"/>
      <c r="Z135" s="15"/>
      <c r="AA135" s="15"/>
      <c r="AB135" s="15"/>
      <c r="AC135" s="15"/>
      <c r="AD135" s="15"/>
      <c r="AE135" s="15"/>
      <c r="AT135" s="288" t="s">
        <v>182</v>
      </c>
      <c r="AU135" s="288" t="s">
        <v>90</v>
      </c>
      <c r="AV135" s="15" t="s">
        <v>176</v>
      </c>
      <c r="AW135" s="15" t="s">
        <v>5</v>
      </c>
      <c r="AX135" s="15" t="s">
        <v>88</v>
      </c>
      <c r="AY135" s="288" t="s">
        <v>168</v>
      </c>
    </row>
    <row r="136" s="2" customFormat="1" ht="24" customHeight="1">
      <c r="A136" s="40"/>
      <c r="B136" s="41"/>
      <c r="C136" s="290" t="s">
        <v>209</v>
      </c>
      <c r="D136" s="290" t="s">
        <v>426</v>
      </c>
      <c r="E136" s="291" t="s">
        <v>552</v>
      </c>
      <c r="F136" s="292" t="s">
        <v>553</v>
      </c>
      <c r="G136" s="293" t="s">
        <v>364</v>
      </c>
      <c r="H136" s="294">
        <v>50</v>
      </c>
      <c r="I136" s="295"/>
      <c r="J136" s="296"/>
      <c r="K136" s="297">
        <f>ROUND(P136*H136,2)</f>
        <v>0</v>
      </c>
      <c r="L136" s="292" t="s">
        <v>175</v>
      </c>
      <c r="M136" s="298"/>
      <c r="N136" s="299" t="s">
        <v>36</v>
      </c>
      <c r="O136" s="246" t="s">
        <v>52</v>
      </c>
      <c r="P136" s="247">
        <f>I136+J136</f>
        <v>0</v>
      </c>
      <c r="Q136" s="247">
        <f>ROUND(I136*H136,2)</f>
        <v>0</v>
      </c>
      <c r="R136" s="247">
        <f>ROUND(J136*H136,2)</f>
        <v>0</v>
      </c>
      <c r="S136" s="87"/>
      <c r="T136" s="248">
        <f>S136*H136</f>
        <v>0</v>
      </c>
      <c r="U136" s="248">
        <v>0</v>
      </c>
      <c r="V136" s="248">
        <f>U136*H136</f>
        <v>0</v>
      </c>
      <c r="W136" s="248">
        <v>0</v>
      </c>
      <c r="X136" s="248">
        <f>W136*H136</f>
        <v>0</v>
      </c>
      <c r="Y136" s="249" t="s">
        <v>36</v>
      </c>
      <c r="Z136" s="40"/>
      <c r="AA136" s="40"/>
      <c r="AB136" s="40"/>
      <c r="AC136" s="40"/>
      <c r="AD136" s="40"/>
      <c r="AE136" s="40"/>
      <c r="AR136" s="250" t="s">
        <v>249</v>
      </c>
      <c r="AT136" s="250" t="s">
        <v>426</v>
      </c>
      <c r="AU136" s="250" t="s">
        <v>90</v>
      </c>
      <c r="AY136" s="18" t="s">
        <v>168</v>
      </c>
      <c r="BE136" s="251">
        <f>IF(O136="základní",K136,0)</f>
        <v>0</v>
      </c>
      <c r="BF136" s="251">
        <f>IF(O136="snížená",K136,0)</f>
        <v>0</v>
      </c>
      <c r="BG136" s="251">
        <f>IF(O136="zákl. přenesená",K136,0)</f>
        <v>0</v>
      </c>
      <c r="BH136" s="251">
        <f>IF(O136="sníž. přenesená",K136,0)</f>
        <v>0</v>
      </c>
      <c r="BI136" s="251">
        <f>IF(O136="nulová",K136,0)</f>
        <v>0</v>
      </c>
      <c r="BJ136" s="18" t="s">
        <v>176</v>
      </c>
      <c r="BK136" s="251">
        <f>ROUND(P136*H136,2)</f>
        <v>0</v>
      </c>
      <c r="BL136" s="18" t="s">
        <v>176</v>
      </c>
      <c r="BM136" s="250" t="s">
        <v>554</v>
      </c>
    </row>
    <row r="137" s="2" customFormat="1">
      <c r="A137" s="40"/>
      <c r="B137" s="41"/>
      <c r="C137" s="42"/>
      <c r="D137" s="252" t="s">
        <v>178</v>
      </c>
      <c r="E137" s="42"/>
      <c r="F137" s="253" t="s">
        <v>553</v>
      </c>
      <c r="G137" s="42"/>
      <c r="H137" s="42"/>
      <c r="I137" s="154"/>
      <c r="J137" s="154"/>
      <c r="K137" s="42"/>
      <c r="L137" s="42"/>
      <c r="M137" s="46"/>
      <c r="N137" s="254"/>
      <c r="O137" s="255"/>
      <c r="P137" s="87"/>
      <c r="Q137" s="87"/>
      <c r="R137" s="87"/>
      <c r="S137" s="87"/>
      <c r="T137" s="87"/>
      <c r="U137" s="87"/>
      <c r="V137" s="87"/>
      <c r="W137" s="87"/>
      <c r="X137" s="87"/>
      <c r="Y137" s="88"/>
      <c r="Z137" s="40"/>
      <c r="AA137" s="40"/>
      <c r="AB137" s="40"/>
      <c r="AC137" s="40"/>
      <c r="AD137" s="40"/>
      <c r="AE137" s="40"/>
      <c r="AT137" s="18" t="s">
        <v>178</v>
      </c>
      <c r="AU137" s="18" t="s">
        <v>90</v>
      </c>
    </row>
    <row r="138" s="14" customFormat="1">
      <c r="A138" s="14"/>
      <c r="B138" s="267"/>
      <c r="C138" s="268"/>
      <c r="D138" s="252" t="s">
        <v>182</v>
      </c>
      <c r="E138" s="269" t="s">
        <v>36</v>
      </c>
      <c r="F138" s="270" t="s">
        <v>714</v>
      </c>
      <c r="G138" s="268"/>
      <c r="H138" s="271">
        <v>6</v>
      </c>
      <c r="I138" s="272"/>
      <c r="J138" s="272"/>
      <c r="K138" s="268"/>
      <c r="L138" s="268"/>
      <c r="M138" s="273"/>
      <c r="N138" s="274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6"/>
      <c r="Z138" s="14"/>
      <c r="AA138" s="14"/>
      <c r="AB138" s="14"/>
      <c r="AC138" s="14"/>
      <c r="AD138" s="14"/>
      <c r="AE138" s="14"/>
      <c r="AT138" s="277" t="s">
        <v>182</v>
      </c>
      <c r="AU138" s="277" t="s">
        <v>90</v>
      </c>
      <c r="AV138" s="14" t="s">
        <v>90</v>
      </c>
      <c r="AW138" s="14" t="s">
        <v>5</v>
      </c>
      <c r="AX138" s="14" t="s">
        <v>81</v>
      </c>
      <c r="AY138" s="277" t="s">
        <v>168</v>
      </c>
    </row>
    <row r="139" s="14" customFormat="1">
      <c r="A139" s="14"/>
      <c r="B139" s="267"/>
      <c r="C139" s="268"/>
      <c r="D139" s="252" t="s">
        <v>182</v>
      </c>
      <c r="E139" s="269" t="s">
        <v>36</v>
      </c>
      <c r="F139" s="270" t="s">
        <v>713</v>
      </c>
      <c r="G139" s="268"/>
      <c r="H139" s="271">
        <v>9</v>
      </c>
      <c r="I139" s="272"/>
      <c r="J139" s="272"/>
      <c r="K139" s="268"/>
      <c r="L139" s="268"/>
      <c r="M139" s="273"/>
      <c r="N139" s="274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6"/>
      <c r="Z139" s="14"/>
      <c r="AA139" s="14"/>
      <c r="AB139" s="14"/>
      <c r="AC139" s="14"/>
      <c r="AD139" s="14"/>
      <c r="AE139" s="14"/>
      <c r="AT139" s="277" t="s">
        <v>182</v>
      </c>
      <c r="AU139" s="277" t="s">
        <v>90</v>
      </c>
      <c r="AV139" s="14" t="s">
        <v>90</v>
      </c>
      <c r="AW139" s="14" t="s">
        <v>5</v>
      </c>
      <c r="AX139" s="14" t="s">
        <v>81</v>
      </c>
      <c r="AY139" s="277" t="s">
        <v>168</v>
      </c>
    </row>
    <row r="140" s="14" customFormat="1">
      <c r="A140" s="14"/>
      <c r="B140" s="267"/>
      <c r="C140" s="268"/>
      <c r="D140" s="252" t="s">
        <v>182</v>
      </c>
      <c r="E140" s="269" t="s">
        <v>36</v>
      </c>
      <c r="F140" s="270" t="s">
        <v>511</v>
      </c>
      <c r="G140" s="268"/>
      <c r="H140" s="271">
        <v>35</v>
      </c>
      <c r="I140" s="272"/>
      <c r="J140" s="272"/>
      <c r="K140" s="268"/>
      <c r="L140" s="268"/>
      <c r="M140" s="273"/>
      <c r="N140" s="274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6"/>
      <c r="Z140" s="14"/>
      <c r="AA140" s="14"/>
      <c r="AB140" s="14"/>
      <c r="AC140" s="14"/>
      <c r="AD140" s="14"/>
      <c r="AE140" s="14"/>
      <c r="AT140" s="277" t="s">
        <v>182</v>
      </c>
      <c r="AU140" s="277" t="s">
        <v>90</v>
      </c>
      <c r="AV140" s="14" t="s">
        <v>90</v>
      </c>
      <c r="AW140" s="14" t="s">
        <v>5</v>
      </c>
      <c r="AX140" s="14" t="s">
        <v>81</v>
      </c>
      <c r="AY140" s="277" t="s">
        <v>168</v>
      </c>
    </row>
    <row r="141" s="15" customFormat="1">
      <c r="A141" s="15"/>
      <c r="B141" s="278"/>
      <c r="C141" s="279"/>
      <c r="D141" s="252" t="s">
        <v>182</v>
      </c>
      <c r="E141" s="280" t="s">
        <v>36</v>
      </c>
      <c r="F141" s="281" t="s">
        <v>193</v>
      </c>
      <c r="G141" s="279"/>
      <c r="H141" s="282">
        <v>50</v>
      </c>
      <c r="I141" s="283"/>
      <c r="J141" s="283"/>
      <c r="K141" s="279"/>
      <c r="L141" s="279"/>
      <c r="M141" s="284"/>
      <c r="N141" s="285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7"/>
      <c r="Z141" s="15"/>
      <c r="AA141" s="15"/>
      <c r="AB141" s="15"/>
      <c r="AC141" s="15"/>
      <c r="AD141" s="15"/>
      <c r="AE141" s="15"/>
      <c r="AT141" s="288" t="s">
        <v>182</v>
      </c>
      <c r="AU141" s="288" t="s">
        <v>90</v>
      </c>
      <c r="AV141" s="15" t="s">
        <v>176</v>
      </c>
      <c r="AW141" s="15" t="s">
        <v>5</v>
      </c>
      <c r="AX141" s="15" t="s">
        <v>88</v>
      </c>
      <c r="AY141" s="288" t="s">
        <v>168</v>
      </c>
    </row>
    <row r="142" s="2" customFormat="1" ht="24" customHeight="1">
      <c r="A142" s="40"/>
      <c r="B142" s="41"/>
      <c r="C142" s="290" t="s">
        <v>282</v>
      </c>
      <c r="D142" s="290" t="s">
        <v>426</v>
      </c>
      <c r="E142" s="291" t="s">
        <v>555</v>
      </c>
      <c r="F142" s="292" t="s">
        <v>556</v>
      </c>
      <c r="G142" s="293" t="s">
        <v>174</v>
      </c>
      <c r="H142" s="294">
        <v>10.630000000000001</v>
      </c>
      <c r="I142" s="295"/>
      <c r="J142" s="296"/>
      <c r="K142" s="297">
        <f>ROUND(P142*H142,2)</f>
        <v>0</v>
      </c>
      <c r="L142" s="292" t="s">
        <v>175</v>
      </c>
      <c r="M142" s="298"/>
      <c r="N142" s="299" t="s">
        <v>36</v>
      </c>
      <c r="O142" s="246" t="s">
        <v>52</v>
      </c>
      <c r="P142" s="247">
        <f>I142+J142</f>
        <v>0</v>
      </c>
      <c r="Q142" s="247">
        <f>ROUND(I142*H142,2)</f>
        <v>0</v>
      </c>
      <c r="R142" s="247">
        <f>ROUND(J142*H142,2)</f>
        <v>0</v>
      </c>
      <c r="S142" s="87"/>
      <c r="T142" s="248">
        <f>S142*H142</f>
        <v>0</v>
      </c>
      <c r="U142" s="248">
        <v>2.234</v>
      </c>
      <c r="V142" s="248">
        <f>U142*H142</f>
        <v>23.747420000000002</v>
      </c>
      <c r="W142" s="248">
        <v>0</v>
      </c>
      <c r="X142" s="248">
        <f>W142*H142</f>
        <v>0</v>
      </c>
      <c r="Y142" s="249" t="s">
        <v>36</v>
      </c>
      <c r="Z142" s="40"/>
      <c r="AA142" s="40"/>
      <c r="AB142" s="40"/>
      <c r="AC142" s="40"/>
      <c r="AD142" s="40"/>
      <c r="AE142" s="40"/>
      <c r="AR142" s="250" t="s">
        <v>249</v>
      </c>
      <c r="AT142" s="250" t="s">
        <v>426</v>
      </c>
      <c r="AU142" s="250" t="s">
        <v>90</v>
      </c>
      <c r="AY142" s="18" t="s">
        <v>168</v>
      </c>
      <c r="BE142" s="251">
        <f>IF(O142="základní",K142,0)</f>
        <v>0</v>
      </c>
      <c r="BF142" s="251">
        <f>IF(O142="snížená",K142,0)</f>
        <v>0</v>
      </c>
      <c r="BG142" s="251">
        <f>IF(O142="zákl. přenesená",K142,0)</f>
        <v>0</v>
      </c>
      <c r="BH142" s="251">
        <f>IF(O142="sníž. přenesená",K142,0)</f>
        <v>0</v>
      </c>
      <c r="BI142" s="251">
        <f>IF(O142="nulová",K142,0)</f>
        <v>0</v>
      </c>
      <c r="BJ142" s="18" t="s">
        <v>176</v>
      </c>
      <c r="BK142" s="251">
        <f>ROUND(P142*H142,2)</f>
        <v>0</v>
      </c>
      <c r="BL142" s="18" t="s">
        <v>176</v>
      </c>
      <c r="BM142" s="250" t="s">
        <v>557</v>
      </c>
    </row>
    <row r="143" s="2" customFormat="1">
      <c r="A143" s="40"/>
      <c r="B143" s="41"/>
      <c r="C143" s="42"/>
      <c r="D143" s="252" t="s">
        <v>178</v>
      </c>
      <c r="E143" s="42"/>
      <c r="F143" s="253" t="s">
        <v>556</v>
      </c>
      <c r="G143" s="42"/>
      <c r="H143" s="42"/>
      <c r="I143" s="154"/>
      <c r="J143" s="154"/>
      <c r="K143" s="42"/>
      <c r="L143" s="42"/>
      <c r="M143" s="46"/>
      <c r="N143" s="254"/>
      <c r="O143" s="255"/>
      <c r="P143" s="87"/>
      <c r="Q143" s="87"/>
      <c r="R143" s="87"/>
      <c r="S143" s="87"/>
      <c r="T143" s="87"/>
      <c r="U143" s="87"/>
      <c r="V143" s="87"/>
      <c r="W143" s="87"/>
      <c r="X143" s="87"/>
      <c r="Y143" s="88"/>
      <c r="Z143" s="40"/>
      <c r="AA143" s="40"/>
      <c r="AB143" s="40"/>
      <c r="AC143" s="40"/>
      <c r="AD143" s="40"/>
      <c r="AE143" s="40"/>
      <c r="AT143" s="18" t="s">
        <v>178</v>
      </c>
      <c r="AU143" s="18" t="s">
        <v>90</v>
      </c>
    </row>
    <row r="144" s="13" customFormat="1">
      <c r="A144" s="13"/>
      <c r="B144" s="257"/>
      <c r="C144" s="258"/>
      <c r="D144" s="252" t="s">
        <v>182</v>
      </c>
      <c r="E144" s="259" t="s">
        <v>36</v>
      </c>
      <c r="F144" s="260" t="s">
        <v>558</v>
      </c>
      <c r="G144" s="258"/>
      <c r="H144" s="259" t="s">
        <v>36</v>
      </c>
      <c r="I144" s="261"/>
      <c r="J144" s="261"/>
      <c r="K144" s="258"/>
      <c r="L144" s="258"/>
      <c r="M144" s="262"/>
      <c r="N144" s="263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5"/>
      <c r="Z144" s="13"/>
      <c r="AA144" s="13"/>
      <c r="AB144" s="13"/>
      <c r="AC144" s="13"/>
      <c r="AD144" s="13"/>
      <c r="AE144" s="13"/>
      <c r="AT144" s="266" t="s">
        <v>182</v>
      </c>
      <c r="AU144" s="266" t="s">
        <v>90</v>
      </c>
      <c r="AV144" s="13" t="s">
        <v>88</v>
      </c>
      <c r="AW144" s="13" t="s">
        <v>5</v>
      </c>
      <c r="AX144" s="13" t="s">
        <v>81</v>
      </c>
      <c r="AY144" s="266" t="s">
        <v>168</v>
      </c>
    </row>
    <row r="145" s="14" customFormat="1">
      <c r="A145" s="14"/>
      <c r="B145" s="267"/>
      <c r="C145" s="268"/>
      <c r="D145" s="252" t="s">
        <v>182</v>
      </c>
      <c r="E145" s="269" t="s">
        <v>36</v>
      </c>
      <c r="F145" s="270" t="s">
        <v>718</v>
      </c>
      <c r="G145" s="268"/>
      <c r="H145" s="271">
        <v>10.24</v>
      </c>
      <c r="I145" s="272"/>
      <c r="J145" s="272"/>
      <c r="K145" s="268"/>
      <c r="L145" s="268"/>
      <c r="M145" s="273"/>
      <c r="N145" s="274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6"/>
      <c r="Z145" s="14"/>
      <c r="AA145" s="14"/>
      <c r="AB145" s="14"/>
      <c r="AC145" s="14"/>
      <c r="AD145" s="14"/>
      <c r="AE145" s="14"/>
      <c r="AT145" s="277" t="s">
        <v>182</v>
      </c>
      <c r="AU145" s="277" t="s">
        <v>90</v>
      </c>
      <c r="AV145" s="14" t="s">
        <v>90</v>
      </c>
      <c r="AW145" s="14" t="s">
        <v>5</v>
      </c>
      <c r="AX145" s="14" t="s">
        <v>81</v>
      </c>
      <c r="AY145" s="277" t="s">
        <v>168</v>
      </c>
    </row>
    <row r="146" s="13" customFormat="1">
      <c r="A146" s="13"/>
      <c r="B146" s="257"/>
      <c r="C146" s="258"/>
      <c r="D146" s="252" t="s">
        <v>182</v>
      </c>
      <c r="E146" s="259" t="s">
        <v>36</v>
      </c>
      <c r="F146" s="260" t="s">
        <v>560</v>
      </c>
      <c r="G146" s="258"/>
      <c r="H146" s="259" t="s">
        <v>36</v>
      </c>
      <c r="I146" s="261"/>
      <c r="J146" s="261"/>
      <c r="K146" s="258"/>
      <c r="L146" s="258"/>
      <c r="M146" s="262"/>
      <c r="N146" s="263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5"/>
      <c r="Z146" s="13"/>
      <c r="AA146" s="13"/>
      <c r="AB146" s="13"/>
      <c r="AC146" s="13"/>
      <c r="AD146" s="13"/>
      <c r="AE146" s="13"/>
      <c r="AT146" s="266" t="s">
        <v>182</v>
      </c>
      <c r="AU146" s="266" t="s">
        <v>90</v>
      </c>
      <c r="AV146" s="13" t="s">
        <v>88</v>
      </c>
      <c r="AW146" s="13" t="s">
        <v>5</v>
      </c>
      <c r="AX146" s="13" t="s">
        <v>81</v>
      </c>
      <c r="AY146" s="266" t="s">
        <v>168</v>
      </c>
    </row>
    <row r="147" s="14" customFormat="1">
      <c r="A147" s="14"/>
      <c r="B147" s="267"/>
      <c r="C147" s="268"/>
      <c r="D147" s="252" t="s">
        <v>182</v>
      </c>
      <c r="E147" s="269" t="s">
        <v>36</v>
      </c>
      <c r="F147" s="270" t="s">
        <v>561</v>
      </c>
      <c r="G147" s="268"/>
      <c r="H147" s="271">
        <v>0.23000000000000001</v>
      </c>
      <c r="I147" s="272"/>
      <c r="J147" s="272"/>
      <c r="K147" s="268"/>
      <c r="L147" s="268"/>
      <c r="M147" s="273"/>
      <c r="N147" s="274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6"/>
      <c r="Z147" s="14"/>
      <c r="AA147" s="14"/>
      <c r="AB147" s="14"/>
      <c r="AC147" s="14"/>
      <c r="AD147" s="14"/>
      <c r="AE147" s="14"/>
      <c r="AT147" s="277" t="s">
        <v>182</v>
      </c>
      <c r="AU147" s="277" t="s">
        <v>90</v>
      </c>
      <c r="AV147" s="14" t="s">
        <v>90</v>
      </c>
      <c r="AW147" s="14" t="s">
        <v>5</v>
      </c>
      <c r="AX147" s="14" t="s">
        <v>81</v>
      </c>
      <c r="AY147" s="277" t="s">
        <v>168</v>
      </c>
    </row>
    <row r="148" s="13" customFormat="1">
      <c r="A148" s="13"/>
      <c r="B148" s="257"/>
      <c r="C148" s="258"/>
      <c r="D148" s="252" t="s">
        <v>182</v>
      </c>
      <c r="E148" s="259" t="s">
        <v>36</v>
      </c>
      <c r="F148" s="260" t="s">
        <v>562</v>
      </c>
      <c r="G148" s="258"/>
      <c r="H148" s="259" t="s">
        <v>36</v>
      </c>
      <c r="I148" s="261"/>
      <c r="J148" s="261"/>
      <c r="K148" s="258"/>
      <c r="L148" s="258"/>
      <c r="M148" s="262"/>
      <c r="N148" s="263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5"/>
      <c r="Z148" s="13"/>
      <c r="AA148" s="13"/>
      <c r="AB148" s="13"/>
      <c r="AC148" s="13"/>
      <c r="AD148" s="13"/>
      <c r="AE148" s="13"/>
      <c r="AT148" s="266" t="s">
        <v>182</v>
      </c>
      <c r="AU148" s="266" t="s">
        <v>90</v>
      </c>
      <c r="AV148" s="13" t="s">
        <v>88</v>
      </c>
      <c r="AW148" s="13" t="s">
        <v>5</v>
      </c>
      <c r="AX148" s="13" t="s">
        <v>81</v>
      </c>
      <c r="AY148" s="266" t="s">
        <v>168</v>
      </c>
    </row>
    <row r="149" s="14" customFormat="1">
      <c r="A149" s="14"/>
      <c r="B149" s="267"/>
      <c r="C149" s="268"/>
      <c r="D149" s="252" t="s">
        <v>182</v>
      </c>
      <c r="E149" s="269" t="s">
        <v>36</v>
      </c>
      <c r="F149" s="270" t="s">
        <v>563</v>
      </c>
      <c r="G149" s="268"/>
      <c r="H149" s="271">
        <v>0.032000000000000001</v>
      </c>
      <c r="I149" s="272"/>
      <c r="J149" s="272"/>
      <c r="K149" s="268"/>
      <c r="L149" s="268"/>
      <c r="M149" s="273"/>
      <c r="N149" s="274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6"/>
      <c r="Z149" s="14"/>
      <c r="AA149" s="14"/>
      <c r="AB149" s="14"/>
      <c r="AC149" s="14"/>
      <c r="AD149" s="14"/>
      <c r="AE149" s="14"/>
      <c r="AT149" s="277" t="s">
        <v>182</v>
      </c>
      <c r="AU149" s="277" t="s">
        <v>90</v>
      </c>
      <c r="AV149" s="14" t="s">
        <v>90</v>
      </c>
      <c r="AW149" s="14" t="s">
        <v>5</v>
      </c>
      <c r="AX149" s="14" t="s">
        <v>81</v>
      </c>
      <c r="AY149" s="277" t="s">
        <v>168</v>
      </c>
    </row>
    <row r="150" s="13" customFormat="1">
      <c r="A150" s="13"/>
      <c r="B150" s="257"/>
      <c r="C150" s="258"/>
      <c r="D150" s="252" t="s">
        <v>182</v>
      </c>
      <c r="E150" s="259" t="s">
        <v>36</v>
      </c>
      <c r="F150" s="260" t="s">
        <v>564</v>
      </c>
      <c r="G150" s="258"/>
      <c r="H150" s="259" t="s">
        <v>36</v>
      </c>
      <c r="I150" s="261"/>
      <c r="J150" s="261"/>
      <c r="K150" s="258"/>
      <c r="L150" s="258"/>
      <c r="M150" s="262"/>
      <c r="N150" s="263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5"/>
      <c r="Z150" s="13"/>
      <c r="AA150" s="13"/>
      <c r="AB150" s="13"/>
      <c r="AC150" s="13"/>
      <c r="AD150" s="13"/>
      <c r="AE150" s="13"/>
      <c r="AT150" s="266" t="s">
        <v>182</v>
      </c>
      <c r="AU150" s="266" t="s">
        <v>90</v>
      </c>
      <c r="AV150" s="13" t="s">
        <v>88</v>
      </c>
      <c r="AW150" s="13" t="s">
        <v>5</v>
      </c>
      <c r="AX150" s="13" t="s">
        <v>81</v>
      </c>
      <c r="AY150" s="266" t="s">
        <v>168</v>
      </c>
    </row>
    <row r="151" s="14" customFormat="1">
      <c r="A151" s="14"/>
      <c r="B151" s="267"/>
      <c r="C151" s="268"/>
      <c r="D151" s="252" t="s">
        <v>182</v>
      </c>
      <c r="E151" s="269" t="s">
        <v>36</v>
      </c>
      <c r="F151" s="270" t="s">
        <v>565</v>
      </c>
      <c r="G151" s="268"/>
      <c r="H151" s="271">
        <v>0.128</v>
      </c>
      <c r="I151" s="272"/>
      <c r="J151" s="272"/>
      <c r="K151" s="268"/>
      <c r="L151" s="268"/>
      <c r="M151" s="273"/>
      <c r="N151" s="274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6"/>
      <c r="Z151" s="14"/>
      <c r="AA151" s="14"/>
      <c r="AB151" s="14"/>
      <c r="AC151" s="14"/>
      <c r="AD151" s="14"/>
      <c r="AE151" s="14"/>
      <c r="AT151" s="277" t="s">
        <v>182</v>
      </c>
      <c r="AU151" s="277" t="s">
        <v>90</v>
      </c>
      <c r="AV151" s="14" t="s">
        <v>90</v>
      </c>
      <c r="AW151" s="14" t="s">
        <v>5</v>
      </c>
      <c r="AX151" s="14" t="s">
        <v>81</v>
      </c>
      <c r="AY151" s="277" t="s">
        <v>168</v>
      </c>
    </row>
    <row r="152" s="15" customFormat="1">
      <c r="A152" s="15"/>
      <c r="B152" s="278"/>
      <c r="C152" s="279"/>
      <c r="D152" s="252" t="s">
        <v>182</v>
      </c>
      <c r="E152" s="280" t="s">
        <v>36</v>
      </c>
      <c r="F152" s="281" t="s">
        <v>193</v>
      </c>
      <c r="G152" s="279"/>
      <c r="H152" s="282">
        <v>10.630000000000001</v>
      </c>
      <c r="I152" s="283"/>
      <c r="J152" s="283"/>
      <c r="K152" s="279"/>
      <c r="L152" s="279"/>
      <c r="M152" s="284"/>
      <c r="N152" s="285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7"/>
      <c r="Z152" s="15"/>
      <c r="AA152" s="15"/>
      <c r="AB152" s="15"/>
      <c r="AC152" s="15"/>
      <c r="AD152" s="15"/>
      <c r="AE152" s="15"/>
      <c r="AT152" s="288" t="s">
        <v>182</v>
      </c>
      <c r="AU152" s="288" t="s">
        <v>90</v>
      </c>
      <c r="AV152" s="15" t="s">
        <v>176</v>
      </c>
      <c r="AW152" s="15" t="s">
        <v>5</v>
      </c>
      <c r="AX152" s="15" t="s">
        <v>88</v>
      </c>
      <c r="AY152" s="288" t="s">
        <v>168</v>
      </c>
    </row>
    <row r="153" s="2" customFormat="1" ht="24" customHeight="1">
      <c r="A153" s="40"/>
      <c r="B153" s="41"/>
      <c r="C153" s="290" t="s">
        <v>289</v>
      </c>
      <c r="D153" s="290" t="s">
        <v>426</v>
      </c>
      <c r="E153" s="291" t="s">
        <v>566</v>
      </c>
      <c r="F153" s="292" t="s">
        <v>567</v>
      </c>
      <c r="G153" s="293" t="s">
        <v>203</v>
      </c>
      <c r="H153" s="294">
        <v>1</v>
      </c>
      <c r="I153" s="295"/>
      <c r="J153" s="296"/>
      <c r="K153" s="297">
        <f>ROUND(P153*H153,2)</f>
        <v>0</v>
      </c>
      <c r="L153" s="292" t="s">
        <v>175</v>
      </c>
      <c r="M153" s="298"/>
      <c r="N153" s="299" t="s">
        <v>36</v>
      </c>
      <c r="O153" s="246" t="s">
        <v>52</v>
      </c>
      <c r="P153" s="247">
        <f>I153+J153</f>
        <v>0</v>
      </c>
      <c r="Q153" s="247">
        <f>ROUND(I153*H153,2)</f>
        <v>0</v>
      </c>
      <c r="R153" s="247">
        <f>ROUND(J153*H153,2)</f>
        <v>0</v>
      </c>
      <c r="S153" s="87"/>
      <c r="T153" s="248">
        <f>S153*H153</f>
        <v>0</v>
      </c>
      <c r="U153" s="248">
        <v>0.51000000000000001</v>
      </c>
      <c r="V153" s="248">
        <f>U153*H153</f>
        <v>0.51000000000000001</v>
      </c>
      <c r="W153" s="248">
        <v>0</v>
      </c>
      <c r="X153" s="248">
        <f>W153*H153</f>
        <v>0</v>
      </c>
      <c r="Y153" s="249" t="s">
        <v>36</v>
      </c>
      <c r="Z153" s="40"/>
      <c r="AA153" s="40"/>
      <c r="AB153" s="40"/>
      <c r="AC153" s="40"/>
      <c r="AD153" s="40"/>
      <c r="AE153" s="40"/>
      <c r="AR153" s="250" t="s">
        <v>249</v>
      </c>
      <c r="AT153" s="250" t="s">
        <v>426</v>
      </c>
      <c r="AU153" s="250" t="s">
        <v>90</v>
      </c>
      <c r="AY153" s="18" t="s">
        <v>168</v>
      </c>
      <c r="BE153" s="251">
        <f>IF(O153="základní",K153,0)</f>
        <v>0</v>
      </c>
      <c r="BF153" s="251">
        <f>IF(O153="snížená",K153,0)</f>
        <v>0</v>
      </c>
      <c r="BG153" s="251">
        <f>IF(O153="zákl. přenesená",K153,0)</f>
        <v>0</v>
      </c>
      <c r="BH153" s="251">
        <f>IF(O153="sníž. přenesená",K153,0)</f>
        <v>0</v>
      </c>
      <c r="BI153" s="251">
        <f>IF(O153="nulová",K153,0)</f>
        <v>0</v>
      </c>
      <c r="BJ153" s="18" t="s">
        <v>176</v>
      </c>
      <c r="BK153" s="251">
        <f>ROUND(P153*H153,2)</f>
        <v>0</v>
      </c>
      <c r="BL153" s="18" t="s">
        <v>176</v>
      </c>
      <c r="BM153" s="250" t="s">
        <v>568</v>
      </c>
    </row>
    <row r="154" s="2" customFormat="1">
      <c r="A154" s="40"/>
      <c r="B154" s="41"/>
      <c r="C154" s="42"/>
      <c r="D154" s="252" t="s">
        <v>178</v>
      </c>
      <c r="E154" s="42"/>
      <c r="F154" s="253" t="s">
        <v>567</v>
      </c>
      <c r="G154" s="42"/>
      <c r="H154" s="42"/>
      <c r="I154" s="154"/>
      <c r="J154" s="154"/>
      <c r="K154" s="42"/>
      <c r="L154" s="42"/>
      <c r="M154" s="46"/>
      <c r="N154" s="254"/>
      <c r="O154" s="255"/>
      <c r="P154" s="87"/>
      <c r="Q154" s="87"/>
      <c r="R154" s="87"/>
      <c r="S154" s="87"/>
      <c r="T154" s="87"/>
      <c r="U154" s="87"/>
      <c r="V154" s="87"/>
      <c r="W154" s="87"/>
      <c r="X154" s="87"/>
      <c r="Y154" s="88"/>
      <c r="Z154" s="40"/>
      <c r="AA154" s="40"/>
      <c r="AB154" s="40"/>
      <c r="AC154" s="40"/>
      <c r="AD154" s="40"/>
      <c r="AE154" s="40"/>
      <c r="AT154" s="18" t="s">
        <v>178</v>
      </c>
      <c r="AU154" s="18" t="s">
        <v>90</v>
      </c>
    </row>
    <row r="155" s="2" customFormat="1" ht="24" customHeight="1">
      <c r="A155" s="40"/>
      <c r="B155" s="41"/>
      <c r="C155" s="290" t="s">
        <v>298</v>
      </c>
      <c r="D155" s="290" t="s">
        <v>426</v>
      </c>
      <c r="E155" s="291" t="s">
        <v>569</v>
      </c>
      <c r="F155" s="292" t="s">
        <v>570</v>
      </c>
      <c r="G155" s="293" t="s">
        <v>203</v>
      </c>
      <c r="H155" s="294">
        <v>1</v>
      </c>
      <c r="I155" s="295"/>
      <c r="J155" s="296"/>
      <c r="K155" s="297">
        <f>ROUND(P155*H155,2)</f>
        <v>0</v>
      </c>
      <c r="L155" s="292" t="s">
        <v>175</v>
      </c>
      <c r="M155" s="298"/>
      <c r="N155" s="299" t="s">
        <v>36</v>
      </c>
      <c r="O155" s="246" t="s">
        <v>52</v>
      </c>
      <c r="P155" s="247">
        <f>I155+J155</f>
        <v>0</v>
      </c>
      <c r="Q155" s="247">
        <f>ROUND(I155*H155,2)</f>
        <v>0</v>
      </c>
      <c r="R155" s="247">
        <f>ROUND(J155*H155,2)</f>
        <v>0</v>
      </c>
      <c r="S155" s="87"/>
      <c r="T155" s="248">
        <f>S155*H155</f>
        <v>0</v>
      </c>
      <c r="U155" s="248">
        <v>0.51000000000000001</v>
      </c>
      <c r="V155" s="248">
        <f>U155*H155</f>
        <v>0.51000000000000001</v>
      </c>
      <c r="W155" s="248">
        <v>0</v>
      </c>
      <c r="X155" s="248">
        <f>W155*H155</f>
        <v>0</v>
      </c>
      <c r="Y155" s="249" t="s">
        <v>36</v>
      </c>
      <c r="Z155" s="40"/>
      <c r="AA155" s="40"/>
      <c r="AB155" s="40"/>
      <c r="AC155" s="40"/>
      <c r="AD155" s="40"/>
      <c r="AE155" s="40"/>
      <c r="AR155" s="250" t="s">
        <v>249</v>
      </c>
      <c r="AT155" s="250" t="s">
        <v>426</v>
      </c>
      <c r="AU155" s="250" t="s">
        <v>90</v>
      </c>
      <c r="AY155" s="18" t="s">
        <v>168</v>
      </c>
      <c r="BE155" s="251">
        <f>IF(O155="základní",K155,0)</f>
        <v>0</v>
      </c>
      <c r="BF155" s="251">
        <f>IF(O155="snížená",K155,0)</f>
        <v>0</v>
      </c>
      <c r="BG155" s="251">
        <f>IF(O155="zákl. přenesená",K155,0)</f>
        <v>0</v>
      </c>
      <c r="BH155" s="251">
        <f>IF(O155="sníž. přenesená",K155,0)</f>
        <v>0</v>
      </c>
      <c r="BI155" s="251">
        <f>IF(O155="nulová",K155,0)</f>
        <v>0</v>
      </c>
      <c r="BJ155" s="18" t="s">
        <v>176</v>
      </c>
      <c r="BK155" s="251">
        <f>ROUND(P155*H155,2)</f>
        <v>0</v>
      </c>
      <c r="BL155" s="18" t="s">
        <v>176</v>
      </c>
      <c r="BM155" s="250" t="s">
        <v>571</v>
      </c>
    </row>
    <row r="156" s="2" customFormat="1">
      <c r="A156" s="40"/>
      <c r="B156" s="41"/>
      <c r="C156" s="42"/>
      <c r="D156" s="252" t="s">
        <v>178</v>
      </c>
      <c r="E156" s="42"/>
      <c r="F156" s="253" t="s">
        <v>570</v>
      </c>
      <c r="G156" s="42"/>
      <c r="H156" s="42"/>
      <c r="I156" s="154"/>
      <c r="J156" s="154"/>
      <c r="K156" s="42"/>
      <c r="L156" s="42"/>
      <c r="M156" s="46"/>
      <c r="N156" s="254"/>
      <c r="O156" s="255"/>
      <c r="P156" s="87"/>
      <c r="Q156" s="87"/>
      <c r="R156" s="87"/>
      <c r="S156" s="87"/>
      <c r="T156" s="87"/>
      <c r="U156" s="87"/>
      <c r="V156" s="87"/>
      <c r="W156" s="87"/>
      <c r="X156" s="87"/>
      <c r="Y156" s="88"/>
      <c r="Z156" s="40"/>
      <c r="AA156" s="40"/>
      <c r="AB156" s="40"/>
      <c r="AC156" s="40"/>
      <c r="AD156" s="40"/>
      <c r="AE156" s="40"/>
      <c r="AT156" s="18" t="s">
        <v>178</v>
      </c>
      <c r="AU156" s="18" t="s">
        <v>90</v>
      </c>
    </row>
    <row r="157" s="2" customFormat="1" ht="24" customHeight="1">
      <c r="A157" s="40"/>
      <c r="B157" s="41"/>
      <c r="C157" s="290" t="s">
        <v>9</v>
      </c>
      <c r="D157" s="290" t="s">
        <v>426</v>
      </c>
      <c r="E157" s="291" t="s">
        <v>572</v>
      </c>
      <c r="F157" s="292" t="s">
        <v>573</v>
      </c>
      <c r="G157" s="293" t="s">
        <v>203</v>
      </c>
      <c r="H157" s="294">
        <v>48</v>
      </c>
      <c r="I157" s="295"/>
      <c r="J157" s="296"/>
      <c r="K157" s="297">
        <f>ROUND(P157*H157,2)</f>
        <v>0</v>
      </c>
      <c r="L157" s="292" t="s">
        <v>175</v>
      </c>
      <c r="M157" s="298"/>
      <c r="N157" s="299" t="s">
        <v>36</v>
      </c>
      <c r="O157" s="246" t="s">
        <v>52</v>
      </c>
      <c r="P157" s="247">
        <f>I157+J157</f>
        <v>0</v>
      </c>
      <c r="Q157" s="247">
        <f>ROUND(I157*H157,2)</f>
        <v>0</v>
      </c>
      <c r="R157" s="247">
        <f>ROUND(J157*H157,2)</f>
        <v>0</v>
      </c>
      <c r="S157" s="87"/>
      <c r="T157" s="248">
        <f>S157*H157</f>
        <v>0</v>
      </c>
      <c r="U157" s="248">
        <v>0.51000000000000001</v>
      </c>
      <c r="V157" s="248">
        <f>U157*H157</f>
        <v>24.48</v>
      </c>
      <c r="W157" s="248">
        <v>0</v>
      </c>
      <c r="X157" s="248">
        <f>W157*H157</f>
        <v>0</v>
      </c>
      <c r="Y157" s="249" t="s">
        <v>36</v>
      </c>
      <c r="Z157" s="40"/>
      <c r="AA157" s="40"/>
      <c r="AB157" s="40"/>
      <c r="AC157" s="40"/>
      <c r="AD157" s="40"/>
      <c r="AE157" s="40"/>
      <c r="AR157" s="250" t="s">
        <v>249</v>
      </c>
      <c r="AT157" s="250" t="s">
        <v>426</v>
      </c>
      <c r="AU157" s="250" t="s">
        <v>90</v>
      </c>
      <c r="AY157" s="18" t="s">
        <v>168</v>
      </c>
      <c r="BE157" s="251">
        <f>IF(O157="základní",K157,0)</f>
        <v>0</v>
      </c>
      <c r="BF157" s="251">
        <f>IF(O157="snížená",K157,0)</f>
        <v>0</v>
      </c>
      <c r="BG157" s="251">
        <f>IF(O157="zákl. přenesená",K157,0)</f>
        <v>0</v>
      </c>
      <c r="BH157" s="251">
        <f>IF(O157="sníž. přenesená",K157,0)</f>
        <v>0</v>
      </c>
      <c r="BI157" s="251">
        <f>IF(O157="nulová",K157,0)</f>
        <v>0</v>
      </c>
      <c r="BJ157" s="18" t="s">
        <v>176</v>
      </c>
      <c r="BK157" s="251">
        <f>ROUND(P157*H157,2)</f>
        <v>0</v>
      </c>
      <c r="BL157" s="18" t="s">
        <v>176</v>
      </c>
      <c r="BM157" s="250" t="s">
        <v>574</v>
      </c>
    </row>
    <row r="158" s="2" customFormat="1">
      <c r="A158" s="40"/>
      <c r="B158" s="41"/>
      <c r="C158" s="42"/>
      <c r="D158" s="252" t="s">
        <v>178</v>
      </c>
      <c r="E158" s="42"/>
      <c r="F158" s="253" t="s">
        <v>573</v>
      </c>
      <c r="G158" s="42"/>
      <c r="H158" s="42"/>
      <c r="I158" s="154"/>
      <c r="J158" s="154"/>
      <c r="K158" s="42"/>
      <c r="L158" s="42"/>
      <c r="M158" s="46"/>
      <c r="N158" s="254"/>
      <c r="O158" s="255"/>
      <c r="P158" s="87"/>
      <c r="Q158" s="87"/>
      <c r="R158" s="87"/>
      <c r="S158" s="87"/>
      <c r="T158" s="87"/>
      <c r="U158" s="87"/>
      <c r="V158" s="87"/>
      <c r="W158" s="87"/>
      <c r="X158" s="87"/>
      <c r="Y158" s="88"/>
      <c r="Z158" s="40"/>
      <c r="AA158" s="40"/>
      <c r="AB158" s="40"/>
      <c r="AC158" s="40"/>
      <c r="AD158" s="40"/>
      <c r="AE158" s="40"/>
      <c r="AT158" s="18" t="s">
        <v>178</v>
      </c>
      <c r="AU158" s="18" t="s">
        <v>90</v>
      </c>
    </row>
    <row r="159" s="2" customFormat="1" ht="24" customHeight="1">
      <c r="A159" s="40"/>
      <c r="B159" s="41"/>
      <c r="C159" s="290" t="s">
        <v>310</v>
      </c>
      <c r="D159" s="290" t="s">
        <v>426</v>
      </c>
      <c r="E159" s="291" t="s">
        <v>575</v>
      </c>
      <c r="F159" s="292" t="s">
        <v>576</v>
      </c>
      <c r="G159" s="293" t="s">
        <v>203</v>
      </c>
      <c r="H159" s="294">
        <v>51</v>
      </c>
      <c r="I159" s="295"/>
      <c r="J159" s="296"/>
      <c r="K159" s="297">
        <f>ROUND(P159*H159,2)</f>
        <v>0</v>
      </c>
      <c r="L159" s="292" t="s">
        <v>175</v>
      </c>
      <c r="M159" s="298"/>
      <c r="N159" s="299" t="s">
        <v>36</v>
      </c>
      <c r="O159" s="246" t="s">
        <v>52</v>
      </c>
      <c r="P159" s="247">
        <f>I159+J159</f>
        <v>0</v>
      </c>
      <c r="Q159" s="247">
        <f>ROUND(I159*H159,2)</f>
        <v>0</v>
      </c>
      <c r="R159" s="247">
        <f>ROUND(J159*H159,2)</f>
        <v>0</v>
      </c>
      <c r="S159" s="87"/>
      <c r="T159" s="248">
        <f>S159*H159</f>
        <v>0</v>
      </c>
      <c r="U159" s="248">
        <v>0.19500000000000001</v>
      </c>
      <c r="V159" s="248">
        <f>U159*H159</f>
        <v>9.9450000000000003</v>
      </c>
      <c r="W159" s="248">
        <v>0</v>
      </c>
      <c r="X159" s="248">
        <f>W159*H159</f>
        <v>0</v>
      </c>
      <c r="Y159" s="249" t="s">
        <v>36</v>
      </c>
      <c r="Z159" s="40"/>
      <c r="AA159" s="40"/>
      <c r="AB159" s="40"/>
      <c r="AC159" s="40"/>
      <c r="AD159" s="40"/>
      <c r="AE159" s="40"/>
      <c r="AR159" s="250" t="s">
        <v>249</v>
      </c>
      <c r="AT159" s="250" t="s">
        <v>426</v>
      </c>
      <c r="AU159" s="250" t="s">
        <v>90</v>
      </c>
      <c r="AY159" s="18" t="s">
        <v>168</v>
      </c>
      <c r="BE159" s="251">
        <f>IF(O159="základní",K159,0)</f>
        <v>0</v>
      </c>
      <c r="BF159" s="251">
        <f>IF(O159="snížená",K159,0)</f>
        <v>0</v>
      </c>
      <c r="BG159" s="251">
        <f>IF(O159="zákl. přenesená",K159,0)</f>
        <v>0</v>
      </c>
      <c r="BH159" s="251">
        <f>IF(O159="sníž. přenesená",K159,0)</f>
        <v>0</v>
      </c>
      <c r="BI159" s="251">
        <f>IF(O159="nulová",K159,0)</f>
        <v>0</v>
      </c>
      <c r="BJ159" s="18" t="s">
        <v>176</v>
      </c>
      <c r="BK159" s="251">
        <f>ROUND(P159*H159,2)</f>
        <v>0</v>
      </c>
      <c r="BL159" s="18" t="s">
        <v>176</v>
      </c>
      <c r="BM159" s="250" t="s">
        <v>577</v>
      </c>
    </row>
    <row r="160" s="2" customFormat="1">
      <c r="A160" s="40"/>
      <c r="B160" s="41"/>
      <c r="C160" s="42"/>
      <c r="D160" s="252" t="s">
        <v>178</v>
      </c>
      <c r="E160" s="42"/>
      <c r="F160" s="253" t="s">
        <v>576</v>
      </c>
      <c r="G160" s="42"/>
      <c r="H160" s="42"/>
      <c r="I160" s="154"/>
      <c r="J160" s="154"/>
      <c r="K160" s="42"/>
      <c r="L160" s="42"/>
      <c r="M160" s="46"/>
      <c r="N160" s="254"/>
      <c r="O160" s="255"/>
      <c r="P160" s="87"/>
      <c r="Q160" s="87"/>
      <c r="R160" s="87"/>
      <c r="S160" s="87"/>
      <c r="T160" s="87"/>
      <c r="U160" s="87"/>
      <c r="V160" s="87"/>
      <c r="W160" s="87"/>
      <c r="X160" s="87"/>
      <c r="Y160" s="88"/>
      <c r="Z160" s="40"/>
      <c r="AA160" s="40"/>
      <c r="AB160" s="40"/>
      <c r="AC160" s="40"/>
      <c r="AD160" s="40"/>
      <c r="AE160" s="40"/>
      <c r="AT160" s="18" t="s">
        <v>178</v>
      </c>
      <c r="AU160" s="18" t="s">
        <v>90</v>
      </c>
    </row>
    <row r="161" s="2" customFormat="1" ht="24" customHeight="1">
      <c r="A161" s="40"/>
      <c r="B161" s="41"/>
      <c r="C161" s="290" t="s">
        <v>318</v>
      </c>
      <c r="D161" s="290" t="s">
        <v>426</v>
      </c>
      <c r="E161" s="291" t="s">
        <v>578</v>
      </c>
      <c r="F161" s="292" t="s">
        <v>579</v>
      </c>
      <c r="G161" s="293" t="s">
        <v>385</v>
      </c>
      <c r="H161" s="294">
        <v>3.8999999999999999</v>
      </c>
      <c r="I161" s="295"/>
      <c r="J161" s="296"/>
      <c r="K161" s="297">
        <f>ROUND(P161*H161,2)</f>
        <v>0</v>
      </c>
      <c r="L161" s="292" t="s">
        <v>175</v>
      </c>
      <c r="M161" s="298"/>
      <c r="N161" s="299" t="s">
        <v>36</v>
      </c>
      <c r="O161" s="246" t="s">
        <v>52</v>
      </c>
      <c r="P161" s="247">
        <f>I161+J161</f>
        <v>0</v>
      </c>
      <c r="Q161" s="247">
        <f>ROUND(I161*H161,2)</f>
        <v>0</v>
      </c>
      <c r="R161" s="247">
        <f>ROUND(J161*H161,2)</f>
        <v>0</v>
      </c>
      <c r="S161" s="87"/>
      <c r="T161" s="248">
        <f>S161*H161</f>
        <v>0</v>
      </c>
      <c r="U161" s="248">
        <v>1</v>
      </c>
      <c r="V161" s="248">
        <f>U161*H161</f>
        <v>3.8999999999999999</v>
      </c>
      <c r="W161" s="248">
        <v>0</v>
      </c>
      <c r="X161" s="248">
        <f>W161*H161</f>
        <v>0</v>
      </c>
      <c r="Y161" s="249" t="s">
        <v>36</v>
      </c>
      <c r="Z161" s="40"/>
      <c r="AA161" s="40"/>
      <c r="AB161" s="40"/>
      <c r="AC161" s="40"/>
      <c r="AD161" s="40"/>
      <c r="AE161" s="40"/>
      <c r="AR161" s="250" t="s">
        <v>249</v>
      </c>
      <c r="AT161" s="250" t="s">
        <v>426</v>
      </c>
      <c r="AU161" s="250" t="s">
        <v>90</v>
      </c>
      <c r="AY161" s="18" t="s">
        <v>168</v>
      </c>
      <c r="BE161" s="251">
        <f>IF(O161="základní",K161,0)</f>
        <v>0</v>
      </c>
      <c r="BF161" s="251">
        <f>IF(O161="snížená",K161,0)</f>
        <v>0</v>
      </c>
      <c r="BG161" s="251">
        <f>IF(O161="zákl. přenesená",K161,0)</f>
        <v>0</v>
      </c>
      <c r="BH161" s="251">
        <f>IF(O161="sníž. přenesená",K161,0)</f>
        <v>0</v>
      </c>
      <c r="BI161" s="251">
        <f>IF(O161="nulová",K161,0)</f>
        <v>0</v>
      </c>
      <c r="BJ161" s="18" t="s">
        <v>176</v>
      </c>
      <c r="BK161" s="251">
        <f>ROUND(P161*H161,2)</f>
        <v>0</v>
      </c>
      <c r="BL161" s="18" t="s">
        <v>176</v>
      </c>
      <c r="BM161" s="250" t="s">
        <v>580</v>
      </c>
    </row>
    <row r="162" s="2" customFormat="1">
      <c r="A162" s="40"/>
      <c r="B162" s="41"/>
      <c r="C162" s="42"/>
      <c r="D162" s="252" t="s">
        <v>178</v>
      </c>
      <c r="E162" s="42"/>
      <c r="F162" s="253" t="s">
        <v>579</v>
      </c>
      <c r="G162" s="42"/>
      <c r="H162" s="42"/>
      <c r="I162" s="154"/>
      <c r="J162" s="154"/>
      <c r="K162" s="42"/>
      <c r="L162" s="42"/>
      <c r="M162" s="46"/>
      <c r="N162" s="254"/>
      <c r="O162" s="255"/>
      <c r="P162" s="87"/>
      <c r="Q162" s="87"/>
      <c r="R162" s="87"/>
      <c r="S162" s="87"/>
      <c r="T162" s="87"/>
      <c r="U162" s="87"/>
      <c r="V162" s="87"/>
      <c r="W162" s="87"/>
      <c r="X162" s="87"/>
      <c r="Y162" s="88"/>
      <c r="Z162" s="40"/>
      <c r="AA162" s="40"/>
      <c r="AB162" s="40"/>
      <c r="AC162" s="40"/>
      <c r="AD162" s="40"/>
      <c r="AE162" s="40"/>
      <c r="AT162" s="18" t="s">
        <v>178</v>
      </c>
      <c r="AU162" s="18" t="s">
        <v>90</v>
      </c>
    </row>
    <row r="163" s="13" customFormat="1">
      <c r="A163" s="13"/>
      <c r="B163" s="257"/>
      <c r="C163" s="258"/>
      <c r="D163" s="252" t="s">
        <v>182</v>
      </c>
      <c r="E163" s="259" t="s">
        <v>36</v>
      </c>
      <c r="F163" s="260" t="s">
        <v>581</v>
      </c>
      <c r="G163" s="258"/>
      <c r="H163" s="259" t="s">
        <v>36</v>
      </c>
      <c r="I163" s="261"/>
      <c r="J163" s="261"/>
      <c r="K163" s="258"/>
      <c r="L163" s="258"/>
      <c r="M163" s="262"/>
      <c r="N163" s="263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5"/>
      <c r="Z163" s="13"/>
      <c r="AA163" s="13"/>
      <c r="AB163" s="13"/>
      <c r="AC163" s="13"/>
      <c r="AD163" s="13"/>
      <c r="AE163" s="13"/>
      <c r="AT163" s="266" t="s">
        <v>182</v>
      </c>
      <c r="AU163" s="266" t="s">
        <v>90</v>
      </c>
      <c r="AV163" s="13" t="s">
        <v>88</v>
      </c>
      <c r="AW163" s="13" t="s">
        <v>5</v>
      </c>
      <c r="AX163" s="13" t="s">
        <v>81</v>
      </c>
      <c r="AY163" s="266" t="s">
        <v>168</v>
      </c>
    </row>
    <row r="164" s="14" customFormat="1">
      <c r="A164" s="14"/>
      <c r="B164" s="267"/>
      <c r="C164" s="268"/>
      <c r="D164" s="252" t="s">
        <v>182</v>
      </c>
      <c r="E164" s="269" t="s">
        <v>36</v>
      </c>
      <c r="F164" s="270" t="s">
        <v>719</v>
      </c>
      <c r="G164" s="268"/>
      <c r="H164" s="271">
        <v>3.8999999999999999</v>
      </c>
      <c r="I164" s="272"/>
      <c r="J164" s="272"/>
      <c r="K164" s="268"/>
      <c r="L164" s="268"/>
      <c r="M164" s="273"/>
      <c r="N164" s="274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6"/>
      <c r="Z164" s="14"/>
      <c r="AA164" s="14"/>
      <c r="AB164" s="14"/>
      <c r="AC164" s="14"/>
      <c r="AD164" s="14"/>
      <c r="AE164" s="14"/>
      <c r="AT164" s="277" t="s">
        <v>182</v>
      </c>
      <c r="AU164" s="277" t="s">
        <v>90</v>
      </c>
      <c r="AV164" s="14" t="s">
        <v>90</v>
      </c>
      <c r="AW164" s="14" t="s">
        <v>5</v>
      </c>
      <c r="AX164" s="14" t="s">
        <v>81</v>
      </c>
      <c r="AY164" s="277" t="s">
        <v>168</v>
      </c>
    </row>
    <row r="165" s="15" customFormat="1">
      <c r="A165" s="15"/>
      <c r="B165" s="278"/>
      <c r="C165" s="279"/>
      <c r="D165" s="252" t="s">
        <v>182</v>
      </c>
      <c r="E165" s="280" t="s">
        <v>36</v>
      </c>
      <c r="F165" s="281" t="s">
        <v>193</v>
      </c>
      <c r="G165" s="279"/>
      <c r="H165" s="282">
        <v>3.8999999999999999</v>
      </c>
      <c r="I165" s="283"/>
      <c r="J165" s="283"/>
      <c r="K165" s="279"/>
      <c r="L165" s="279"/>
      <c r="M165" s="284"/>
      <c r="N165" s="285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7"/>
      <c r="Z165" s="15"/>
      <c r="AA165" s="15"/>
      <c r="AB165" s="15"/>
      <c r="AC165" s="15"/>
      <c r="AD165" s="15"/>
      <c r="AE165" s="15"/>
      <c r="AT165" s="288" t="s">
        <v>182</v>
      </c>
      <c r="AU165" s="288" t="s">
        <v>90</v>
      </c>
      <c r="AV165" s="15" t="s">
        <v>176</v>
      </c>
      <c r="AW165" s="15" t="s">
        <v>5</v>
      </c>
      <c r="AX165" s="15" t="s">
        <v>88</v>
      </c>
      <c r="AY165" s="288" t="s">
        <v>168</v>
      </c>
    </row>
    <row r="166" s="2" customFormat="1" ht="16.5" customHeight="1">
      <c r="A166" s="40"/>
      <c r="B166" s="41"/>
      <c r="C166" s="238" t="s">
        <v>326</v>
      </c>
      <c r="D166" s="238" t="s">
        <v>171</v>
      </c>
      <c r="E166" s="239" t="s">
        <v>720</v>
      </c>
      <c r="F166" s="240" t="s">
        <v>721</v>
      </c>
      <c r="G166" s="241" t="s">
        <v>224</v>
      </c>
      <c r="H166" s="242">
        <v>5</v>
      </c>
      <c r="I166" s="243"/>
      <c r="J166" s="243"/>
      <c r="K166" s="244">
        <f>ROUND(P166*H166,2)</f>
        <v>0</v>
      </c>
      <c r="L166" s="240" t="s">
        <v>36</v>
      </c>
      <c r="M166" s="46"/>
      <c r="N166" s="245" t="s">
        <v>36</v>
      </c>
      <c r="O166" s="246" t="s">
        <v>52</v>
      </c>
      <c r="P166" s="247">
        <f>I166+J166</f>
        <v>0</v>
      </c>
      <c r="Q166" s="247">
        <f>ROUND(I166*H166,2)</f>
        <v>0</v>
      </c>
      <c r="R166" s="247">
        <f>ROUND(J166*H166,2)</f>
        <v>0</v>
      </c>
      <c r="S166" s="87"/>
      <c r="T166" s="248">
        <f>S166*H166</f>
        <v>0</v>
      </c>
      <c r="U166" s="248">
        <v>0</v>
      </c>
      <c r="V166" s="248">
        <f>U166*H166</f>
        <v>0</v>
      </c>
      <c r="W166" s="248">
        <v>0</v>
      </c>
      <c r="X166" s="248">
        <f>W166*H166</f>
        <v>0</v>
      </c>
      <c r="Y166" s="249" t="s">
        <v>36</v>
      </c>
      <c r="Z166" s="40"/>
      <c r="AA166" s="40"/>
      <c r="AB166" s="40"/>
      <c r="AC166" s="40"/>
      <c r="AD166" s="40"/>
      <c r="AE166" s="40"/>
      <c r="AR166" s="250" t="s">
        <v>176</v>
      </c>
      <c r="AT166" s="250" t="s">
        <v>171</v>
      </c>
      <c r="AU166" s="250" t="s">
        <v>90</v>
      </c>
      <c r="AY166" s="18" t="s">
        <v>168</v>
      </c>
      <c r="BE166" s="251">
        <f>IF(O166="základní",K166,0)</f>
        <v>0</v>
      </c>
      <c r="BF166" s="251">
        <f>IF(O166="snížená",K166,0)</f>
        <v>0</v>
      </c>
      <c r="BG166" s="251">
        <f>IF(O166="zákl. přenesená",K166,0)</f>
        <v>0</v>
      </c>
      <c r="BH166" s="251">
        <f>IF(O166="sníž. přenesená",K166,0)</f>
        <v>0</v>
      </c>
      <c r="BI166" s="251">
        <f>IF(O166="nulová",K166,0)</f>
        <v>0</v>
      </c>
      <c r="BJ166" s="18" t="s">
        <v>176</v>
      </c>
      <c r="BK166" s="251">
        <f>ROUND(P166*H166,2)</f>
        <v>0</v>
      </c>
      <c r="BL166" s="18" t="s">
        <v>176</v>
      </c>
      <c r="BM166" s="250" t="s">
        <v>722</v>
      </c>
    </row>
    <row r="167" s="2" customFormat="1">
      <c r="A167" s="40"/>
      <c r="B167" s="41"/>
      <c r="C167" s="42"/>
      <c r="D167" s="252" t="s">
        <v>178</v>
      </c>
      <c r="E167" s="42"/>
      <c r="F167" s="253" t="s">
        <v>721</v>
      </c>
      <c r="G167" s="42"/>
      <c r="H167" s="42"/>
      <c r="I167" s="154"/>
      <c r="J167" s="154"/>
      <c r="K167" s="42"/>
      <c r="L167" s="42"/>
      <c r="M167" s="46"/>
      <c r="N167" s="254"/>
      <c r="O167" s="255"/>
      <c r="P167" s="87"/>
      <c r="Q167" s="87"/>
      <c r="R167" s="87"/>
      <c r="S167" s="87"/>
      <c r="T167" s="87"/>
      <c r="U167" s="87"/>
      <c r="V167" s="87"/>
      <c r="W167" s="87"/>
      <c r="X167" s="87"/>
      <c r="Y167" s="88"/>
      <c r="Z167" s="40"/>
      <c r="AA167" s="40"/>
      <c r="AB167" s="40"/>
      <c r="AC167" s="40"/>
      <c r="AD167" s="40"/>
      <c r="AE167" s="40"/>
      <c r="AT167" s="18" t="s">
        <v>178</v>
      </c>
      <c r="AU167" s="18" t="s">
        <v>90</v>
      </c>
    </row>
    <row r="168" s="2" customFormat="1">
      <c r="A168" s="40"/>
      <c r="B168" s="41"/>
      <c r="C168" s="42"/>
      <c r="D168" s="252" t="s">
        <v>430</v>
      </c>
      <c r="E168" s="42"/>
      <c r="F168" s="256" t="s">
        <v>723</v>
      </c>
      <c r="G168" s="42"/>
      <c r="H168" s="42"/>
      <c r="I168" s="154"/>
      <c r="J168" s="154"/>
      <c r="K168" s="42"/>
      <c r="L168" s="42"/>
      <c r="M168" s="46"/>
      <c r="N168" s="254"/>
      <c r="O168" s="255"/>
      <c r="P168" s="87"/>
      <c r="Q168" s="87"/>
      <c r="R168" s="87"/>
      <c r="S168" s="87"/>
      <c r="T168" s="87"/>
      <c r="U168" s="87"/>
      <c r="V168" s="87"/>
      <c r="W168" s="87"/>
      <c r="X168" s="87"/>
      <c r="Y168" s="88"/>
      <c r="Z168" s="40"/>
      <c r="AA168" s="40"/>
      <c r="AB168" s="40"/>
      <c r="AC168" s="40"/>
      <c r="AD168" s="40"/>
      <c r="AE168" s="40"/>
      <c r="AT168" s="18" t="s">
        <v>430</v>
      </c>
      <c r="AU168" s="18" t="s">
        <v>90</v>
      </c>
    </row>
    <row r="169" s="12" customFormat="1" ht="25.92" customHeight="1">
      <c r="A169" s="12"/>
      <c r="B169" s="221"/>
      <c r="C169" s="222"/>
      <c r="D169" s="223" t="s">
        <v>80</v>
      </c>
      <c r="E169" s="224" t="s">
        <v>398</v>
      </c>
      <c r="F169" s="224" t="s">
        <v>399</v>
      </c>
      <c r="G169" s="222"/>
      <c r="H169" s="222"/>
      <c r="I169" s="225"/>
      <c r="J169" s="225"/>
      <c r="K169" s="226">
        <f>BK169</f>
        <v>0</v>
      </c>
      <c r="L169" s="222"/>
      <c r="M169" s="227"/>
      <c r="N169" s="228"/>
      <c r="O169" s="229"/>
      <c r="P169" s="229"/>
      <c r="Q169" s="230">
        <f>SUM(Q170:Q183)</f>
        <v>0</v>
      </c>
      <c r="R169" s="230">
        <f>SUM(R170:R183)</f>
        <v>0</v>
      </c>
      <c r="S169" s="229"/>
      <c r="T169" s="231">
        <f>SUM(T170:T183)</f>
        <v>0</v>
      </c>
      <c r="U169" s="229"/>
      <c r="V169" s="231">
        <f>SUM(V170:V183)</f>
        <v>0</v>
      </c>
      <c r="W169" s="229"/>
      <c r="X169" s="231">
        <f>SUM(X170:X183)</f>
        <v>0</v>
      </c>
      <c r="Y169" s="232"/>
      <c r="Z169" s="12"/>
      <c r="AA169" s="12"/>
      <c r="AB169" s="12"/>
      <c r="AC169" s="12"/>
      <c r="AD169" s="12"/>
      <c r="AE169" s="12"/>
      <c r="AR169" s="233" t="s">
        <v>176</v>
      </c>
      <c r="AT169" s="234" t="s">
        <v>80</v>
      </c>
      <c r="AU169" s="234" t="s">
        <v>81</v>
      </c>
      <c r="AY169" s="233" t="s">
        <v>168</v>
      </c>
      <c r="BK169" s="235">
        <f>SUM(BK170:BK183)</f>
        <v>0</v>
      </c>
    </row>
    <row r="170" s="2" customFormat="1" ht="24" customHeight="1">
      <c r="A170" s="40"/>
      <c r="B170" s="41"/>
      <c r="C170" s="238" t="s">
        <v>332</v>
      </c>
      <c r="D170" s="238" t="s">
        <v>171</v>
      </c>
      <c r="E170" s="239" t="s">
        <v>583</v>
      </c>
      <c r="F170" s="240" t="s">
        <v>584</v>
      </c>
      <c r="G170" s="241" t="s">
        <v>385</v>
      </c>
      <c r="H170" s="242">
        <v>7.4500000000000002</v>
      </c>
      <c r="I170" s="243"/>
      <c r="J170" s="243"/>
      <c r="K170" s="244">
        <f>ROUND(P170*H170,2)</f>
        <v>0</v>
      </c>
      <c r="L170" s="240" t="s">
        <v>175</v>
      </c>
      <c r="M170" s="46"/>
      <c r="N170" s="245" t="s">
        <v>36</v>
      </c>
      <c r="O170" s="246" t="s">
        <v>52</v>
      </c>
      <c r="P170" s="247">
        <f>I170+J170</f>
        <v>0</v>
      </c>
      <c r="Q170" s="247">
        <f>ROUND(I170*H170,2)</f>
        <v>0</v>
      </c>
      <c r="R170" s="247">
        <f>ROUND(J170*H170,2)</f>
        <v>0</v>
      </c>
      <c r="S170" s="87"/>
      <c r="T170" s="248">
        <f>S170*H170</f>
        <v>0</v>
      </c>
      <c r="U170" s="248">
        <v>0</v>
      </c>
      <c r="V170" s="248">
        <f>U170*H170</f>
        <v>0</v>
      </c>
      <c r="W170" s="248">
        <v>0</v>
      </c>
      <c r="X170" s="248">
        <f>W170*H170</f>
        <v>0</v>
      </c>
      <c r="Y170" s="249" t="s">
        <v>36</v>
      </c>
      <c r="Z170" s="40"/>
      <c r="AA170" s="40"/>
      <c r="AB170" s="40"/>
      <c r="AC170" s="40"/>
      <c r="AD170" s="40"/>
      <c r="AE170" s="40"/>
      <c r="AR170" s="250" t="s">
        <v>403</v>
      </c>
      <c r="AT170" s="250" t="s">
        <v>171</v>
      </c>
      <c r="AU170" s="250" t="s">
        <v>88</v>
      </c>
      <c r="AY170" s="18" t="s">
        <v>168</v>
      </c>
      <c r="BE170" s="251">
        <f>IF(O170="základní",K170,0)</f>
        <v>0</v>
      </c>
      <c r="BF170" s="251">
        <f>IF(O170="snížená",K170,0)</f>
        <v>0</v>
      </c>
      <c r="BG170" s="251">
        <f>IF(O170="zákl. přenesená",K170,0)</f>
        <v>0</v>
      </c>
      <c r="BH170" s="251">
        <f>IF(O170="sníž. přenesená",K170,0)</f>
        <v>0</v>
      </c>
      <c r="BI170" s="251">
        <f>IF(O170="nulová",K170,0)</f>
        <v>0</v>
      </c>
      <c r="BJ170" s="18" t="s">
        <v>176</v>
      </c>
      <c r="BK170" s="251">
        <f>ROUND(P170*H170,2)</f>
        <v>0</v>
      </c>
      <c r="BL170" s="18" t="s">
        <v>403</v>
      </c>
      <c r="BM170" s="250" t="s">
        <v>585</v>
      </c>
    </row>
    <row r="171" s="2" customFormat="1">
      <c r="A171" s="40"/>
      <c r="B171" s="41"/>
      <c r="C171" s="42"/>
      <c r="D171" s="252" t="s">
        <v>178</v>
      </c>
      <c r="E171" s="42"/>
      <c r="F171" s="253" t="s">
        <v>586</v>
      </c>
      <c r="G171" s="42"/>
      <c r="H171" s="42"/>
      <c r="I171" s="154"/>
      <c r="J171" s="154"/>
      <c r="K171" s="42"/>
      <c r="L171" s="42"/>
      <c r="M171" s="46"/>
      <c r="N171" s="254"/>
      <c r="O171" s="255"/>
      <c r="P171" s="87"/>
      <c r="Q171" s="87"/>
      <c r="R171" s="87"/>
      <c r="S171" s="87"/>
      <c r="T171" s="87"/>
      <c r="U171" s="87"/>
      <c r="V171" s="87"/>
      <c r="W171" s="87"/>
      <c r="X171" s="87"/>
      <c r="Y171" s="88"/>
      <c r="Z171" s="40"/>
      <c r="AA171" s="40"/>
      <c r="AB171" s="40"/>
      <c r="AC171" s="40"/>
      <c r="AD171" s="40"/>
      <c r="AE171" s="40"/>
      <c r="AT171" s="18" t="s">
        <v>178</v>
      </c>
      <c r="AU171" s="18" t="s">
        <v>88</v>
      </c>
    </row>
    <row r="172" s="2" customFormat="1">
      <c r="A172" s="40"/>
      <c r="B172" s="41"/>
      <c r="C172" s="42"/>
      <c r="D172" s="252" t="s">
        <v>180</v>
      </c>
      <c r="E172" s="42"/>
      <c r="F172" s="256" t="s">
        <v>406</v>
      </c>
      <c r="G172" s="42"/>
      <c r="H172" s="42"/>
      <c r="I172" s="154"/>
      <c r="J172" s="154"/>
      <c r="K172" s="42"/>
      <c r="L172" s="42"/>
      <c r="M172" s="46"/>
      <c r="N172" s="254"/>
      <c r="O172" s="255"/>
      <c r="P172" s="87"/>
      <c r="Q172" s="87"/>
      <c r="R172" s="87"/>
      <c r="S172" s="87"/>
      <c r="T172" s="87"/>
      <c r="U172" s="87"/>
      <c r="V172" s="87"/>
      <c r="W172" s="87"/>
      <c r="X172" s="87"/>
      <c r="Y172" s="88"/>
      <c r="Z172" s="40"/>
      <c r="AA172" s="40"/>
      <c r="AB172" s="40"/>
      <c r="AC172" s="40"/>
      <c r="AD172" s="40"/>
      <c r="AE172" s="40"/>
      <c r="AT172" s="18" t="s">
        <v>180</v>
      </c>
      <c r="AU172" s="18" t="s">
        <v>88</v>
      </c>
    </row>
    <row r="173" s="13" customFormat="1">
      <c r="A173" s="13"/>
      <c r="B173" s="257"/>
      <c r="C173" s="258"/>
      <c r="D173" s="252" t="s">
        <v>182</v>
      </c>
      <c r="E173" s="259" t="s">
        <v>36</v>
      </c>
      <c r="F173" s="260" t="s">
        <v>587</v>
      </c>
      <c r="G173" s="258"/>
      <c r="H173" s="259" t="s">
        <v>36</v>
      </c>
      <c r="I173" s="261"/>
      <c r="J173" s="261"/>
      <c r="K173" s="258"/>
      <c r="L173" s="258"/>
      <c r="M173" s="262"/>
      <c r="N173" s="263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5"/>
      <c r="Z173" s="13"/>
      <c r="AA173" s="13"/>
      <c r="AB173" s="13"/>
      <c r="AC173" s="13"/>
      <c r="AD173" s="13"/>
      <c r="AE173" s="13"/>
      <c r="AT173" s="266" t="s">
        <v>182</v>
      </c>
      <c r="AU173" s="266" t="s">
        <v>88</v>
      </c>
      <c r="AV173" s="13" t="s">
        <v>88</v>
      </c>
      <c r="AW173" s="13" t="s">
        <v>5</v>
      </c>
      <c r="AX173" s="13" t="s">
        <v>81</v>
      </c>
      <c r="AY173" s="266" t="s">
        <v>168</v>
      </c>
    </row>
    <row r="174" s="13" customFormat="1">
      <c r="A174" s="13"/>
      <c r="B174" s="257"/>
      <c r="C174" s="258"/>
      <c r="D174" s="252" t="s">
        <v>182</v>
      </c>
      <c r="E174" s="259" t="s">
        <v>36</v>
      </c>
      <c r="F174" s="260" t="s">
        <v>588</v>
      </c>
      <c r="G174" s="258"/>
      <c r="H174" s="259" t="s">
        <v>36</v>
      </c>
      <c r="I174" s="261"/>
      <c r="J174" s="261"/>
      <c r="K174" s="258"/>
      <c r="L174" s="258"/>
      <c r="M174" s="262"/>
      <c r="N174" s="263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5"/>
      <c r="Z174" s="13"/>
      <c r="AA174" s="13"/>
      <c r="AB174" s="13"/>
      <c r="AC174" s="13"/>
      <c r="AD174" s="13"/>
      <c r="AE174" s="13"/>
      <c r="AT174" s="266" t="s">
        <v>182</v>
      </c>
      <c r="AU174" s="266" t="s">
        <v>88</v>
      </c>
      <c r="AV174" s="13" t="s">
        <v>88</v>
      </c>
      <c r="AW174" s="13" t="s">
        <v>5</v>
      </c>
      <c r="AX174" s="13" t="s">
        <v>81</v>
      </c>
      <c r="AY174" s="266" t="s">
        <v>168</v>
      </c>
    </row>
    <row r="175" s="14" customFormat="1">
      <c r="A175" s="14"/>
      <c r="B175" s="267"/>
      <c r="C175" s="268"/>
      <c r="D175" s="252" t="s">
        <v>182</v>
      </c>
      <c r="E175" s="269" t="s">
        <v>36</v>
      </c>
      <c r="F175" s="270" t="s">
        <v>589</v>
      </c>
      <c r="G175" s="268"/>
      <c r="H175" s="271">
        <v>7.4500000000000002</v>
      </c>
      <c r="I175" s="272"/>
      <c r="J175" s="272"/>
      <c r="K175" s="268"/>
      <c r="L175" s="268"/>
      <c r="M175" s="273"/>
      <c r="N175" s="274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Y175" s="276"/>
      <c r="Z175" s="14"/>
      <c r="AA175" s="14"/>
      <c r="AB175" s="14"/>
      <c r="AC175" s="14"/>
      <c r="AD175" s="14"/>
      <c r="AE175" s="14"/>
      <c r="AT175" s="277" t="s">
        <v>182</v>
      </c>
      <c r="AU175" s="277" t="s">
        <v>88</v>
      </c>
      <c r="AV175" s="14" t="s">
        <v>90</v>
      </c>
      <c r="AW175" s="14" t="s">
        <v>5</v>
      </c>
      <c r="AX175" s="14" t="s">
        <v>81</v>
      </c>
      <c r="AY175" s="277" t="s">
        <v>168</v>
      </c>
    </row>
    <row r="176" s="15" customFormat="1">
      <c r="A176" s="15"/>
      <c r="B176" s="278"/>
      <c r="C176" s="279"/>
      <c r="D176" s="252" t="s">
        <v>182</v>
      </c>
      <c r="E176" s="280" t="s">
        <v>36</v>
      </c>
      <c r="F176" s="281" t="s">
        <v>193</v>
      </c>
      <c r="G176" s="279"/>
      <c r="H176" s="282">
        <v>7.4500000000000002</v>
      </c>
      <c r="I176" s="283"/>
      <c r="J176" s="283"/>
      <c r="K176" s="279"/>
      <c r="L176" s="279"/>
      <c r="M176" s="284"/>
      <c r="N176" s="285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7"/>
      <c r="Z176" s="15"/>
      <c r="AA176" s="15"/>
      <c r="AB176" s="15"/>
      <c r="AC176" s="15"/>
      <c r="AD176" s="15"/>
      <c r="AE176" s="15"/>
      <c r="AT176" s="288" t="s">
        <v>182</v>
      </c>
      <c r="AU176" s="288" t="s">
        <v>88</v>
      </c>
      <c r="AV176" s="15" t="s">
        <v>176</v>
      </c>
      <c r="AW176" s="15" t="s">
        <v>5</v>
      </c>
      <c r="AX176" s="15" t="s">
        <v>88</v>
      </c>
      <c r="AY176" s="288" t="s">
        <v>168</v>
      </c>
    </row>
    <row r="177" s="2" customFormat="1" ht="24" customHeight="1">
      <c r="A177" s="40"/>
      <c r="B177" s="41"/>
      <c r="C177" s="238" t="s">
        <v>212</v>
      </c>
      <c r="D177" s="238" t="s">
        <v>171</v>
      </c>
      <c r="E177" s="239" t="s">
        <v>590</v>
      </c>
      <c r="F177" s="240" t="s">
        <v>591</v>
      </c>
      <c r="G177" s="241" t="s">
        <v>385</v>
      </c>
      <c r="H177" s="242">
        <v>7.4500000000000002</v>
      </c>
      <c r="I177" s="243"/>
      <c r="J177" s="243"/>
      <c r="K177" s="244">
        <f>ROUND(P177*H177,2)</f>
        <v>0</v>
      </c>
      <c r="L177" s="240" t="s">
        <v>175</v>
      </c>
      <c r="M177" s="46"/>
      <c r="N177" s="245" t="s">
        <v>36</v>
      </c>
      <c r="O177" s="246" t="s">
        <v>52</v>
      </c>
      <c r="P177" s="247">
        <f>I177+J177</f>
        <v>0</v>
      </c>
      <c r="Q177" s="247">
        <f>ROUND(I177*H177,2)</f>
        <v>0</v>
      </c>
      <c r="R177" s="247">
        <f>ROUND(J177*H177,2)</f>
        <v>0</v>
      </c>
      <c r="S177" s="87"/>
      <c r="T177" s="248">
        <f>S177*H177</f>
        <v>0</v>
      </c>
      <c r="U177" s="248">
        <v>0</v>
      </c>
      <c r="V177" s="248">
        <f>U177*H177</f>
        <v>0</v>
      </c>
      <c r="W177" s="248">
        <v>0</v>
      </c>
      <c r="X177" s="248">
        <f>W177*H177</f>
        <v>0</v>
      </c>
      <c r="Y177" s="249" t="s">
        <v>36</v>
      </c>
      <c r="Z177" s="40"/>
      <c r="AA177" s="40"/>
      <c r="AB177" s="40"/>
      <c r="AC177" s="40"/>
      <c r="AD177" s="40"/>
      <c r="AE177" s="40"/>
      <c r="AR177" s="250" t="s">
        <v>403</v>
      </c>
      <c r="AT177" s="250" t="s">
        <v>171</v>
      </c>
      <c r="AU177" s="250" t="s">
        <v>88</v>
      </c>
      <c r="AY177" s="18" t="s">
        <v>168</v>
      </c>
      <c r="BE177" s="251">
        <f>IF(O177="základní",K177,0)</f>
        <v>0</v>
      </c>
      <c r="BF177" s="251">
        <f>IF(O177="snížená",K177,0)</f>
        <v>0</v>
      </c>
      <c r="BG177" s="251">
        <f>IF(O177="zákl. přenesená",K177,0)</f>
        <v>0</v>
      </c>
      <c r="BH177" s="251">
        <f>IF(O177="sníž. přenesená",K177,0)</f>
        <v>0</v>
      </c>
      <c r="BI177" s="251">
        <f>IF(O177="nulová",K177,0)</f>
        <v>0</v>
      </c>
      <c r="BJ177" s="18" t="s">
        <v>176</v>
      </c>
      <c r="BK177" s="251">
        <f>ROUND(P177*H177,2)</f>
        <v>0</v>
      </c>
      <c r="BL177" s="18" t="s">
        <v>403</v>
      </c>
      <c r="BM177" s="250" t="s">
        <v>592</v>
      </c>
    </row>
    <row r="178" s="2" customFormat="1">
      <c r="A178" s="40"/>
      <c r="B178" s="41"/>
      <c r="C178" s="42"/>
      <c r="D178" s="252" t="s">
        <v>178</v>
      </c>
      <c r="E178" s="42"/>
      <c r="F178" s="253" t="s">
        <v>593</v>
      </c>
      <c r="G178" s="42"/>
      <c r="H178" s="42"/>
      <c r="I178" s="154"/>
      <c r="J178" s="154"/>
      <c r="K178" s="42"/>
      <c r="L178" s="42"/>
      <c r="M178" s="46"/>
      <c r="N178" s="254"/>
      <c r="O178" s="255"/>
      <c r="P178" s="87"/>
      <c r="Q178" s="87"/>
      <c r="R178" s="87"/>
      <c r="S178" s="87"/>
      <c r="T178" s="87"/>
      <c r="U178" s="87"/>
      <c r="V178" s="87"/>
      <c r="W178" s="87"/>
      <c r="X178" s="87"/>
      <c r="Y178" s="88"/>
      <c r="Z178" s="40"/>
      <c r="AA178" s="40"/>
      <c r="AB178" s="40"/>
      <c r="AC178" s="40"/>
      <c r="AD178" s="40"/>
      <c r="AE178" s="40"/>
      <c r="AT178" s="18" t="s">
        <v>178</v>
      </c>
      <c r="AU178" s="18" t="s">
        <v>88</v>
      </c>
    </row>
    <row r="179" s="2" customFormat="1">
      <c r="A179" s="40"/>
      <c r="B179" s="41"/>
      <c r="C179" s="42"/>
      <c r="D179" s="252" t="s">
        <v>180</v>
      </c>
      <c r="E179" s="42"/>
      <c r="F179" s="256" t="s">
        <v>594</v>
      </c>
      <c r="G179" s="42"/>
      <c r="H179" s="42"/>
      <c r="I179" s="154"/>
      <c r="J179" s="154"/>
      <c r="K179" s="42"/>
      <c r="L179" s="42"/>
      <c r="M179" s="46"/>
      <c r="N179" s="254"/>
      <c r="O179" s="255"/>
      <c r="P179" s="87"/>
      <c r="Q179" s="87"/>
      <c r="R179" s="87"/>
      <c r="S179" s="87"/>
      <c r="T179" s="87"/>
      <c r="U179" s="87"/>
      <c r="V179" s="87"/>
      <c r="W179" s="87"/>
      <c r="X179" s="87"/>
      <c r="Y179" s="88"/>
      <c r="Z179" s="40"/>
      <c r="AA179" s="40"/>
      <c r="AB179" s="40"/>
      <c r="AC179" s="40"/>
      <c r="AD179" s="40"/>
      <c r="AE179" s="40"/>
      <c r="AT179" s="18" t="s">
        <v>180</v>
      </c>
      <c r="AU179" s="18" t="s">
        <v>88</v>
      </c>
    </row>
    <row r="180" s="13" customFormat="1">
      <c r="A180" s="13"/>
      <c r="B180" s="257"/>
      <c r="C180" s="258"/>
      <c r="D180" s="252" t="s">
        <v>182</v>
      </c>
      <c r="E180" s="259" t="s">
        <v>36</v>
      </c>
      <c r="F180" s="260" t="s">
        <v>587</v>
      </c>
      <c r="G180" s="258"/>
      <c r="H180" s="259" t="s">
        <v>36</v>
      </c>
      <c r="I180" s="261"/>
      <c r="J180" s="261"/>
      <c r="K180" s="258"/>
      <c r="L180" s="258"/>
      <c r="M180" s="262"/>
      <c r="N180" s="263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5"/>
      <c r="Z180" s="13"/>
      <c r="AA180" s="13"/>
      <c r="AB180" s="13"/>
      <c r="AC180" s="13"/>
      <c r="AD180" s="13"/>
      <c r="AE180" s="13"/>
      <c r="AT180" s="266" t="s">
        <v>182</v>
      </c>
      <c r="AU180" s="266" t="s">
        <v>88</v>
      </c>
      <c r="AV180" s="13" t="s">
        <v>88</v>
      </c>
      <c r="AW180" s="13" t="s">
        <v>5</v>
      </c>
      <c r="AX180" s="13" t="s">
        <v>81</v>
      </c>
      <c r="AY180" s="266" t="s">
        <v>168</v>
      </c>
    </row>
    <row r="181" s="13" customFormat="1">
      <c r="A181" s="13"/>
      <c r="B181" s="257"/>
      <c r="C181" s="258"/>
      <c r="D181" s="252" t="s">
        <v>182</v>
      </c>
      <c r="E181" s="259" t="s">
        <v>36</v>
      </c>
      <c r="F181" s="260" t="s">
        <v>588</v>
      </c>
      <c r="G181" s="258"/>
      <c r="H181" s="259" t="s">
        <v>36</v>
      </c>
      <c r="I181" s="261"/>
      <c r="J181" s="261"/>
      <c r="K181" s="258"/>
      <c r="L181" s="258"/>
      <c r="M181" s="262"/>
      <c r="N181" s="263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5"/>
      <c r="Z181" s="13"/>
      <c r="AA181" s="13"/>
      <c r="AB181" s="13"/>
      <c r="AC181" s="13"/>
      <c r="AD181" s="13"/>
      <c r="AE181" s="13"/>
      <c r="AT181" s="266" t="s">
        <v>182</v>
      </c>
      <c r="AU181" s="266" t="s">
        <v>88</v>
      </c>
      <c r="AV181" s="13" t="s">
        <v>88</v>
      </c>
      <c r="AW181" s="13" t="s">
        <v>5</v>
      </c>
      <c r="AX181" s="13" t="s">
        <v>81</v>
      </c>
      <c r="AY181" s="266" t="s">
        <v>168</v>
      </c>
    </row>
    <row r="182" s="14" customFormat="1">
      <c r="A182" s="14"/>
      <c r="B182" s="267"/>
      <c r="C182" s="268"/>
      <c r="D182" s="252" t="s">
        <v>182</v>
      </c>
      <c r="E182" s="269" t="s">
        <v>36</v>
      </c>
      <c r="F182" s="270" t="s">
        <v>589</v>
      </c>
      <c r="G182" s="268"/>
      <c r="H182" s="271">
        <v>7.4500000000000002</v>
      </c>
      <c r="I182" s="272"/>
      <c r="J182" s="272"/>
      <c r="K182" s="268"/>
      <c r="L182" s="268"/>
      <c r="M182" s="273"/>
      <c r="N182" s="274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6"/>
      <c r="Z182" s="14"/>
      <c r="AA182" s="14"/>
      <c r="AB182" s="14"/>
      <c r="AC182" s="14"/>
      <c r="AD182" s="14"/>
      <c r="AE182" s="14"/>
      <c r="AT182" s="277" t="s">
        <v>182</v>
      </c>
      <c r="AU182" s="277" t="s">
        <v>88</v>
      </c>
      <c r="AV182" s="14" t="s">
        <v>90</v>
      </c>
      <c r="AW182" s="14" t="s">
        <v>5</v>
      </c>
      <c r="AX182" s="14" t="s">
        <v>81</v>
      </c>
      <c r="AY182" s="277" t="s">
        <v>168</v>
      </c>
    </row>
    <row r="183" s="15" customFormat="1">
      <c r="A183" s="15"/>
      <c r="B183" s="278"/>
      <c r="C183" s="279"/>
      <c r="D183" s="252" t="s">
        <v>182</v>
      </c>
      <c r="E183" s="280" t="s">
        <v>36</v>
      </c>
      <c r="F183" s="281" t="s">
        <v>193</v>
      </c>
      <c r="G183" s="279"/>
      <c r="H183" s="282">
        <v>7.4500000000000002</v>
      </c>
      <c r="I183" s="283"/>
      <c r="J183" s="283"/>
      <c r="K183" s="279"/>
      <c r="L183" s="279"/>
      <c r="M183" s="284"/>
      <c r="N183" s="304"/>
      <c r="O183" s="305"/>
      <c r="P183" s="305"/>
      <c r="Q183" s="305"/>
      <c r="R183" s="305"/>
      <c r="S183" s="305"/>
      <c r="T183" s="305"/>
      <c r="U183" s="305"/>
      <c r="V183" s="305"/>
      <c r="W183" s="305"/>
      <c r="X183" s="305"/>
      <c r="Y183" s="306"/>
      <c r="Z183" s="15"/>
      <c r="AA183" s="15"/>
      <c r="AB183" s="15"/>
      <c r="AC183" s="15"/>
      <c r="AD183" s="15"/>
      <c r="AE183" s="15"/>
      <c r="AT183" s="288" t="s">
        <v>182</v>
      </c>
      <c r="AU183" s="288" t="s">
        <v>88</v>
      </c>
      <c r="AV183" s="15" t="s">
        <v>176</v>
      </c>
      <c r="AW183" s="15" t="s">
        <v>5</v>
      </c>
      <c r="AX183" s="15" t="s">
        <v>88</v>
      </c>
      <c r="AY183" s="288" t="s">
        <v>168</v>
      </c>
    </row>
    <row r="184" s="2" customFormat="1" ht="6.96" customHeight="1">
      <c r="A184" s="40"/>
      <c r="B184" s="62"/>
      <c r="C184" s="63"/>
      <c r="D184" s="63"/>
      <c r="E184" s="63"/>
      <c r="F184" s="63"/>
      <c r="G184" s="63"/>
      <c r="H184" s="63"/>
      <c r="I184" s="184"/>
      <c r="J184" s="184"/>
      <c r="K184" s="63"/>
      <c r="L184" s="63"/>
      <c r="M184" s="46"/>
      <c r="N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</row>
  </sheetData>
  <sheetProtection sheet="1" autoFilter="0" formatColumns="0" formatRows="0" objects="1" scenarios="1" spinCount="100000" saltValue="rQl1yN1f3fdMMoDxMtUQcJmZMAybWbBKgfWAr5dAKWcF+/t1MiT4K/v+PePLjWSKqZNxzcjlLH7HB3eJxewOqw==" hashValue="IPhnHES3EuA08Bj0y/iUYFKya9KzHSFyr++tuZP26s/tgWhIrKFRpZQonL1ctCNY4bHpXXVEH15guj+Xl2+kGQ==" algorithmName="SHA-512" password="CDD6"/>
  <autoFilter ref="C89:L183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8:H78"/>
    <mergeCell ref="E80:H80"/>
    <mergeCell ref="E82:H82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46" customWidth="1"/>
    <col min="11" max="11" width="20.17" style="1" customWidth="1"/>
    <col min="12" max="12" width="15.5" style="1" customWidth="1"/>
    <col min="13" max="13" width="9.33" style="1" customWidth="1"/>
    <col min="14" max="14" width="10.83" style="1" hidden="1" customWidth="1"/>
    <col min="15" max="15" width="9.33" style="1" hidden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4.17" style="1" hidden="1" customWidth="1"/>
    <col min="22" max="22" width="14.17" style="1" hidden="1" customWidth="1"/>
    <col min="23" max="23" width="14.17" style="1" hidden="1" customWidth="1"/>
    <col min="24" max="24" width="14.17" style="1" hidden="1" customWidth="1"/>
    <col min="25" max="25" width="14.17" style="1" hidden="1" customWidth="1"/>
    <col min="26" max="26" width="16.33" style="1" customWidth="1"/>
    <col min="27" max="27" width="12.33" style="1" customWidth="1"/>
    <col min="28" max="28" width="15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J2" s="1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9"/>
      <c r="K3" s="148"/>
      <c r="L3" s="148"/>
      <c r="M3" s="21"/>
      <c r="AT3" s="18" t="s">
        <v>90</v>
      </c>
    </row>
    <row r="4" s="1" customFormat="1" ht="24.96" customHeight="1">
      <c r="B4" s="21"/>
      <c r="D4" s="150" t="s">
        <v>132</v>
      </c>
      <c r="I4" s="146"/>
      <c r="J4" s="146"/>
      <c r="M4" s="21"/>
      <c r="N4" s="151" t="s">
        <v>11</v>
      </c>
      <c r="AT4" s="18" t="s">
        <v>5</v>
      </c>
    </row>
    <row r="5" s="1" customFormat="1" ht="6.96" customHeight="1">
      <c r="B5" s="21"/>
      <c r="I5" s="146"/>
      <c r="J5" s="146"/>
      <c r="M5" s="21"/>
    </row>
    <row r="6" s="1" customFormat="1" ht="12" customHeight="1">
      <c r="B6" s="21"/>
      <c r="D6" s="152" t="s">
        <v>17</v>
      </c>
      <c r="I6" s="146"/>
      <c r="J6" s="146"/>
      <c r="M6" s="21"/>
    </row>
    <row r="7" s="1" customFormat="1" ht="16.5" customHeight="1">
      <c r="B7" s="21"/>
      <c r="E7" s="153" t="str">
        <f>'Rekapitulace zakázky'!K6</f>
        <v xml:space="preserve">Oprava trati v úseku Teplice, zámecká zahrada - Úpořiny   ( změna č.1 po prohlídce staveniště )</v>
      </c>
      <c r="F7" s="152"/>
      <c r="G7" s="152"/>
      <c r="H7" s="152"/>
      <c r="I7" s="146"/>
      <c r="J7" s="146"/>
      <c r="M7" s="21"/>
    </row>
    <row r="8" s="1" customFormat="1" ht="12" customHeight="1">
      <c r="B8" s="21"/>
      <c r="D8" s="152" t="s">
        <v>133</v>
      </c>
      <c r="I8" s="146"/>
      <c r="J8" s="146"/>
      <c r="M8" s="21"/>
    </row>
    <row r="9" s="2" customFormat="1" ht="16.5" customHeight="1">
      <c r="A9" s="40"/>
      <c r="B9" s="46"/>
      <c r="C9" s="40"/>
      <c r="D9" s="40"/>
      <c r="E9" s="153" t="s">
        <v>134</v>
      </c>
      <c r="F9" s="40"/>
      <c r="G9" s="40"/>
      <c r="H9" s="40"/>
      <c r="I9" s="154"/>
      <c r="J9" s="154"/>
      <c r="K9" s="40"/>
      <c r="L9" s="40"/>
      <c r="M9" s="15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135</v>
      </c>
      <c r="E10" s="40"/>
      <c r="F10" s="40"/>
      <c r="G10" s="40"/>
      <c r="H10" s="40"/>
      <c r="I10" s="154"/>
      <c r="J10" s="154"/>
      <c r="K10" s="40"/>
      <c r="L10" s="40"/>
      <c r="M10" s="15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724</v>
      </c>
      <c r="F11" s="40"/>
      <c r="G11" s="40"/>
      <c r="H11" s="40"/>
      <c r="I11" s="154"/>
      <c r="J11" s="154"/>
      <c r="K11" s="40"/>
      <c r="L11" s="40"/>
      <c r="M11" s="15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4"/>
      <c r="J12" s="154"/>
      <c r="K12" s="40"/>
      <c r="L12" s="40"/>
      <c r="M12" s="15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19</v>
      </c>
      <c r="E13" s="40"/>
      <c r="F13" s="138" t="s">
        <v>36</v>
      </c>
      <c r="G13" s="40"/>
      <c r="H13" s="40"/>
      <c r="I13" s="157" t="s">
        <v>21</v>
      </c>
      <c r="J13" s="158" t="s">
        <v>36</v>
      </c>
      <c r="K13" s="40"/>
      <c r="L13" s="40"/>
      <c r="M13" s="15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23</v>
      </c>
      <c r="E14" s="40"/>
      <c r="F14" s="138" t="s">
        <v>24</v>
      </c>
      <c r="G14" s="40"/>
      <c r="H14" s="40"/>
      <c r="I14" s="157" t="s">
        <v>25</v>
      </c>
      <c r="J14" s="159" t="str">
        <f>'Rekapitulace zakázky'!AN8</f>
        <v>2. 8. 2019</v>
      </c>
      <c r="K14" s="40"/>
      <c r="L14" s="40"/>
      <c r="M14" s="15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54"/>
      <c r="J15" s="154"/>
      <c r="K15" s="40"/>
      <c r="L15" s="40"/>
      <c r="M15" s="15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31</v>
      </c>
      <c r="E16" s="40"/>
      <c r="F16" s="40"/>
      <c r="G16" s="40"/>
      <c r="H16" s="40"/>
      <c r="I16" s="157" t="s">
        <v>32</v>
      </c>
      <c r="J16" s="158" t="s">
        <v>33</v>
      </c>
      <c r="K16" s="40"/>
      <c r="L16" s="40"/>
      <c r="M16" s="15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34</v>
      </c>
      <c r="F17" s="40"/>
      <c r="G17" s="40"/>
      <c r="H17" s="40"/>
      <c r="I17" s="157" t="s">
        <v>35</v>
      </c>
      <c r="J17" s="158" t="s">
        <v>36</v>
      </c>
      <c r="K17" s="40"/>
      <c r="L17" s="40"/>
      <c r="M17" s="15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4"/>
      <c r="J18" s="154"/>
      <c r="K18" s="40"/>
      <c r="L18" s="40"/>
      <c r="M18" s="15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37</v>
      </c>
      <c r="E19" s="40"/>
      <c r="F19" s="40"/>
      <c r="G19" s="40"/>
      <c r="H19" s="40"/>
      <c r="I19" s="157" t="s">
        <v>32</v>
      </c>
      <c r="J19" s="34" t="str">
        <f>'Rekapitulace zakázky'!AN13</f>
        <v>Vyplň údaj</v>
      </c>
      <c r="K19" s="40"/>
      <c r="L19" s="40"/>
      <c r="M19" s="15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8"/>
      <c r="G20" s="138"/>
      <c r="H20" s="138"/>
      <c r="I20" s="157" t="s">
        <v>35</v>
      </c>
      <c r="J20" s="34" t="str">
        <f>'Rekapitulace zakázky'!AN14</f>
        <v>Vyplň údaj</v>
      </c>
      <c r="K20" s="40"/>
      <c r="L20" s="40"/>
      <c r="M20" s="15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4"/>
      <c r="J21" s="154"/>
      <c r="K21" s="40"/>
      <c r="L21" s="40"/>
      <c r="M21" s="15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39</v>
      </c>
      <c r="E22" s="40"/>
      <c r="F22" s="40"/>
      <c r="G22" s="40"/>
      <c r="H22" s="40"/>
      <c r="I22" s="157" t="s">
        <v>32</v>
      </c>
      <c r="J22" s="158" t="str">
        <f>IF('Rekapitulace zakázky'!AN16="","",'Rekapitulace zakázky'!AN16)</f>
        <v/>
      </c>
      <c r="K22" s="40"/>
      <c r="L22" s="40"/>
      <c r="M22" s="15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tr">
        <f>IF('Rekapitulace zakázky'!E17="","",'Rekapitulace zakázky'!E17)</f>
        <v xml:space="preserve"> </v>
      </c>
      <c r="F23" s="40"/>
      <c r="G23" s="40"/>
      <c r="H23" s="40"/>
      <c r="I23" s="157" t="s">
        <v>35</v>
      </c>
      <c r="J23" s="158" t="str">
        <f>IF('Rekapitulace zakázky'!AN17="","",'Rekapitulace zakázky'!AN17)</f>
        <v/>
      </c>
      <c r="K23" s="40"/>
      <c r="L23" s="40"/>
      <c r="M23" s="15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4"/>
      <c r="J24" s="154"/>
      <c r="K24" s="40"/>
      <c r="L24" s="40"/>
      <c r="M24" s="15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41</v>
      </c>
      <c r="E25" s="40"/>
      <c r="F25" s="40"/>
      <c r="G25" s="40"/>
      <c r="H25" s="40"/>
      <c r="I25" s="157" t="s">
        <v>32</v>
      </c>
      <c r="J25" s="158" t="s">
        <v>36</v>
      </c>
      <c r="K25" s="40"/>
      <c r="L25" s="40"/>
      <c r="M25" s="15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42</v>
      </c>
      <c r="F26" s="40"/>
      <c r="G26" s="40"/>
      <c r="H26" s="40"/>
      <c r="I26" s="157" t="s">
        <v>35</v>
      </c>
      <c r="J26" s="158" t="s">
        <v>36</v>
      </c>
      <c r="K26" s="40"/>
      <c r="L26" s="40"/>
      <c r="M26" s="15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4"/>
      <c r="J27" s="154"/>
      <c r="K27" s="40"/>
      <c r="L27" s="40"/>
      <c r="M27" s="15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43</v>
      </c>
      <c r="E28" s="40"/>
      <c r="F28" s="40"/>
      <c r="G28" s="40"/>
      <c r="H28" s="40"/>
      <c r="I28" s="154"/>
      <c r="J28" s="154"/>
      <c r="K28" s="40"/>
      <c r="L28" s="40"/>
      <c r="M28" s="15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60"/>
      <c r="B29" s="161"/>
      <c r="C29" s="160"/>
      <c r="D29" s="160"/>
      <c r="E29" s="162" t="s">
        <v>44</v>
      </c>
      <c r="F29" s="162"/>
      <c r="G29" s="162"/>
      <c r="H29" s="162"/>
      <c r="I29" s="163"/>
      <c r="J29" s="163"/>
      <c r="K29" s="160"/>
      <c r="L29" s="160"/>
      <c r="M29" s="16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4"/>
      <c r="J30" s="154"/>
      <c r="K30" s="40"/>
      <c r="L30" s="40"/>
      <c r="M30" s="15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6"/>
      <c r="J31" s="166"/>
      <c r="K31" s="165"/>
      <c r="L31" s="165"/>
      <c r="M31" s="15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52" t="s">
        <v>137</v>
      </c>
      <c r="F32" s="40"/>
      <c r="G32" s="40"/>
      <c r="H32" s="40"/>
      <c r="I32" s="154"/>
      <c r="J32" s="154"/>
      <c r="K32" s="167">
        <f>I65</f>
        <v>0</v>
      </c>
      <c r="L32" s="40"/>
      <c r="M32" s="15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52" t="s">
        <v>138</v>
      </c>
      <c r="F33" s="40"/>
      <c r="G33" s="40"/>
      <c r="H33" s="40"/>
      <c r="I33" s="154"/>
      <c r="J33" s="154"/>
      <c r="K33" s="167">
        <f>J65</f>
        <v>0</v>
      </c>
      <c r="L33" s="40"/>
      <c r="M33" s="15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8" t="s">
        <v>45</v>
      </c>
      <c r="E34" s="40"/>
      <c r="F34" s="40"/>
      <c r="G34" s="40"/>
      <c r="H34" s="40"/>
      <c r="I34" s="154"/>
      <c r="J34" s="154"/>
      <c r="K34" s="169">
        <f>ROUND(K90, 2)</f>
        <v>0</v>
      </c>
      <c r="L34" s="40"/>
      <c r="M34" s="15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5"/>
      <c r="E35" s="165"/>
      <c r="F35" s="165"/>
      <c r="G35" s="165"/>
      <c r="H35" s="165"/>
      <c r="I35" s="166"/>
      <c r="J35" s="166"/>
      <c r="K35" s="165"/>
      <c r="L35" s="165"/>
      <c r="M35" s="15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70" t="s">
        <v>47</v>
      </c>
      <c r="G36" s="40"/>
      <c r="H36" s="40"/>
      <c r="I36" s="171" t="s">
        <v>46</v>
      </c>
      <c r="J36" s="154"/>
      <c r="K36" s="170" t="s">
        <v>48</v>
      </c>
      <c r="L36" s="40"/>
      <c r="M36" s="15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172" t="s">
        <v>49</v>
      </c>
      <c r="E37" s="152" t="s">
        <v>50</v>
      </c>
      <c r="F37" s="167">
        <f>ROUND((SUM(BE90:BE415)),  2)</f>
        <v>0</v>
      </c>
      <c r="G37" s="40"/>
      <c r="H37" s="40"/>
      <c r="I37" s="173">
        <v>0.20999999999999999</v>
      </c>
      <c r="J37" s="154"/>
      <c r="K37" s="167">
        <f>ROUND(((SUM(BE90:BE415))*I37),  2)</f>
        <v>0</v>
      </c>
      <c r="L37" s="40"/>
      <c r="M37" s="15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7">
        <f>ROUND((SUM(BF90:BF415)),  2)</f>
        <v>0</v>
      </c>
      <c r="G38" s="40"/>
      <c r="H38" s="40"/>
      <c r="I38" s="173">
        <v>0.14999999999999999</v>
      </c>
      <c r="J38" s="154"/>
      <c r="K38" s="167">
        <f>ROUND(((SUM(BF90:BF415))*I38),  2)</f>
        <v>0</v>
      </c>
      <c r="L38" s="40"/>
      <c r="M38" s="15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14.4" customHeight="1">
      <c r="A39" s="40"/>
      <c r="B39" s="46"/>
      <c r="C39" s="40"/>
      <c r="D39" s="152" t="s">
        <v>49</v>
      </c>
      <c r="E39" s="152" t="s">
        <v>52</v>
      </c>
      <c r="F39" s="167">
        <f>ROUND((SUM(BG90:BG415)),  2)</f>
        <v>0</v>
      </c>
      <c r="G39" s="40"/>
      <c r="H39" s="40"/>
      <c r="I39" s="173">
        <v>0.20999999999999999</v>
      </c>
      <c r="J39" s="154"/>
      <c r="K39" s="167">
        <f>0</f>
        <v>0</v>
      </c>
      <c r="L39" s="40"/>
      <c r="M39" s="15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152" t="s">
        <v>53</v>
      </c>
      <c r="F40" s="167">
        <f>ROUND((SUM(BH90:BH415)),  2)</f>
        <v>0</v>
      </c>
      <c r="G40" s="40"/>
      <c r="H40" s="40"/>
      <c r="I40" s="173">
        <v>0.14999999999999999</v>
      </c>
      <c r="J40" s="154"/>
      <c r="K40" s="167">
        <f>0</f>
        <v>0</v>
      </c>
      <c r="L40" s="40"/>
      <c r="M40" s="15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2" t="s">
        <v>54</v>
      </c>
      <c r="F41" s="167">
        <f>ROUND((SUM(BI90:BI415)),  2)</f>
        <v>0</v>
      </c>
      <c r="G41" s="40"/>
      <c r="H41" s="40"/>
      <c r="I41" s="173">
        <v>0</v>
      </c>
      <c r="J41" s="154"/>
      <c r="K41" s="167">
        <f>0</f>
        <v>0</v>
      </c>
      <c r="L41" s="40"/>
      <c r="M41" s="15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54"/>
      <c r="J42" s="154"/>
      <c r="K42" s="40"/>
      <c r="L42" s="40"/>
      <c r="M42" s="15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74"/>
      <c r="D43" s="175" t="s">
        <v>55</v>
      </c>
      <c r="E43" s="176"/>
      <c r="F43" s="176"/>
      <c r="G43" s="177" t="s">
        <v>56</v>
      </c>
      <c r="H43" s="178" t="s">
        <v>57</v>
      </c>
      <c r="I43" s="179"/>
      <c r="J43" s="179"/>
      <c r="K43" s="180">
        <f>SUM(K34:K41)</f>
        <v>0</v>
      </c>
      <c r="L43" s="181"/>
      <c r="M43" s="15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82"/>
      <c r="C44" s="183"/>
      <c r="D44" s="183"/>
      <c r="E44" s="183"/>
      <c r="F44" s="183"/>
      <c r="G44" s="183"/>
      <c r="H44" s="183"/>
      <c r="I44" s="184"/>
      <c r="J44" s="184"/>
      <c r="K44" s="183"/>
      <c r="L44" s="183"/>
      <c r="M44" s="15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85"/>
      <c r="C48" s="186"/>
      <c r="D48" s="186"/>
      <c r="E48" s="186"/>
      <c r="F48" s="186"/>
      <c r="G48" s="186"/>
      <c r="H48" s="186"/>
      <c r="I48" s="187"/>
      <c r="J48" s="187"/>
      <c r="K48" s="186"/>
      <c r="L48" s="186"/>
      <c r="M48" s="155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4" t="s">
        <v>139</v>
      </c>
      <c r="D49" s="42"/>
      <c r="E49" s="42"/>
      <c r="F49" s="42"/>
      <c r="G49" s="42"/>
      <c r="H49" s="42"/>
      <c r="I49" s="154"/>
      <c r="J49" s="154"/>
      <c r="K49" s="42"/>
      <c r="L49" s="42"/>
      <c r="M49" s="155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54"/>
      <c r="J50" s="154"/>
      <c r="K50" s="42"/>
      <c r="L50" s="42"/>
      <c r="M50" s="155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17</v>
      </c>
      <c r="D51" s="42"/>
      <c r="E51" s="42"/>
      <c r="F51" s="42"/>
      <c r="G51" s="42"/>
      <c r="H51" s="42"/>
      <c r="I51" s="154"/>
      <c r="J51" s="154"/>
      <c r="K51" s="42"/>
      <c r="L51" s="42"/>
      <c r="M51" s="155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8" t="str">
        <f>E7</f>
        <v xml:space="preserve">Oprava trati v úseku Teplice, zámecká zahrada - Úpořiny   ( změna č.1 po prohlídce staveniště )</v>
      </c>
      <c r="F52" s="33"/>
      <c r="G52" s="33"/>
      <c r="H52" s="33"/>
      <c r="I52" s="154"/>
      <c r="J52" s="154"/>
      <c r="K52" s="42"/>
      <c r="L52" s="42"/>
      <c r="M52" s="155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146"/>
      <c r="J53" s="146"/>
      <c r="K53" s="23"/>
      <c r="L53" s="23"/>
      <c r="M53" s="21"/>
    </row>
    <row r="54" s="2" customFormat="1" ht="16.5" customHeight="1">
      <c r="A54" s="40"/>
      <c r="B54" s="41"/>
      <c r="C54" s="42"/>
      <c r="D54" s="42"/>
      <c r="E54" s="188" t="s">
        <v>134</v>
      </c>
      <c r="F54" s="42"/>
      <c r="G54" s="42"/>
      <c r="H54" s="42"/>
      <c r="I54" s="154"/>
      <c r="J54" s="154"/>
      <c r="K54" s="42"/>
      <c r="L54" s="42"/>
      <c r="M54" s="155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3" t="s">
        <v>135</v>
      </c>
      <c r="D55" s="42"/>
      <c r="E55" s="42"/>
      <c r="F55" s="42"/>
      <c r="G55" s="42"/>
      <c r="H55" s="42"/>
      <c r="I55" s="154"/>
      <c r="J55" s="154"/>
      <c r="K55" s="42"/>
      <c r="L55" s="42"/>
      <c r="M55" s="155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2" t="str">
        <f>E11</f>
        <v xml:space="preserve">Č5 - km 6,403 (ZV1) - km 2,765  ( změna č.1 po prohlídce staveniště )</v>
      </c>
      <c r="F56" s="42"/>
      <c r="G56" s="42"/>
      <c r="H56" s="42"/>
      <c r="I56" s="154"/>
      <c r="J56" s="154"/>
      <c r="K56" s="42"/>
      <c r="L56" s="42"/>
      <c r="M56" s="155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54"/>
      <c r="J57" s="154"/>
      <c r="K57" s="42"/>
      <c r="L57" s="42"/>
      <c r="M57" s="155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3" t="s">
        <v>23</v>
      </c>
      <c r="D58" s="42"/>
      <c r="E58" s="42"/>
      <c r="F58" s="28" t="str">
        <f>F14</f>
        <v>TK Řetenice - Úpořiny</v>
      </c>
      <c r="G58" s="42"/>
      <c r="H58" s="42"/>
      <c r="I58" s="157" t="s">
        <v>25</v>
      </c>
      <c r="J58" s="159" t="str">
        <f>IF(J14="","",J14)</f>
        <v>2. 8. 2019</v>
      </c>
      <c r="K58" s="42"/>
      <c r="L58" s="42"/>
      <c r="M58" s="155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54"/>
      <c r="J59" s="154"/>
      <c r="K59" s="42"/>
      <c r="L59" s="42"/>
      <c r="M59" s="155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3" t="s">
        <v>31</v>
      </c>
      <c r="D60" s="42"/>
      <c r="E60" s="42"/>
      <c r="F60" s="28" t="str">
        <f>E17</f>
        <v>SŽDC s.o. OŘ UNL, ST Most</v>
      </c>
      <c r="G60" s="42"/>
      <c r="H60" s="42"/>
      <c r="I60" s="157" t="s">
        <v>39</v>
      </c>
      <c r="J60" s="189" t="str">
        <f>E23</f>
        <v xml:space="preserve"> </v>
      </c>
      <c r="K60" s="42"/>
      <c r="L60" s="42"/>
      <c r="M60" s="15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3" t="s">
        <v>37</v>
      </c>
      <c r="D61" s="42"/>
      <c r="E61" s="42"/>
      <c r="F61" s="28" t="str">
        <f>IF(E20="","",E20)</f>
        <v>Vyplň údaj</v>
      </c>
      <c r="G61" s="42"/>
      <c r="H61" s="42"/>
      <c r="I61" s="157" t="s">
        <v>41</v>
      </c>
      <c r="J61" s="189" t="str">
        <f>E26</f>
        <v>Ing. Střítezský Petr</v>
      </c>
      <c r="K61" s="42"/>
      <c r="L61" s="42"/>
      <c r="M61" s="15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54"/>
      <c r="J62" s="154"/>
      <c r="K62" s="42"/>
      <c r="L62" s="42"/>
      <c r="M62" s="155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90" t="s">
        <v>140</v>
      </c>
      <c r="D63" s="191"/>
      <c r="E63" s="191"/>
      <c r="F63" s="191"/>
      <c r="G63" s="191"/>
      <c r="H63" s="191"/>
      <c r="I63" s="192" t="s">
        <v>141</v>
      </c>
      <c r="J63" s="192" t="s">
        <v>142</v>
      </c>
      <c r="K63" s="193" t="s">
        <v>143</v>
      </c>
      <c r="L63" s="191"/>
      <c r="M63" s="155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54"/>
      <c r="J64" s="154"/>
      <c r="K64" s="42"/>
      <c r="L64" s="42"/>
      <c r="M64" s="15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94" t="s">
        <v>79</v>
      </c>
      <c r="D65" s="42"/>
      <c r="E65" s="42"/>
      <c r="F65" s="42"/>
      <c r="G65" s="42"/>
      <c r="H65" s="42"/>
      <c r="I65" s="195">
        <f>Q90</f>
        <v>0</v>
      </c>
      <c r="J65" s="195">
        <f>R90</f>
        <v>0</v>
      </c>
      <c r="K65" s="105">
        <f>K90</f>
        <v>0</v>
      </c>
      <c r="L65" s="42"/>
      <c r="M65" s="15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8" t="s">
        <v>144</v>
      </c>
    </row>
    <row r="66" s="9" customFormat="1" ht="24.96" customHeight="1">
      <c r="A66" s="9"/>
      <c r="B66" s="196"/>
      <c r="C66" s="197"/>
      <c r="D66" s="198" t="s">
        <v>145</v>
      </c>
      <c r="E66" s="199"/>
      <c r="F66" s="199"/>
      <c r="G66" s="199"/>
      <c r="H66" s="199"/>
      <c r="I66" s="200">
        <f>Q91</f>
        <v>0</v>
      </c>
      <c r="J66" s="200">
        <f>R91</f>
        <v>0</v>
      </c>
      <c r="K66" s="201">
        <f>K91</f>
        <v>0</v>
      </c>
      <c r="L66" s="197"/>
      <c r="M66" s="20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203"/>
      <c r="C67" s="130"/>
      <c r="D67" s="204" t="s">
        <v>146</v>
      </c>
      <c r="E67" s="205"/>
      <c r="F67" s="205"/>
      <c r="G67" s="205"/>
      <c r="H67" s="205"/>
      <c r="I67" s="206">
        <f>Q92</f>
        <v>0</v>
      </c>
      <c r="J67" s="206">
        <f>R92</f>
        <v>0</v>
      </c>
      <c r="K67" s="207">
        <f>K92</f>
        <v>0</v>
      </c>
      <c r="L67" s="130"/>
      <c r="M67" s="20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96"/>
      <c r="C68" s="197"/>
      <c r="D68" s="198" t="s">
        <v>147</v>
      </c>
      <c r="E68" s="199"/>
      <c r="F68" s="199"/>
      <c r="G68" s="199"/>
      <c r="H68" s="199"/>
      <c r="I68" s="200">
        <f>Q312</f>
        <v>0</v>
      </c>
      <c r="J68" s="200">
        <f>R312</f>
        <v>0</v>
      </c>
      <c r="K68" s="201">
        <f>K312</f>
        <v>0</v>
      </c>
      <c r="L68" s="197"/>
      <c r="M68" s="20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154"/>
      <c r="J69" s="154"/>
      <c r="K69" s="42"/>
      <c r="L69" s="42"/>
      <c r="M69" s="155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2"/>
      <c r="C70" s="63"/>
      <c r="D70" s="63"/>
      <c r="E70" s="63"/>
      <c r="F70" s="63"/>
      <c r="G70" s="63"/>
      <c r="H70" s="63"/>
      <c r="I70" s="184"/>
      <c r="J70" s="184"/>
      <c r="K70" s="63"/>
      <c r="L70" s="63"/>
      <c r="M70" s="155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4"/>
      <c r="C74" s="65"/>
      <c r="D74" s="65"/>
      <c r="E74" s="65"/>
      <c r="F74" s="65"/>
      <c r="G74" s="65"/>
      <c r="H74" s="65"/>
      <c r="I74" s="187"/>
      <c r="J74" s="187"/>
      <c r="K74" s="65"/>
      <c r="L74" s="65"/>
      <c r="M74" s="155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148</v>
      </c>
      <c r="D75" s="42"/>
      <c r="E75" s="42"/>
      <c r="F75" s="42"/>
      <c r="G75" s="42"/>
      <c r="H75" s="42"/>
      <c r="I75" s="154"/>
      <c r="J75" s="154"/>
      <c r="K75" s="42"/>
      <c r="L75" s="42"/>
      <c r="M75" s="15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54"/>
      <c r="J76" s="154"/>
      <c r="K76" s="42"/>
      <c r="L76" s="42"/>
      <c r="M76" s="15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2"/>
      <c r="E77" s="42"/>
      <c r="F77" s="42"/>
      <c r="G77" s="42"/>
      <c r="H77" s="42"/>
      <c r="I77" s="154"/>
      <c r="J77" s="154"/>
      <c r="K77" s="42"/>
      <c r="L77" s="42"/>
      <c r="M77" s="15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88" t="str">
        <f>E7</f>
        <v xml:space="preserve">Oprava trati v úseku Teplice, zámecká zahrada - Úpořiny   ( změna č.1 po prohlídce staveniště )</v>
      </c>
      <c r="F78" s="33"/>
      <c r="G78" s="33"/>
      <c r="H78" s="33"/>
      <c r="I78" s="154"/>
      <c r="J78" s="154"/>
      <c r="K78" s="42"/>
      <c r="L78" s="42"/>
      <c r="M78" s="155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2"/>
      <c r="C79" s="33" t="s">
        <v>133</v>
      </c>
      <c r="D79" s="23"/>
      <c r="E79" s="23"/>
      <c r="F79" s="23"/>
      <c r="G79" s="23"/>
      <c r="H79" s="23"/>
      <c r="I79" s="146"/>
      <c r="J79" s="146"/>
      <c r="K79" s="23"/>
      <c r="L79" s="23"/>
      <c r="M79" s="21"/>
    </row>
    <row r="80" s="2" customFormat="1" ht="16.5" customHeight="1">
      <c r="A80" s="40"/>
      <c r="B80" s="41"/>
      <c r="C80" s="42"/>
      <c r="D80" s="42"/>
      <c r="E80" s="188" t="s">
        <v>134</v>
      </c>
      <c r="F80" s="42"/>
      <c r="G80" s="42"/>
      <c r="H80" s="42"/>
      <c r="I80" s="154"/>
      <c r="J80" s="154"/>
      <c r="K80" s="42"/>
      <c r="L80" s="42"/>
      <c r="M80" s="15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135</v>
      </c>
      <c r="D81" s="42"/>
      <c r="E81" s="42"/>
      <c r="F81" s="42"/>
      <c r="G81" s="42"/>
      <c r="H81" s="42"/>
      <c r="I81" s="154"/>
      <c r="J81" s="154"/>
      <c r="K81" s="42"/>
      <c r="L81" s="42"/>
      <c r="M81" s="15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2" t="str">
        <f>E11</f>
        <v xml:space="preserve">Č5 - km 6,403 (ZV1) - km 2,765  ( změna č.1 po prohlídce staveniště )</v>
      </c>
      <c r="F82" s="42"/>
      <c r="G82" s="42"/>
      <c r="H82" s="42"/>
      <c r="I82" s="154"/>
      <c r="J82" s="154"/>
      <c r="K82" s="42"/>
      <c r="L82" s="42"/>
      <c r="M82" s="15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54"/>
      <c r="J83" s="154"/>
      <c r="K83" s="42"/>
      <c r="L83" s="42"/>
      <c r="M83" s="15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23</v>
      </c>
      <c r="D84" s="42"/>
      <c r="E84" s="42"/>
      <c r="F84" s="28" t="str">
        <f>F14</f>
        <v>TK Řetenice - Úpořiny</v>
      </c>
      <c r="G84" s="42"/>
      <c r="H84" s="42"/>
      <c r="I84" s="157" t="s">
        <v>25</v>
      </c>
      <c r="J84" s="159" t="str">
        <f>IF(J14="","",J14)</f>
        <v>2. 8. 2019</v>
      </c>
      <c r="K84" s="42"/>
      <c r="L84" s="42"/>
      <c r="M84" s="15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54"/>
      <c r="J85" s="154"/>
      <c r="K85" s="42"/>
      <c r="L85" s="42"/>
      <c r="M85" s="15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3" t="s">
        <v>31</v>
      </c>
      <c r="D86" s="42"/>
      <c r="E86" s="42"/>
      <c r="F86" s="28" t="str">
        <f>E17</f>
        <v>SŽDC s.o. OŘ UNL, ST Most</v>
      </c>
      <c r="G86" s="42"/>
      <c r="H86" s="42"/>
      <c r="I86" s="157" t="s">
        <v>39</v>
      </c>
      <c r="J86" s="189" t="str">
        <f>E23</f>
        <v xml:space="preserve"> </v>
      </c>
      <c r="K86" s="42"/>
      <c r="L86" s="42"/>
      <c r="M86" s="15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3" t="s">
        <v>37</v>
      </c>
      <c r="D87" s="42"/>
      <c r="E87" s="42"/>
      <c r="F87" s="28" t="str">
        <f>IF(E20="","",E20)</f>
        <v>Vyplň údaj</v>
      </c>
      <c r="G87" s="42"/>
      <c r="H87" s="42"/>
      <c r="I87" s="157" t="s">
        <v>41</v>
      </c>
      <c r="J87" s="189" t="str">
        <f>E26</f>
        <v>Ing. Střítezský Petr</v>
      </c>
      <c r="K87" s="42"/>
      <c r="L87" s="42"/>
      <c r="M87" s="15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154"/>
      <c r="J88" s="154"/>
      <c r="K88" s="42"/>
      <c r="L88" s="42"/>
      <c r="M88" s="15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209"/>
      <c r="B89" s="210"/>
      <c r="C89" s="211" t="s">
        <v>149</v>
      </c>
      <c r="D89" s="212" t="s">
        <v>64</v>
      </c>
      <c r="E89" s="212" t="s">
        <v>60</v>
      </c>
      <c r="F89" s="212" t="s">
        <v>61</v>
      </c>
      <c r="G89" s="212" t="s">
        <v>150</v>
      </c>
      <c r="H89" s="212" t="s">
        <v>151</v>
      </c>
      <c r="I89" s="213" t="s">
        <v>152</v>
      </c>
      <c r="J89" s="213" t="s">
        <v>153</v>
      </c>
      <c r="K89" s="212" t="s">
        <v>143</v>
      </c>
      <c r="L89" s="214" t="s">
        <v>154</v>
      </c>
      <c r="M89" s="215"/>
      <c r="N89" s="95" t="s">
        <v>36</v>
      </c>
      <c r="O89" s="96" t="s">
        <v>49</v>
      </c>
      <c r="P89" s="96" t="s">
        <v>155</v>
      </c>
      <c r="Q89" s="96" t="s">
        <v>156</v>
      </c>
      <c r="R89" s="96" t="s">
        <v>157</v>
      </c>
      <c r="S89" s="96" t="s">
        <v>158</v>
      </c>
      <c r="T89" s="96" t="s">
        <v>159</v>
      </c>
      <c r="U89" s="96" t="s">
        <v>160</v>
      </c>
      <c r="V89" s="96" t="s">
        <v>161</v>
      </c>
      <c r="W89" s="96" t="s">
        <v>162</v>
      </c>
      <c r="X89" s="96" t="s">
        <v>163</v>
      </c>
      <c r="Y89" s="97" t="s">
        <v>164</v>
      </c>
      <c r="Z89" s="209"/>
      <c r="AA89" s="209"/>
      <c r="AB89" s="209"/>
      <c r="AC89" s="209"/>
      <c r="AD89" s="209"/>
      <c r="AE89" s="209"/>
    </row>
    <row r="90" s="2" customFormat="1" ht="22.8" customHeight="1">
      <c r="A90" s="40"/>
      <c r="B90" s="41"/>
      <c r="C90" s="102" t="s">
        <v>165</v>
      </c>
      <c r="D90" s="42"/>
      <c r="E90" s="42"/>
      <c r="F90" s="42"/>
      <c r="G90" s="42"/>
      <c r="H90" s="42"/>
      <c r="I90" s="154"/>
      <c r="J90" s="154"/>
      <c r="K90" s="216">
        <f>BK90</f>
        <v>0</v>
      </c>
      <c r="L90" s="42"/>
      <c r="M90" s="46"/>
      <c r="N90" s="98"/>
      <c r="O90" s="217"/>
      <c r="P90" s="99"/>
      <c r="Q90" s="218">
        <f>Q91+Q312</f>
        <v>0</v>
      </c>
      <c r="R90" s="218">
        <f>R91+R312</f>
        <v>0</v>
      </c>
      <c r="S90" s="99"/>
      <c r="T90" s="219">
        <f>T91+T312</f>
        <v>0</v>
      </c>
      <c r="U90" s="99"/>
      <c r="V90" s="219">
        <f>V91+V312</f>
        <v>695.35482999999999</v>
      </c>
      <c r="W90" s="99"/>
      <c r="X90" s="219">
        <f>X91+X312</f>
        <v>0</v>
      </c>
      <c r="Y90" s="100"/>
      <c r="Z90" s="40"/>
      <c r="AA90" s="40"/>
      <c r="AB90" s="40"/>
      <c r="AC90" s="40"/>
      <c r="AD90" s="40"/>
      <c r="AE90" s="40"/>
      <c r="AT90" s="18" t="s">
        <v>80</v>
      </c>
      <c r="AU90" s="18" t="s">
        <v>144</v>
      </c>
      <c r="BK90" s="220">
        <f>BK91+BK312</f>
        <v>0</v>
      </c>
    </row>
    <row r="91" s="12" customFormat="1" ht="25.92" customHeight="1">
      <c r="A91" s="12"/>
      <c r="B91" s="221"/>
      <c r="C91" s="222"/>
      <c r="D91" s="223" t="s">
        <v>80</v>
      </c>
      <c r="E91" s="224" t="s">
        <v>166</v>
      </c>
      <c r="F91" s="224" t="s">
        <v>167</v>
      </c>
      <c r="G91" s="222"/>
      <c r="H91" s="222"/>
      <c r="I91" s="225"/>
      <c r="J91" s="225"/>
      <c r="K91" s="226">
        <f>BK91</f>
        <v>0</v>
      </c>
      <c r="L91" s="222"/>
      <c r="M91" s="227"/>
      <c r="N91" s="228"/>
      <c r="O91" s="229"/>
      <c r="P91" s="229"/>
      <c r="Q91" s="230">
        <f>Q92</f>
        <v>0</v>
      </c>
      <c r="R91" s="230">
        <f>R92</f>
        <v>0</v>
      </c>
      <c r="S91" s="229"/>
      <c r="T91" s="231">
        <f>T92</f>
        <v>0</v>
      </c>
      <c r="U91" s="229"/>
      <c r="V91" s="231">
        <f>V92</f>
        <v>0</v>
      </c>
      <c r="W91" s="229"/>
      <c r="X91" s="231">
        <f>X92</f>
        <v>0</v>
      </c>
      <c r="Y91" s="232"/>
      <c r="Z91" s="12"/>
      <c r="AA91" s="12"/>
      <c r="AB91" s="12"/>
      <c r="AC91" s="12"/>
      <c r="AD91" s="12"/>
      <c r="AE91" s="12"/>
      <c r="AR91" s="233" t="s">
        <v>88</v>
      </c>
      <c r="AT91" s="234" t="s">
        <v>80</v>
      </c>
      <c r="AU91" s="234" t="s">
        <v>81</v>
      </c>
      <c r="AY91" s="233" t="s">
        <v>168</v>
      </c>
      <c r="BK91" s="235">
        <f>BK92</f>
        <v>0</v>
      </c>
    </row>
    <row r="92" s="12" customFormat="1" ht="22.8" customHeight="1">
      <c r="A92" s="12"/>
      <c r="B92" s="221"/>
      <c r="C92" s="222"/>
      <c r="D92" s="223" t="s">
        <v>80</v>
      </c>
      <c r="E92" s="236" t="s">
        <v>169</v>
      </c>
      <c r="F92" s="236" t="s">
        <v>170</v>
      </c>
      <c r="G92" s="222"/>
      <c r="H92" s="222"/>
      <c r="I92" s="225"/>
      <c r="J92" s="225"/>
      <c r="K92" s="237">
        <f>BK92</f>
        <v>0</v>
      </c>
      <c r="L92" s="222"/>
      <c r="M92" s="227"/>
      <c r="N92" s="228"/>
      <c r="O92" s="229"/>
      <c r="P92" s="229"/>
      <c r="Q92" s="230">
        <f>SUM(Q93:Q311)</f>
        <v>0</v>
      </c>
      <c r="R92" s="230">
        <f>SUM(R93:R311)</f>
        <v>0</v>
      </c>
      <c r="S92" s="229"/>
      <c r="T92" s="231">
        <f>SUM(T93:T311)</f>
        <v>0</v>
      </c>
      <c r="U92" s="229"/>
      <c r="V92" s="231">
        <f>SUM(V93:V311)</f>
        <v>0</v>
      </c>
      <c r="W92" s="229"/>
      <c r="X92" s="231">
        <f>SUM(X93:X311)</f>
        <v>0</v>
      </c>
      <c r="Y92" s="232"/>
      <c r="Z92" s="12"/>
      <c r="AA92" s="12"/>
      <c r="AB92" s="12"/>
      <c r="AC92" s="12"/>
      <c r="AD92" s="12"/>
      <c r="AE92" s="12"/>
      <c r="AR92" s="233" t="s">
        <v>88</v>
      </c>
      <c r="AT92" s="234" t="s">
        <v>80</v>
      </c>
      <c r="AU92" s="234" t="s">
        <v>88</v>
      </c>
      <c r="AY92" s="233" t="s">
        <v>168</v>
      </c>
      <c r="BK92" s="235">
        <f>SUM(BK93:BK311)</f>
        <v>0</v>
      </c>
    </row>
    <row r="93" s="2" customFormat="1" ht="24" customHeight="1">
      <c r="A93" s="40"/>
      <c r="B93" s="41"/>
      <c r="C93" s="238" t="s">
        <v>88</v>
      </c>
      <c r="D93" s="238" t="s">
        <v>171</v>
      </c>
      <c r="E93" s="239" t="s">
        <v>725</v>
      </c>
      <c r="F93" s="240" t="s">
        <v>726</v>
      </c>
      <c r="G93" s="241" t="s">
        <v>292</v>
      </c>
      <c r="H93" s="242">
        <v>3.9260000000000002</v>
      </c>
      <c r="I93" s="243"/>
      <c r="J93" s="243"/>
      <c r="K93" s="244">
        <f>ROUND(P93*H93,2)</f>
        <v>0</v>
      </c>
      <c r="L93" s="240" t="s">
        <v>175</v>
      </c>
      <c r="M93" s="46"/>
      <c r="N93" s="245" t="s">
        <v>36</v>
      </c>
      <c r="O93" s="246" t="s">
        <v>52</v>
      </c>
      <c r="P93" s="247">
        <f>I93+J93</f>
        <v>0</v>
      </c>
      <c r="Q93" s="247">
        <f>ROUND(I93*H93,2)</f>
        <v>0</v>
      </c>
      <c r="R93" s="247">
        <f>ROUND(J93*H93,2)</f>
        <v>0</v>
      </c>
      <c r="S93" s="87"/>
      <c r="T93" s="248">
        <f>S93*H93</f>
        <v>0</v>
      </c>
      <c r="U93" s="248">
        <v>0</v>
      </c>
      <c r="V93" s="248">
        <f>U93*H93</f>
        <v>0</v>
      </c>
      <c r="W93" s="248">
        <v>0</v>
      </c>
      <c r="X93" s="248">
        <f>W93*H93</f>
        <v>0</v>
      </c>
      <c r="Y93" s="249" t="s">
        <v>36</v>
      </c>
      <c r="Z93" s="40"/>
      <c r="AA93" s="40"/>
      <c r="AB93" s="40"/>
      <c r="AC93" s="40"/>
      <c r="AD93" s="40"/>
      <c r="AE93" s="40"/>
      <c r="AR93" s="250" t="s">
        <v>176</v>
      </c>
      <c r="AT93" s="250" t="s">
        <v>171</v>
      </c>
      <c r="AU93" s="250" t="s">
        <v>90</v>
      </c>
      <c r="AY93" s="18" t="s">
        <v>168</v>
      </c>
      <c r="BE93" s="251">
        <f>IF(O93="základní",K93,0)</f>
        <v>0</v>
      </c>
      <c r="BF93" s="251">
        <f>IF(O93="snížená",K93,0)</f>
        <v>0</v>
      </c>
      <c r="BG93" s="251">
        <f>IF(O93="zákl. přenesená",K93,0)</f>
        <v>0</v>
      </c>
      <c r="BH93" s="251">
        <f>IF(O93="sníž. přenesená",K93,0)</f>
        <v>0</v>
      </c>
      <c r="BI93" s="251">
        <f>IF(O93="nulová",K93,0)</f>
        <v>0</v>
      </c>
      <c r="BJ93" s="18" t="s">
        <v>176</v>
      </c>
      <c r="BK93" s="251">
        <f>ROUND(P93*H93,2)</f>
        <v>0</v>
      </c>
      <c r="BL93" s="18" t="s">
        <v>176</v>
      </c>
      <c r="BM93" s="250" t="s">
        <v>727</v>
      </c>
    </row>
    <row r="94" s="2" customFormat="1">
      <c r="A94" s="40"/>
      <c r="B94" s="41"/>
      <c r="C94" s="42"/>
      <c r="D94" s="252" t="s">
        <v>178</v>
      </c>
      <c r="E94" s="42"/>
      <c r="F94" s="253" t="s">
        <v>728</v>
      </c>
      <c r="G94" s="42"/>
      <c r="H94" s="42"/>
      <c r="I94" s="154"/>
      <c r="J94" s="154"/>
      <c r="K94" s="42"/>
      <c r="L94" s="42"/>
      <c r="M94" s="46"/>
      <c r="N94" s="254"/>
      <c r="O94" s="255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40"/>
      <c r="AA94" s="40"/>
      <c r="AB94" s="40"/>
      <c r="AC94" s="40"/>
      <c r="AD94" s="40"/>
      <c r="AE94" s="40"/>
      <c r="AT94" s="18" t="s">
        <v>178</v>
      </c>
      <c r="AU94" s="18" t="s">
        <v>90</v>
      </c>
    </row>
    <row r="95" s="2" customFormat="1">
      <c r="A95" s="40"/>
      <c r="B95" s="41"/>
      <c r="C95" s="42"/>
      <c r="D95" s="252" t="s">
        <v>180</v>
      </c>
      <c r="E95" s="42"/>
      <c r="F95" s="256" t="s">
        <v>729</v>
      </c>
      <c r="G95" s="42"/>
      <c r="H95" s="42"/>
      <c r="I95" s="154"/>
      <c r="J95" s="154"/>
      <c r="K95" s="42"/>
      <c r="L95" s="42"/>
      <c r="M95" s="46"/>
      <c r="N95" s="254"/>
      <c r="O95" s="255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40"/>
      <c r="AA95" s="40"/>
      <c r="AB95" s="40"/>
      <c r="AC95" s="40"/>
      <c r="AD95" s="40"/>
      <c r="AE95" s="40"/>
      <c r="AT95" s="18" t="s">
        <v>180</v>
      </c>
      <c r="AU95" s="18" t="s">
        <v>90</v>
      </c>
    </row>
    <row r="96" s="2" customFormat="1" ht="24" customHeight="1">
      <c r="A96" s="40"/>
      <c r="B96" s="41"/>
      <c r="C96" s="238" t="s">
        <v>90</v>
      </c>
      <c r="D96" s="238" t="s">
        <v>171</v>
      </c>
      <c r="E96" s="239" t="s">
        <v>172</v>
      </c>
      <c r="F96" s="240" t="s">
        <v>173</v>
      </c>
      <c r="G96" s="241" t="s">
        <v>174</v>
      </c>
      <c r="H96" s="242">
        <v>80</v>
      </c>
      <c r="I96" s="243"/>
      <c r="J96" s="243"/>
      <c r="K96" s="244">
        <f>ROUND(P96*H96,2)</f>
        <v>0</v>
      </c>
      <c r="L96" s="240" t="s">
        <v>175</v>
      </c>
      <c r="M96" s="46"/>
      <c r="N96" s="245" t="s">
        <v>36</v>
      </c>
      <c r="O96" s="246" t="s">
        <v>52</v>
      </c>
      <c r="P96" s="247">
        <f>I96+J96</f>
        <v>0</v>
      </c>
      <c r="Q96" s="247">
        <f>ROUND(I96*H96,2)</f>
        <v>0</v>
      </c>
      <c r="R96" s="247">
        <f>ROUND(J96*H96,2)</f>
        <v>0</v>
      </c>
      <c r="S96" s="87"/>
      <c r="T96" s="248">
        <f>S96*H96</f>
        <v>0</v>
      </c>
      <c r="U96" s="248">
        <v>0</v>
      </c>
      <c r="V96" s="248">
        <f>U96*H96</f>
        <v>0</v>
      </c>
      <c r="W96" s="248">
        <v>0</v>
      </c>
      <c r="X96" s="248">
        <f>W96*H96</f>
        <v>0</v>
      </c>
      <c r="Y96" s="249" t="s">
        <v>36</v>
      </c>
      <c r="Z96" s="40"/>
      <c r="AA96" s="40"/>
      <c r="AB96" s="40"/>
      <c r="AC96" s="40"/>
      <c r="AD96" s="40"/>
      <c r="AE96" s="40"/>
      <c r="AR96" s="250" t="s">
        <v>176</v>
      </c>
      <c r="AT96" s="250" t="s">
        <v>171</v>
      </c>
      <c r="AU96" s="250" t="s">
        <v>90</v>
      </c>
      <c r="AY96" s="18" t="s">
        <v>168</v>
      </c>
      <c r="BE96" s="251">
        <f>IF(O96="základní",K96,0)</f>
        <v>0</v>
      </c>
      <c r="BF96" s="251">
        <f>IF(O96="snížená",K96,0)</f>
        <v>0</v>
      </c>
      <c r="BG96" s="251">
        <f>IF(O96="zákl. přenesená",K96,0)</f>
        <v>0</v>
      </c>
      <c r="BH96" s="251">
        <f>IF(O96="sníž. přenesená",K96,0)</f>
        <v>0</v>
      </c>
      <c r="BI96" s="251">
        <f>IF(O96="nulová",K96,0)</f>
        <v>0</v>
      </c>
      <c r="BJ96" s="18" t="s">
        <v>176</v>
      </c>
      <c r="BK96" s="251">
        <f>ROUND(P96*H96,2)</f>
        <v>0</v>
      </c>
      <c r="BL96" s="18" t="s">
        <v>176</v>
      </c>
      <c r="BM96" s="250" t="s">
        <v>177</v>
      </c>
    </row>
    <row r="97" s="2" customFormat="1">
      <c r="A97" s="40"/>
      <c r="B97" s="41"/>
      <c r="C97" s="42"/>
      <c r="D97" s="252" t="s">
        <v>178</v>
      </c>
      <c r="E97" s="42"/>
      <c r="F97" s="253" t="s">
        <v>179</v>
      </c>
      <c r="G97" s="42"/>
      <c r="H97" s="42"/>
      <c r="I97" s="154"/>
      <c r="J97" s="154"/>
      <c r="K97" s="42"/>
      <c r="L97" s="42"/>
      <c r="M97" s="46"/>
      <c r="N97" s="254"/>
      <c r="O97" s="255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40"/>
      <c r="AA97" s="40"/>
      <c r="AB97" s="40"/>
      <c r="AC97" s="40"/>
      <c r="AD97" s="40"/>
      <c r="AE97" s="40"/>
      <c r="AT97" s="18" t="s">
        <v>178</v>
      </c>
      <c r="AU97" s="18" t="s">
        <v>90</v>
      </c>
    </row>
    <row r="98" s="2" customFormat="1">
      <c r="A98" s="40"/>
      <c r="B98" s="41"/>
      <c r="C98" s="42"/>
      <c r="D98" s="252" t="s">
        <v>180</v>
      </c>
      <c r="E98" s="42"/>
      <c r="F98" s="256" t="s">
        <v>181</v>
      </c>
      <c r="G98" s="42"/>
      <c r="H98" s="42"/>
      <c r="I98" s="154"/>
      <c r="J98" s="154"/>
      <c r="K98" s="42"/>
      <c r="L98" s="42"/>
      <c r="M98" s="46"/>
      <c r="N98" s="254"/>
      <c r="O98" s="255"/>
      <c r="P98" s="87"/>
      <c r="Q98" s="87"/>
      <c r="R98" s="87"/>
      <c r="S98" s="87"/>
      <c r="T98" s="87"/>
      <c r="U98" s="87"/>
      <c r="V98" s="87"/>
      <c r="W98" s="87"/>
      <c r="X98" s="87"/>
      <c r="Y98" s="88"/>
      <c r="Z98" s="40"/>
      <c r="AA98" s="40"/>
      <c r="AB98" s="40"/>
      <c r="AC98" s="40"/>
      <c r="AD98" s="40"/>
      <c r="AE98" s="40"/>
      <c r="AT98" s="18" t="s">
        <v>180</v>
      </c>
      <c r="AU98" s="18" t="s">
        <v>90</v>
      </c>
    </row>
    <row r="99" s="13" customFormat="1">
      <c r="A99" s="13"/>
      <c r="B99" s="257"/>
      <c r="C99" s="258"/>
      <c r="D99" s="252" t="s">
        <v>182</v>
      </c>
      <c r="E99" s="259" t="s">
        <v>36</v>
      </c>
      <c r="F99" s="260" t="s">
        <v>730</v>
      </c>
      <c r="G99" s="258"/>
      <c r="H99" s="259" t="s">
        <v>36</v>
      </c>
      <c r="I99" s="261"/>
      <c r="J99" s="261"/>
      <c r="K99" s="258"/>
      <c r="L99" s="258"/>
      <c r="M99" s="262"/>
      <c r="N99" s="263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5"/>
      <c r="Z99" s="13"/>
      <c r="AA99" s="13"/>
      <c r="AB99" s="13"/>
      <c r="AC99" s="13"/>
      <c r="AD99" s="13"/>
      <c r="AE99" s="13"/>
      <c r="AT99" s="266" t="s">
        <v>182</v>
      </c>
      <c r="AU99" s="266" t="s">
        <v>90</v>
      </c>
      <c r="AV99" s="13" t="s">
        <v>88</v>
      </c>
      <c r="AW99" s="13" t="s">
        <v>5</v>
      </c>
      <c r="AX99" s="13" t="s">
        <v>81</v>
      </c>
      <c r="AY99" s="266" t="s">
        <v>168</v>
      </c>
    </row>
    <row r="100" s="14" customFormat="1">
      <c r="A100" s="14"/>
      <c r="B100" s="267"/>
      <c r="C100" s="268"/>
      <c r="D100" s="252" t="s">
        <v>182</v>
      </c>
      <c r="E100" s="269" t="s">
        <v>36</v>
      </c>
      <c r="F100" s="270" t="s">
        <v>731</v>
      </c>
      <c r="G100" s="268"/>
      <c r="H100" s="271">
        <v>36</v>
      </c>
      <c r="I100" s="272"/>
      <c r="J100" s="272"/>
      <c r="K100" s="268"/>
      <c r="L100" s="268"/>
      <c r="M100" s="273"/>
      <c r="N100" s="274"/>
      <c r="O100" s="275"/>
      <c r="P100" s="275"/>
      <c r="Q100" s="275"/>
      <c r="R100" s="275"/>
      <c r="S100" s="275"/>
      <c r="T100" s="275"/>
      <c r="U100" s="275"/>
      <c r="V100" s="275"/>
      <c r="W100" s="275"/>
      <c r="X100" s="275"/>
      <c r="Y100" s="276"/>
      <c r="Z100" s="14"/>
      <c r="AA100" s="14"/>
      <c r="AB100" s="14"/>
      <c r="AC100" s="14"/>
      <c r="AD100" s="14"/>
      <c r="AE100" s="14"/>
      <c r="AT100" s="277" t="s">
        <v>182</v>
      </c>
      <c r="AU100" s="277" t="s">
        <v>90</v>
      </c>
      <c r="AV100" s="14" t="s">
        <v>90</v>
      </c>
      <c r="AW100" s="14" t="s">
        <v>5</v>
      </c>
      <c r="AX100" s="14" t="s">
        <v>81</v>
      </c>
      <c r="AY100" s="277" t="s">
        <v>168</v>
      </c>
    </row>
    <row r="101" s="13" customFormat="1">
      <c r="A101" s="13"/>
      <c r="B101" s="257"/>
      <c r="C101" s="258"/>
      <c r="D101" s="252" t="s">
        <v>182</v>
      </c>
      <c r="E101" s="259" t="s">
        <v>36</v>
      </c>
      <c r="F101" s="260" t="s">
        <v>732</v>
      </c>
      <c r="G101" s="258"/>
      <c r="H101" s="259" t="s">
        <v>36</v>
      </c>
      <c r="I101" s="261"/>
      <c r="J101" s="261"/>
      <c r="K101" s="258"/>
      <c r="L101" s="258"/>
      <c r="M101" s="262"/>
      <c r="N101" s="263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5"/>
      <c r="Z101" s="13"/>
      <c r="AA101" s="13"/>
      <c r="AB101" s="13"/>
      <c r="AC101" s="13"/>
      <c r="AD101" s="13"/>
      <c r="AE101" s="13"/>
      <c r="AT101" s="266" t="s">
        <v>182</v>
      </c>
      <c r="AU101" s="266" t="s">
        <v>90</v>
      </c>
      <c r="AV101" s="13" t="s">
        <v>88</v>
      </c>
      <c r="AW101" s="13" t="s">
        <v>5</v>
      </c>
      <c r="AX101" s="13" t="s">
        <v>81</v>
      </c>
      <c r="AY101" s="266" t="s">
        <v>168</v>
      </c>
    </row>
    <row r="102" s="14" customFormat="1">
      <c r="A102" s="14"/>
      <c r="B102" s="267"/>
      <c r="C102" s="268"/>
      <c r="D102" s="252" t="s">
        <v>182</v>
      </c>
      <c r="E102" s="269" t="s">
        <v>36</v>
      </c>
      <c r="F102" s="270" t="s">
        <v>733</v>
      </c>
      <c r="G102" s="268"/>
      <c r="H102" s="271">
        <v>42</v>
      </c>
      <c r="I102" s="272"/>
      <c r="J102" s="272"/>
      <c r="K102" s="268"/>
      <c r="L102" s="268"/>
      <c r="M102" s="273"/>
      <c r="N102" s="274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6"/>
      <c r="Z102" s="14"/>
      <c r="AA102" s="14"/>
      <c r="AB102" s="14"/>
      <c r="AC102" s="14"/>
      <c r="AD102" s="14"/>
      <c r="AE102" s="14"/>
      <c r="AT102" s="277" t="s">
        <v>182</v>
      </c>
      <c r="AU102" s="277" t="s">
        <v>90</v>
      </c>
      <c r="AV102" s="14" t="s">
        <v>90</v>
      </c>
      <c r="AW102" s="14" t="s">
        <v>5</v>
      </c>
      <c r="AX102" s="14" t="s">
        <v>81</v>
      </c>
      <c r="AY102" s="277" t="s">
        <v>168</v>
      </c>
    </row>
    <row r="103" s="13" customFormat="1">
      <c r="A103" s="13"/>
      <c r="B103" s="257"/>
      <c r="C103" s="258"/>
      <c r="D103" s="252" t="s">
        <v>182</v>
      </c>
      <c r="E103" s="259" t="s">
        <v>36</v>
      </c>
      <c r="F103" s="260" t="s">
        <v>734</v>
      </c>
      <c r="G103" s="258"/>
      <c r="H103" s="259" t="s">
        <v>36</v>
      </c>
      <c r="I103" s="261"/>
      <c r="J103" s="261"/>
      <c r="K103" s="258"/>
      <c r="L103" s="258"/>
      <c r="M103" s="262"/>
      <c r="N103" s="263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5"/>
      <c r="Z103" s="13"/>
      <c r="AA103" s="13"/>
      <c r="AB103" s="13"/>
      <c r="AC103" s="13"/>
      <c r="AD103" s="13"/>
      <c r="AE103" s="13"/>
      <c r="AT103" s="266" t="s">
        <v>182</v>
      </c>
      <c r="AU103" s="266" t="s">
        <v>90</v>
      </c>
      <c r="AV103" s="13" t="s">
        <v>88</v>
      </c>
      <c r="AW103" s="13" t="s">
        <v>5</v>
      </c>
      <c r="AX103" s="13" t="s">
        <v>81</v>
      </c>
      <c r="AY103" s="266" t="s">
        <v>168</v>
      </c>
    </row>
    <row r="104" s="14" customFormat="1">
      <c r="A104" s="14"/>
      <c r="B104" s="267"/>
      <c r="C104" s="268"/>
      <c r="D104" s="252" t="s">
        <v>182</v>
      </c>
      <c r="E104" s="269" t="s">
        <v>36</v>
      </c>
      <c r="F104" s="270" t="s">
        <v>90</v>
      </c>
      <c r="G104" s="268"/>
      <c r="H104" s="271">
        <v>2</v>
      </c>
      <c r="I104" s="272"/>
      <c r="J104" s="272"/>
      <c r="K104" s="268"/>
      <c r="L104" s="268"/>
      <c r="M104" s="273"/>
      <c r="N104" s="274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6"/>
      <c r="Z104" s="14"/>
      <c r="AA104" s="14"/>
      <c r="AB104" s="14"/>
      <c r="AC104" s="14"/>
      <c r="AD104" s="14"/>
      <c r="AE104" s="14"/>
      <c r="AT104" s="277" t="s">
        <v>182</v>
      </c>
      <c r="AU104" s="277" t="s">
        <v>90</v>
      </c>
      <c r="AV104" s="14" t="s">
        <v>90</v>
      </c>
      <c r="AW104" s="14" t="s">
        <v>5</v>
      </c>
      <c r="AX104" s="14" t="s">
        <v>81</v>
      </c>
      <c r="AY104" s="277" t="s">
        <v>168</v>
      </c>
    </row>
    <row r="105" s="15" customFormat="1">
      <c r="A105" s="15"/>
      <c r="B105" s="278"/>
      <c r="C105" s="279"/>
      <c r="D105" s="252" t="s">
        <v>182</v>
      </c>
      <c r="E105" s="280" t="s">
        <v>36</v>
      </c>
      <c r="F105" s="281" t="s">
        <v>193</v>
      </c>
      <c r="G105" s="279"/>
      <c r="H105" s="282">
        <v>80</v>
      </c>
      <c r="I105" s="283"/>
      <c r="J105" s="283"/>
      <c r="K105" s="279"/>
      <c r="L105" s="279"/>
      <c r="M105" s="284"/>
      <c r="N105" s="285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7"/>
      <c r="Z105" s="15"/>
      <c r="AA105" s="15"/>
      <c r="AB105" s="15"/>
      <c r="AC105" s="15"/>
      <c r="AD105" s="15"/>
      <c r="AE105" s="15"/>
      <c r="AT105" s="288" t="s">
        <v>182</v>
      </c>
      <c r="AU105" s="288" t="s">
        <v>90</v>
      </c>
      <c r="AV105" s="15" t="s">
        <v>176</v>
      </c>
      <c r="AW105" s="15" t="s">
        <v>5</v>
      </c>
      <c r="AX105" s="15" t="s">
        <v>88</v>
      </c>
      <c r="AY105" s="288" t="s">
        <v>168</v>
      </c>
    </row>
    <row r="106" s="2" customFormat="1" ht="24" customHeight="1">
      <c r="A106" s="40"/>
      <c r="B106" s="41"/>
      <c r="C106" s="238" t="s">
        <v>119</v>
      </c>
      <c r="D106" s="238" t="s">
        <v>171</v>
      </c>
      <c r="E106" s="239" t="s">
        <v>194</v>
      </c>
      <c r="F106" s="240" t="s">
        <v>195</v>
      </c>
      <c r="G106" s="241" t="s">
        <v>174</v>
      </c>
      <c r="H106" s="242">
        <v>438</v>
      </c>
      <c r="I106" s="243"/>
      <c r="J106" s="243"/>
      <c r="K106" s="244">
        <f>ROUND(P106*H106,2)</f>
        <v>0</v>
      </c>
      <c r="L106" s="240" t="s">
        <v>175</v>
      </c>
      <c r="M106" s="46"/>
      <c r="N106" s="245" t="s">
        <v>36</v>
      </c>
      <c r="O106" s="246" t="s">
        <v>52</v>
      </c>
      <c r="P106" s="247">
        <f>I106+J106</f>
        <v>0</v>
      </c>
      <c r="Q106" s="247">
        <f>ROUND(I106*H106,2)</f>
        <v>0</v>
      </c>
      <c r="R106" s="247">
        <f>ROUND(J106*H106,2)</f>
        <v>0</v>
      </c>
      <c r="S106" s="87"/>
      <c r="T106" s="248">
        <f>S106*H106</f>
        <v>0</v>
      </c>
      <c r="U106" s="248">
        <v>0</v>
      </c>
      <c r="V106" s="248">
        <f>U106*H106</f>
        <v>0</v>
      </c>
      <c r="W106" s="248">
        <v>0</v>
      </c>
      <c r="X106" s="248">
        <f>W106*H106</f>
        <v>0</v>
      </c>
      <c r="Y106" s="249" t="s">
        <v>36</v>
      </c>
      <c r="Z106" s="40"/>
      <c r="AA106" s="40"/>
      <c r="AB106" s="40"/>
      <c r="AC106" s="40"/>
      <c r="AD106" s="40"/>
      <c r="AE106" s="40"/>
      <c r="AR106" s="250" t="s">
        <v>176</v>
      </c>
      <c r="AT106" s="250" t="s">
        <v>171</v>
      </c>
      <c r="AU106" s="250" t="s">
        <v>90</v>
      </c>
      <c r="AY106" s="18" t="s">
        <v>168</v>
      </c>
      <c r="BE106" s="251">
        <f>IF(O106="základní",K106,0)</f>
        <v>0</v>
      </c>
      <c r="BF106" s="251">
        <f>IF(O106="snížená",K106,0)</f>
        <v>0</v>
      </c>
      <c r="BG106" s="251">
        <f>IF(O106="zákl. přenesená",K106,0)</f>
        <v>0</v>
      </c>
      <c r="BH106" s="251">
        <f>IF(O106="sníž. přenesená",K106,0)</f>
        <v>0</v>
      </c>
      <c r="BI106" s="251">
        <f>IF(O106="nulová",K106,0)</f>
        <v>0</v>
      </c>
      <c r="BJ106" s="18" t="s">
        <v>176</v>
      </c>
      <c r="BK106" s="251">
        <f>ROUND(P106*H106,2)</f>
        <v>0</v>
      </c>
      <c r="BL106" s="18" t="s">
        <v>176</v>
      </c>
      <c r="BM106" s="250" t="s">
        <v>196</v>
      </c>
    </row>
    <row r="107" s="2" customFormat="1">
      <c r="A107" s="40"/>
      <c r="B107" s="41"/>
      <c r="C107" s="42"/>
      <c r="D107" s="252" t="s">
        <v>178</v>
      </c>
      <c r="E107" s="42"/>
      <c r="F107" s="253" t="s">
        <v>197</v>
      </c>
      <c r="G107" s="42"/>
      <c r="H107" s="42"/>
      <c r="I107" s="154"/>
      <c r="J107" s="154"/>
      <c r="K107" s="42"/>
      <c r="L107" s="42"/>
      <c r="M107" s="46"/>
      <c r="N107" s="254"/>
      <c r="O107" s="255"/>
      <c r="P107" s="87"/>
      <c r="Q107" s="87"/>
      <c r="R107" s="87"/>
      <c r="S107" s="87"/>
      <c r="T107" s="87"/>
      <c r="U107" s="87"/>
      <c r="V107" s="87"/>
      <c r="W107" s="87"/>
      <c r="X107" s="87"/>
      <c r="Y107" s="88"/>
      <c r="Z107" s="40"/>
      <c r="AA107" s="40"/>
      <c r="AB107" s="40"/>
      <c r="AC107" s="40"/>
      <c r="AD107" s="40"/>
      <c r="AE107" s="40"/>
      <c r="AT107" s="18" t="s">
        <v>178</v>
      </c>
      <c r="AU107" s="18" t="s">
        <v>90</v>
      </c>
    </row>
    <row r="108" s="2" customFormat="1">
      <c r="A108" s="40"/>
      <c r="B108" s="41"/>
      <c r="C108" s="42"/>
      <c r="D108" s="252" t="s">
        <v>180</v>
      </c>
      <c r="E108" s="42"/>
      <c r="F108" s="256" t="s">
        <v>198</v>
      </c>
      <c r="G108" s="42"/>
      <c r="H108" s="42"/>
      <c r="I108" s="154"/>
      <c r="J108" s="154"/>
      <c r="K108" s="42"/>
      <c r="L108" s="42"/>
      <c r="M108" s="46"/>
      <c r="N108" s="254"/>
      <c r="O108" s="255"/>
      <c r="P108" s="87"/>
      <c r="Q108" s="87"/>
      <c r="R108" s="87"/>
      <c r="S108" s="87"/>
      <c r="T108" s="87"/>
      <c r="U108" s="87"/>
      <c r="V108" s="87"/>
      <c r="W108" s="87"/>
      <c r="X108" s="87"/>
      <c r="Y108" s="88"/>
      <c r="Z108" s="40"/>
      <c r="AA108" s="40"/>
      <c r="AB108" s="40"/>
      <c r="AC108" s="40"/>
      <c r="AD108" s="40"/>
      <c r="AE108" s="40"/>
      <c r="AT108" s="18" t="s">
        <v>180</v>
      </c>
      <c r="AU108" s="18" t="s">
        <v>90</v>
      </c>
    </row>
    <row r="109" s="13" customFormat="1">
      <c r="A109" s="13"/>
      <c r="B109" s="257"/>
      <c r="C109" s="258"/>
      <c r="D109" s="252" t="s">
        <v>182</v>
      </c>
      <c r="E109" s="259" t="s">
        <v>36</v>
      </c>
      <c r="F109" s="260" t="s">
        <v>199</v>
      </c>
      <c r="G109" s="258"/>
      <c r="H109" s="259" t="s">
        <v>36</v>
      </c>
      <c r="I109" s="261"/>
      <c r="J109" s="261"/>
      <c r="K109" s="258"/>
      <c r="L109" s="258"/>
      <c r="M109" s="262"/>
      <c r="N109" s="263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5"/>
      <c r="Z109" s="13"/>
      <c r="AA109" s="13"/>
      <c r="AB109" s="13"/>
      <c r="AC109" s="13"/>
      <c r="AD109" s="13"/>
      <c r="AE109" s="13"/>
      <c r="AT109" s="266" t="s">
        <v>182</v>
      </c>
      <c r="AU109" s="266" t="s">
        <v>90</v>
      </c>
      <c r="AV109" s="13" t="s">
        <v>88</v>
      </c>
      <c r="AW109" s="13" t="s">
        <v>5</v>
      </c>
      <c r="AX109" s="13" t="s">
        <v>81</v>
      </c>
      <c r="AY109" s="266" t="s">
        <v>168</v>
      </c>
    </row>
    <row r="110" s="14" customFormat="1">
      <c r="A110" s="14"/>
      <c r="B110" s="267"/>
      <c r="C110" s="268"/>
      <c r="D110" s="252" t="s">
        <v>182</v>
      </c>
      <c r="E110" s="269" t="s">
        <v>36</v>
      </c>
      <c r="F110" s="270" t="s">
        <v>735</v>
      </c>
      <c r="G110" s="268"/>
      <c r="H110" s="271">
        <v>360</v>
      </c>
      <c r="I110" s="272"/>
      <c r="J110" s="272"/>
      <c r="K110" s="268"/>
      <c r="L110" s="268"/>
      <c r="M110" s="273"/>
      <c r="N110" s="274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6"/>
      <c r="Z110" s="14"/>
      <c r="AA110" s="14"/>
      <c r="AB110" s="14"/>
      <c r="AC110" s="14"/>
      <c r="AD110" s="14"/>
      <c r="AE110" s="14"/>
      <c r="AT110" s="277" t="s">
        <v>182</v>
      </c>
      <c r="AU110" s="277" t="s">
        <v>90</v>
      </c>
      <c r="AV110" s="14" t="s">
        <v>90</v>
      </c>
      <c r="AW110" s="14" t="s">
        <v>5</v>
      </c>
      <c r="AX110" s="14" t="s">
        <v>81</v>
      </c>
      <c r="AY110" s="277" t="s">
        <v>168</v>
      </c>
    </row>
    <row r="111" s="13" customFormat="1">
      <c r="A111" s="13"/>
      <c r="B111" s="257"/>
      <c r="C111" s="258"/>
      <c r="D111" s="252" t="s">
        <v>182</v>
      </c>
      <c r="E111" s="259" t="s">
        <v>36</v>
      </c>
      <c r="F111" s="260" t="s">
        <v>730</v>
      </c>
      <c r="G111" s="258"/>
      <c r="H111" s="259" t="s">
        <v>36</v>
      </c>
      <c r="I111" s="261"/>
      <c r="J111" s="261"/>
      <c r="K111" s="258"/>
      <c r="L111" s="258"/>
      <c r="M111" s="262"/>
      <c r="N111" s="263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5"/>
      <c r="Z111" s="13"/>
      <c r="AA111" s="13"/>
      <c r="AB111" s="13"/>
      <c r="AC111" s="13"/>
      <c r="AD111" s="13"/>
      <c r="AE111" s="13"/>
      <c r="AT111" s="266" t="s">
        <v>182</v>
      </c>
      <c r="AU111" s="266" t="s">
        <v>90</v>
      </c>
      <c r="AV111" s="13" t="s">
        <v>88</v>
      </c>
      <c r="AW111" s="13" t="s">
        <v>5</v>
      </c>
      <c r="AX111" s="13" t="s">
        <v>81</v>
      </c>
      <c r="AY111" s="266" t="s">
        <v>168</v>
      </c>
    </row>
    <row r="112" s="14" customFormat="1">
      <c r="A112" s="14"/>
      <c r="B112" s="267"/>
      <c r="C112" s="268"/>
      <c r="D112" s="252" t="s">
        <v>182</v>
      </c>
      <c r="E112" s="269" t="s">
        <v>36</v>
      </c>
      <c r="F112" s="270" t="s">
        <v>731</v>
      </c>
      <c r="G112" s="268"/>
      <c r="H112" s="271">
        <v>36</v>
      </c>
      <c r="I112" s="272"/>
      <c r="J112" s="272"/>
      <c r="K112" s="268"/>
      <c r="L112" s="268"/>
      <c r="M112" s="273"/>
      <c r="N112" s="274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6"/>
      <c r="Z112" s="14"/>
      <c r="AA112" s="14"/>
      <c r="AB112" s="14"/>
      <c r="AC112" s="14"/>
      <c r="AD112" s="14"/>
      <c r="AE112" s="14"/>
      <c r="AT112" s="277" t="s">
        <v>182</v>
      </c>
      <c r="AU112" s="277" t="s">
        <v>90</v>
      </c>
      <c r="AV112" s="14" t="s">
        <v>90</v>
      </c>
      <c r="AW112" s="14" t="s">
        <v>5</v>
      </c>
      <c r="AX112" s="14" t="s">
        <v>81</v>
      </c>
      <c r="AY112" s="277" t="s">
        <v>168</v>
      </c>
    </row>
    <row r="113" s="13" customFormat="1">
      <c r="A113" s="13"/>
      <c r="B113" s="257"/>
      <c r="C113" s="258"/>
      <c r="D113" s="252" t="s">
        <v>182</v>
      </c>
      <c r="E113" s="259" t="s">
        <v>36</v>
      </c>
      <c r="F113" s="260" t="s">
        <v>732</v>
      </c>
      <c r="G113" s="258"/>
      <c r="H113" s="259" t="s">
        <v>36</v>
      </c>
      <c r="I113" s="261"/>
      <c r="J113" s="261"/>
      <c r="K113" s="258"/>
      <c r="L113" s="258"/>
      <c r="M113" s="262"/>
      <c r="N113" s="263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5"/>
      <c r="Z113" s="13"/>
      <c r="AA113" s="13"/>
      <c r="AB113" s="13"/>
      <c r="AC113" s="13"/>
      <c r="AD113" s="13"/>
      <c r="AE113" s="13"/>
      <c r="AT113" s="266" t="s">
        <v>182</v>
      </c>
      <c r="AU113" s="266" t="s">
        <v>90</v>
      </c>
      <c r="AV113" s="13" t="s">
        <v>88</v>
      </c>
      <c r="AW113" s="13" t="s">
        <v>5</v>
      </c>
      <c r="AX113" s="13" t="s">
        <v>81</v>
      </c>
      <c r="AY113" s="266" t="s">
        <v>168</v>
      </c>
    </row>
    <row r="114" s="14" customFormat="1">
      <c r="A114" s="14"/>
      <c r="B114" s="267"/>
      <c r="C114" s="268"/>
      <c r="D114" s="252" t="s">
        <v>182</v>
      </c>
      <c r="E114" s="269" t="s">
        <v>36</v>
      </c>
      <c r="F114" s="270" t="s">
        <v>733</v>
      </c>
      <c r="G114" s="268"/>
      <c r="H114" s="271">
        <v>42</v>
      </c>
      <c r="I114" s="272"/>
      <c r="J114" s="272"/>
      <c r="K114" s="268"/>
      <c r="L114" s="268"/>
      <c r="M114" s="273"/>
      <c r="N114" s="274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6"/>
      <c r="Z114" s="14"/>
      <c r="AA114" s="14"/>
      <c r="AB114" s="14"/>
      <c r="AC114" s="14"/>
      <c r="AD114" s="14"/>
      <c r="AE114" s="14"/>
      <c r="AT114" s="277" t="s">
        <v>182</v>
      </c>
      <c r="AU114" s="277" t="s">
        <v>90</v>
      </c>
      <c r="AV114" s="14" t="s">
        <v>90</v>
      </c>
      <c r="AW114" s="14" t="s">
        <v>5</v>
      </c>
      <c r="AX114" s="14" t="s">
        <v>81</v>
      </c>
      <c r="AY114" s="277" t="s">
        <v>168</v>
      </c>
    </row>
    <row r="115" s="15" customFormat="1">
      <c r="A115" s="15"/>
      <c r="B115" s="278"/>
      <c r="C115" s="279"/>
      <c r="D115" s="252" t="s">
        <v>182</v>
      </c>
      <c r="E115" s="280" t="s">
        <v>36</v>
      </c>
      <c r="F115" s="281" t="s">
        <v>193</v>
      </c>
      <c r="G115" s="279"/>
      <c r="H115" s="282">
        <v>438</v>
      </c>
      <c r="I115" s="283"/>
      <c r="J115" s="283"/>
      <c r="K115" s="279"/>
      <c r="L115" s="279"/>
      <c r="M115" s="284"/>
      <c r="N115" s="285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7"/>
      <c r="Z115" s="15"/>
      <c r="AA115" s="15"/>
      <c r="AB115" s="15"/>
      <c r="AC115" s="15"/>
      <c r="AD115" s="15"/>
      <c r="AE115" s="15"/>
      <c r="AT115" s="288" t="s">
        <v>182</v>
      </c>
      <c r="AU115" s="288" t="s">
        <v>90</v>
      </c>
      <c r="AV115" s="15" t="s">
        <v>176</v>
      </c>
      <c r="AW115" s="15" t="s">
        <v>5</v>
      </c>
      <c r="AX115" s="15" t="s">
        <v>88</v>
      </c>
      <c r="AY115" s="288" t="s">
        <v>168</v>
      </c>
    </row>
    <row r="116" s="2" customFormat="1" ht="24" customHeight="1">
      <c r="A116" s="40"/>
      <c r="B116" s="41"/>
      <c r="C116" s="238" t="s">
        <v>176</v>
      </c>
      <c r="D116" s="238" t="s">
        <v>171</v>
      </c>
      <c r="E116" s="239" t="s">
        <v>736</v>
      </c>
      <c r="F116" s="240" t="s">
        <v>737</v>
      </c>
      <c r="G116" s="241" t="s">
        <v>224</v>
      </c>
      <c r="H116" s="242">
        <v>537</v>
      </c>
      <c r="I116" s="243"/>
      <c r="J116" s="243"/>
      <c r="K116" s="244">
        <f>ROUND(P116*H116,2)</f>
        <v>0</v>
      </c>
      <c r="L116" s="240" t="s">
        <v>175</v>
      </c>
      <c r="M116" s="46"/>
      <c r="N116" s="245" t="s">
        <v>36</v>
      </c>
      <c r="O116" s="246" t="s">
        <v>52</v>
      </c>
      <c r="P116" s="247">
        <f>I116+J116</f>
        <v>0</v>
      </c>
      <c r="Q116" s="247">
        <f>ROUND(I116*H116,2)</f>
        <v>0</v>
      </c>
      <c r="R116" s="247">
        <f>ROUND(J116*H116,2)</f>
        <v>0</v>
      </c>
      <c r="S116" s="87"/>
      <c r="T116" s="248">
        <f>S116*H116</f>
        <v>0</v>
      </c>
      <c r="U116" s="248">
        <v>0</v>
      </c>
      <c r="V116" s="248">
        <f>U116*H116</f>
        <v>0</v>
      </c>
      <c r="W116" s="248">
        <v>0</v>
      </c>
      <c r="X116" s="248">
        <f>W116*H116</f>
        <v>0</v>
      </c>
      <c r="Y116" s="249" t="s">
        <v>36</v>
      </c>
      <c r="Z116" s="40"/>
      <c r="AA116" s="40"/>
      <c r="AB116" s="40"/>
      <c r="AC116" s="40"/>
      <c r="AD116" s="40"/>
      <c r="AE116" s="40"/>
      <c r="AR116" s="250" t="s">
        <v>176</v>
      </c>
      <c r="AT116" s="250" t="s">
        <v>171</v>
      </c>
      <c r="AU116" s="250" t="s">
        <v>90</v>
      </c>
      <c r="AY116" s="18" t="s">
        <v>168</v>
      </c>
      <c r="BE116" s="251">
        <f>IF(O116="základní",K116,0)</f>
        <v>0</v>
      </c>
      <c r="BF116" s="251">
        <f>IF(O116="snížená",K116,0)</f>
        <v>0</v>
      </c>
      <c r="BG116" s="251">
        <f>IF(O116="zákl. přenesená",K116,0)</f>
        <v>0</v>
      </c>
      <c r="BH116" s="251">
        <f>IF(O116="sníž. přenesená",K116,0)</f>
        <v>0</v>
      </c>
      <c r="BI116" s="251">
        <f>IF(O116="nulová",K116,0)</f>
        <v>0</v>
      </c>
      <c r="BJ116" s="18" t="s">
        <v>176</v>
      </c>
      <c r="BK116" s="251">
        <f>ROUND(P116*H116,2)</f>
        <v>0</v>
      </c>
      <c r="BL116" s="18" t="s">
        <v>176</v>
      </c>
      <c r="BM116" s="250" t="s">
        <v>738</v>
      </c>
    </row>
    <row r="117" s="2" customFormat="1">
      <c r="A117" s="40"/>
      <c r="B117" s="41"/>
      <c r="C117" s="42"/>
      <c r="D117" s="252" t="s">
        <v>178</v>
      </c>
      <c r="E117" s="42"/>
      <c r="F117" s="253" t="s">
        <v>739</v>
      </c>
      <c r="G117" s="42"/>
      <c r="H117" s="42"/>
      <c r="I117" s="154"/>
      <c r="J117" s="154"/>
      <c r="K117" s="42"/>
      <c r="L117" s="42"/>
      <c r="M117" s="46"/>
      <c r="N117" s="254"/>
      <c r="O117" s="255"/>
      <c r="P117" s="87"/>
      <c r="Q117" s="87"/>
      <c r="R117" s="87"/>
      <c r="S117" s="87"/>
      <c r="T117" s="87"/>
      <c r="U117" s="87"/>
      <c r="V117" s="87"/>
      <c r="W117" s="87"/>
      <c r="X117" s="87"/>
      <c r="Y117" s="88"/>
      <c r="Z117" s="40"/>
      <c r="AA117" s="40"/>
      <c r="AB117" s="40"/>
      <c r="AC117" s="40"/>
      <c r="AD117" s="40"/>
      <c r="AE117" s="40"/>
      <c r="AT117" s="18" t="s">
        <v>178</v>
      </c>
      <c r="AU117" s="18" t="s">
        <v>90</v>
      </c>
    </row>
    <row r="118" s="2" customFormat="1">
      <c r="A118" s="40"/>
      <c r="B118" s="41"/>
      <c r="C118" s="42"/>
      <c r="D118" s="252" t="s">
        <v>180</v>
      </c>
      <c r="E118" s="42"/>
      <c r="F118" s="256" t="s">
        <v>740</v>
      </c>
      <c r="G118" s="42"/>
      <c r="H118" s="42"/>
      <c r="I118" s="154"/>
      <c r="J118" s="154"/>
      <c r="K118" s="42"/>
      <c r="L118" s="42"/>
      <c r="M118" s="46"/>
      <c r="N118" s="254"/>
      <c r="O118" s="255"/>
      <c r="P118" s="87"/>
      <c r="Q118" s="87"/>
      <c r="R118" s="87"/>
      <c r="S118" s="87"/>
      <c r="T118" s="87"/>
      <c r="U118" s="87"/>
      <c r="V118" s="87"/>
      <c r="W118" s="87"/>
      <c r="X118" s="87"/>
      <c r="Y118" s="88"/>
      <c r="Z118" s="40"/>
      <c r="AA118" s="40"/>
      <c r="AB118" s="40"/>
      <c r="AC118" s="40"/>
      <c r="AD118" s="40"/>
      <c r="AE118" s="40"/>
      <c r="AT118" s="18" t="s">
        <v>180</v>
      </c>
      <c r="AU118" s="18" t="s">
        <v>90</v>
      </c>
    </row>
    <row r="119" s="14" customFormat="1">
      <c r="A119" s="14"/>
      <c r="B119" s="267"/>
      <c r="C119" s="268"/>
      <c r="D119" s="252" t="s">
        <v>182</v>
      </c>
      <c r="E119" s="269" t="s">
        <v>36</v>
      </c>
      <c r="F119" s="270" t="s">
        <v>741</v>
      </c>
      <c r="G119" s="268"/>
      <c r="H119" s="271">
        <v>537</v>
      </c>
      <c r="I119" s="272"/>
      <c r="J119" s="272"/>
      <c r="K119" s="268"/>
      <c r="L119" s="268"/>
      <c r="M119" s="273"/>
      <c r="N119" s="274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6"/>
      <c r="Z119" s="14"/>
      <c r="AA119" s="14"/>
      <c r="AB119" s="14"/>
      <c r="AC119" s="14"/>
      <c r="AD119" s="14"/>
      <c r="AE119" s="14"/>
      <c r="AT119" s="277" t="s">
        <v>182</v>
      </c>
      <c r="AU119" s="277" t="s">
        <v>90</v>
      </c>
      <c r="AV119" s="14" t="s">
        <v>90</v>
      </c>
      <c r="AW119" s="14" t="s">
        <v>5</v>
      </c>
      <c r="AX119" s="14" t="s">
        <v>81</v>
      </c>
      <c r="AY119" s="277" t="s">
        <v>168</v>
      </c>
    </row>
    <row r="120" s="15" customFormat="1">
      <c r="A120" s="15"/>
      <c r="B120" s="278"/>
      <c r="C120" s="279"/>
      <c r="D120" s="252" t="s">
        <v>182</v>
      </c>
      <c r="E120" s="280" t="s">
        <v>36</v>
      </c>
      <c r="F120" s="281" t="s">
        <v>193</v>
      </c>
      <c r="G120" s="279"/>
      <c r="H120" s="282">
        <v>537</v>
      </c>
      <c r="I120" s="283"/>
      <c r="J120" s="283"/>
      <c r="K120" s="279"/>
      <c r="L120" s="279"/>
      <c r="M120" s="284"/>
      <c r="N120" s="285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7"/>
      <c r="Z120" s="15"/>
      <c r="AA120" s="15"/>
      <c r="AB120" s="15"/>
      <c r="AC120" s="15"/>
      <c r="AD120" s="15"/>
      <c r="AE120" s="15"/>
      <c r="AT120" s="288" t="s">
        <v>182</v>
      </c>
      <c r="AU120" s="288" t="s">
        <v>90</v>
      </c>
      <c r="AV120" s="15" t="s">
        <v>176</v>
      </c>
      <c r="AW120" s="15" t="s">
        <v>5</v>
      </c>
      <c r="AX120" s="15" t="s">
        <v>88</v>
      </c>
      <c r="AY120" s="288" t="s">
        <v>168</v>
      </c>
    </row>
    <row r="121" s="2" customFormat="1" ht="24" customHeight="1">
      <c r="A121" s="40"/>
      <c r="B121" s="41"/>
      <c r="C121" s="238" t="s">
        <v>169</v>
      </c>
      <c r="D121" s="238" t="s">
        <v>171</v>
      </c>
      <c r="E121" s="239" t="s">
        <v>201</v>
      </c>
      <c r="F121" s="240" t="s">
        <v>202</v>
      </c>
      <c r="G121" s="241" t="s">
        <v>203</v>
      </c>
      <c r="H121" s="242">
        <v>113</v>
      </c>
      <c r="I121" s="243"/>
      <c r="J121" s="243"/>
      <c r="K121" s="244">
        <f>ROUND(P121*H121,2)</f>
        <v>0</v>
      </c>
      <c r="L121" s="240" t="s">
        <v>175</v>
      </c>
      <c r="M121" s="46"/>
      <c r="N121" s="245" t="s">
        <v>36</v>
      </c>
      <c r="O121" s="246" t="s">
        <v>52</v>
      </c>
      <c r="P121" s="247">
        <f>I121+J121</f>
        <v>0</v>
      </c>
      <c r="Q121" s="247">
        <f>ROUND(I121*H121,2)</f>
        <v>0</v>
      </c>
      <c r="R121" s="247">
        <f>ROUND(J121*H121,2)</f>
        <v>0</v>
      </c>
      <c r="S121" s="87"/>
      <c r="T121" s="248">
        <f>S121*H121</f>
        <v>0</v>
      </c>
      <c r="U121" s="248">
        <v>0</v>
      </c>
      <c r="V121" s="248">
        <f>U121*H121</f>
        <v>0</v>
      </c>
      <c r="W121" s="248">
        <v>0</v>
      </c>
      <c r="X121" s="248">
        <f>W121*H121</f>
        <v>0</v>
      </c>
      <c r="Y121" s="249" t="s">
        <v>36</v>
      </c>
      <c r="Z121" s="40"/>
      <c r="AA121" s="40"/>
      <c r="AB121" s="40"/>
      <c r="AC121" s="40"/>
      <c r="AD121" s="40"/>
      <c r="AE121" s="40"/>
      <c r="AR121" s="250" t="s">
        <v>176</v>
      </c>
      <c r="AT121" s="250" t="s">
        <v>171</v>
      </c>
      <c r="AU121" s="250" t="s">
        <v>90</v>
      </c>
      <c r="AY121" s="18" t="s">
        <v>168</v>
      </c>
      <c r="BE121" s="251">
        <f>IF(O121="základní",K121,0)</f>
        <v>0</v>
      </c>
      <c r="BF121" s="251">
        <f>IF(O121="snížená",K121,0)</f>
        <v>0</v>
      </c>
      <c r="BG121" s="251">
        <f>IF(O121="zákl. přenesená",K121,0)</f>
        <v>0</v>
      </c>
      <c r="BH121" s="251">
        <f>IF(O121="sníž. přenesená",K121,0)</f>
        <v>0</v>
      </c>
      <c r="BI121" s="251">
        <f>IF(O121="nulová",K121,0)</f>
        <v>0</v>
      </c>
      <c r="BJ121" s="18" t="s">
        <v>176</v>
      </c>
      <c r="BK121" s="251">
        <f>ROUND(P121*H121,2)</f>
        <v>0</v>
      </c>
      <c r="BL121" s="18" t="s">
        <v>176</v>
      </c>
      <c r="BM121" s="250" t="s">
        <v>204</v>
      </c>
    </row>
    <row r="122" s="2" customFormat="1">
      <c r="A122" s="40"/>
      <c r="B122" s="41"/>
      <c r="C122" s="42"/>
      <c r="D122" s="252" t="s">
        <v>178</v>
      </c>
      <c r="E122" s="42"/>
      <c r="F122" s="253" t="s">
        <v>205</v>
      </c>
      <c r="G122" s="42"/>
      <c r="H122" s="42"/>
      <c r="I122" s="154"/>
      <c r="J122" s="154"/>
      <c r="K122" s="42"/>
      <c r="L122" s="42"/>
      <c r="M122" s="46"/>
      <c r="N122" s="254"/>
      <c r="O122" s="255"/>
      <c r="P122" s="87"/>
      <c r="Q122" s="87"/>
      <c r="R122" s="87"/>
      <c r="S122" s="87"/>
      <c r="T122" s="87"/>
      <c r="U122" s="87"/>
      <c r="V122" s="87"/>
      <c r="W122" s="87"/>
      <c r="X122" s="87"/>
      <c r="Y122" s="88"/>
      <c r="Z122" s="40"/>
      <c r="AA122" s="40"/>
      <c r="AB122" s="40"/>
      <c r="AC122" s="40"/>
      <c r="AD122" s="40"/>
      <c r="AE122" s="40"/>
      <c r="AT122" s="18" t="s">
        <v>178</v>
      </c>
      <c r="AU122" s="18" t="s">
        <v>90</v>
      </c>
    </row>
    <row r="123" s="2" customFormat="1">
      <c r="A123" s="40"/>
      <c r="B123" s="41"/>
      <c r="C123" s="42"/>
      <c r="D123" s="252" t="s">
        <v>180</v>
      </c>
      <c r="E123" s="42"/>
      <c r="F123" s="256" t="s">
        <v>206</v>
      </c>
      <c r="G123" s="42"/>
      <c r="H123" s="42"/>
      <c r="I123" s="154"/>
      <c r="J123" s="154"/>
      <c r="K123" s="42"/>
      <c r="L123" s="42"/>
      <c r="M123" s="46"/>
      <c r="N123" s="254"/>
      <c r="O123" s="255"/>
      <c r="P123" s="87"/>
      <c r="Q123" s="87"/>
      <c r="R123" s="87"/>
      <c r="S123" s="87"/>
      <c r="T123" s="87"/>
      <c r="U123" s="87"/>
      <c r="V123" s="87"/>
      <c r="W123" s="87"/>
      <c r="X123" s="87"/>
      <c r="Y123" s="88"/>
      <c r="Z123" s="40"/>
      <c r="AA123" s="40"/>
      <c r="AB123" s="40"/>
      <c r="AC123" s="40"/>
      <c r="AD123" s="40"/>
      <c r="AE123" s="40"/>
      <c r="AT123" s="18" t="s">
        <v>180</v>
      </c>
      <c r="AU123" s="18" t="s">
        <v>90</v>
      </c>
    </row>
    <row r="124" s="13" customFormat="1">
      <c r="A124" s="13"/>
      <c r="B124" s="257"/>
      <c r="C124" s="258"/>
      <c r="D124" s="252" t="s">
        <v>182</v>
      </c>
      <c r="E124" s="259" t="s">
        <v>36</v>
      </c>
      <c r="F124" s="260" t="s">
        <v>207</v>
      </c>
      <c r="G124" s="258"/>
      <c r="H124" s="259" t="s">
        <v>36</v>
      </c>
      <c r="I124" s="261"/>
      <c r="J124" s="261"/>
      <c r="K124" s="258"/>
      <c r="L124" s="258"/>
      <c r="M124" s="262"/>
      <c r="N124" s="263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5"/>
      <c r="Z124" s="13"/>
      <c r="AA124" s="13"/>
      <c r="AB124" s="13"/>
      <c r="AC124" s="13"/>
      <c r="AD124" s="13"/>
      <c r="AE124" s="13"/>
      <c r="AT124" s="266" t="s">
        <v>182</v>
      </c>
      <c r="AU124" s="266" t="s">
        <v>90</v>
      </c>
      <c r="AV124" s="13" t="s">
        <v>88</v>
      </c>
      <c r="AW124" s="13" t="s">
        <v>5</v>
      </c>
      <c r="AX124" s="13" t="s">
        <v>81</v>
      </c>
      <c r="AY124" s="266" t="s">
        <v>168</v>
      </c>
    </row>
    <row r="125" s="13" customFormat="1">
      <c r="A125" s="13"/>
      <c r="B125" s="257"/>
      <c r="C125" s="258"/>
      <c r="D125" s="252" t="s">
        <v>182</v>
      </c>
      <c r="E125" s="259" t="s">
        <v>36</v>
      </c>
      <c r="F125" s="260" t="s">
        <v>208</v>
      </c>
      <c r="G125" s="258"/>
      <c r="H125" s="259" t="s">
        <v>36</v>
      </c>
      <c r="I125" s="261"/>
      <c r="J125" s="261"/>
      <c r="K125" s="258"/>
      <c r="L125" s="258"/>
      <c r="M125" s="262"/>
      <c r="N125" s="263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5"/>
      <c r="Z125" s="13"/>
      <c r="AA125" s="13"/>
      <c r="AB125" s="13"/>
      <c r="AC125" s="13"/>
      <c r="AD125" s="13"/>
      <c r="AE125" s="13"/>
      <c r="AT125" s="266" t="s">
        <v>182</v>
      </c>
      <c r="AU125" s="266" t="s">
        <v>90</v>
      </c>
      <c r="AV125" s="13" t="s">
        <v>88</v>
      </c>
      <c r="AW125" s="13" t="s">
        <v>5</v>
      </c>
      <c r="AX125" s="13" t="s">
        <v>81</v>
      </c>
      <c r="AY125" s="266" t="s">
        <v>168</v>
      </c>
    </row>
    <row r="126" s="14" customFormat="1">
      <c r="A126" s="14"/>
      <c r="B126" s="267"/>
      <c r="C126" s="268"/>
      <c r="D126" s="252" t="s">
        <v>182</v>
      </c>
      <c r="E126" s="269" t="s">
        <v>36</v>
      </c>
      <c r="F126" s="270" t="s">
        <v>742</v>
      </c>
      <c r="G126" s="268"/>
      <c r="H126" s="271">
        <v>104</v>
      </c>
      <c r="I126" s="272"/>
      <c r="J126" s="272"/>
      <c r="K126" s="268"/>
      <c r="L126" s="268"/>
      <c r="M126" s="273"/>
      <c r="N126" s="274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Y126" s="276"/>
      <c r="Z126" s="14"/>
      <c r="AA126" s="14"/>
      <c r="AB126" s="14"/>
      <c r="AC126" s="14"/>
      <c r="AD126" s="14"/>
      <c r="AE126" s="14"/>
      <c r="AT126" s="277" t="s">
        <v>182</v>
      </c>
      <c r="AU126" s="277" t="s">
        <v>90</v>
      </c>
      <c r="AV126" s="14" t="s">
        <v>90</v>
      </c>
      <c r="AW126" s="14" t="s">
        <v>5</v>
      </c>
      <c r="AX126" s="14" t="s">
        <v>81</v>
      </c>
      <c r="AY126" s="277" t="s">
        <v>168</v>
      </c>
    </row>
    <row r="127" s="13" customFormat="1">
      <c r="A127" s="13"/>
      <c r="B127" s="257"/>
      <c r="C127" s="258"/>
      <c r="D127" s="252" t="s">
        <v>182</v>
      </c>
      <c r="E127" s="259" t="s">
        <v>36</v>
      </c>
      <c r="F127" s="260" t="s">
        <v>743</v>
      </c>
      <c r="G127" s="258"/>
      <c r="H127" s="259" t="s">
        <v>36</v>
      </c>
      <c r="I127" s="261"/>
      <c r="J127" s="261"/>
      <c r="K127" s="258"/>
      <c r="L127" s="258"/>
      <c r="M127" s="262"/>
      <c r="N127" s="263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5"/>
      <c r="Z127" s="13"/>
      <c r="AA127" s="13"/>
      <c r="AB127" s="13"/>
      <c r="AC127" s="13"/>
      <c r="AD127" s="13"/>
      <c r="AE127" s="13"/>
      <c r="AT127" s="266" t="s">
        <v>182</v>
      </c>
      <c r="AU127" s="266" t="s">
        <v>90</v>
      </c>
      <c r="AV127" s="13" t="s">
        <v>88</v>
      </c>
      <c r="AW127" s="13" t="s">
        <v>5</v>
      </c>
      <c r="AX127" s="13" t="s">
        <v>81</v>
      </c>
      <c r="AY127" s="266" t="s">
        <v>168</v>
      </c>
    </row>
    <row r="128" s="14" customFormat="1">
      <c r="A128" s="14"/>
      <c r="B128" s="267"/>
      <c r="C128" s="268"/>
      <c r="D128" s="252" t="s">
        <v>182</v>
      </c>
      <c r="E128" s="269" t="s">
        <v>36</v>
      </c>
      <c r="F128" s="270" t="s">
        <v>243</v>
      </c>
      <c r="G128" s="268"/>
      <c r="H128" s="271">
        <v>7</v>
      </c>
      <c r="I128" s="272"/>
      <c r="J128" s="272"/>
      <c r="K128" s="268"/>
      <c r="L128" s="268"/>
      <c r="M128" s="273"/>
      <c r="N128" s="274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Y128" s="276"/>
      <c r="Z128" s="14"/>
      <c r="AA128" s="14"/>
      <c r="AB128" s="14"/>
      <c r="AC128" s="14"/>
      <c r="AD128" s="14"/>
      <c r="AE128" s="14"/>
      <c r="AT128" s="277" t="s">
        <v>182</v>
      </c>
      <c r="AU128" s="277" t="s">
        <v>90</v>
      </c>
      <c r="AV128" s="14" t="s">
        <v>90</v>
      </c>
      <c r="AW128" s="14" t="s">
        <v>5</v>
      </c>
      <c r="AX128" s="14" t="s">
        <v>81</v>
      </c>
      <c r="AY128" s="277" t="s">
        <v>168</v>
      </c>
    </row>
    <row r="129" s="13" customFormat="1">
      <c r="A129" s="13"/>
      <c r="B129" s="257"/>
      <c r="C129" s="258"/>
      <c r="D129" s="252" t="s">
        <v>182</v>
      </c>
      <c r="E129" s="259" t="s">
        <v>36</v>
      </c>
      <c r="F129" s="260" t="s">
        <v>213</v>
      </c>
      <c r="G129" s="258"/>
      <c r="H129" s="259" t="s">
        <v>36</v>
      </c>
      <c r="I129" s="261"/>
      <c r="J129" s="261"/>
      <c r="K129" s="258"/>
      <c r="L129" s="258"/>
      <c r="M129" s="262"/>
      <c r="N129" s="263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5"/>
      <c r="Z129" s="13"/>
      <c r="AA129" s="13"/>
      <c r="AB129" s="13"/>
      <c r="AC129" s="13"/>
      <c r="AD129" s="13"/>
      <c r="AE129" s="13"/>
      <c r="AT129" s="266" t="s">
        <v>182</v>
      </c>
      <c r="AU129" s="266" t="s">
        <v>90</v>
      </c>
      <c r="AV129" s="13" t="s">
        <v>88</v>
      </c>
      <c r="AW129" s="13" t="s">
        <v>5</v>
      </c>
      <c r="AX129" s="13" t="s">
        <v>81</v>
      </c>
      <c r="AY129" s="266" t="s">
        <v>168</v>
      </c>
    </row>
    <row r="130" s="13" customFormat="1">
      <c r="A130" s="13"/>
      <c r="B130" s="257"/>
      <c r="C130" s="258"/>
      <c r="D130" s="252" t="s">
        <v>182</v>
      </c>
      <c r="E130" s="259" t="s">
        <v>36</v>
      </c>
      <c r="F130" s="260" t="s">
        <v>744</v>
      </c>
      <c r="G130" s="258"/>
      <c r="H130" s="259" t="s">
        <v>36</v>
      </c>
      <c r="I130" s="261"/>
      <c r="J130" s="261"/>
      <c r="K130" s="258"/>
      <c r="L130" s="258"/>
      <c r="M130" s="262"/>
      <c r="N130" s="263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5"/>
      <c r="Z130" s="13"/>
      <c r="AA130" s="13"/>
      <c r="AB130" s="13"/>
      <c r="AC130" s="13"/>
      <c r="AD130" s="13"/>
      <c r="AE130" s="13"/>
      <c r="AT130" s="266" t="s">
        <v>182</v>
      </c>
      <c r="AU130" s="266" t="s">
        <v>90</v>
      </c>
      <c r="AV130" s="13" t="s">
        <v>88</v>
      </c>
      <c r="AW130" s="13" t="s">
        <v>5</v>
      </c>
      <c r="AX130" s="13" t="s">
        <v>81</v>
      </c>
      <c r="AY130" s="266" t="s">
        <v>168</v>
      </c>
    </row>
    <row r="131" s="14" customFormat="1">
      <c r="A131" s="14"/>
      <c r="B131" s="267"/>
      <c r="C131" s="268"/>
      <c r="D131" s="252" t="s">
        <v>182</v>
      </c>
      <c r="E131" s="269" t="s">
        <v>36</v>
      </c>
      <c r="F131" s="270" t="s">
        <v>90</v>
      </c>
      <c r="G131" s="268"/>
      <c r="H131" s="271">
        <v>2</v>
      </c>
      <c r="I131" s="272"/>
      <c r="J131" s="272"/>
      <c r="K131" s="268"/>
      <c r="L131" s="268"/>
      <c r="M131" s="273"/>
      <c r="N131" s="274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Y131" s="276"/>
      <c r="Z131" s="14"/>
      <c r="AA131" s="14"/>
      <c r="AB131" s="14"/>
      <c r="AC131" s="14"/>
      <c r="AD131" s="14"/>
      <c r="AE131" s="14"/>
      <c r="AT131" s="277" t="s">
        <v>182</v>
      </c>
      <c r="AU131" s="277" t="s">
        <v>90</v>
      </c>
      <c r="AV131" s="14" t="s">
        <v>90</v>
      </c>
      <c r="AW131" s="14" t="s">
        <v>5</v>
      </c>
      <c r="AX131" s="14" t="s">
        <v>81</v>
      </c>
      <c r="AY131" s="277" t="s">
        <v>168</v>
      </c>
    </row>
    <row r="132" s="15" customFormat="1">
      <c r="A132" s="15"/>
      <c r="B132" s="278"/>
      <c r="C132" s="279"/>
      <c r="D132" s="252" t="s">
        <v>182</v>
      </c>
      <c r="E132" s="280" t="s">
        <v>36</v>
      </c>
      <c r="F132" s="281" t="s">
        <v>193</v>
      </c>
      <c r="G132" s="279"/>
      <c r="H132" s="282">
        <v>113</v>
      </c>
      <c r="I132" s="283"/>
      <c r="J132" s="283"/>
      <c r="K132" s="279"/>
      <c r="L132" s="279"/>
      <c r="M132" s="284"/>
      <c r="N132" s="285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7"/>
      <c r="Z132" s="15"/>
      <c r="AA132" s="15"/>
      <c r="AB132" s="15"/>
      <c r="AC132" s="15"/>
      <c r="AD132" s="15"/>
      <c r="AE132" s="15"/>
      <c r="AT132" s="288" t="s">
        <v>182</v>
      </c>
      <c r="AU132" s="288" t="s">
        <v>90</v>
      </c>
      <c r="AV132" s="15" t="s">
        <v>176</v>
      </c>
      <c r="AW132" s="15" t="s">
        <v>5</v>
      </c>
      <c r="AX132" s="15" t="s">
        <v>88</v>
      </c>
      <c r="AY132" s="288" t="s">
        <v>168</v>
      </c>
    </row>
    <row r="133" s="2" customFormat="1" ht="24" customHeight="1">
      <c r="A133" s="40"/>
      <c r="B133" s="41"/>
      <c r="C133" s="238" t="s">
        <v>236</v>
      </c>
      <c r="D133" s="238" t="s">
        <v>171</v>
      </c>
      <c r="E133" s="239" t="s">
        <v>216</v>
      </c>
      <c r="F133" s="240" t="s">
        <v>217</v>
      </c>
      <c r="G133" s="241" t="s">
        <v>203</v>
      </c>
      <c r="H133" s="242">
        <v>215</v>
      </c>
      <c r="I133" s="243"/>
      <c r="J133" s="243"/>
      <c r="K133" s="244">
        <f>ROUND(P133*H133,2)</f>
        <v>0</v>
      </c>
      <c r="L133" s="240" t="s">
        <v>175</v>
      </c>
      <c r="M133" s="46"/>
      <c r="N133" s="245" t="s">
        <v>36</v>
      </c>
      <c r="O133" s="246" t="s">
        <v>52</v>
      </c>
      <c r="P133" s="247">
        <f>I133+J133</f>
        <v>0</v>
      </c>
      <c r="Q133" s="247">
        <f>ROUND(I133*H133,2)</f>
        <v>0</v>
      </c>
      <c r="R133" s="247">
        <f>ROUND(J133*H133,2)</f>
        <v>0</v>
      </c>
      <c r="S133" s="87"/>
      <c r="T133" s="248">
        <f>S133*H133</f>
        <v>0</v>
      </c>
      <c r="U133" s="248">
        <v>0</v>
      </c>
      <c r="V133" s="248">
        <f>U133*H133</f>
        <v>0</v>
      </c>
      <c r="W133" s="248">
        <v>0</v>
      </c>
      <c r="X133" s="248">
        <f>W133*H133</f>
        <v>0</v>
      </c>
      <c r="Y133" s="249" t="s">
        <v>36</v>
      </c>
      <c r="Z133" s="40"/>
      <c r="AA133" s="40"/>
      <c r="AB133" s="40"/>
      <c r="AC133" s="40"/>
      <c r="AD133" s="40"/>
      <c r="AE133" s="40"/>
      <c r="AR133" s="250" t="s">
        <v>176</v>
      </c>
      <c r="AT133" s="250" t="s">
        <v>171</v>
      </c>
      <c r="AU133" s="250" t="s">
        <v>90</v>
      </c>
      <c r="AY133" s="18" t="s">
        <v>168</v>
      </c>
      <c r="BE133" s="251">
        <f>IF(O133="základní",K133,0)</f>
        <v>0</v>
      </c>
      <c r="BF133" s="251">
        <f>IF(O133="snížená",K133,0)</f>
        <v>0</v>
      </c>
      <c r="BG133" s="251">
        <f>IF(O133="zákl. přenesená",K133,0)</f>
        <v>0</v>
      </c>
      <c r="BH133" s="251">
        <f>IF(O133="sníž. přenesená",K133,0)</f>
        <v>0</v>
      </c>
      <c r="BI133" s="251">
        <f>IF(O133="nulová",K133,0)</f>
        <v>0</v>
      </c>
      <c r="BJ133" s="18" t="s">
        <v>176</v>
      </c>
      <c r="BK133" s="251">
        <f>ROUND(P133*H133,2)</f>
        <v>0</v>
      </c>
      <c r="BL133" s="18" t="s">
        <v>176</v>
      </c>
      <c r="BM133" s="250" t="s">
        <v>218</v>
      </c>
    </row>
    <row r="134" s="2" customFormat="1">
      <c r="A134" s="40"/>
      <c r="B134" s="41"/>
      <c r="C134" s="42"/>
      <c r="D134" s="252" t="s">
        <v>178</v>
      </c>
      <c r="E134" s="42"/>
      <c r="F134" s="253" t="s">
        <v>219</v>
      </c>
      <c r="G134" s="42"/>
      <c r="H134" s="42"/>
      <c r="I134" s="154"/>
      <c r="J134" s="154"/>
      <c r="K134" s="42"/>
      <c r="L134" s="42"/>
      <c r="M134" s="46"/>
      <c r="N134" s="254"/>
      <c r="O134" s="255"/>
      <c r="P134" s="87"/>
      <c r="Q134" s="87"/>
      <c r="R134" s="87"/>
      <c r="S134" s="87"/>
      <c r="T134" s="87"/>
      <c r="U134" s="87"/>
      <c r="V134" s="87"/>
      <c r="W134" s="87"/>
      <c r="X134" s="87"/>
      <c r="Y134" s="88"/>
      <c r="Z134" s="40"/>
      <c r="AA134" s="40"/>
      <c r="AB134" s="40"/>
      <c r="AC134" s="40"/>
      <c r="AD134" s="40"/>
      <c r="AE134" s="40"/>
      <c r="AT134" s="18" t="s">
        <v>178</v>
      </c>
      <c r="AU134" s="18" t="s">
        <v>90</v>
      </c>
    </row>
    <row r="135" s="2" customFormat="1">
      <c r="A135" s="40"/>
      <c r="B135" s="41"/>
      <c r="C135" s="42"/>
      <c r="D135" s="252" t="s">
        <v>180</v>
      </c>
      <c r="E135" s="42"/>
      <c r="F135" s="256" t="s">
        <v>220</v>
      </c>
      <c r="G135" s="42"/>
      <c r="H135" s="42"/>
      <c r="I135" s="154"/>
      <c r="J135" s="154"/>
      <c r="K135" s="42"/>
      <c r="L135" s="42"/>
      <c r="M135" s="46"/>
      <c r="N135" s="254"/>
      <c r="O135" s="255"/>
      <c r="P135" s="87"/>
      <c r="Q135" s="87"/>
      <c r="R135" s="87"/>
      <c r="S135" s="87"/>
      <c r="T135" s="87"/>
      <c r="U135" s="87"/>
      <c r="V135" s="87"/>
      <c r="W135" s="87"/>
      <c r="X135" s="87"/>
      <c r="Y135" s="88"/>
      <c r="Z135" s="40"/>
      <c r="AA135" s="40"/>
      <c r="AB135" s="40"/>
      <c r="AC135" s="40"/>
      <c r="AD135" s="40"/>
      <c r="AE135" s="40"/>
      <c r="AT135" s="18" t="s">
        <v>180</v>
      </c>
      <c r="AU135" s="18" t="s">
        <v>90</v>
      </c>
    </row>
    <row r="136" s="13" customFormat="1">
      <c r="A136" s="13"/>
      <c r="B136" s="257"/>
      <c r="C136" s="258"/>
      <c r="D136" s="252" t="s">
        <v>182</v>
      </c>
      <c r="E136" s="259" t="s">
        <v>36</v>
      </c>
      <c r="F136" s="260" t="s">
        <v>208</v>
      </c>
      <c r="G136" s="258"/>
      <c r="H136" s="259" t="s">
        <v>36</v>
      </c>
      <c r="I136" s="261"/>
      <c r="J136" s="261"/>
      <c r="K136" s="258"/>
      <c r="L136" s="258"/>
      <c r="M136" s="262"/>
      <c r="N136" s="263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5"/>
      <c r="Z136" s="13"/>
      <c r="AA136" s="13"/>
      <c r="AB136" s="13"/>
      <c r="AC136" s="13"/>
      <c r="AD136" s="13"/>
      <c r="AE136" s="13"/>
      <c r="AT136" s="266" t="s">
        <v>182</v>
      </c>
      <c r="AU136" s="266" t="s">
        <v>90</v>
      </c>
      <c r="AV136" s="13" t="s">
        <v>88</v>
      </c>
      <c r="AW136" s="13" t="s">
        <v>5</v>
      </c>
      <c r="AX136" s="13" t="s">
        <v>81</v>
      </c>
      <c r="AY136" s="266" t="s">
        <v>168</v>
      </c>
    </row>
    <row r="137" s="14" customFormat="1">
      <c r="A137" s="14"/>
      <c r="B137" s="267"/>
      <c r="C137" s="268"/>
      <c r="D137" s="252" t="s">
        <v>182</v>
      </c>
      <c r="E137" s="269" t="s">
        <v>36</v>
      </c>
      <c r="F137" s="270" t="s">
        <v>745</v>
      </c>
      <c r="G137" s="268"/>
      <c r="H137" s="271">
        <v>215</v>
      </c>
      <c r="I137" s="272"/>
      <c r="J137" s="272"/>
      <c r="K137" s="268"/>
      <c r="L137" s="268"/>
      <c r="M137" s="273"/>
      <c r="N137" s="274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6"/>
      <c r="Z137" s="14"/>
      <c r="AA137" s="14"/>
      <c r="AB137" s="14"/>
      <c r="AC137" s="14"/>
      <c r="AD137" s="14"/>
      <c r="AE137" s="14"/>
      <c r="AT137" s="277" t="s">
        <v>182</v>
      </c>
      <c r="AU137" s="277" t="s">
        <v>90</v>
      </c>
      <c r="AV137" s="14" t="s">
        <v>90</v>
      </c>
      <c r="AW137" s="14" t="s">
        <v>5</v>
      </c>
      <c r="AX137" s="14" t="s">
        <v>81</v>
      </c>
      <c r="AY137" s="277" t="s">
        <v>168</v>
      </c>
    </row>
    <row r="138" s="15" customFormat="1">
      <c r="A138" s="15"/>
      <c r="B138" s="278"/>
      <c r="C138" s="279"/>
      <c r="D138" s="252" t="s">
        <v>182</v>
      </c>
      <c r="E138" s="280" t="s">
        <v>36</v>
      </c>
      <c r="F138" s="281" t="s">
        <v>193</v>
      </c>
      <c r="G138" s="279"/>
      <c r="H138" s="282">
        <v>215</v>
      </c>
      <c r="I138" s="283"/>
      <c r="J138" s="283"/>
      <c r="K138" s="279"/>
      <c r="L138" s="279"/>
      <c r="M138" s="284"/>
      <c r="N138" s="285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7"/>
      <c r="Z138" s="15"/>
      <c r="AA138" s="15"/>
      <c r="AB138" s="15"/>
      <c r="AC138" s="15"/>
      <c r="AD138" s="15"/>
      <c r="AE138" s="15"/>
      <c r="AT138" s="288" t="s">
        <v>182</v>
      </c>
      <c r="AU138" s="288" t="s">
        <v>90</v>
      </c>
      <c r="AV138" s="15" t="s">
        <v>176</v>
      </c>
      <c r="AW138" s="15" t="s">
        <v>5</v>
      </c>
      <c r="AX138" s="15" t="s">
        <v>88</v>
      </c>
      <c r="AY138" s="288" t="s">
        <v>168</v>
      </c>
    </row>
    <row r="139" s="2" customFormat="1" ht="24" customHeight="1">
      <c r="A139" s="40"/>
      <c r="B139" s="41"/>
      <c r="C139" s="238" t="s">
        <v>243</v>
      </c>
      <c r="D139" s="238" t="s">
        <v>171</v>
      </c>
      <c r="E139" s="239" t="s">
        <v>620</v>
      </c>
      <c r="F139" s="240" t="s">
        <v>621</v>
      </c>
      <c r="G139" s="241" t="s">
        <v>203</v>
      </c>
      <c r="H139" s="242">
        <v>2</v>
      </c>
      <c r="I139" s="243"/>
      <c r="J139" s="243"/>
      <c r="K139" s="244">
        <f>ROUND(P139*H139,2)</f>
        <v>0</v>
      </c>
      <c r="L139" s="240" t="s">
        <v>175</v>
      </c>
      <c r="M139" s="46"/>
      <c r="N139" s="245" t="s">
        <v>36</v>
      </c>
      <c r="O139" s="246" t="s">
        <v>52</v>
      </c>
      <c r="P139" s="247">
        <f>I139+J139</f>
        <v>0</v>
      </c>
      <c r="Q139" s="247">
        <f>ROUND(I139*H139,2)</f>
        <v>0</v>
      </c>
      <c r="R139" s="247">
        <f>ROUND(J139*H139,2)</f>
        <v>0</v>
      </c>
      <c r="S139" s="87"/>
      <c r="T139" s="248">
        <f>S139*H139</f>
        <v>0</v>
      </c>
      <c r="U139" s="248">
        <v>0</v>
      </c>
      <c r="V139" s="248">
        <f>U139*H139</f>
        <v>0</v>
      </c>
      <c r="W139" s="248">
        <v>0</v>
      </c>
      <c r="X139" s="248">
        <f>W139*H139</f>
        <v>0</v>
      </c>
      <c r="Y139" s="249" t="s">
        <v>36</v>
      </c>
      <c r="Z139" s="40"/>
      <c r="AA139" s="40"/>
      <c r="AB139" s="40"/>
      <c r="AC139" s="40"/>
      <c r="AD139" s="40"/>
      <c r="AE139" s="40"/>
      <c r="AR139" s="250" t="s">
        <v>176</v>
      </c>
      <c r="AT139" s="250" t="s">
        <v>171</v>
      </c>
      <c r="AU139" s="250" t="s">
        <v>90</v>
      </c>
      <c r="AY139" s="18" t="s">
        <v>168</v>
      </c>
      <c r="BE139" s="251">
        <f>IF(O139="základní",K139,0)</f>
        <v>0</v>
      </c>
      <c r="BF139" s="251">
        <f>IF(O139="snížená",K139,0)</f>
        <v>0</v>
      </c>
      <c r="BG139" s="251">
        <f>IF(O139="zákl. přenesená",K139,0)</f>
        <v>0</v>
      </c>
      <c r="BH139" s="251">
        <f>IF(O139="sníž. přenesená",K139,0)</f>
        <v>0</v>
      </c>
      <c r="BI139" s="251">
        <f>IF(O139="nulová",K139,0)</f>
        <v>0</v>
      </c>
      <c r="BJ139" s="18" t="s">
        <v>176</v>
      </c>
      <c r="BK139" s="251">
        <f>ROUND(P139*H139,2)</f>
        <v>0</v>
      </c>
      <c r="BL139" s="18" t="s">
        <v>176</v>
      </c>
      <c r="BM139" s="250" t="s">
        <v>746</v>
      </c>
    </row>
    <row r="140" s="2" customFormat="1">
      <c r="A140" s="40"/>
      <c r="B140" s="41"/>
      <c r="C140" s="42"/>
      <c r="D140" s="252" t="s">
        <v>178</v>
      </c>
      <c r="E140" s="42"/>
      <c r="F140" s="253" t="s">
        <v>623</v>
      </c>
      <c r="G140" s="42"/>
      <c r="H140" s="42"/>
      <c r="I140" s="154"/>
      <c r="J140" s="154"/>
      <c r="K140" s="42"/>
      <c r="L140" s="42"/>
      <c r="M140" s="46"/>
      <c r="N140" s="254"/>
      <c r="O140" s="255"/>
      <c r="P140" s="87"/>
      <c r="Q140" s="87"/>
      <c r="R140" s="87"/>
      <c r="S140" s="87"/>
      <c r="T140" s="87"/>
      <c r="U140" s="87"/>
      <c r="V140" s="87"/>
      <c r="W140" s="87"/>
      <c r="X140" s="87"/>
      <c r="Y140" s="88"/>
      <c r="Z140" s="40"/>
      <c r="AA140" s="40"/>
      <c r="AB140" s="40"/>
      <c r="AC140" s="40"/>
      <c r="AD140" s="40"/>
      <c r="AE140" s="40"/>
      <c r="AT140" s="18" t="s">
        <v>178</v>
      </c>
      <c r="AU140" s="18" t="s">
        <v>90</v>
      </c>
    </row>
    <row r="141" s="2" customFormat="1">
      <c r="A141" s="40"/>
      <c r="B141" s="41"/>
      <c r="C141" s="42"/>
      <c r="D141" s="252" t="s">
        <v>180</v>
      </c>
      <c r="E141" s="42"/>
      <c r="F141" s="256" t="s">
        <v>220</v>
      </c>
      <c r="G141" s="42"/>
      <c r="H141" s="42"/>
      <c r="I141" s="154"/>
      <c r="J141" s="154"/>
      <c r="K141" s="42"/>
      <c r="L141" s="42"/>
      <c r="M141" s="46"/>
      <c r="N141" s="254"/>
      <c r="O141" s="255"/>
      <c r="P141" s="87"/>
      <c r="Q141" s="87"/>
      <c r="R141" s="87"/>
      <c r="S141" s="87"/>
      <c r="T141" s="87"/>
      <c r="U141" s="87"/>
      <c r="V141" s="87"/>
      <c r="W141" s="87"/>
      <c r="X141" s="87"/>
      <c r="Y141" s="88"/>
      <c r="Z141" s="40"/>
      <c r="AA141" s="40"/>
      <c r="AB141" s="40"/>
      <c r="AC141" s="40"/>
      <c r="AD141" s="40"/>
      <c r="AE141" s="40"/>
      <c r="AT141" s="18" t="s">
        <v>180</v>
      </c>
      <c r="AU141" s="18" t="s">
        <v>90</v>
      </c>
    </row>
    <row r="142" s="2" customFormat="1" ht="24" customHeight="1">
      <c r="A142" s="40"/>
      <c r="B142" s="41"/>
      <c r="C142" s="238" t="s">
        <v>249</v>
      </c>
      <c r="D142" s="238" t="s">
        <v>171</v>
      </c>
      <c r="E142" s="239" t="s">
        <v>747</v>
      </c>
      <c r="F142" s="240" t="s">
        <v>748</v>
      </c>
      <c r="G142" s="241" t="s">
        <v>224</v>
      </c>
      <c r="H142" s="242">
        <v>47</v>
      </c>
      <c r="I142" s="243"/>
      <c r="J142" s="243"/>
      <c r="K142" s="244">
        <f>ROUND(P142*H142,2)</f>
        <v>0</v>
      </c>
      <c r="L142" s="240" t="s">
        <v>175</v>
      </c>
      <c r="M142" s="46"/>
      <c r="N142" s="245" t="s">
        <v>36</v>
      </c>
      <c r="O142" s="246" t="s">
        <v>52</v>
      </c>
      <c r="P142" s="247">
        <f>I142+J142</f>
        <v>0</v>
      </c>
      <c r="Q142" s="247">
        <f>ROUND(I142*H142,2)</f>
        <v>0</v>
      </c>
      <c r="R142" s="247">
        <f>ROUND(J142*H142,2)</f>
        <v>0</v>
      </c>
      <c r="S142" s="87"/>
      <c r="T142" s="248">
        <f>S142*H142</f>
        <v>0</v>
      </c>
      <c r="U142" s="248">
        <v>0</v>
      </c>
      <c r="V142" s="248">
        <f>U142*H142</f>
        <v>0</v>
      </c>
      <c r="W142" s="248">
        <v>0</v>
      </c>
      <c r="X142" s="248">
        <f>W142*H142</f>
        <v>0</v>
      </c>
      <c r="Y142" s="249" t="s">
        <v>36</v>
      </c>
      <c r="Z142" s="40"/>
      <c r="AA142" s="40"/>
      <c r="AB142" s="40"/>
      <c r="AC142" s="40"/>
      <c r="AD142" s="40"/>
      <c r="AE142" s="40"/>
      <c r="AR142" s="250" t="s">
        <v>176</v>
      </c>
      <c r="AT142" s="250" t="s">
        <v>171</v>
      </c>
      <c r="AU142" s="250" t="s">
        <v>90</v>
      </c>
      <c r="AY142" s="18" t="s">
        <v>168</v>
      </c>
      <c r="BE142" s="251">
        <f>IF(O142="základní",K142,0)</f>
        <v>0</v>
      </c>
      <c r="BF142" s="251">
        <f>IF(O142="snížená",K142,0)</f>
        <v>0</v>
      </c>
      <c r="BG142" s="251">
        <f>IF(O142="zákl. přenesená",K142,0)</f>
        <v>0</v>
      </c>
      <c r="BH142" s="251">
        <f>IF(O142="sníž. přenesená",K142,0)</f>
        <v>0</v>
      </c>
      <c r="BI142" s="251">
        <f>IF(O142="nulová",K142,0)</f>
        <v>0</v>
      </c>
      <c r="BJ142" s="18" t="s">
        <v>176</v>
      </c>
      <c r="BK142" s="251">
        <f>ROUND(P142*H142,2)</f>
        <v>0</v>
      </c>
      <c r="BL142" s="18" t="s">
        <v>176</v>
      </c>
      <c r="BM142" s="250" t="s">
        <v>749</v>
      </c>
    </row>
    <row r="143" s="2" customFormat="1">
      <c r="A143" s="40"/>
      <c r="B143" s="41"/>
      <c r="C143" s="42"/>
      <c r="D143" s="252" t="s">
        <v>178</v>
      </c>
      <c r="E143" s="42"/>
      <c r="F143" s="253" t="s">
        <v>750</v>
      </c>
      <c r="G143" s="42"/>
      <c r="H143" s="42"/>
      <c r="I143" s="154"/>
      <c r="J143" s="154"/>
      <c r="K143" s="42"/>
      <c r="L143" s="42"/>
      <c r="M143" s="46"/>
      <c r="N143" s="254"/>
      <c r="O143" s="255"/>
      <c r="P143" s="87"/>
      <c r="Q143" s="87"/>
      <c r="R143" s="87"/>
      <c r="S143" s="87"/>
      <c r="T143" s="87"/>
      <c r="U143" s="87"/>
      <c r="V143" s="87"/>
      <c r="W143" s="87"/>
      <c r="X143" s="87"/>
      <c r="Y143" s="88"/>
      <c r="Z143" s="40"/>
      <c r="AA143" s="40"/>
      <c r="AB143" s="40"/>
      <c r="AC143" s="40"/>
      <c r="AD143" s="40"/>
      <c r="AE143" s="40"/>
      <c r="AT143" s="18" t="s">
        <v>178</v>
      </c>
      <c r="AU143" s="18" t="s">
        <v>90</v>
      </c>
    </row>
    <row r="144" s="2" customFormat="1">
      <c r="A144" s="40"/>
      <c r="B144" s="41"/>
      <c r="C144" s="42"/>
      <c r="D144" s="252" t="s">
        <v>180</v>
      </c>
      <c r="E144" s="42"/>
      <c r="F144" s="256" t="s">
        <v>227</v>
      </c>
      <c r="G144" s="42"/>
      <c r="H144" s="42"/>
      <c r="I144" s="154"/>
      <c r="J144" s="154"/>
      <c r="K144" s="42"/>
      <c r="L144" s="42"/>
      <c r="M144" s="46"/>
      <c r="N144" s="254"/>
      <c r="O144" s="255"/>
      <c r="P144" s="87"/>
      <c r="Q144" s="87"/>
      <c r="R144" s="87"/>
      <c r="S144" s="87"/>
      <c r="T144" s="87"/>
      <c r="U144" s="87"/>
      <c r="V144" s="87"/>
      <c r="W144" s="87"/>
      <c r="X144" s="87"/>
      <c r="Y144" s="88"/>
      <c r="Z144" s="40"/>
      <c r="AA144" s="40"/>
      <c r="AB144" s="40"/>
      <c r="AC144" s="40"/>
      <c r="AD144" s="40"/>
      <c r="AE144" s="40"/>
      <c r="AT144" s="18" t="s">
        <v>180</v>
      </c>
      <c r="AU144" s="18" t="s">
        <v>90</v>
      </c>
    </row>
    <row r="145" s="13" customFormat="1">
      <c r="A145" s="13"/>
      <c r="B145" s="257"/>
      <c r="C145" s="258"/>
      <c r="D145" s="252" t="s">
        <v>182</v>
      </c>
      <c r="E145" s="259" t="s">
        <v>36</v>
      </c>
      <c r="F145" s="260" t="s">
        <v>751</v>
      </c>
      <c r="G145" s="258"/>
      <c r="H145" s="259" t="s">
        <v>36</v>
      </c>
      <c r="I145" s="261"/>
      <c r="J145" s="261"/>
      <c r="K145" s="258"/>
      <c r="L145" s="258"/>
      <c r="M145" s="262"/>
      <c r="N145" s="263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5"/>
      <c r="Z145" s="13"/>
      <c r="AA145" s="13"/>
      <c r="AB145" s="13"/>
      <c r="AC145" s="13"/>
      <c r="AD145" s="13"/>
      <c r="AE145" s="13"/>
      <c r="AT145" s="266" t="s">
        <v>182</v>
      </c>
      <c r="AU145" s="266" t="s">
        <v>90</v>
      </c>
      <c r="AV145" s="13" t="s">
        <v>88</v>
      </c>
      <c r="AW145" s="13" t="s">
        <v>5</v>
      </c>
      <c r="AX145" s="13" t="s">
        <v>81</v>
      </c>
      <c r="AY145" s="266" t="s">
        <v>168</v>
      </c>
    </row>
    <row r="146" s="14" customFormat="1">
      <c r="A146" s="14"/>
      <c r="B146" s="267"/>
      <c r="C146" s="268"/>
      <c r="D146" s="252" t="s">
        <v>182</v>
      </c>
      <c r="E146" s="269" t="s">
        <v>36</v>
      </c>
      <c r="F146" s="270" t="s">
        <v>488</v>
      </c>
      <c r="G146" s="268"/>
      <c r="H146" s="271">
        <v>47</v>
      </c>
      <c r="I146" s="272"/>
      <c r="J146" s="272"/>
      <c r="K146" s="268"/>
      <c r="L146" s="268"/>
      <c r="M146" s="273"/>
      <c r="N146" s="274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6"/>
      <c r="Z146" s="14"/>
      <c r="AA146" s="14"/>
      <c r="AB146" s="14"/>
      <c r="AC146" s="14"/>
      <c r="AD146" s="14"/>
      <c r="AE146" s="14"/>
      <c r="AT146" s="277" t="s">
        <v>182</v>
      </c>
      <c r="AU146" s="277" t="s">
        <v>90</v>
      </c>
      <c r="AV146" s="14" t="s">
        <v>90</v>
      </c>
      <c r="AW146" s="14" t="s">
        <v>5</v>
      </c>
      <c r="AX146" s="14" t="s">
        <v>81</v>
      </c>
      <c r="AY146" s="277" t="s">
        <v>168</v>
      </c>
    </row>
    <row r="147" s="13" customFormat="1">
      <c r="A147" s="13"/>
      <c r="B147" s="257"/>
      <c r="C147" s="258"/>
      <c r="D147" s="252" t="s">
        <v>182</v>
      </c>
      <c r="E147" s="259" t="s">
        <v>36</v>
      </c>
      <c r="F147" s="260" t="s">
        <v>752</v>
      </c>
      <c r="G147" s="258"/>
      <c r="H147" s="259" t="s">
        <v>36</v>
      </c>
      <c r="I147" s="261"/>
      <c r="J147" s="261"/>
      <c r="K147" s="258"/>
      <c r="L147" s="258"/>
      <c r="M147" s="262"/>
      <c r="N147" s="263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5"/>
      <c r="Z147" s="13"/>
      <c r="AA147" s="13"/>
      <c r="AB147" s="13"/>
      <c r="AC147" s="13"/>
      <c r="AD147" s="13"/>
      <c r="AE147" s="13"/>
      <c r="AT147" s="266" t="s">
        <v>182</v>
      </c>
      <c r="AU147" s="266" t="s">
        <v>90</v>
      </c>
      <c r="AV147" s="13" t="s">
        <v>88</v>
      </c>
      <c r="AW147" s="13" t="s">
        <v>5</v>
      </c>
      <c r="AX147" s="13" t="s">
        <v>81</v>
      </c>
      <c r="AY147" s="266" t="s">
        <v>168</v>
      </c>
    </row>
    <row r="148" s="15" customFormat="1">
      <c r="A148" s="15"/>
      <c r="B148" s="278"/>
      <c r="C148" s="279"/>
      <c r="D148" s="252" t="s">
        <v>182</v>
      </c>
      <c r="E148" s="280" t="s">
        <v>36</v>
      </c>
      <c r="F148" s="281" t="s">
        <v>193</v>
      </c>
      <c r="G148" s="279"/>
      <c r="H148" s="282">
        <v>47</v>
      </c>
      <c r="I148" s="283"/>
      <c r="J148" s="283"/>
      <c r="K148" s="279"/>
      <c r="L148" s="279"/>
      <c r="M148" s="284"/>
      <c r="N148" s="285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7"/>
      <c r="Z148" s="15"/>
      <c r="AA148" s="15"/>
      <c r="AB148" s="15"/>
      <c r="AC148" s="15"/>
      <c r="AD148" s="15"/>
      <c r="AE148" s="15"/>
      <c r="AT148" s="288" t="s">
        <v>182</v>
      </c>
      <c r="AU148" s="288" t="s">
        <v>90</v>
      </c>
      <c r="AV148" s="15" t="s">
        <v>176</v>
      </c>
      <c r="AW148" s="15" t="s">
        <v>5</v>
      </c>
      <c r="AX148" s="15" t="s">
        <v>88</v>
      </c>
      <c r="AY148" s="288" t="s">
        <v>168</v>
      </c>
    </row>
    <row r="149" s="2" customFormat="1" ht="24" customHeight="1">
      <c r="A149" s="40"/>
      <c r="B149" s="41"/>
      <c r="C149" s="238" t="s">
        <v>261</v>
      </c>
      <c r="D149" s="238" t="s">
        <v>171</v>
      </c>
      <c r="E149" s="239" t="s">
        <v>753</v>
      </c>
      <c r="F149" s="240" t="s">
        <v>754</v>
      </c>
      <c r="G149" s="241" t="s">
        <v>224</v>
      </c>
      <c r="H149" s="242">
        <v>3926</v>
      </c>
      <c r="I149" s="243"/>
      <c r="J149" s="243"/>
      <c r="K149" s="244">
        <f>ROUND(P149*H149,2)</f>
        <v>0</v>
      </c>
      <c r="L149" s="240" t="s">
        <v>175</v>
      </c>
      <c r="M149" s="46"/>
      <c r="N149" s="245" t="s">
        <v>36</v>
      </c>
      <c r="O149" s="246" t="s">
        <v>52</v>
      </c>
      <c r="P149" s="247">
        <f>I149+J149</f>
        <v>0</v>
      </c>
      <c r="Q149" s="247">
        <f>ROUND(I149*H149,2)</f>
        <v>0</v>
      </c>
      <c r="R149" s="247">
        <f>ROUND(J149*H149,2)</f>
        <v>0</v>
      </c>
      <c r="S149" s="87"/>
      <c r="T149" s="248">
        <f>S149*H149</f>
        <v>0</v>
      </c>
      <c r="U149" s="248">
        <v>0</v>
      </c>
      <c r="V149" s="248">
        <f>U149*H149</f>
        <v>0</v>
      </c>
      <c r="W149" s="248">
        <v>0</v>
      </c>
      <c r="X149" s="248">
        <f>W149*H149</f>
        <v>0</v>
      </c>
      <c r="Y149" s="249" t="s">
        <v>36</v>
      </c>
      <c r="Z149" s="40"/>
      <c r="AA149" s="40"/>
      <c r="AB149" s="40"/>
      <c r="AC149" s="40"/>
      <c r="AD149" s="40"/>
      <c r="AE149" s="40"/>
      <c r="AR149" s="250" t="s">
        <v>176</v>
      </c>
      <c r="AT149" s="250" t="s">
        <v>171</v>
      </c>
      <c r="AU149" s="250" t="s">
        <v>90</v>
      </c>
      <c r="AY149" s="18" t="s">
        <v>168</v>
      </c>
      <c r="BE149" s="251">
        <f>IF(O149="základní",K149,0)</f>
        <v>0</v>
      </c>
      <c r="BF149" s="251">
        <f>IF(O149="snížená",K149,0)</f>
        <v>0</v>
      </c>
      <c r="BG149" s="251">
        <f>IF(O149="zákl. přenesená",K149,0)</f>
        <v>0</v>
      </c>
      <c r="BH149" s="251">
        <f>IF(O149="sníž. přenesená",K149,0)</f>
        <v>0</v>
      </c>
      <c r="BI149" s="251">
        <f>IF(O149="nulová",K149,0)</f>
        <v>0</v>
      </c>
      <c r="BJ149" s="18" t="s">
        <v>176</v>
      </c>
      <c r="BK149" s="251">
        <f>ROUND(P149*H149,2)</f>
        <v>0</v>
      </c>
      <c r="BL149" s="18" t="s">
        <v>176</v>
      </c>
      <c r="BM149" s="250" t="s">
        <v>755</v>
      </c>
    </row>
    <row r="150" s="2" customFormat="1">
      <c r="A150" s="40"/>
      <c r="B150" s="41"/>
      <c r="C150" s="42"/>
      <c r="D150" s="252" t="s">
        <v>178</v>
      </c>
      <c r="E150" s="42"/>
      <c r="F150" s="253" t="s">
        <v>756</v>
      </c>
      <c r="G150" s="42"/>
      <c r="H150" s="42"/>
      <c r="I150" s="154"/>
      <c r="J150" s="154"/>
      <c r="K150" s="42"/>
      <c r="L150" s="42"/>
      <c r="M150" s="46"/>
      <c r="N150" s="254"/>
      <c r="O150" s="255"/>
      <c r="P150" s="87"/>
      <c r="Q150" s="87"/>
      <c r="R150" s="87"/>
      <c r="S150" s="87"/>
      <c r="T150" s="87"/>
      <c r="U150" s="87"/>
      <c r="V150" s="87"/>
      <c r="W150" s="87"/>
      <c r="X150" s="87"/>
      <c r="Y150" s="88"/>
      <c r="Z150" s="40"/>
      <c r="AA150" s="40"/>
      <c r="AB150" s="40"/>
      <c r="AC150" s="40"/>
      <c r="AD150" s="40"/>
      <c r="AE150" s="40"/>
      <c r="AT150" s="18" t="s">
        <v>178</v>
      </c>
      <c r="AU150" s="18" t="s">
        <v>90</v>
      </c>
    </row>
    <row r="151" s="2" customFormat="1">
      <c r="A151" s="40"/>
      <c r="B151" s="41"/>
      <c r="C151" s="42"/>
      <c r="D151" s="252" t="s">
        <v>180</v>
      </c>
      <c r="E151" s="42"/>
      <c r="F151" s="256" t="s">
        <v>757</v>
      </c>
      <c r="G151" s="42"/>
      <c r="H151" s="42"/>
      <c r="I151" s="154"/>
      <c r="J151" s="154"/>
      <c r="K151" s="42"/>
      <c r="L151" s="42"/>
      <c r="M151" s="46"/>
      <c r="N151" s="254"/>
      <c r="O151" s="255"/>
      <c r="P151" s="87"/>
      <c r="Q151" s="87"/>
      <c r="R151" s="87"/>
      <c r="S151" s="87"/>
      <c r="T151" s="87"/>
      <c r="U151" s="87"/>
      <c r="V151" s="87"/>
      <c r="W151" s="87"/>
      <c r="X151" s="87"/>
      <c r="Y151" s="88"/>
      <c r="Z151" s="40"/>
      <c r="AA151" s="40"/>
      <c r="AB151" s="40"/>
      <c r="AC151" s="40"/>
      <c r="AD151" s="40"/>
      <c r="AE151" s="40"/>
      <c r="AT151" s="18" t="s">
        <v>180</v>
      </c>
      <c r="AU151" s="18" t="s">
        <v>90</v>
      </c>
    </row>
    <row r="152" s="13" customFormat="1">
      <c r="A152" s="13"/>
      <c r="B152" s="257"/>
      <c r="C152" s="258"/>
      <c r="D152" s="252" t="s">
        <v>182</v>
      </c>
      <c r="E152" s="259" t="s">
        <v>36</v>
      </c>
      <c r="F152" s="260" t="s">
        <v>758</v>
      </c>
      <c r="G152" s="258"/>
      <c r="H152" s="259" t="s">
        <v>36</v>
      </c>
      <c r="I152" s="261"/>
      <c r="J152" s="261"/>
      <c r="K152" s="258"/>
      <c r="L152" s="258"/>
      <c r="M152" s="262"/>
      <c r="N152" s="263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5"/>
      <c r="Z152" s="13"/>
      <c r="AA152" s="13"/>
      <c r="AB152" s="13"/>
      <c r="AC152" s="13"/>
      <c r="AD152" s="13"/>
      <c r="AE152" s="13"/>
      <c r="AT152" s="266" t="s">
        <v>182</v>
      </c>
      <c r="AU152" s="266" t="s">
        <v>90</v>
      </c>
      <c r="AV152" s="13" t="s">
        <v>88</v>
      </c>
      <c r="AW152" s="13" t="s">
        <v>5</v>
      </c>
      <c r="AX152" s="13" t="s">
        <v>81</v>
      </c>
      <c r="AY152" s="266" t="s">
        <v>168</v>
      </c>
    </row>
    <row r="153" s="14" customFormat="1">
      <c r="A153" s="14"/>
      <c r="B153" s="267"/>
      <c r="C153" s="268"/>
      <c r="D153" s="252" t="s">
        <v>182</v>
      </c>
      <c r="E153" s="269" t="s">
        <v>36</v>
      </c>
      <c r="F153" s="270" t="s">
        <v>759</v>
      </c>
      <c r="G153" s="268"/>
      <c r="H153" s="271">
        <v>1904</v>
      </c>
      <c r="I153" s="272"/>
      <c r="J153" s="272"/>
      <c r="K153" s="268"/>
      <c r="L153" s="268"/>
      <c r="M153" s="273"/>
      <c r="N153" s="274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6"/>
      <c r="Z153" s="14"/>
      <c r="AA153" s="14"/>
      <c r="AB153" s="14"/>
      <c r="AC153" s="14"/>
      <c r="AD153" s="14"/>
      <c r="AE153" s="14"/>
      <c r="AT153" s="277" t="s">
        <v>182</v>
      </c>
      <c r="AU153" s="277" t="s">
        <v>90</v>
      </c>
      <c r="AV153" s="14" t="s">
        <v>90</v>
      </c>
      <c r="AW153" s="14" t="s">
        <v>5</v>
      </c>
      <c r="AX153" s="14" t="s">
        <v>81</v>
      </c>
      <c r="AY153" s="277" t="s">
        <v>168</v>
      </c>
    </row>
    <row r="154" s="13" customFormat="1">
      <c r="A154" s="13"/>
      <c r="B154" s="257"/>
      <c r="C154" s="258"/>
      <c r="D154" s="252" t="s">
        <v>182</v>
      </c>
      <c r="E154" s="259" t="s">
        <v>36</v>
      </c>
      <c r="F154" s="260" t="s">
        <v>760</v>
      </c>
      <c r="G154" s="258"/>
      <c r="H154" s="259" t="s">
        <v>36</v>
      </c>
      <c r="I154" s="261"/>
      <c r="J154" s="261"/>
      <c r="K154" s="258"/>
      <c r="L154" s="258"/>
      <c r="M154" s="262"/>
      <c r="N154" s="263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5"/>
      <c r="Z154" s="13"/>
      <c r="AA154" s="13"/>
      <c r="AB154" s="13"/>
      <c r="AC154" s="13"/>
      <c r="AD154" s="13"/>
      <c r="AE154" s="13"/>
      <c r="AT154" s="266" t="s">
        <v>182</v>
      </c>
      <c r="AU154" s="266" t="s">
        <v>90</v>
      </c>
      <c r="AV154" s="13" t="s">
        <v>88</v>
      </c>
      <c r="AW154" s="13" t="s">
        <v>5</v>
      </c>
      <c r="AX154" s="13" t="s">
        <v>81</v>
      </c>
      <c r="AY154" s="266" t="s">
        <v>168</v>
      </c>
    </row>
    <row r="155" s="14" customFormat="1">
      <c r="A155" s="14"/>
      <c r="B155" s="267"/>
      <c r="C155" s="268"/>
      <c r="D155" s="252" t="s">
        <v>182</v>
      </c>
      <c r="E155" s="269" t="s">
        <v>36</v>
      </c>
      <c r="F155" s="270" t="s">
        <v>761</v>
      </c>
      <c r="G155" s="268"/>
      <c r="H155" s="271">
        <v>1046</v>
      </c>
      <c r="I155" s="272"/>
      <c r="J155" s="272"/>
      <c r="K155" s="268"/>
      <c r="L155" s="268"/>
      <c r="M155" s="273"/>
      <c r="N155" s="274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6"/>
      <c r="Z155" s="14"/>
      <c r="AA155" s="14"/>
      <c r="AB155" s="14"/>
      <c r="AC155" s="14"/>
      <c r="AD155" s="14"/>
      <c r="AE155" s="14"/>
      <c r="AT155" s="277" t="s">
        <v>182</v>
      </c>
      <c r="AU155" s="277" t="s">
        <v>90</v>
      </c>
      <c r="AV155" s="14" t="s">
        <v>90</v>
      </c>
      <c r="AW155" s="14" t="s">
        <v>5</v>
      </c>
      <c r="AX155" s="14" t="s">
        <v>81</v>
      </c>
      <c r="AY155" s="277" t="s">
        <v>168</v>
      </c>
    </row>
    <row r="156" s="13" customFormat="1">
      <c r="A156" s="13"/>
      <c r="B156" s="257"/>
      <c r="C156" s="258"/>
      <c r="D156" s="252" t="s">
        <v>182</v>
      </c>
      <c r="E156" s="259" t="s">
        <v>36</v>
      </c>
      <c r="F156" s="260" t="s">
        <v>762</v>
      </c>
      <c r="G156" s="258"/>
      <c r="H156" s="259" t="s">
        <v>36</v>
      </c>
      <c r="I156" s="261"/>
      <c r="J156" s="261"/>
      <c r="K156" s="258"/>
      <c r="L156" s="258"/>
      <c r="M156" s="262"/>
      <c r="N156" s="263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5"/>
      <c r="Z156" s="13"/>
      <c r="AA156" s="13"/>
      <c r="AB156" s="13"/>
      <c r="AC156" s="13"/>
      <c r="AD156" s="13"/>
      <c r="AE156" s="13"/>
      <c r="AT156" s="266" t="s">
        <v>182</v>
      </c>
      <c r="AU156" s="266" t="s">
        <v>90</v>
      </c>
      <c r="AV156" s="13" t="s">
        <v>88</v>
      </c>
      <c r="AW156" s="13" t="s">
        <v>5</v>
      </c>
      <c r="AX156" s="13" t="s">
        <v>81</v>
      </c>
      <c r="AY156" s="266" t="s">
        <v>168</v>
      </c>
    </row>
    <row r="157" s="14" customFormat="1">
      <c r="A157" s="14"/>
      <c r="B157" s="267"/>
      <c r="C157" s="268"/>
      <c r="D157" s="252" t="s">
        <v>182</v>
      </c>
      <c r="E157" s="269" t="s">
        <v>36</v>
      </c>
      <c r="F157" s="270" t="s">
        <v>763</v>
      </c>
      <c r="G157" s="268"/>
      <c r="H157" s="271">
        <v>976</v>
      </c>
      <c r="I157" s="272"/>
      <c r="J157" s="272"/>
      <c r="K157" s="268"/>
      <c r="L157" s="268"/>
      <c r="M157" s="273"/>
      <c r="N157" s="274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6"/>
      <c r="Z157" s="14"/>
      <c r="AA157" s="14"/>
      <c r="AB157" s="14"/>
      <c r="AC157" s="14"/>
      <c r="AD157" s="14"/>
      <c r="AE157" s="14"/>
      <c r="AT157" s="277" t="s">
        <v>182</v>
      </c>
      <c r="AU157" s="277" t="s">
        <v>90</v>
      </c>
      <c r="AV157" s="14" t="s">
        <v>90</v>
      </c>
      <c r="AW157" s="14" t="s">
        <v>5</v>
      </c>
      <c r="AX157" s="14" t="s">
        <v>81</v>
      </c>
      <c r="AY157" s="277" t="s">
        <v>168</v>
      </c>
    </row>
    <row r="158" s="15" customFormat="1">
      <c r="A158" s="15"/>
      <c r="B158" s="278"/>
      <c r="C158" s="279"/>
      <c r="D158" s="252" t="s">
        <v>182</v>
      </c>
      <c r="E158" s="280" t="s">
        <v>36</v>
      </c>
      <c r="F158" s="281" t="s">
        <v>193</v>
      </c>
      <c r="G158" s="279"/>
      <c r="H158" s="282">
        <v>3926</v>
      </c>
      <c r="I158" s="283"/>
      <c r="J158" s="283"/>
      <c r="K158" s="279"/>
      <c r="L158" s="279"/>
      <c r="M158" s="284"/>
      <c r="N158" s="285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7"/>
      <c r="Z158" s="15"/>
      <c r="AA158" s="15"/>
      <c r="AB158" s="15"/>
      <c r="AC158" s="15"/>
      <c r="AD158" s="15"/>
      <c r="AE158" s="15"/>
      <c r="AT158" s="288" t="s">
        <v>182</v>
      </c>
      <c r="AU158" s="288" t="s">
        <v>90</v>
      </c>
      <c r="AV158" s="15" t="s">
        <v>176</v>
      </c>
      <c r="AW158" s="15" t="s">
        <v>5</v>
      </c>
      <c r="AX158" s="15" t="s">
        <v>88</v>
      </c>
      <c r="AY158" s="288" t="s">
        <v>168</v>
      </c>
    </row>
    <row r="159" s="2" customFormat="1" ht="24" customHeight="1">
      <c r="A159" s="40"/>
      <c r="B159" s="41"/>
      <c r="C159" s="238" t="s">
        <v>260</v>
      </c>
      <c r="D159" s="238" t="s">
        <v>171</v>
      </c>
      <c r="E159" s="239" t="s">
        <v>237</v>
      </c>
      <c r="F159" s="240" t="s">
        <v>238</v>
      </c>
      <c r="G159" s="241" t="s">
        <v>224</v>
      </c>
      <c r="H159" s="242">
        <v>1346</v>
      </c>
      <c r="I159" s="243"/>
      <c r="J159" s="243"/>
      <c r="K159" s="244">
        <f>ROUND(P159*H159,2)</f>
        <v>0</v>
      </c>
      <c r="L159" s="240" t="s">
        <v>175</v>
      </c>
      <c r="M159" s="46"/>
      <c r="N159" s="245" t="s">
        <v>36</v>
      </c>
      <c r="O159" s="246" t="s">
        <v>52</v>
      </c>
      <c r="P159" s="247">
        <f>I159+J159</f>
        <v>0</v>
      </c>
      <c r="Q159" s="247">
        <f>ROUND(I159*H159,2)</f>
        <v>0</v>
      </c>
      <c r="R159" s="247">
        <f>ROUND(J159*H159,2)</f>
        <v>0</v>
      </c>
      <c r="S159" s="87"/>
      <c r="T159" s="248">
        <f>S159*H159</f>
        <v>0</v>
      </c>
      <c r="U159" s="248">
        <v>0</v>
      </c>
      <c r="V159" s="248">
        <f>U159*H159</f>
        <v>0</v>
      </c>
      <c r="W159" s="248">
        <v>0</v>
      </c>
      <c r="X159" s="248">
        <f>W159*H159</f>
        <v>0</v>
      </c>
      <c r="Y159" s="249" t="s">
        <v>36</v>
      </c>
      <c r="Z159" s="40"/>
      <c r="AA159" s="40"/>
      <c r="AB159" s="40"/>
      <c r="AC159" s="40"/>
      <c r="AD159" s="40"/>
      <c r="AE159" s="40"/>
      <c r="AR159" s="250" t="s">
        <v>176</v>
      </c>
      <c r="AT159" s="250" t="s">
        <v>171</v>
      </c>
      <c r="AU159" s="250" t="s">
        <v>90</v>
      </c>
      <c r="AY159" s="18" t="s">
        <v>168</v>
      </c>
      <c r="BE159" s="251">
        <f>IF(O159="základní",K159,0)</f>
        <v>0</v>
      </c>
      <c r="BF159" s="251">
        <f>IF(O159="snížená",K159,0)</f>
        <v>0</v>
      </c>
      <c r="BG159" s="251">
        <f>IF(O159="zákl. přenesená",K159,0)</f>
        <v>0</v>
      </c>
      <c r="BH159" s="251">
        <f>IF(O159="sníž. přenesená",K159,0)</f>
        <v>0</v>
      </c>
      <c r="BI159" s="251">
        <f>IF(O159="nulová",K159,0)</f>
        <v>0</v>
      </c>
      <c r="BJ159" s="18" t="s">
        <v>176</v>
      </c>
      <c r="BK159" s="251">
        <f>ROUND(P159*H159,2)</f>
        <v>0</v>
      </c>
      <c r="BL159" s="18" t="s">
        <v>176</v>
      </c>
      <c r="BM159" s="250" t="s">
        <v>634</v>
      </c>
    </row>
    <row r="160" s="2" customFormat="1">
      <c r="A160" s="40"/>
      <c r="B160" s="41"/>
      <c r="C160" s="42"/>
      <c r="D160" s="252" t="s">
        <v>178</v>
      </c>
      <c r="E160" s="42"/>
      <c r="F160" s="253" t="s">
        <v>240</v>
      </c>
      <c r="G160" s="42"/>
      <c r="H160" s="42"/>
      <c r="I160" s="154"/>
      <c r="J160" s="154"/>
      <c r="K160" s="42"/>
      <c r="L160" s="42"/>
      <c r="M160" s="46"/>
      <c r="N160" s="254"/>
      <c r="O160" s="255"/>
      <c r="P160" s="87"/>
      <c r="Q160" s="87"/>
      <c r="R160" s="87"/>
      <c r="S160" s="87"/>
      <c r="T160" s="87"/>
      <c r="U160" s="87"/>
      <c r="V160" s="87"/>
      <c r="W160" s="87"/>
      <c r="X160" s="87"/>
      <c r="Y160" s="88"/>
      <c r="Z160" s="40"/>
      <c r="AA160" s="40"/>
      <c r="AB160" s="40"/>
      <c r="AC160" s="40"/>
      <c r="AD160" s="40"/>
      <c r="AE160" s="40"/>
      <c r="AT160" s="18" t="s">
        <v>178</v>
      </c>
      <c r="AU160" s="18" t="s">
        <v>90</v>
      </c>
    </row>
    <row r="161" s="2" customFormat="1">
      <c r="A161" s="40"/>
      <c r="B161" s="41"/>
      <c r="C161" s="42"/>
      <c r="D161" s="252" t="s">
        <v>180</v>
      </c>
      <c r="E161" s="42"/>
      <c r="F161" s="256" t="s">
        <v>241</v>
      </c>
      <c r="G161" s="42"/>
      <c r="H161" s="42"/>
      <c r="I161" s="154"/>
      <c r="J161" s="154"/>
      <c r="K161" s="42"/>
      <c r="L161" s="42"/>
      <c r="M161" s="46"/>
      <c r="N161" s="254"/>
      <c r="O161" s="255"/>
      <c r="P161" s="87"/>
      <c r="Q161" s="87"/>
      <c r="R161" s="87"/>
      <c r="S161" s="87"/>
      <c r="T161" s="87"/>
      <c r="U161" s="87"/>
      <c r="V161" s="87"/>
      <c r="W161" s="87"/>
      <c r="X161" s="87"/>
      <c r="Y161" s="88"/>
      <c r="Z161" s="40"/>
      <c r="AA161" s="40"/>
      <c r="AB161" s="40"/>
      <c r="AC161" s="40"/>
      <c r="AD161" s="40"/>
      <c r="AE161" s="40"/>
      <c r="AT161" s="18" t="s">
        <v>180</v>
      </c>
      <c r="AU161" s="18" t="s">
        <v>90</v>
      </c>
    </row>
    <row r="162" s="13" customFormat="1">
      <c r="A162" s="13"/>
      <c r="B162" s="257"/>
      <c r="C162" s="258"/>
      <c r="D162" s="252" t="s">
        <v>182</v>
      </c>
      <c r="E162" s="259" t="s">
        <v>36</v>
      </c>
      <c r="F162" s="260" t="s">
        <v>764</v>
      </c>
      <c r="G162" s="258"/>
      <c r="H162" s="259" t="s">
        <v>36</v>
      </c>
      <c r="I162" s="261"/>
      <c r="J162" s="261"/>
      <c r="K162" s="258"/>
      <c r="L162" s="258"/>
      <c r="M162" s="262"/>
      <c r="N162" s="263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5"/>
      <c r="Z162" s="13"/>
      <c r="AA162" s="13"/>
      <c r="AB162" s="13"/>
      <c r="AC162" s="13"/>
      <c r="AD162" s="13"/>
      <c r="AE162" s="13"/>
      <c r="AT162" s="266" t="s">
        <v>182</v>
      </c>
      <c r="AU162" s="266" t="s">
        <v>90</v>
      </c>
      <c r="AV162" s="13" t="s">
        <v>88</v>
      </c>
      <c r="AW162" s="13" t="s">
        <v>5</v>
      </c>
      <c r="AX162" s="13" t="s">
        <v>81</v>
      </c>
      <c r="AY162" s="266" t="s">
        <v>168</v>
      </c>
    </row>
    <row r="163" s="14" customFormat="1">
      <c r="A163" s="14"/>
      <c r="B163" s="267"/>
      <c r="C163" s="268"/>
      <c r="D163" s="252" t="s">
        <v>182</v>
      </c>
      <c r="E163" s="269" t="s">
        <v>36</v>
      </c>
      <c r="F163" s="270" t="s">
        <v>765</v>
      </c>
      <c r="G163" s="268"/>
      <c r="H163" s="271">
        <v>1160</v>
      </c>
      <c r="I163" s="272"/>
      <c r="J163" s="272"/>
      <c r="K163" s="268"/>
      <c r="L163" s="268"/>
      <c r="M163" s="273"/>
      <c r="N163" s="274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6"/>
      <c r="Z163" s="14"/>
      <c r="AA163" s="14"/>
      <c r="AB163" s="14"/>
      <c r="AC163" s="14"/>
      <c r="AD163" s="14"/>
      <c r="AE163" s="14"/>
      <c r="AT163" s="277" t="s">
        <v>182</v>
      </c>
      <c r="AU163" s="277" t="s">
        <v>90</v>
      </c>
      <c r="AV163" s="14" t="s">
        <v>90</v>
      </c>
      <c r="AW163" s="14" t="s">
        <v>5</v>
      </c>
      <c r="AX163" s="14" t="s">
        <v>81</v>
      </c>
      <c r="AY163" s="277" t="s">
        <v>168</v>
      </c>
    </row>
    <row r="164" s="13" customFormat="1">
      <c r="A164" s="13"/>
      <c r="B164" s="257"/>
      <c r="C164" s="258"/>
      <c r="D164" s="252" t="s">
        <v>182</v>
      </c>
      <c r="E164" s="259" t="s">
        <v>36</v>
      </c>
      <c r="F164" s="260" t="s">
        <v>766</v>
      </c>
      <c r="G164" s="258"/>
      <c r="H164" s="259" t="s">
        <v>36</v>
      </c>
      <c r="I164" s="261"/>
      <c r="J164" s="261"/>
      <c r="K164" s="258"/>
      <c r="L164" s="258"/>
      <c r="M164" s="262"/>
      <c r="N164" s="263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5"/>
      <c r="Z164" s="13"/>
      <c r="AA164" s="13"/>
      <c r="AB164" s="13"/>
      <c r="AC164" s="13"/>
      <c r="AD164" s="13"/>
      <c r="AE164" s="13"/>
      <c r="AT164" s="266" t="s">
        <v>182</v>
      </c>
      <c r="AU164" s="266" t="s">
        <v>90</v>
      </c>
      <c r="AV164" s="13" t="s">
        <v>88</v>
      </c>
      <c r="AW164" s="13" t="s">
        <v>5</v>
      </c>
      <c r="AX164" s="13" t="s">
        <v>81</v>
      </c>
      <c r="AY164" s="266" t="s">
        <v>168</v>
      </c>
    </row>
    <row r="165" s="14" customFormat="1">
      <c r="A165" s="14"/>
      <c r="B165" s="267"/>
      <c r="C165" s="268"/>
      <c r="D165" s="252" t="s">
        <v>182</v>
      </c>
      <c r="E165" s="269" t="s">
        <v>36</v>
      </c>
      <c r="F165" s="270" t="s">
        <v>767</v>
      </c>
      <c r="G165" s="268"/>
      <c r="H165" s="271">
        <v>186</v>
      </c>
      <c r="I165" s="272"/>
      <c r="J165" s="272"/>
      <c r="K165" s="268"/>
      <c r="L165" s="268"/>
      <c r="M165" s="273"/>
      <c r="N165" s="274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6"/>
      <c r="Z165" s="14"/>
      <c r="AA165" s="14"/>
      <c r="AB165" s="14"/>
      <c r="AC165" s="14"/>
      <c r="AD165" s="14"/>
      <c r="AE165" s="14"/>
      <c r="AT165" s="277" t="s">
        <v>182</v>
      </c>
      <c r="AU165" s="277" t="s">
        <v>90</v>
      </c>
      <c r="AV165" s="14" t="s">
        <v>90</v>
      </c>
      <c r="AW165" s="14" t="s">
        <v>5</v>
      </c>
      <c r="AX165" s="14" t="s">
        <v>81</v>
      </c>
      <c r="AY165" s="277" t="s">
        <v>168</v>
      </c>
    </row>
    <row r="166" s="15" customFormat="1">
      <c r="A166" s="15"/>
      <c r="B166" s="278"/>
      <c r="C166" s="279"/>
      <c r="D166" s="252" t="s">
        <v>182</v>
      </c>
      <c r="E166" s="280" t="s">
        <v>36</v>
      </c>
      <c r="F166" s="281" t="s">
        <v>193</v>
      </c>
      <c r="G166" s="279"/>
      <c r="H166" s="282">
        <v>1346</v>
      </c>
      <c r="I166" s="283"/>
      <c r="J166" s="283"/>
      <c r="K166" s="279"/>
      <c r="L166" s="279"/>
      <c r="M166" s="284"/>
      <c r="N166" s="285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7"/>
      <c r="Z166" s="15"/>
      <c r="AA166" s="15"/>
      <c r="AB166" s="15"/>
      <c r="AC166" s="15"/>
      <c r="AD166" s="15"/>
      <c r="AE166" s="15"/>
      <c r="AT166" s="288" t="s">
        <v>182</v>
      </c>
      <c r="AU166" s="288" t="s">
        <v>90</v>
      </c>
      <c r="AV166" s="15" t="s">
        <v>176</v>
      </c>
      <c r="AW166" s="15" t="s">
        <v>5</v>
      </c>
      <c r="AX166" s="15" t="s">
        <v>88</v>
      </c>
      <c r="AY166" s="288" t="s">
        <v>168</v>
      </c>
    </row>
    <row r="167" s="2" customFormat="1" ht="24" customHeight="1">
      <c r="A167" s="40"/>
      <c r="B167" s="41"/>
      <c r="C167" s="238" t="s">
        <v>209</v>
      </c>
      <c r="D167" s="289" t="s">
        <v>171</v>
      </c>
      <c r="E167" s="239" t="s">
        <v>244</v>
      </c>
      <c r="F167" s="240" t="s">
        <v>245</v>
      </c>
      <c r="G167" s="241" t="s">
        <v>224</v>
      </c>
      <c r="H167" s="242">
        <v>1346</v>
      </c>
      <c r="I167" s="243"/>
      <c r="J167" s="243"/>
      <c r="K167" s="244">
        <f>ROUND(P167*H167,2)</f>
        <v>0</v>
      </c>
      <c r="L167" s="240" t="s">
        <v>175</v>
      </c>
      <c r="M167" s="46"/>
      <c r="N167" s="245" t="s">
        <v>36</v>
      </c>
      <c r="O167" s="246" t="s">
        <v>52</v>
      </c>
      <c r="P167" s="247">
        <f>I167+J167</f>
        <v>0</v>
      </c>
      <c r="Q167" s="247">
        <f>ROUND(I167*H167,2)</f>
        <v>0</v>
      </c>
      <c r="R167" s="247">
        <f>ROUND(J167*H167,2)</f>
        <v>0</v>
      </c>
      <c r="S167" s="87"/>
      <c r="T167" s="248">
        <f>S167*H167</f>
        <v>0</v>
      </c>
      <c r="U167" s="248">
        <v>0</v>
      </c>
      <c r="V167" s="248">
        <f>U167*H167</f>
        <v>0</v>
      </c>
      <c r="W167" s="248">
        <v>0</v>
      </c>
      <c r="X167" s="248">
        <f>W167*H167</f>
        <v>0</v>
      </c>
      <c r="Y167" s="249" t="s">
        <v>36</v>
      </c>
      <c r="Z167" s="40"/>
      <c r="AA167" s="40"/>
      <c r="AB167" s="40"/>
      <c r="AC167" s="40"/>
      <c r="AD167" s="40"/>
      <c r="AE167" s="40"/>
      <c r="AR167" s="250" t="s">
        <v>176</v>
      </c>
      <c r="AT167" s="250" t="s">
        <v>171</v>
      </c>
      <c r="AU167" s="250" t="s">
        <v>90</v>
      </c>
      <c r="AY167" s="18" t="s">
        <v>168</v>
      </c>
      <c r="BE167" s="251">
        <f>IF(O167="základní",K167,0)</f>
        <v>0</v>
      </c>
      <c r="BF167" s="251">
        <f>IF(O167="snížená",K167,0)</f>
        <v>0</v>
      </c>
      <c r="BG167" s="251">
        <f>IF(O167="zákl. přenesená",K167,0)</f>
        <v>0</v>
      </c>
      <c r="BH167" s="251">
        <f>IF(O167="sníž. přenesená",K167,0)</f>
        <v>0</v>
      </c>
      <c r="BI167" s="251">
        <f>IF(O167="nulová",K167,0)</f>
        <v>0</v>
      </c>
      <c r="BJ167" s="18" t="s">
        <v>176</v>
      </c>
      <c r="BK167" s="251">
        <f>ROUND(P167*H167,2)</f>
        <v>0</v>
      </c>
      <c r="BL167" s="18" t="s">
        <v>176</v>
      </c>
      <c r="BM167" s="250" t="s">
        <v>768</v>
      </c>
    </row>
    <row r="168" s="2" customFormat="1">
      <c r="A168" s="40"/>
      <c r="B168" s="41"/>
      <c r="C168" s="42"/>
      <c r="D168" s="252" t="s">
        <v>178</v>
      </c>
      <c r="E168" s="42"/>
      <c r="F168" s="253" t="s">
        <v>247</v>
      </c>
      <c r="G168" s="42"/>
      <c r="H168" s="42"/>
      <c r="I168" s="154"/>
      <c r="J168" s="154"/>
      <c r="K168" s="42"/>
      <c r="L168" s="42"/>
      <c r="M168" s="46"/>
      <c r="N168" s="254"/>
      <c r="O168" s="255"/>
      <c r="P168" s="87"/>
      <c r="Q168" s="87"/>
      <c r="R168" s="87"/>
      <c r="S168" s="87"/>
      <c r="T168" s="87"/>
      <c r="U168" s="87"/>
      <c r="V168" s="87"/>
      <c r="W168" s="87"/>
      <c r="X168" s="87"/>
      <c r="Y168" s="88"/>
      <c r="Z168" s="40"/>
      <c r="AA168" s="40"/>
      <c r="AB168" s="40"/>
      <c r="AC168" s="40"/>
      <c r="AD168" s="40"/>
      <c r="AE168" s="40"/>
      <c r="AT168" s="18" t="s">
        <v>178</v>
      </c>
      <c r="AU168" s="18" t="s">
        <v>90</v>
      </c>
    </row>
    <row r="169" s="2" customFormat="1">
      <c r="A169" s="40"/>
      <c r="B169" s="41"/>
      <c r="C169" s="42"/>
      <c r="D169" s="252" t="s">
        <v>180</v>
      </c>
      <c r="E169" s="42"/>
      <c r="F169" s="256" t="s">
        <v>248</v>
      </c>
      <c r="G169" s="42"/>
      <c r="H169" s="42"/>
      <c r="I169" s="154"/>
      <c r="J169" s="154"/>
      <c r="K169" s="42"/>
      <c r="L169" s="42"/>
      <c r="M169" s="46"/>
      <c r="N169" s="254"/>
      <c r="O169" s="255"/>
      <c r="P169" s="87"/>
      <c r="Q169" s="87"/>
      <c r="R169" s="87"/>
      <c r="S169" s="87"/>
      <c r="T169" s="87"/>
      <c r="U169" s="87"/>
      <c r="V169" s="87"/>
      <c r="W169" s="87"/>
      <c r="X169" s="87"/>
      <c r="Y169" s="88"/>
      <c r="Z169" s="40"/>
      <c r="AA169" s="40"/>
      <c r="AB169" s="40"/>
      <c r="AC169" s="40"/>
      <c r="AD169" s="40"/>
      <c r="AE169" s="40"/>
      <c r="AT169" s="18" t="s">
        <v>180</v>
      </c>
      <c r="AU169" s="18" t="s">
        <v>90</v>
      </c>
    </row>
    <row r="170" s="13" customFormat="1">
      <c r="A170" s="13"/>
      <c r="B170" s="257"/>
      <c r="C170" s="258"/>
      <c r="D170" s="252" t="s">
        <v>182</v>
      </c>
      <c r="E170" s="259" t="s">
        <v>36</v>
      </c>
      <c r="F170" s="260" t="s">
        <v>764</v>
      </c>
      <c r="G170" s="258"/>
      <c r="H170" s="259" t="s">
        <v>36</v>
      </c>
      <c r="I170" s="261"/>
      <c r="J170" s="261"/>
      <c r="K170" s="258"/>
      <c r="L170" s="258"/>
      <c r="M170" s="262"/>
      <c r="N170" s="263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5"/>
      <c r="Z170" s="13"/>
      <c r="AA170" s="13"/>
      <c r="AB170" s="13"/>
      <c r="AC170" s="13"/>
      <c r="AD170" s="13"/>
      <c r="AE170" s="13"/>
      <c r="AT170" s="266" t="s">
        <v>182</v>
      </c>
      <c r="AU170" s="266" t="s">
        <v>90</v>
      </c>
      <c r="AV170" s="13" t="s">
        <v>88</v>
      </c>
      <c r="AW170" s="13" t="s">
        <v>5</v>
      </c>
      <c r="AX170" s="13" t="s">
        <v>81</v>
      </c>
      <c r="AY170" s="266" t="s">
        <v>168</v>
      </c>
    </row>
    <row r="171" s="14" customFormat="1">
      <c r="A171" s="14"/>
      <c r="B171" s="267"/>
      <c r="C171" s="268"/>
      <c r="D171" s="252" t="s">
        <v>182</v>
      </c>
      <c r="E171" s="269" t="s">
        <v>36</v>
      </c>
      <c r="F171" s="270" t="s">
        <v>765</v>
      </c>
      <c r="G171" s="268"/>
      <c r="H171" s="271">
        <v>1160</v>
      </c>
      <c r="I171" s="272"/>
      <c r="J171" s="272"/>
      <c r="K171" s="268"/>
      <c r="L171" s="268"/>
      <c r="M171" s="273"/>
      <c r="N171" s="274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6"/>
      <c r="Z171" s="14"/>
      <c r="AA171" s="14"/>
      <c r="AB171" s="14"/>
      <c r="AC171" s="14"/>
      <c r="AD171" s="14"/>
      <c r="AE171" s="14"/>
      <c r="AT171" s="277" t="s">
        <v>182</v>
      </c>
      <c r="AU171" s="277" t="s">
        <v>90</v>
      </c>
      <c r="AV171" s="14" t="s">
        <v>90</v>
      </c>
      <c r="AW171" s="14" t="s">
        <v>5</v>
      </c>
      <c r="AX171" s="14" t="s">
        <v>81</v>
      </c>
      <c r="AY171" s="277" t="s">
        <v>168</v>
      </c>
    </row>
    <row r="172" s="13" customFormat="1">
      <c r="A172" s="13"/>
      <c r="B172" s="257"/>
      <c r="C172" s="258"/>
      <c r="D172" s="252" t="s">
        <v>182</v>
      </c>
      <c r="E172" s="259" t="s">
        <v>36</v>
      </c>
      <c r="F172" s="260" t="s">
        <v>766</v>
      </c>
      <c r="G172" s="258"/>
      <c r="H172" s="259" t="s">
        <v>36</v>
      </c>
      <c r="I172" s="261"/>
      <c r="J172" s="261"/>
      <c r="K172" s="258"/>
      <c r="L172" s="258"/>
      <c r="M172" s="262"/>
      <c r="N172" s="263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5"/>
      <c r="Z172" s="13"/>
      <c r="AA172" s="13"/>
      <c r="AB172" s="13"/>
      <c r="AC172" s="13"/>
      <c r="AD172" s="13"/>
      <c r="AE172" s="13"/>
      <c r="AT172" s="266" t="s">
        <v>182</v>
      </c>
      <c r="AU172" s="266" t="s">
        <v>90</v>
      </c>
      <c r="AV172" s="13" t="s">
        <v>88</v>
      </c>
      <c r="AW172" s="13" t="s">
        <v>5</v>
      </c>
      <c r="AX172" s="13" t="s">
        <v>81</v>
      </c>
      <c r="AY172" s="266" t="s">
        <v>168</v>
      </c>
    </row>
    <row r="173" s="14" customFormat="1">
      <c r="A173" s="14"/>
      <c r="B173" s="267"/>
      <c r="C173" s="268"/>
      <c r="D173" s="252" t="s">
        <v>182</v>
      </c>
      <c r="E173" s="269" t="s">
        <v>36</v>
      </c>
      <c r="F173" s="270" t="s">
        <v>767</v>
      </c>
      <c r="G173" s="268"/>
      <c r="H173" s="271">
        <v>186</v>
      </c>
      <c r="I173" s="272"/>
      <c r="J173" s="272"/>
      <c r="K173" s="268"/>
      <c r="L173" s="268"/>
      <c r="M173" s="273"/>
      <c r="N173" s="274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Y173" s="276"/>
      <c r="Z173" s="14"/>
      <c r="AA173" s="14"/>
      <c r="AB173" s="14"/>
      <c r="AC173" s="14"/>
      <c r="AD173" s="14"/>
      <c r="AE173" s="14"/>
      <c r="AT173" s="277" t="s">
        <v>182</v>
      </c>
      <c r="AU173" s="277" t="s">
        <v>90</v>
      </c>
      <c r="AV173" s="14" t="s">
        <v>90</v>
      </c>
      <c r="AW173" s="14" t="s">
        <v>5</v>
      </c>
      <c r="AX173" s="14" t="s">
        <v>81</v>
      </c>
      <c r="AY173" s="277" t="s">
        <v>168</v>
      </c>
    </row>
    <row r="174" s="15" customFormat="1">
      <c r="A174" s="15"/>
      <c r="B174" s="278"/>
      <c r="C174" s="279"/>
      <c r="D174" s="252" t="s">
        <v>182</v>
      </c>
      <c r="E174" s="280" t="s">
        <v>36</v>
      </c>
      <c r="F174" s="281" t="s">
        <v>193</v>
      </c>
      <c r="G174" s="279"/>
      <c r="H174" s="282">
        <v>1346</v>
      </c>
      <c r="I174" s="283"/>
      <c r="J174" s="283"/>
      <c r="K174" s="279"/>
      <c r="L174" s="279"/>
      <c r="M174" s="284"/>
      <c r="N174" s="285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7"/>
      <c r="Z174" s="15"/>
      <c r="AA174" s="15"/>
      <c r="AB174" s="15"/>
      <c r="AC174" s="15"/>
      <c r="AD174" s="15"/>
      <c r="AE174" s="15"/>
      <c r="AT174" s="288" t="s">
        <v>182</v>
      </c>
      <c r="AU174" s="288" t="s">
        <v>90</v>
      </c>
      <c r="AV174" s="15" t="s">
        <v>176</v>
      </c>
      <c r="AW174" s="15" t="s">
        <v>5</v>
      </c>
      <c r="AX174" s="15" t="s">
        <v>88</v>
      </c>
      <c r="AY174" s="288" t="s">
        <v>168</v>
      </c>
    </row>
    <row r="175" s="2" customFormat="1" ht="24" customHeight="1">
      <c r="A175" s="40"/>
      <c r="B175" s="41"/>
      <c r="C175" s="238" t="s">
        <v>282</v>
      </c>
      <c r="D175" s="238" t="s">
        <v>171</v>
      </c>
      <c r="E175" s="239" t="s">
        <v>250</v>
      </c>
      <c r="F175" s="240" t="s">
        <v>251</v>
      </c>
      <c r="G175" s="241" t="s">
        <v>203</v>
      </c>
      <c r="H175" s="242">
        <v>452</v>
      </c>
      <c r="I175" s="243"/>
      <c r="J175" s="243"/>
      <c r="K175" s="244">
        <f>ROUND(P175*H175,2)</f>
        <v>0</v>
      </c>
      <c r="L175" s="240" t="s">
        <v>175</v>
      </c>
      <c r="M175" s="46"/>
      <c r="N175" s="245" t="s">
        <v>36</v>
      </c>
      <c r="O175" s="246" t="s">
        <v>52</v>
      </c>
      <c r="P175" s="247">
        <f>I175+J175</f>
        <v>0</v>
      </c>
      <c r="Q175" s="247">
        <f>ROUND(I175*H175,2)</f>
        <v>0</v>
      </c>
      <c r="R175" s="247">
        <f>ROUND(J175*H175,2)</f>
        <v>0</v>
      </c>
      <c r="S175" s="87"/>
      <c r="T175" s="248">
        <f>S175*H175</f>
        <v>0</v>
      </c>
      <c r="U175" s="248">
        <v>0</v>
      </c>
      <c r="V175" s="248">
        <f>U175*H175</f>
        <v>0</v>
      </c>
      <c r="W175" s="248">
        <v>0</v>
      </c>
      <c r="X175" s="248">
        <f>W175*H175</f>
        <v>0</v>
      </c>
      <c r="Y175" s="249" t="s">
        <v>36</v>
      </c>
      <c r="Z175" s="40"/>
      <c r="AA175" s="40"/>
      <c r="AB175" s="40"/>
      <c r="AC175" s="40"/>
      <c r="AD175" s="40"/>
      <c r="AE175" s="40"/>
      <c r="AR175" s="250" t="s">
        <v>176</v>
      </c>
      <c r="AT175" s="250" t="s">
        <v>171</v>
      </c>
      <c r="AU175" s="250" t="s">
        <v>90</v>
      </c>
      <c r="AY175" s="18" t="s">
        <v>168</v>
      </c>
      <c r="BE175" s="251">
        <f>IF(O175="základní",K175,0)</f>
        <v>0</v>
      </c>
      <c r="BF175" s="251">
        <f>IF(O175="snížená",K175,0)</f>
        <v>0</v>
      </c>
      <c r="BG175" s="251">
        <f>IF(O175="zákl. přenesená",K175,0)</f>
        <v>0</v>
      </c>
      <c r="BH175" s="251">
        <f>IF(O175="sníž. přenesená",K175,0)</f>
        <v>0</v>
      </c>
      <c r="BI175" s="251">
        <f>IF(O175="nulová",K175,0)</f>
        <v>0</v>
      </c>
      <c r="BJ175" s="18" t="s">
        <v>176</v>
      </c>
      <c r="BK175" s="251">
        <f>ROUND(P175*H175,2)</f>
        <v>0</v>
      </c>
      <c r="BL175" s="18" t="s">
        <v>176</v>
      </c>
      <c r="BM175" s="250" t="s">
        <v>252</v>
      </c>
    </row>
    <row r="176" s="2" customFormat="1">
      <c r="A176" s="40"/>
      <c r="B176" s="41"/>
      <c r="C176" s="42"/>
      <c r="D176" s="252" t="s">
        <v>178</v>
      </c>
      <c r="E176" s="42"/>
      <c r="F176" s="253" t="s">
        <v>253</v>
      </c>
      <c r="G176" s="42"/>
      <c r="H176" s="42"/>
      <c r="I176" s="154"/>
      <c r="J176" s="154"/>
      <c r="K176" s="42"/>
      <c r="L176" s="42"/>
      <c r="M176" s="46"/>
      <c r="N176" s="254"/>
      <c r="O176" s="255"/>
      <c r="P176" s="87"/>
      <c r="Q176" s="87"/>
      <c r="R176" s="87"/>
      <c r="S176" s="87"/>
      <c r="T176" s="87"/>
      <c r="U176" s="87"/>
      <c r="V176" s="87"/>
      <c r="W176" s="87"/>
      <c r="X176" s="87"/>
      <c r="Y176" s="88"/>
      <c r="Z176" s="40"/>
      <c r="AA176" s="40"/>
      <c r="AB176" s="40"/>
      <c r="AC176" s="40"/>
      <c r="AD176" s="40"/>
      <c r="AE176" s="40"/>
      <c r="AT176" s="18" t="s">
        <v>178</v>
      </c>
      <c r="AU176" s="18" t="s">
        <v>90</v>
      </c>
    </row>
    <row r="177" s="2" customFormat="1">
      <c r="A177" s="40"/>
      <c r="B177" s="41"/>
      <c r="C177" s="42"/>
      <c r="D177" s="252" t="s">
        <v>180</v>
      </c>
      <c r="E177" s="42"/>
      <c r="F177" s="256" t="s">
        <v>254</v>
      </c>
      <c r="G177" s="42"/>
      <c r="H177" s="42"/>
      <c r="I177" s="154"/>
      <c r="J177" s="154"/>
      <c r="K177" s="42"/>
      <c r="L177" s="42"/>
      <c r="M177" s="46"/>
      <c r="N177" s="254"/>
      <c r="O177" s="255"/>
      <c r="P177" s="87"/>
      <c r="Q177" s="87"/>
      <c r="R177" s="87"/>
      <c r="S177" s="87"/>
      <c r="T177" s="87"/>
      <c r="U177" s="87"/>
      <c r="V177" s="87"/>
      <c r="W177" s="87"/>
      <c r="X177" s="87"/>
      <c r="Y177" s="88"/>
      <c r="Z177" s="40"/>
      <c r="AA177" s="40"/>
      <c r="AB177" s="40"/>
      <c r="AC177" s="40"/>
      <c r="AD177" s="40"/>
      <c r="AE177" s="40"/>
      <c r="AT177" s="18" t="s">
        <v>180</v>
      </c>
      <c r="AU177" s="18" t="s">
        <v>90</v>
      </c>
    </row>
    <row r="178" s="13" customFormat="1">
      <c r="A178" s="13"/>
      <c r="B178" s="257"/>
      <c r="C178" s="258"/>
      <c r="D178" s="252" t="s">
        <v>182</v>
      </c>
      <c r="E178" s="259" t="s">
        <v>36</v>
      </c>
      <c r="F178" s="260" t="s">
        <v>255</v>
      </c>
      <c r="G178" s="258"/>
      <c r="H178" s="259" t="s">
        <v>36</v>
      </c>
      <c r="I178" s="261"/>
      <c r="J178" s="261"/>
      <c r="K178" s="258"/>
      <c r="L178" s="258"/>
      <c r="M178" s="262"/>
      <c r="N178" s="263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5"/>
      <c r="Z178" s="13"/>
      <c r="AA178" s="13"/>
      <c r="AB178" s="13"/>
      <c r="AC178" s="13"/>
      <c r="AD178" s="13"/>
      <c r="AE178" s="13"/>
      <c r="AT178" s="266" t="s">
        <v>182</v>
      </c>
      <c r="AU178" s="266" t="s">
        <v>90</v>
      </c>
      <c r="AV178" s="13" t="s">
        <v>88</v>
      </c>
      <c r="AW178" s="13" t="s">
        <v>5</v>
      </c>
      <c r="AX178" s="13" t="s">
        <v>81</v>
      </c>
      <c r="AY178" s="266" t="s">
        <v>168</v>
      </c>
    </row>
    <row r="179" s="13" customFormat="1">
      <c r="A179" s="13"/>
      <c r="B179" s="257"/>
      <c r="C179" s="258"/>
      <c r="D179" s="252" t="s">
        <v>182</v>
      </c>
      <c r="E179" s="259" t="s">
        <v>36</v>
      </c>
      <c r="F179" s="260" t="s">
        <v>208</v>
      </c>
      <c r="G179" s="258"/>
      <c r="H179" s="259" t="s">
        <v>36</v>
      </c>
      <c r="I179" s="261"/>
      <c r="J179" s="261"/>
      <c r="K179" s="258"/>
      <c r="L179" s="258"/>
      <c r="M179" s="262"/>
      <c r="N179" s="263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5"/>
      <c r="Z179" s="13"/>
      <c r="AA179" s="13"/>
      <c r="AB179" s="13"/>
      <c r="AC179" s="13"/>
      <c r="AD179" s="13"/>
      <c r="AE179" s="13"/>
      <c r="AT179" s="266" t="s">
        <v>182</v>
      </c>
      <c r="AU179" s="266" t="s">
        <v>90</v>
      </c>
      <c r="AV179" s="13" t="s">
        <v>88</v>
      </c>
      <c r="AW179" s="13" t="s">
        <v>5</v>
      </c>
      <c r="AX179" s="13" t="s">
        <v>81</v>
      </c>
      <c r="AY179" s="266" t="s">
        <v>168</v>
      </c>
    </row>
    <row r="180" s="14" customFormat="1">
      <c r="A180" s="14"/>
      <c r="B180" s="267"/>
      <c r="C180" s="268"/>
      <c r="D180" s="252" t="s">
        <v>182</v>
      </c>
      <c r="E180" s="269" t="s">
        <v>36</v>
      </c>
      <c r="F180" s="270" t="s">
        <v>769</v>
      </c>
      <c r="G180" s="268"/>
      <c r="H180" s="271">
        <v>102</v>
      </c>
      <c r="I180" s="272"/>
      <c r="J180" s="272"/>
      <c r="K180" s="268"/>
      <c r="L180" s="268"/>
      <c r="M180" s="273"/>
      <c r="N180" s="274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Y180" s="276"/>
      <c r="Z180" s="14"/>
      <c r="AA180" s="14"/>
      <c r="AB180" s="14"/>
      <c r="AC180" s="14"/>
      <c r="AD180" s="14"/>
      <c r="AE180" s="14"/>
      <c r="AT180" s="277" t="s">
        <v>182</v>
      </c>
      <c r="AU180" s="277" t="s">
        <v>90</v>
      </c>
      <c r="AV180" s="14" t="s">
        <v>90</v>
      </c>
      <c r="AW180" s="14" t="s">
        <v>5</v>
      </c>
      <c r="AX180" s="14" t="s">
        <v>81</v>
      </c>
      <c r="AY180" s="277" t="s">
        <v>168</v>
      </c>
    </row>
    <row r="181" s="13" customFormat="1">
      <c r="A181" s="13"/>
      <c r="B181" s="257"/>
      <c r="C181" s="258"/>
      <c r="D181" s="252" t="s">
        <v>182</v>
      </c>
      <c r="E181" s="259" t="s">
        <v>36</v>
      </c>
      <c r="F181" s="260" t="s">
        <v>259</v>
      </c>
      <c r="G181" s="258"/>
      <c r="H181" s="259" t="s">
        <v>36</v>
      </c>
      <c r="I181" s="261"/>
      <c r="J181" s="261"/>
      <c r="K181" s="258"/>
      <c r="L181" s="258"/>
      <c r="M181" s="262"/>
      <c r="N181" s="263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5"/>
      <c r="Z181" s="13"/>
      <c r="AA181" s="13"/>
      <c r="AB181" s="13"/>
      <c r="AC181" s="13"/>
      <c r="AD181" s="13"/>
      <c r="AE181" s="13"/>
      <c r="AT181" s="266" t="s">
        <v>182</v>
      </c>
      <c r="AU181" s="266" t="s">
        <v>90</v>
      </c>
      <c r="AV181" s="13" t="s">
        <v>88</v>
      </c>
      <c r="AW181" s="13" t="s">
        <v>5</v>
      </c>
      <c r="AX181" s="13" t="s">
        <v>81</v>
      </c>
      <c r="AY181" s="266" t="s">
        <v>168</v>
      </c>
    </row>
    <row r="182" s="14" customFormat="1">
      <c r="A182" s="14"/>
      <c r="B182" s="267"/>
      <c r="C182" s="268"/>
      <c r="D182" s="252" t="s">
        <v>182</v>
      </c>
      <c r="E182" s="269" t="s">
        <v>36</v>
      </c>
      <c r="F182" s="270" t="s">
        <v>770</v>
      </c>
      <c r="G182" s="268"/>
      <c r="H182" s="271">
        <v>350</v>
      </c>
      <c r="I182" s="272"/>
      <c r="J182" s="272"/>
      <c r="K182" s="268"/>
      <c r="L182" s="268"/>
      <c r="M182" s="273"/>
      <c r="N182" s="274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Y182" s="276"/>
      <c r="Z182" s="14"/>
      <c r="AA182" s="14"/>
      <c r="AB182" s="14"/>
      <c r="AC182" s="14"/>
      <c r="AD182" s="14"/>
      <c r="AE182" s="14"/>
      <c r="AT182" s="277" t="s">
        <v>182</v>
      </c>
      <c r="AU182" s="277" t="s">
        <v>90</v>
      </c>
      <c r="AV182" s="14" t="s">
        <v>90</v>
      </c>
      <c r="AW182" s="14" t="s">
        <v>5</v>
      </c>
      <c r="AX182" s="14" t="s">
        <v>81</v>
      </c>
      <c r="AY182" s="277" t="s">
        <v>168</v>
      </c>
    </row>
    <row r="183" s="15" customFormat="1">
      <c r="A183" s="15"/>
      <c r="B183" s="278"/>
      <c r="C183" s="279"/>
      <c r="D183" s="252" t="s">
        <v>182</v>
      </c>
      <c r="E183" s="280" t="s">
        <v>36</v>
      </c>
      <c r="F183" s="281" t="s">
        <v>193</v>
      </c>
      <c r="G183" s="279"/>
      <c r="H183" s="282">
        <v>452</v>
      </c>
      <c r="I183" s="283"/>
      <c r="J183" s="283"/>
      <c r="K183" s="279"/>
      <c r="L183" s="279"/>
      <c r="M183" s="284"/>
      <c r="N183" s="285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7"/>
      <c r="Z183" s="15"/>
      <c r="AA183" s="15"/>
      <c r="AB183" s="15"/>
      <c r="AC183" s="15"/>
      <c r="AD183" s="15"/>
      <c r="AE183" s="15"/>
      <c r="AT183" s="288" t="s">
        <v>182</v>
      </c>
      <c r="AU183" s="288" t="s">
        <v>90</v>
      </c>
      <c r="AV183" s="15" t="s">
        <v>176</v>
      </c>
      <c r="AW183" s="15" t="s">
        <v>5</v>
      </c>
      <c r="AX183" s="15" t="s">
        <v>88</v>
      </c>
      <c r="AY183" s="288" t="s">
        <v>168</v>
      </c>
    </row>
    <row r="184" s="2" customFormat="1" ht="24" customHeight="1">
      <c r="A184" s="40"/>
      <c r="B184" s="41"/>
      <c r="C184" s="238" t="s">
        <v>289</v>
      </c>
      <c r="D184" s="238" t="s">
        <v>171</v>
      </c>
      <c r="E184" s="239" t="s">
        <v>262</v>
      </c>
      <c r="F184" s="240" t="s">
        <v>263</v>
      </c>
      <c r="G184" s="241" t="s">
        <v>264</v>
      </c>
      <c r="H184" s="242">
        <v>207</v>
      </c>
      <c r="I184" s="243"/>
      <c r="J184" s="243"/>
      <c r="K184" s="244">
        <f>ROUND(P184*H184,2)</f>
        <v>0</v>
      </c>
      <c r="L184" s="240" t="s">
        <v>175</v>
      </c>
      <c r="M184" s="46"/>
      <c r="N184" s="245" t="s">
        <v>36</v>
      </c>
      <c r="O184" s="246" t="s">
        <v>52</v>
      </c>
      <c r="P184" s="247">
        <f>I184+J184</f>
        <v>0</v>
      </c>
      <c r="Q184" s="247">
        <f>ROUND(I184*H184,2)</f>
        <v>0</v>
      </c>
      <c r="R184" s="247">
        <f>ROUND(J184*H184,2)</f>
        <v>0</v>
      </c>
      <c r="S184" s="87"/>
      <c r="T184" s="248">
        <f>S184*H184</f>
        <v>0</v>
      </c>
      <c r="U184" s="248">
        <v>0</v>
      </c>
      <c r="V184" s="248">
        <f>U184*H184</f>
        <v>0</v>
      </c>
      <c r="W184" s="248">
        <v>0</v>
      </c>
      <c r="X184" s="248">
        <f>W184*H184</f>
        <v>0</v>
      </c>
      <c r="Y184" s="249" t="s">
        <v>36</v>
      </c>
      <c r="Z184" s="40"/>
      <c r="AA184" s="40"/>
      <c r="AB184" s="40"/>
      <c r="AC184" s="40"/>
      <c r="AD184" s="40"/>
      <c r="AE184" s="40"/>
      <c r="AR184" s="250" t="s">
        <v>176</v>
      </c>
      <c r="AT184" s="250" t="s">
        <v>171</v>
      </c>
      <c r="AU184" s="250" t="s">
        <v>90</v>
      </c>
      <c r="AY184" s="18" t="s">
        <v>168</v>
      </c>
      <c r="BE184" s="251">
        <f>IF(O184="základní",K184,0)</f>
        <v>0</v>
      </c>
      <c r="BF184" s="251">
        <f>IF(O184="snížená",K184,0)</f>
        <v>0</v>
      </c>
      <c r="BG184" s="251">
        <f>IF(O184="zákl. přenesená",K184,0)</f>
        <v>0</v>
      </c>
      <c r="BH184" s="251">
        <f>IF(O184="sníž. přenesená",K184,0)</f>
        <v>0</v>
      </c>
      <c r="BI184" s="251">
        <f>IF(O184="nulová",K184,0)</f>
        <v>0</v>
      </c>
      <c r="BJ184" s="18" t="s">
        <v>176</v>
      </c>
      <c r="BK184" s="251">
        <f>ROUND(P184*H184,2)</f>
        <v>0</v>
      </c>
      <c r="BL184" s="18" t="s">
        <v>176</v>
      </c>
      <c r="BM184" s="250" t="s">
        <v>265</v>
      </c>
    </row>
    <row r="185" s="2" customFormat="1">
      <c r="A185" s="40"/>
      <c r="B185" s="41"/>
      <c r="C185" s="42"/>
      <c r="D185" s="252" t="s">
        <v>178</v>
      </c>
      <c r="E185" s="42"/>
      <c r="F185" s="253" t="s">
        <v>266</v>
      </c>
      <c r="G185" s="42"/>
      <c r="H185" s="42"/>
      <c r="I185" s="154"/>
      <c r="J185" s="154"/>
      <c r="K185" s="42"/>
      <c r="L185" s="42"/>
      <c r="M185" s="46"/>
      <c r="N185" s="254"/>
      <c r="O185" s="255"/>
      <c r="P185" s="87"/>
      <c r="Q185" s="87"/>
      <c r="R185" s="87"/>
      <c r="S185" s="87"/>
      <c r="T185" s="87"/>
      <c r="U185" s="87"/>
      <c r="V185" s="87"/>
      <c r="W185" s="87"/>
      <c r="X185" s="87"/>
      <c r="Y185" s="88"/>
      <c r="Z185" s="40"/>
      <c r="AA185" s="40"/>
      <c r="AB185" s="40"/>
      <c r="AC185" s="40"/>
      <c r="AD185" s="40"/>
      <c r="AE185" s="40"/>
      <c r="AT185" s="18" t="s">
        <v>178</v>
      </c>
      <c r="AU185" s="18" t="s">
        <v>90</v>
      </c>
    </row>
    <row r="186" s="2" customFormat="1">
      <c r="A186" s="40"/>
      <c r="B186" s="41"/>
      <c r="C186" s="42"/>
      <c r="D186" s="252" t="s">
        <v>180</v>
      </c>
      <c r="E186" s="42"/>
      <c r="F186" s="256" t="s">
        <v>267</v>
      </c>
      <c r="G186" s="42"/>
      <c r="H186" s="42"/>
      <c r="I186" s="154"/>
      <c r="J186" s="154"/>
      <c r="K186" s="42"/>
      <c r="L186" s="42"/>
      <c r="M186" s="46"/>
      <c r="N186" s="254"/>
      <c r="O186" s="255"/>
      <c r="P186" s="87"/>
      <c r="Q186" s="87"/>
      <c r="R186" s="87"/>
      <c r="S186" s="87"/>
      <c r="T186" s="87"/>
      <c r="U186" s="87"/>
      <c r="V186" s="87"/>
      <c r="W186" s="87"/>
      <c r="X186" s="87"/>
      <c r="Y186" s="88"/>
      <c r="Z186" s="40"/>
      <c r="AA186" s="40"/>
      <c r="AB186" s="40"/>
      <c r="AC186" s="40"/>
      <c r="AD186" s="40"/>
      <c r="AE186" s="40"/>
      <c r="AT186" s="18" t="s">
        <v>180</v>
      </c>
      <c r="AU186" s="18" t="s">
        <v>90</v>
      </c>
    </row>
    <row r="187" s="14" customFormat="1">
      <c r="A187" s="14"/>
      <c r="B187" s="267"/>
      <c r="C187" s="268"/>
      <c r="D187" s="252" t="s">
        <v>182</v>
      </c>
      <c r="E187" s="269" t="s">
        <v>36</v>
      </c>
      <c r="F187" s="270" t="s">
        <v>771</v>
      </c>
      <c r="G187" s="268"/>
      <c r="H187" s="271">
        <v>207</v>
      </c>
      <c r="I187" s="272"/>
      <c r="J187" s="272"/>
      <c r="K187" s="268"/>
      <c r="L187" s="268"/>
      <c r="M187" s="273"/>
      <c r="N187" s="274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Y187" s="276"/>
      <c r="Z187" s="14"/>
      <c r="AA187" s="14"/>
      <c r="AB187" s="14"/>
      <c r="AC187" s="14"/>
      <c r="AD187" s="14"/>
      <c r="AE187" s="14"/>
      <c r="AT187" s="277" t="s">
        <v>182</v>
      </c>
      <c r="AU187" s="277" t="s">
        <v>90</v>
      </c>
      <c r="AV187" s="14" t="s">
        <v>90</v>
      </c>
      <c r="AW187" s="14" t="s">
        <v>5</v>
      </c>
      <c r="AX187" s="14" t="s">
        <v>81</v>
      </c>
      <c r="AY187" s="277" t="s">
        <v>168</v>
      </c>
    </row>
    <row r="188" s="15" customFormat="1">
      <c r="A188" s="15"/>
      <c r="B188" s="278"/>
      <c r="C188" s="279"/>
      <c r="D188" s="252" t="s">
        <v>182</v>
      </c>
      <c r="E188" s="280" t="s">
        <v>36</v>
      </c>
      <c r="F188" s="281" t="s">
        <v>193</v>
      </c>
      <c r="G188" s="279"/>
      <c r="H188" s="282">
        <v>207</v>
      </c>
      <c r="I188" s="283"/>
      <c r="J188" s="283"/>
      <c r="K188" s="279"/>
      <c r="L188" s="279"/>
      <c r="M188" s="284"/>
      <c r="N188" s="285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7"/>
      <c r="Z188" s="15"/>
      <c r="AA188" s="15"/>
      <c r="AB188" s="15"/>
      <c r="AC188" s="15"/>
      <c r="AD188" s="15"/>
      <c r="AE188" s="15"/>
      <c r="AT188" s="288" t="s">
        <v>182</v>
      </c>
      <c r="AU188" s="288" t="s">
        <v>90</v>
      </c>
      <c r="AV188" s="15" t="s">
        <v>176</v>
      </c>
      <c r="AW188" s="15" t="s">
        <v>5</v>
      </c>
      <c r="AX188" s="15" t="s">
        <v>88</v>
      </c>
      <c r="AY188" s="288" t="s">
        <v>168</v>
      </c>
    </row>
    <row r="189" s="2" customFormat="1" ht="24" customHeight="1">
      <c r="A189" s="40"/>
      <c r="B189" s="41"/>
      <c r="C189" s="238" t="s">
        <v>298</v>
      </c>
      <c r="D189" s="289" t="s">
        <v>171</v>
      </c>
      <c r="E189" s="239" t="s">
        <v>276</v>
      </c>
      <c r="F189" s="240" t="s">
        <v>277</v>
      </c>
      <c r="G189" s="241" t="s">
        <v>278</v>
      </c>
      <c r="H189" s="242">
        <v>1996</v>
      </c>
      <c r="I189" s="243"/>
      <c r="J189" s="243"/>
      <c r="K189" s="244">
        <f>ROUND(P189*H189,2)</f>
        <v>0</v>
      </c>
      <c r="L189" s="240" t="s">
        <v>175</v>
      </c>
      <c r="M189" s="46"/>
      <c r="N189" s="245" t="s">
        <v>36</v>
      </c>
      <c r="O189" s="246" t="s">
        <v>52</v>
      </c>
      <c r="P189" s="247">
        <f>I189+J189</f>
        <v>0</v>
      </c>
      <c r="Q189" s="247">
        <f>ROUND(I189*H189,2)</f>
        <v>0</v>
      </c>
      <c r="R189" s="247">
        <f>ROUND(J189*H189,2)</f>
        <v>0</v>
      </c>
      <c r="S189" s="87"/>
      <c r="T189" s="248">
        <f>S189*H189</f>
        <v>0</v>
      </c>
      <c r="U189" s="248">
        <v>0</v>
      </c>
      <c r="V189" s="248">
        <f>U189*H189</f>
        <v>0</v>
      </c>
      <c r="W189" s="248">
        <v>0</v>
      </c>
      <c r="X189" s="248">
        <f>W189*H189</f>
        <v>0</v>
      </c>
      <c r="Y189" s="249" t="s">
        <v>36</v>
      </c>
      <c r="Z189" s="40"/>
      <c r="AA189" s="40"/>
      <c r="AB189" s="40"/>
      <c r="AC189" s="40"/>
      <c r="AD189" s="40"/>
      <c r="AE189" s="40"/>
      <c r="AR189" s="250" t="s">
        <v>176</v>
      </c>
      <c r="AT189" s="250" t="s">
        <v>171</v>
      </c>
      <c r="AU189" s="250" t="s">
        <v>90</v>
      </c>
      <c r="AY189" s="18" t="s">
        <v>168</v>
      </c>
      <c r="BE189" s="251">
        <f>IF(O189="základní",K189,0)</f>
        <v>0</v>
      </c>
      <c r="BF189" s="251">
        <f>IF(O189="snížená",K189,0)</f>
        <v>0</v>
      </c>
      <c r="BG189" s="251">
        <f>IF(O189="zákl. přenesená",K189,0)</f>
        <v>0</v>
      </c>
      <c r="BH189" s="251">
        <f>IF(O189="sníž. přenesená",K189,0)</f>
        <v>0</v>
      </c>
      <c r="BI189" s="251">
        <f>IF(O189="nulová",K189,0)</f>
        <v>0</v>
      </c>
      <c r="BJ189" s="18" t="s">
        <v>176</v>
      </c>
      <c r="BK189" s="251">
        <f>ROUND(P189*H189,2)</f>
        <v>0</v>
      </c>
      <c r="BL189" s="18" t="s">
        <v>176</v>
      </c>
      <c r="BM189" s="250" t="s">
        <v>772</v>
      </c>
    </row>
    <row r="190" s="2" customFormat="1">
      <c r="A190" s="40"/>
      <c r="B190" s="41"/>
      <c r="C190" s="42"/>
      <c r="D190" s="252" t="s">
        <v>178</v>
      </c>
      <c r="E190" s="42"/>
      <c r="F190" s="253" t="s">
        <v>280</v>
      </c>
      <c r="G190" s="42"/>
      <c r="H190" s="42"/>
      <c r="I190" s="154"/>
      <c r="J190" s="154"/>
      <c r="K190" s="42"/>
      <c r="L190" s="42"/>
      <c r="M190" s="46"/>
      <c r="N190" s="254"/>
      <c r="O190" s="255"/>
      <c r="P190" s="87"/>
      <c r="Q190" s="87"/>
      <c r="R190" s="87"/>
      <c r="S190" s="87"/>
      <c r="T190" s="87"/>
      <c r="U190" s="87"/>
      <c r="V190" s="87"/>
      <c r="W190" s="87"/>
      <c r="X190" s="87"/>
      <c r="Y190" s="88"/>
      <c r="Z190" s="40"/>
      <c r="AA190" s="40"/>
      <c r="AB190" s="40"/>
      <c r="AC190" s="40"/>
      <c r="AD190" s="40"/>
      <c r="AE190" s="40"/>
      <c r="AT190" s="18" t="s">
        <v>178</v>
      </c>
      <c r="AU190" s="18" t="s">
        <v>90</v>
      </c>
    </row>
    <row r="191" s="2" customFormat="1">
      <c r="A191" s="40"/>
      <c r="B191" s="41"/>
      <c r="C191" s="42"/>
      <c r="D191" s="252" t="s">
        <v>180</v>
      </c>
      <c r="E191" s="42"/>
      <c r="F191" s="256" t="s">
        <v>281</v>
      </c>
      <c r="G191" s="42"/>
      <c r="H191" s="42"/>
      <c r="I191" s="154"/>
      <c r="J191" s="154"/>
      <c r="K191" s="42"/>
      <c r="L191" s="42"/>
      <c r="M191" s="46"/>
      <c r="N191" s="254"/>
      <c r="O191" s="255"/>
      <c r="P191" s="87"/>
      <c r="Q191" s="87"/>
      <c r="R191" s="87"/>
      <c r="S191" s="87"/>
      <c r="T191" s="87"/>
      <c r="U191" s="87"/>
      <c r="V191" s="87"/>
      <c r="W191" s="87"/>
      <c r="X191" s="87"/>
      <c r="Y191" s="88"/>
      <c r="Z191" s="40"/>
      <c r="AA191" s="40"/>
      <c r="AB191" s="40"/>
      <c r="AC191" s="40"/>
      <c r="AD191" s="40"/>
      <c r="AE191" s="40"/>
      <c r="AT191" s="18" t="s">
        <v>180</v>
      </c>
      <c r="AU191" s="18" t="s">
        <v>90</v>
      </c>
    </row>
    <row r="192" s="13" customFormat="1">
      <c r="A192" s="13"/>
      <c r="B192" s="257"/>
      <c r="C192" s="258"/>
      <c r="D192" s="252" t="s">
        <v>182</v>
      </c>
      <c r="E192" s="259" t="s">
        <v>36</v>
      </c>
      <c r="F192" s="260" t="s">
        <v>764</v>
      </c>
      <c r="G192" s="258"/>
      <c r="H192" s="259" t="s">
        <v>36</v>
      </c>
      <c r="I192" s="261"/>
      <c r="J192" s="261"/>
      <c r="K192" s="258"/>
      <c r="L192" s="258"/>
      <c r="M192" s="262"/>
      <c r="N192" s="263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5"/>
      <c r="Z192" s="13"/>
      <c r="AA192" s="13"/>
      <c r="AB192" s="13"/>
      <c r="AC192" s="13"/>
      <c r="AD192" s="13"/>
      <c r="AE192" s="13"/>
      <c r="AT192" s="266" t="s">
        <v>182</v>
      </c>
      <c r="AU192" s="266" t="s">
        <v>90</v>
      </c>
      <c r="AV192" s="13" t="s">
        <v>88</v>
      </c>
      <c r="AW192" s="13" t="s">
        <v>5</v>
      </c>
      <c r="AX192" s="13" t="s">
        <v>81</v>
      </c>
      <c r="AY192" s="266" t="s">
        <v>168</v>
      </c>
    </row>
    <row r="193" s="14" customFormat="1">
      <c r="A193" s="14"/>
      <c r="B193" s="267"/>
      <c r="C193" s="268"/>
      <c r="D193" s="252" t="s">
        <v>182</v>
      </c>
      <c r="E193" s="269" t="s">
        <v>36</v>
      </c>
      <c r="F193" s="270" t="s">
        <v>773</v>
      </c>
      <c r="G193" s="268"/>
      <c r="H193" s="271">
        <v>1718.519</v>
      </c>
      <c r="I193" s="272"/>
      <c r="J193" s="272"/>
      <c r="K193" s="268"/>
      <c r="L193" s="268"/>
      <c r="M193" s="273"/>
      <c r="N193" s="274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Y193" s="276"/>
      <c r="Z193" s="14"/>
      <c r="AA193" s="14"/>
      <c r="AB193" s="14"/>
      <c r="AC193" s="14"/>
      <c r="AD193" s="14"/>
      <c r="AE193" s="14"/>
      <c r="AT193" s="277" t="s">
        <v>182</v>
      </c>
      <c r="AU193" s="277" t="s">
        <v>90</v>
      </c>
      <c r="AV193" s="14" t="s">
        <v>90</v>
      </c>
      <c r="AW193" s="14" t="s">
        <v>5</v>
      </c>
      <c r="AX193" s="14" t="s">
        <v>81</v>
      </c>
      <c r="AY193" s="277" t="s">
        <v>168</v>
      </c>
    </row>
    <row r="194" s="13" customFormat="1">
      <c r="A194" s="13"/>
      <c r="B194" s="257"/>
      <c r="C194" s="258"/>
      <c r="D194" s="252" t="s">
        <v>182</v>
      </c>
      <c r="E194" s="259" t="s">
        <v>36</v>
      </c>
      <c r="F194" s="260" t="s">
        <v>766</v>
      </c>
      <c r="G194" s="258"/>
      <c r="H194" s="259" t="s">
        <v>36</v>
      </c>
      <c r="I194" s="261"/>
      <c r="J194" s="261"/>
      <c r="K194" s="258"/>
      <c r="L194" s="258"/>
      <c r="M194" s="262"/>
      <c r="N194" s="263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5"/>
      <c r="Z194" s="13"/>
      <c r="AA194" s="13"/>
      <c r="AB194" s="13"/>
      <c r="AC194" s="13"/>
      <c r="AD194" s="13"/>
      <c r="AE194" s="13"/>
      <c r="AT194" s="266" t="s">
        <v>182</v>
      </c>
      <c r="AU194" s="266" t="s">
        <v>90</v>
      </c>
      <c r="AV194" s="13" t="s">
        <v>88</v>
      </c>
      <c r="AW194" s="13" t="s">
        <v>5</v>
      </c>
      <c r="AX194" s="13" t="s">
        <v>81</v>
      </c>
      <c r="AY194" s="266" t="s">
        <v>168</v>
      </c>
    </row>
    <row r="195" s="14" customFormat="1">
      <c r="A195" s="14"/>
      <c r="B195" s="267"/>
      <c r="C195" s="268"/>
      <c r="D195" s="252" t="s">
        <v>182</v>
      </c>
      <c r="E195" s="269" t="s">
        <v>36</v>
      </c>
      <c r="F195" s="270" t="s">
        <v>774</v>
      </c>
      <c r="G195" s="268"/>
      <c r="H195" s="271">
        <v>275.55599999999998</v>
      </c>
      <c r="I195" s="272"/>
      <c r="J195" s="272"/>
      <c r="K195" s="268"/>
      <c r="L195" s="268"/>
      <c r="M195" s="273"/>
      <c r="N195" s="274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Y195" s="276"/>
      <c r="Z195" s="14"/>
      <c r="AA195" s="14"/>
      <c r="AB195" s="14"/>
      <c r="AC195" s="14"/>
      <c r="AD195" s="14"/>
      <c r="AE195" s="14"/>
      <c r="AT195" s="277" t="s">
        <v>182</v>
      </c>
      <c r="AU195" s="277" t="s">
        <v>90</v>
      </c>
      <c r="AV195" s="14" t="s">
        <v>90</v>
      </c>
      <c r="AW195" s="14" t="s">
        <v>5</v>
      </c>
      <c r="AX195" s="14" t="s">
        <v>81</v>
      </c>
      <c r="AY195" s="277" t="s">
        <v>168</v>
      </c>
    </row>
    <row r="196" s="14" customFormat="1">
      <c r="A196" s="14"/>
      <c r="B196" s="267"/>
      <c r="C196" s="268"/>
      <c r="D196" s="252" t="s">
        <v>182</v>
      </c>
      <c r="E196" s="269" t="s">
        <v>36</v>
      </c>
      <c r="F196" s="270" t="s">
        <v>775</v>
      </c>
      <c r="G196" s="268"/>
      <c r="H196" s="271">
        <v>1.925</v>
      </c>
      <c r="I196" s="272"/>
      <c r="J196" s="272"/>
      <c r="K196" s="268"/>
      <c r="L196" s="268"/>
      <c r="M196" s="273"/>
      <c r="N196" s="274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Y196" s="276"/>
      <c r="Z196" s="14"/>
      <c r="AA196" s="14"/>
      <c r="AB196" s="14"/>
      <c r="AC196" s="14"/>
      <c r="AD196" s="14"/>
      <c r="AE196" s="14"/>
      <c r="AT196" s="277" t="s">
        <v>182</v>
      </c>
      <c r="AU196" s="277" t="s">
        <v>90</v>
      </c>
      <c r="AV196" s="14" t="s">
        <v>90</v>
      </c>
      <c r="AW196" s="14" t="s">
        <v>5</v>
      </c>
      <c r="AX196" s="14" t="s">
        <v>81</v>
      </c>
      <c r="AY196" s="277" t="s">
        <v>168</v>
      </c>
    </row>
    <row r="197" s="15" customFormat="1">
      <c r="A197" s="15"/>
      <c r="B197" s="278"/>
      <c r="C197" s="279"/>
      <c r="D197" s="252" t="s">
        <v>182</v>
      </c>
      <c r="E197" s="280" t="s">
        <v>36</v>
      </c>
      <c r="F197" s="281" t="s">
        <v>193</v>
      </c>
      <c r="G197" s="279"/>
      <c r="H197" s="282">
        <v>1996</v>
      </c>
      <c r="I197" s="283"/>
      <c r="J197" s="283"/>
      <c r="K197" s="279"/>
      <c r="L197" s="279"/>
      <c r="M197" s="284"/>
      <c r="N197" s="285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7"/>
      <c r="Z197" s="15"/>
      <c r="AA197" s="15"/>
      <c r="AB197" s="15"/>
      <c r="AC197" s="15"/>
      <c r="AD197" s="15"/>
      <c r="AE197" s="15"/>
      <c r="AT197" s="288" t="s">
        <v>182</v>
      </c>
      <c r="AU197" s="288" t="s">
        <v>90</v>
      </c>
      <c r="AV197" s="15" t="s">
        <v>176</v>
      </c>
      <c r="AW197" s="15" t="s">
        <v>5</v>
      </c>
      <c r="AX197" s="15" t="s">
        <v>88</v>
      </c>
      <c r="AY197" s="288" t="s">
        <v>168</v>
      </c>
    </row>
    <row r="198" s="2" customFormat="1" ht="24" customHeight="1">
      <c r="A198" s="40"/>
      <c r="B198" s="41"/>
      <c r="C198" s="238" t="s">
        <v>9</v>
      </c>
      <c r="D198" s="238" t="s">
        <v>171</v>
      </c>
      <c r="E198" s="239" t="s">
        <v>290</v>
      </c>
      <c r="F198" s="240" t="s">
        <v>291</v>
      </c>
      <c r="G198" s="241" t="s">
        <v>292</v>
      </c>
      <c r="H198" s="242">
        <v>3.3999999999999999</v>
      </c>
      <c r="I198" s="243"/>
      <c r="J198" s="243"/>
      <c r="K198" s="244">
        <f>ROUND(P198*H198,2)</f>
        <v>0</v>
      </c>
      <c r="L198" s="240" t="s">
        <v>175</v>
      </c>
      <c r="M198" s="46"/>
      <c r="N198" s="245" t="s">
        <v>36</v>
      </c>
      <c r="O198" s="246" t="s">
        <v>52</v>
      </c>
      <c r="P198" s="247">
        <f>I198+J198</f>
        <v>0</v>
      </c>
      <c r="Q198" s="247">
        <f>ROUND(I198*H198,2)</f>
        <v>0</v>
      </c>
      <c r="R198" s="247">
        <f>ROUND(J198*H198,2)</f>
        <v>0</v>
      </c>
      <c r="S198" s="87"/>
      <c r="T198" s="248">
        <f>S198*H198</f>
        <v>0</v>
      </c>
      <c r="U198" s="248">
        <v>0</v>
      </c>
      <c r="V198" s="248">
        <f>U198*H198</f>
        <v>0</v>
      </c>
      <c r="W198" s="248">
        <v>0</v>
      </c>
      <c r="X198" s="248">
        <f>W198*H198</f>
        <v>0</v>
      </c>
      <c r="Y198" s="249" t="s">
        <v>36</v>
      </c>
      <c r="Z198" s="40"/>
      <c r="AA198" s="40"/>
      <c r="AB198" s="40"/>
      <c r="AC198" s="40"/>
      <c r="AD198" s="40"/>
      <c r="AE198" s="40"/>
      <c r="AR198" s="250" t="s">
        <v>176</v>
      </c>
      <c r="AT198" s="250" t="s">
        <v>171</v>
      </c>
      <c r="AU198" s="250" t="s">
        <v>90</v>
      </c>
      <c r="AY198" s="18" t="s">
        <v>168</v>
      </c>
      <c r="BE198" s="251">
        <f>IF(O198="základní",K198,0)</f>
        <v>0</v>
      </c>
      <c r="BF198" s="251">
        <f>IF(O198="snížená",K198,0)</f>
        <v>0</v>
      </c>
      <c r="BG198" s="251">
        <f>IF(O198="zákl. přenesená",K198,0)</f>
        <v>0</v>
      </c>
      <c r="BH198" s="251">
        <f>IF(O198="sníž. přenesená",K198,0)</f>
        <v>0</v>
      </c>
      <c r="BI198" s="251">
        <f>IF(O198="nulová",K198,0)</f>
        <v>0</v>
      </c>
      <c r="BJ198" s="18" t="s">
        <v>176</v>
      </c>
      <c r="BK198" s="251">
        <f>ROUND(P198*H198,2)</f>
        <v>0</v>
      </c>
      <c r="BL198" s="18" t="s">
        <v>176</v>
      </c>
      <c r="BM198" s="250" t="s">
        <v>776</v>
      </c>
    </row>
    <row r="199" s="2" customFormat="1">
      <c r="A199" s="40"/>
      <c r="B199" s="41"/>
      <c r="C199" s="42"/>
      <c r="D199" s="252" t="s">
        <v>178</v>
      </c>
      <c r="E199" s="42"/>
      <c r="F199" s="253" t="s">
        <v>294</v>
      </c>
      <c r="G199" s="42"/>
      <c r="H199" s="42"/>
      <c r="I199" s="154"/>
      <c r="J199" s="154"/>
      <c r="K199" s="42"/>
      <c r="L199" s="42"/>
      <c r="M199" s="46"/>
      <c r="N199" s="254"/>
      <c r="O199" s="255"/>
      <c r="P199" s="87"/>
      <c r="Q199" s="87"/>
      <c r="R199" s="87"/>
      <c r="S199" s="87"/>
      <c r="T199" s="87"/>
      <c r="U199" s="87"/>
      <c r="V199" s="87"/>
      <c r="W199" s="87"/>
      <c r="X199" s="87"/>
      <c r="Y199" s="88"/>
      <c r="Z199" s="40"/>
      <c r="AA199" s="40"/>
      <c r="AB199" s="40"/>
      <c r="AC199" s="40"/>
      <c r="AD199" s="40"/>
      <c r="AE199" s="40"/>
      <c r="AT199" s="18" t="s">
        <v>178</v>
      </c>
      <c r="AU199" s="18" t="s">
        <v>90</v>
      </c>
    </row>
    <row r="200" s="2" customFormat="1">
      <c r="A200" s="40"/>
      <c r="B200" s="41"/>
      <c r="C200" s="42"/>
      <c r="D200" s="252" t="s">
        <v>180</v>
      </c>
      <c r="E200" s="42"/>
      <c r="F200" s="256" t="s">
        <v>295</v>
      </c>
      <c r="G200" s="42"/>
      <c r="H200" s="42"/>
      <c r="I200" s="154"/>
      <c r="J200" s="154"/>
      <c r="K200" s="42"/>
      <c r="L200" s="42"/>
      <c r="M200" s="46"/>
      <c r="N200" s="254"/>
      <c r="O200" s="255"/>
      <c r="P200" s="87"/>
      <c r="Q200" s="87"/>
      <c r="R200" s="87"/>
      <c r="S200" s="87"/>
      <c r="T200" s="87"/>
      <c r="U200" s="87"/>
      <c r="V200" s="87"/>
      <c r="W200" s="87"/>
      <c r="X200" s="87"/>
      <c r="Y200" s="88"/>
      <c r="Z200" s="40"/>
      <c r="AA200" s="40"/>
      <c r="AB200" s="40"/>
      <c r="AC200" s="40"/>
      <c r="AD200" s="40"/>
      <c r="AE200" s="40"/>
      <c r="AT200" s="18" t="s">
        <v>180</v>
      </c>
      <c r="AU200" s="18" t="s">
        <v>90</v>
      </c>
    </row>
    <row r="201" s="14" customFormat="1">
      <c r="A201" s="14"/>
      <c r="B201" s="267"/>
      <c r="C201" s="268"/>
      <c r="D201" s="252" t="s">
        <v>182</v>
      </c>
      <c r="E201" s="269" t="s">
        <v>36</v>
      </c>
      <c r="F201" s="270" t="s">
        <v>777</v>
      </c>
      <c r="G201" s="268"/>
      <c r="H201" s="271">
        <v>0.20000000000000001</v>
      </c>
      <c r="I201" s="272"/>
      <c r="J201" s="272"/>
      <c r="K201" s="268"/>
      <c r="L201" s="268"/>
      <c r="M201" s="273"/>
      <c r="N201" s="274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6"/>
      <c r="Z201" s="14"/>
      <c r="AA201" s="14"/>
      <c r="AB201" s="14"/>
      <c r="AC201" s="14"/>
      <c r="AD201" s="14"/>
      <c r="AE201" s="14"/>
      <c r="AT201" s="277" t="s">
        <v>182</v>
      </c>
      <c r="AU201" s="277" t="s">
        <v>90</v>
      </c>
      <c r="AV201" s="14" t="s">
        <v>90</v>
      </c>
      <c r="AW201" s="14" t="s">
        <v>5</v>
      </c>
      <c r="AX201" s="14" t="s">
        <v>81</v>
      </c>
      <c r="AY201" s="277" t="s">
        <v>168</v>
      </c>
    </row>
    <row r="202" s="14" customFormat="1">
      <c r="A202" s="14"/>
      <c r="B202" s="267"/>
      <c r="C202" s="268"/>
      <c r="D202" s="252" t="s">
        <v>182</v>
      </c>
      <c r="E202" s="269" t="s">
        <v>36</v>
      </c>
      <c r="F202" s="270" t="s">
        <v>778</v>
      </c>
      <c r="G202" s="268"/>
      <c r="H202" s="271">
        <v>3.2000000000000002</v>
      </c>
      <c r="I202" s="272"/>
      <c r="J202" s="272"/>
      <c r="K202" s="268"/>
      <c r="L202" s="268"/>
      <c r="M202" s="273"/>
      <c r="N202" s="274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Y202" s="276"/>
      <c r="Z202" s="14"/>
      <c r="AA202" s="14"/>
      <c r="AB202" s="14"/>
      <c r="AC202" s="14"/>
      <c r="AD202" s="14"/>
      <c r="AE202" s="14"/>
      <c r="AT202" s="277" t="s">
        <v>182</v>
      </c>
      <c r="AU202" s="277" t="s">
        <v>90</v>
      </c>
      <c r="AV202" s="14" t="s">
        <v>90</v>
      </c>
      <c r="AW202" s="14" t="s">
        <v>5</v>
      </c>
      <c r="AX202" s="14" t="s">
        <v>81</v>
      </c>
      <c r="AY202" s="277" t="s">
        <v>168</v>
      </c>
    </row>
    <row r="203" s="15" customFormat="1">
      <c r="A203" s="15"/>
      <c r="B203" s="278"/>
      <c r="C203" s="279"/>
      <c r="D203" s="252" t="s">
        <v>182</v>
      </c>
      <c r="E203" s="280" t="s">
        <v>36</v>
      </c>
      <c r="F203" s="281" t="s">
        <v>193</v>
      </c>
      <c r="G203" s="279"/>
      <c r="H203" s="282">
        <v>3.3999999999999999</v>
      </c>
      <c r="I203" s="283"/>
      <c r="J203" s="283"/>
      <c r="K203" s="279"/>
      <c r="L203" s="279"/>
      <c r="M203" s="284"/>
      <c r="N203" s="285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7"/>
      <c r="Z203" s="15"/>
      <c r="AA203" s="15"/>
      <c r="AB203" s="15"/>
      <c r="AC203" s="15"/>
      <c r="AD203" s="15"/>
      <c r="AE203" s="15"/>
      <c r="AT203" s="288" t="s">
        <v>182</v>
      </c>
      <c r="AU203" s="288" t="s">
        <v>90</v>
      </c>
      <c r="AV203" s="15" t="s">
        <v>176</v>
      </c>
      <c r="AW203" s="15" t="s">
        <v>5</v>
      </c>
      <c r="AX203" s="15" t="s">
        <v>88</v>
      </c>
      <c r="AY203" s="288" t="s">
        <v>168</v>
      </c>
    </row>
    <row r="204" s="2" customFormat="1" ht="24" customHeight="1">
      <c r="A204" s="40"/>
      <c r="B204" s="41"/>
      <c r="C204" s="238" t="s">
        <v>310</v>
      </c>
      <c r="D204" s="238" t="s">
        <v>171</v>
      </c>
      <c r="E204" s="239" t="s">
        <v>779</v>
      </c>
      <c r="F204" s="240" t="s">
        <v>780</v>
      </c>
      <c r="G204" s="241" t="s">
        <v>224</v>
      </c>
      <c r="H204" s="242">
        <v>3926</v>
      </c>
      <c r="I204" s="243"/>
      <c r="J204" s="243"/>
      <c r="K204" s="244">
        <f>ROUND(P204*H204,2)</f>
        <v>0</v>
      </c>
      <c r="L204" s="240" t="s">
        <v>175</v>
      </c>
      <c r="M204" s="46"/>
      <c r="N204" s="245" t="s">
        <v>36</v>
      </c>
      <c r="O204" s="246" t="s">
        <v>52</v>
      </c>
      <c r="P204" s="247">
        <f>I204+J204</f>
        <v>0</v>
      </c>
      <c r="Q204" s="247">
        <f>ROUND(I204*H204,2)</f>
        <v>0</v>
      </c>
      <c r="R204" s="247">
        <f>ROUND(J204*H204,2)</f>
        <v>0</v>
      </c>
      <c r="S204" s="87"/>
      <c r="T204" s="248">
        <f>S204*H204</f>
        <v>0</v>
      </c>
      <c r="U204" s="248">
        <v>0</v>
      </c>
      <c r="V204" s="248">
        <f>U204*H204</f>
        <v>0</v>
      </c>
      <c r="W204" s="248">
        <v>0</v>
      </c>
      <c r="X204" s="248">
        <f>W204*H204</f>
        <v>0</v>
      </c>
      <c r="Y204" s="249" t="s">
        <v>36</v>
      </c>
      <c r="Z204" s="40"/>
      <c r="AA204" s="40"/>
      <c r="AB204" s="40"/>
      <c r="AC204" s="40"/>
      <c r="AD204" s="40"/>
      <c r="AE204" s="40"/>
      <c r="AR204" s="250" t="s">
        <v>176</v>
      </c>
      <c r="AT204" s="250" t="s">
        <v>171</v>
      </c>
      <c r="AU204" s="250" t="s">
        <v>90</v>
      </c>
      <c r="AY204" s="18" t="s">
        <v>168</v>
      </c>
      <c r="BE204" s="251">
        <f>IF(O204="základní",K204,0)</f>
        <v>0</v>
      </c>
      <c r="BF204" s="251">
        <f>IF(O204="snížená",K204,0)</f>
        <v>0</v>
      </c>
      <c r="BG204" s="251">
        <f>IF(O204="zákl. přenesená",K204,0)</f>
        <v>0</v>
      </c>
      <c r="BH204" s="251">
        <f>IF(O204="sníž. přenesená",K204,0)</f>
        <v>0</v>
      </c>
      <c r="BI204" s="251">
        <f>IF(O204="nulová",K204,0)</f>
        <v>0</v>
      </c>
      <c r="BJ204" s="18" t="s">
        <v>176</v>
      </c>
      <c r="BK204" s="251">
        <f>ROUND(P204*H204,2)</f>
        <v>0</v>
      </c>
      <c r="BL204" s="18" t="s">
        <v>176</v>
      </c>
      <c r="BM204" s="250" t="s">
        <v>781</v>
      </c>
    </row>
    <row r="205" s="2" customFormat="1">
      <c r="A205" s="40"/>
      <c r="B205" s="41"/>
      <c r="C205" s="42"/>
      <c r="D205" s="252" t="s">
        <v>178</v>
      </c>
      <c r="E205" s="42"/>
      <c r="F205" s="253" t="s">
        <v>782</v>
      </c>
      <c r="G205" s="42"/>
      <c r="H205" s="42"/>
      <c r="I205" s="154"/>
      <c r="J205" s="154"/>
      <c r="K205" s="42"/>
      <c r="L205" s="42"/>
      <c r="M205" s="46"/>
      <c r="N205" s="254"/>
      <c r="O205" s="255"/>
      <c r="P205" s="87"/>
      <c r="Q205" s="87"/>
      <c r="R205" s="87"/>
      <c r="S205" s="87"/>
      <c r="T205" s="87"/>
      <c r="U205" s="87"/>
      <c r="V205" s="87"/>
      <c r="W205" s="87"/>
      <c r="X205" s="87"/>
      <c r="Y205" s="88"/>
      <c r="Z205" s="40"/>
      <c r="AA205" s="40"/>
      <c r="AB205" s="40"/>
      <c r="AC205" s="40"/>
      <c r="AD205" s="40"/>
      <c r="AE205" s="40"/>
      <c r="AT205" s="18" t="s">
        <v>178</v>
      </c>
      <c r="AU205" s="18" t="s">
        <v>90</v>
      </c>
    </row>
    <row r="206" s="2" customFormat="1">
      <c r="A206" s="40"/>
      <c r="B206" s="41"/>
      <c r="C206" s="42"/>
      <c r="D206" s="252" t="s">
        <v>180</v>
      </c>
      <c r="E206" s="42"/>
      <c r="F206" s="256" t="s">
        <v>783</v>
      </c>
      <c r="G206" s="42"/>
      <c r="H206" s="42"/>
      <c r="I206" s="154"/>
      <c r="J206" s="154"/>
      <c r="K206" s="42"/>
      <c r="L206" s="42"/>
      <c r="M206" s="46"/>
      <c r="N206" s="254"/>
      <c r="O206" s="255"/>
      <c r="P206" s="87"/>
      <c r="Q206" s="87"/>
      <c r="R206" s="87"/>
      <c r="S206" s="87"/>
      <c r="T206" s="87"/>
      <c r="U206" s="87"/>
      <c r="V206" s="87"/>
      <c r="W206" s="87"/>
      <c r="X206" s="87"/>
      <c r="Y206" s="88"/>
      <c r="Z206" s="40"/>
      <c r="AA206" s="40"/>
      <c r="AB206" s="40"/>
      <c r="AC206" s="40"/>
      <c r="AD206" s="40"/>
      <c r="AE206" s="40"/>
      <c r="AT206" s="18" t="s">
        <v>180</v>
      </c>
      <c r="AU206" s="18" t="s">
        <v>90</v>
      </c>
    </row>
    <row r="207" s="13" customFormat="1">
      <c r="A207" s="13"/>
      <c r="B207" s="257"/>
      <c r="C207" s="258"/>
      <c r="D207" s="252" t="s">
        <v>182</v>
      </c>
      <c r="E207" s="259" t="s">
        <v>36</v>
      </c>
      <c r="F207" s="260" t="s">
        <v>758</v>
      </c>
      <c r="G207" s="258"/>
      <c r="H207" s="259" t="s">
        <v>36</v>
      </c>
      <c r="I207" s="261"/>
      <c r="J207" s="261"/>
      <c r="K207" s="258"/>
      <c r="L207" s="258"/>
      <c r="M207" s="262"/>
      <c r="N207" s="263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5"/>
      <c r="Z207" s="13"/>
      <c r="AA207" s="13"/>
      <c r="AB207" s="13"/>
      <c r="AC207" s="13"/>
      <c r="AD207" s="13"/>
      <c r="AE207" s="13"/>
      <c r="AT207" s="266" t="s">
        <v>182</v>
      </c>
      <c r="AU207" s="266" t="s">
        <v>90</v>
      </c>
      <c r="AV207" s="13" t="s">
        <v>88</v>
      </c>
      <c r="AW207" s="13" t="s">
        <v>5</v>
      </c>
      <c r="AX207" s="13" t="s">
        <v>81</v>
      </c>
      <c r="AY207" s="266" t="s">
        <v>168</v>
      </c>
    </row>
    <row r="208" s="14" customFormat="1">
      <c r="A208" s="14"/>
      <c r="B208" s="267"/>
      <c r="C208" s="268"/>
      <c r="D208" s="252" t="s">
        <v>182</v>
      </c>
      <c r="E208" s="269" t="s">
        <v>36</v>
      </c>
      <c r="F208" s="270" t="s">
        <v>759</v>
      </c>
      <c r="G208" s="268"/>
      <c r="H208" s="271">
        <v>1904</v>
      </c>
      <c r="I208" s="272"/>
      <c r="J208" s="272"/>
      <c r="K208" s="268"/>
      <c r="L208" s="268"/>
      <c r="M208" s="273"/>
      <c r="N208" s="274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Y208" s="276"/>
      <c r="Z208" s="14"/>
      <c r="AA208" s="14"/>
      <c r="AB208" s="14"/>
      <c r="AC208" s="14"/>
      <c r="AD208" s="14"/>
      <c r="AE208" s="14"/>
      <c r="AT208" s="277" t="s">
        <v>182</v>
      </c>
      <c r="AU208" s="277" t="s">
        <v>90</v>
      </c>
      <c r="AV208" s="14" t="s">
        <v>90</v>
      </c>
      <c r="AW208" s="14" t="s">
        <v>5</v>
      </c>
      <c r="AX208" s="14" t="s">
        <v>81</v>
      </c>
      <c r="AY208" s="277" t="s">
        <v>168</v>
      </c>
    </row>
    <row r="209" s="13" customFormat="1">
      <c r="A209" s="13"/>
      <c r="B209" s="257"/>
      <c r="C209" s="258"/>
      <c r="D209" s="252" t="s">
        <v>182</v>
      </c>
      <c r="E209" s="259" t="s">
        <v>36</v>
      </c>
      <c r="F209" s="260" t="s">
        <v>760</v>
      </c>
      <c r="G209" s="258"/>
      <c r="H209" s="259" t="s">
        <v>36</v>
      </c>
      <c r="I209" s="261"/>
      <c r="J209" s="261"/>
      <c r="K209" s="258"/>
      <c r="L209" s="258"/>
      <c r="M209" s="262"/>
      <c r="N209" s="263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5"/>
      <c r="Z209" s="13"/>
      <c r="AA209" s="13"/>
      <c r="AB209" s="13"/>
      <c r="AC209" s="13"/>
      <c r="AD209" s="13"/>
      <c r="AE209" s="13"/>
      <c r="AT209" s="266" t="s">
        <v>182</v>
      </c>
      <c r="AU209" s="266" t="s">
        <v>90</v>
      </c>
      <c r="AV209" s="13" t="s">
        <v>88</v>
      </c>
      <c r="AW209" s="13" t="s">
        <v>5</v>
      </c>
      <c r="AX209" s="13" t="s">
        <v>81</v>
      </c>
      <c r="AY209" s="266" t="s">
        <v>168</v>
      </c>
    </row>
    <row r="210" s="14" customFormat="1">
      <c r="A210" s="14"/>
      <c r="B210" s="267"/>
      <c r="C210" s="268"/>
      <c r="D210" s="252" t="s">
        <v>182</v>
      </c>
      <c r="E210" s="269" t="s">
        <v>36</v>
      </c>
      <c r="F210" s="270" t="s">
        <v>761</v>
      </c>
      <c r="G210" s="268"/>
      <c r="H210" s="271">
        <v>1046</v>
      </c>
      <c r="I210" s="272"/>
      <c r="J210" s="272"/>
      <c r="K210" s="268"/>
      <c r="L210" s="268"/>
      <c r="M210" s="273"/>
      <c r="N210" s="274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6"/>
      <c r="Z210" s="14"/>
      <c r="AA210" s="14"/>
      <c r="AB210" s="14"/>
      <c r="AC210" s="14"/>
      <c r="AD210" s="14"/>
      <c r="AE210" s="14"/>
      <c r="AT210" s="277" t="s">
        <v>182</v>
      </c>
      <c r="AU210" s="277" t="s">
        <v>90</v>
      </c>
      <c r="AV210" s="14" t="s">
        <v>90</v>
      </c>
      <c r="AW210" s="14" t="s">
        <v>5</v>
      </c>
      <c r="AX210" s="14" t="s">
        <v>81</v>
      </c>
      <c r="AY210" s="277" t="s">
        <v>168</v>
      </c>
    </row>
    <row r="211" s="13" customFormat="1">
      <c r="A211" s="13"/>
      <c r="B211" s="257"/>
      <c r="C211" s="258"/>
      <c r="D211" s="252" t="s">
        <v>182</v>
      </c>
      <c r="E211" s="259" t="s">
        <v>36</v>
      </c>
      <c r="F211" s="260" t="s">
        <v>762</v>
      </c>
      <c r="G211" s="258"/>
      <c r="H211" s="259" t="s">
        <v>36</v>
      </c>
      <c r="I211" s="261"/>
      <c r="J211" s="261"/>
      <c r="K211" s="258"/>
      <c r="L211" s="258"/>
      <c r="M211" s="262"/>
      <c r="N211" s="263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5"/>
      <c r="Z211" s="13"/>
      <c r="AA211" s="13"/>
      <c r="AB211" s="13"/>
      <c r="AC211" s="13"/>
      <c r="AD211" s="13"/>
      <c r="AE211" s="13"/>
      <c r="AT211" s="266" t="s">
        <v>182</v>
      </c>
      <c r="AU211" s="266" t="s">
        <v>90</v>
      </c>
      <c r="AV211" s="13" t="s">
        <v>88</v>
      </c>
      <c r="AW211" s="13" t="s">
        <v>5</v>
      </c>
      <c r="AX211" s="13" t="s">
        <v>81</v>
      </c>
      <c r="AY211" s="266" t="s">
        <v>168</v>
      </c>
    </row>
    <row r="212" s="14" customFormat="1">
      <c r="A212" s="14"/>
      <c r="B212" s="267"/>
      <c r="C212" s="268"/>
      <c r="D212" s="252" t="s">
        <v>182</v>
      </c>
      <c r="E212" s="269" t="s">
        <v>36</v>
      </c>
      <c r="F212" s="270" t="s">
        <v>763</v>
      </c>
      <c r="G212" s="268"/>
      <c r="H212" s="271">
        <v>976</v>
      </c>
      <c r="I212" s="272"/>
      <c r="J212" s="272"/>
      <c r="K212" s="268"/>
      <c r="L212" s="268"/>
      <c r="M212" s="273"/>
      <c r="N212" s="274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Y212" s="276"/>
      <c r="Z212" s="14"/>
      <c r="AA212" s="14"/>
      <c r="AB212" s="14"/>
      <c r="AC212" s="14"/>
      <c r="AD212" s="14"/>
      <c r="AE212" s="14"/>
      <c r="AT212" s="277" t="s">
        <v>182</v>
      </c>
      <c r="AU212" s="277" t="s">
        <v>90</v>
      </c>
      <c r="AV212" s="14" t="s">
        <v>90</v>
      </c>
      <c r="AW212" s="14" t="s">
        <v>5</v>
      </c>
      <c r="AX212" s="14" t="s">
        <v>81</v>
      </c>
      <c r="AY212" s="277" t="s">
        <v>168</v>
      </c>
    </row>
    <row r="213" s="15" customFormat="1">
      <c r="A213" s="15"/>
      <c r="B213" s="278"/>
      <c r="C213" s="279"/>
      <c r="D213" s="252" t="s">
        <v>182</v>
      </c>
      <c r="E213" s="280" t="s">
        <v>36</v>
      </c>
      <c r="F213" s="281" t="s">
        <v>193</v>
      </c>
      <c r="G213" s="279"/>
      <c r="H213" s="282">
        <v>3926</v>
      </c>
      <c r="I213" s="283"/>
      <c r="J213" s="283"/>
      <c r="K213" s="279"/>
      <c r="L213" s="279"/>
      <c r="M213" s="284"/>
      <c r="N213" s="285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7"/>
      <c r="Z213" s="15"/>
      <c r="AA213" s="15"/>
      <c r="AB213" s="15"/>
      <c r="AC213" s="15"/>
      <c r="AD213" s="15"/>
      <c r="AE213" s="15"/>
      <c r="AT213" s="288" t="s">
        <v>182</v>
      </c>
      <c r="AU213" s="288" t="s">
        <v>90</v>
      </c>
      <c r="AV213" s="15" t="s">
        <v>176</v>
      </c>
      <c r="AW213" s="15" t="s">
        <v>5</v>
      </c>
      <c r="AX213" s="15" t="s">
        <v>88</v>
      </c>
      <c r="AY213" s="288" t="s">
        <v>168</v>
      </c>
    </row>
    <row r="214" s="2" customFormat="1" ht="24" customHeight="1">
      <c r="A214" s="40"/>
      <c r="B214" s="41"/>
      <c r="C214" s="238" t="s">
        <v>318</v>
      </c>
      <c r="D214" s="238" t="s">
        <v>171</v>
      </c>
      <c r="E214" s="239" t="s">
        <v>299</v>
      </c>
      <c r="F214" s="240" t="s">
        <v>300</v>
      </c>
      <c r="G214" s="241" t="s">
        <v>301</v>
      </c>
      <c r="H214" s="242">
        <v>108</v>
      </c>
      <c r="I214" s="243"/>
      <c r="J214" s="243"/>
      <c r="K214" s="244">
        <f>ROUND(P214*H214,2)</f>
        <v>0</v>
      </c>
      <c r="L214" s="240" t="s">
        <v>175</v>
      </c>
      <c r="M214" s="46"/>
      <c r="N214" s="245" t="s">
        <v>36</v>
      </c>
      <c r="O214" s="246" t="s">
        <v>52</v>
      </c>
      <c r="P214" s="247">
        <f>I214+J214</f>
        <v>0</v>
      </c>
      <c r="Q214" s="247">
        <f>ROUND(I214*H214,2)</f>
        <v>0</v>
      </c>
      <c r="R214" s="247">
        <f>ROUND(J214*H214,2)</f>
        <v>0</v>
      </c>
      <c r="S214" s="87"/>
      <c r="T214" s="248">
        <f>S214*H214</f>
        <v>0</v>
      </c>
      <c r="U214" s="248">
        <v>0</v>
      </c>
      <c r="V214" s="248">
        <f>U214*H214</f>
        <v>0</v>
      </c>
      <c r="W214" s="248">
        <v>0</v>
      </c>
      <c r="X214" s="248">
        <f>W214*H214</f>
        <v>0</v>
      </c>
      <c r="Y214" s="249" t="s">
        <v>36</v>
      </c>
      <c r="Z214" s="40"/>
      <c r="AA214" s="40"/>
      <c r="AB214" s="40"/>
      <c r="AC214" s="40"/>
      <c r="AD214" s="40"/>
      <c r="AE214" s="40"/>
      <c r="AR214" s="250" t="s">
        <v>176</v>
      </c>
      <c r="AT214" s="250" t="s">
        <v>171</v>
      </c>
      <c r="AU214" s="250" t="s">
        <v>90</v>
      </c>
      <c r="AY214" s="18" t="s">
        <v>168</v>
      </c>
      <c r="BE214" s="251">
        <f>IF(O214="základní",K214,0)</f>
        <v>0</v>
      </c>
      <c r="BF214" s="251">
        <f>IF(O214="snížená",K214,0)</f>
        <v>0</v>
      </c>
      <c r="BG214" s="251">
        <f>IF(O214="zákl. přenesená",K214,0)</f>
        <v>0</v>
      </c>
      <c r="BH214" s="251">
        <f>IF(O214="sníž. přenesená",K214,0)</f>
        <v>0</v>
      </c>
      <c r="BI214" s="251">
        <f>IF(O214="nulová",K214,0)</f>
        <v>0</v>
      </c>
      <c r="BJ214" s="18" t="s">
        <v>176</v>
      </c>
      <c r="BK214" s="251">
        <f>ROUND(P214*H214,2)</f>
        <v>0</v>
      </c>
      <c r="BL214" s="18" t="s">
        <v>176</v>
      </c>
      <c r="BM214" s="250" t="s">
        <v>784</v>
      </c>
    </row>
    <row r="215" s="2" customFormat="1">
      <c r="A215" s="40"/>
      <c r="B215" s="41"/>
      <c r="C215" s="42"/>
      <c r="D215" s="252" t="s">
        <v>178</v>
      </c>
      <c r="E215" s="42"/>
      <c r="F215" s="253" t="s">
        <v>303</v>
      </c>
      <c r="G215" s="42"/>
      <c r="H215" s="42"/>
      <c r="I215" s="154"/>
      <c r="J215" s="154"/>
      <c r="K215" s="42"/>
      <c r="L215" s="42"/>
      <c r="M215" s="46"/>
      <c r="N215" s="254"/>
      <c r="O215" s="255"/>
      <c r="P215" s="87"/>
      <c r="Q215" s="87"/>
      <c r="R215" s="87"/>
      <c r="S215" s="87"/>
      <c r="T215" s="87"/>
      <c r="U215" s="87"/>
      <c r="V215" s="87"/>
      <c r="W215" s="87"/>
      <c r="X215" s="87"/>
      <c r="Y215" s="88"/>
      <c r="Z215" s="40"/>
      <c r="AA215" s="40"/>
      <c r="AB215" s="40"/>
      <c r="AC215" s="40"/>
      <c r="AD215" s="40"/>
      <c r="AE215" s="40"/>
      <c r="AT215" s="18" t="s">
        <v>178</v>
      </c>
      <c r="AU215" s="18" t="s">
        <v>90</v>
      </c>
    </row>
    <row r="216" s="2" customFormat="1">
      <c r="A216" s="40"/>
      <c r="B216" s="41"/>
      <c r="C216" s="42"/>
      <c r="D216" s="252" t="s">
        <v>180</v>
      </c>
      <c r="E216" s="42"/>
      <c r="F216" s="256" t="s">
        <v>304</v>
      </c>
      <c r="G216" s="42"/>
      <c r="H216" s="42"/>
      <c r="I216" s="154"/>
      <c r="J216" s="154"/>
      <c r="K216" s="42"/>
      <c r="L216" s="42"/>
      <c r="M216" s="46"/>
      <c r="N216" s="254"/>
      <c r="O216" s="255"/>
      <c r="P216" s="87"/>
      <c r="Q216" s="87"/>
      <c r="R216" s="87"/>
      <c r="S216" s="87"/>
      <c r="T216" s="87"/>
      <c r="U216" s="87"/>
      <c r="V216" s="87"/>
      <c r="W216" s="87"/>
      <c r="X216" s="87"/>
      <c r="Y216" s="88"/>
      <c r="Z216" s="40"/>
      <c r="AA216" s="40"/>
      <c r="AB216" s="40"/>
      <c r="AC216" s="40"/>
      <c r="AD216" s="40"/>
      <c r="AE216" s="40"/>
      <c r="AT216" s="18" t="s">
        <v>180</v>
      </c>
      <c r="AU216" s="18" t="s">
        <v>90</v>
      </c>
    </row>
    <row r="217" s="13" customFormat="1">
      <c r="A217" s="13"/>
      <c r="B217" s="257"/>
      <c r="C217" s="258"/>
      <c r="D217" s="252" t="s">
        <v>182</v>
      </c>
      <c r="E217" s="259" t="s">
        <v>36</v>
      </c>
      <c r="F217" s="260" t="s">
        <v>785</v>
      </c>
      <c r="G217" s="258"/>
      <c r="H217" s="259" t="s">
        <v>36</v>
      </c>
      <c r="I217" s="261"/>
      <c r="J217" s="261"/>
      <c r="K217" s="258"/>
      <c r="L217" s="258"/>
      <c r="M217" s="262"/>
      <c r="N217" s="263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5"/>
      <c r="Z217" s="13"/>
      <c r="AA217" s="13"/>
      <c r="AB217" s="13"/>
      <c r="AC217" s="13"/>
      <c r="AD217" s="13"/>
      <c r="AE217" s="13"/>
      <c r="AT217" s="266" t="s">
        <v>182</v>
      </c>
      <c r="AU217" s="266" t="s">
        <v>90</v>
      </c>
      <c r="AV217" s="13" t="s">
        <v>88</v>
      </c>
      <c r="AW217" s="13" t="s">
        <v>5</v>
      </c>
      <c r="AX217" s="13" t="s">
        <v>81</v>
      </c>
      <c r="AY217" s="266" t="s">
        <v>168</v>
      </c>
    </row>
    <row r="218" s="14" customFormat="1">
      <c r="A218" s="14"/>
      <c r="B218" s="267"/>
      <c r="C218" s="268"/>
      <c r="D218" s="252" t="s">
        <v>182</v>
      </c>
      <c r="E218" s="269" t="s">
        <v>36</v>
      </c>
      <c r="F218" s="270" t="s">
        <v>449</v>
      </c>
      <c r="G218" s="268"/>
      <c r="H218" s="271">
        <v>38</v>
      </c>
      <c r="I218" s="272"/>
      <c r="J218" s="272"/>
      <c r="K218" s="268"/>
      <c r="L218" s="268"/>
      <c r="M218" s="273"/>
      <c r="N218" s="274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Y218" s="276"/>
      <c r="Z218" s="14"/>
      <c r="AA218" s="14"/>
      <c r="AB218" s="14"/>
      <c r="AC218" s="14"/>
      <c r="AD218" s="14"/>
      <c r="AE218" s="14"/>
      <c r="AT218" s="277" t="s">
        <v>182</v>
      </c>
      <c r="AU218" s="277" t="s">
        <v>90</v>
      </c>
      <c r="AV218" s="14" t="s">
        <v>90</v>
      </c>
      <c r="AW218" s="14" t="s">
        <v>5</v>
      </c>
      <c r="AX218" s="14" t="s">
        <v>81</v>
      </c>
      <c r="AY218" s="277" t="s">
        <v>168</v>
      </c>
    </row>
    <row r="219" s="13" customFormat="1">
      <c r="A219" s="13"/>
      <c r="B219" s="257"/>
      <c r="C219" s="258"/>
      <c r="D219" s="252" t="s">
        <v>182</v>
      </c>
      <c r="E219" s="259" t="s">
        <v>36</v>
      </c>
      <c r="F219" s="260" t="s">
        <v>751</v>
      </c>
      <c r="G219" s="258"/>
      <c r="H219" s="259" t="s">
        <v>36</v>
      </c>
      <c r="I219" s="261"/>
      <c r="J219" s="261"/>
      <c r="K219" s="258"/>
      <c r="L219" s="258"/>
      <c r="M219" s="262"/>
      <c r="N219" s="263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5"/>
      <c r="Z219" s="13"/>
      <c r="AA219" s="13"/>
      <c r="AB219" s="13"/>
      <c r="AC219" s="13"/>
      <c r="AD219" s="13"/>
      <c r="AE219" s="13"/>
      <c r="AT219" s="266" t="s">
        <v>182</v>
      </c>
      <c r="AU219" s="266" t="s">
        <v>90</v>
      </c>
      <c r="AV219" s="13" t="s">
        <v>88</v>
      </c>
      <c r="AW219" s="13" t="s">
        <v>5</v>
      </c>
      <c r="AX219" s="13" t="s">
        <v>81</v>
      </c>
      <c r="AY219" s="266" t="s">
        <v>168</v>
      </c>
    </row>
    <row r="220" s="14" customFormat="1">
      <c r="A220" s="14"/>
      <c r="B220" s="267"/>
      <c r="C220" s="268"/>
      <c r="D220" s="252" t="s">
        <v>182</v>
      </c>
      <c r="E220" s="269" t="s">
        <v>36</v>
      </c>
      <c r="F220" s="270" t="s">
        <v>786</v>
      </c>
      <c r="G220" s="268"/>
      <c r="H220" s="271">
        <v>70</v>
      </c>
      <c r="I220" s="272"/>
      <c r="J220" s="272"/>
      <c r="K220" s="268"/>
      <c r="L220" s="268"/>
      <c r="M220" s="273"/>
      <c r="N220" s="274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Y220" s="276"/>
      <c r="Z220" s="14"/>
      <c r="AA220" s="14"/>
      <c r="AB220" s="14"/>
      <c r="AC220" s="14"/>
      <c r="AD220" s="14"/>
      <c r="AE220" s="14"/>
      <c r="AT220" s="277" t="s">
        <v>182</v>
      </c>
      <c r="AU220" s="277" t="s">
        <v>90</v>
      </c>
      <c r="AV220" s="14" t="s">
        <v>90</v>
      </c>
      <c r="AW220" s="14" t="s">
        <v>5</v>
      </c>
      <c r="AX220" s="14" t="s">
        <v>81</v>
      </c>
      <c r="AY220" s="277" t="s">
        <v>168</v>
      </c>
    </row>
    <row r="221" s="15" customFormat="1">
      <c r="A221" s="15"/>
      <c r="B221" s="278"/>
      <c r="C221" s="279"/>
      <c r="D221" s="252" t="s">
        <v>182</v>
      </c>
      <c r="E221" s="280" t="s">
        <v>36</v>
      </c>
      <c r="F221" s="281" t="s">
        <v>193</v>
      </c>
      <c r="G221" s="279"/>
      <c r="H221" s="282">
        <v>108</v>
      </c>
      <c r="I221" s="283"/>
      <c r="J221" s="283"/>
      <c r="K221" s="279"/>
      <c r="L221" s="279"/>
      <c r="M221" s="284"/>
      <c r="N221" s="285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7"/>
      <c r="Z221" s="15"/>
      <c r="AA221" s="15"/>
      <c r="AB221" s="15"/>
      <c r="AC221" s="15"/>
      <c r="AD221" s="15"/>
      <c r="AE221" s="15"/>
      <c r="AT221" s="288" t="s">
        <v>182</v>
      </c>
      <c r="AU221" s="288" t="s">
        <v>90</v>
      </c>
      <c r="AV221" s="15" t="s">
        <v>176</v>
      </c>
      <c r="AW221" s="15" t="s">
        <v>5</v>
      </c>
      <c r="AX221" s="15" t="s">
        <v>88</v>
      </c>
      <c r="AY221" s="288" t="s">
        <v>168</v>
      </c>
    </row>
    <row r="222" s="2" customFormat="1" ht="24" customHeight="1">
      <c r="A222" s="40"/>
      <c r="B222" s="41"/>
      <c r="C222" s="238" t="s">
        <v>326</v>
      </c>
      <c r="D222" s="238" t="s">
        <v>171</v>
      </c>
      <c r="E222" s="239" t="s">
        <v>305</v>
      </c>
      <c r="F222" s="240" t="s">
        <v>306</v>
      </c>
      <c r="G222" s="241" t="s">
        <v>301</v>
      </c>
      <c r="H222" s="242">
        <v>18</v>
      </c>
      <c r="I222" s="243"/>
      <c r="J222" s="243"/>
      <c r="K222" s="244">
        <f>ROUND(P222*H222,2)</f>
        <v>0</v>
      </c>
      <c r="L222" s="240" t="s">
        <v>175</v>
      </c>
      <c r="M222" s="46"/>
      <c r="N222" s="245" t="s">
        <v>36</v>
      </c>
      <c r="O222" s="246" t="s">
        <v>52</v>
      </c>
      <c r="P222" s="247">
        <f>I222+J222</f>
        <v>0</v>
      </c>
      <c r="Q222" s="247">
        <f>ROUND(I222*H222,2)</f>
        <v>0</v>
      </c>
      <c r="R222" s="247">
        <f>ROUND(J222*H222,2)</f>
        <v>0</v>
      </c>
      <c r="S222" s="87"/>
      <c r="T222" s="248">
        <f>S222*H222</f>
        <v>0</v>
      </c>
      <c r="U222" s="248">
        <v>0</v>
      </c>
      <c r="V222" s="248">
        <f>U222*H222</f>
        <v>0</v>
      </c>
      <c r="W222" s="248">
        <v>0</v>
      </c>
      <c r="X222" s="248">
        <f>W222*H222</f>
        <v>0</v>
      </c>
      <c r="Y222" s="249" t="s">
        <v>36</v>
      </c>
      <c r="Z222" s="40"/>
      <c r="AA222" s="40"/>
      <c r="AB222" s="40"/>
      <c r="AC222" s="40"/>
      <c r="AD222" s="40"/>
      <c r="AE222" s="40"/>
      <c r="AR222" s="250" t="s">
        <v>176</v>
      </c>
      <c r="AT222" s="250" t="s">
        <v>171</v>
      </c>
      <c r="AU222" s="250" t="s">
        <v>90</v>
      </c>
      <c r="AY222" s="18" t="s">
        <v>168</v>
      </c>
      <c r="BE222" s="251">
        <f>IF(O222="základní",K222,0)</f>
        <v>0</v>
      </c>
      <c r="BF222" s="251">
        <f>IF(O222="snížená",K222,0)</f>
        <v>0</v>
      </c>
      <c r="BG222" s="251">
        <f>IF(O222="zákl. přenesená",K222,0)</f>
        <v>0</v>
      </c>
      <c r="BH222" s="251">
        <f>IF(O222="sníž. přenesená",K222,0)</f>
        <v>0</v>
      </c>
      <c r="BI222" s="251">
        <f>IF(O222="nulová",K222,0)</f>
        <v>0</v>
      </c>
      <c r="BJ222" s="18" t="s">
        <v>176</v>
      </c>
      <c r="BK222" s="251">
        <f>ROUND(P222*H222,2)</f>
        <v>0</v>
      </c>
      <c r="BL222" s="18" t="s">
        <v>176</v>
      </c>
      <c r="BM222" s="250" t="s">
        <v>787</v>
      </c>
    </row>
    <row r="223" s="2" customFormat="1">
      <c r="A223" s="40"/>
      <c r="B223" s="41"/>
      <c r="C223" s="42"/>
      <c r="D223" s="252" t="s">
        <v>178</v>
      </c>
      <c r="E223" s="42"/>
      <c r="F223" s="253" t="s">
        <v>308</v>
      </c>
      <c r="G223" s="42"/>
      <c r="H223" s="42"/>
      <c r="I223" s="154"/>
      <c r="J223" s="154"/>
      <c r="K223" s="42"/>
      <c r="L223" s="42"/>
      <c r="M223" s="46"/>
      <c r="N223" s="254"/>
      <c r="O223" s="255"/>
      <c r="P223" s="87"/>
      <c r="Q223" s="87"/>
      <c r="R223" s="87"/>
      <c r="S223" s="87"/>
      <c r="T223" s="87"/>
      <c r="U223" s="87"/>
      <c r="V223" s="87"/>
      <c r="W223" s="87"/>
      <c r="X223" s="87"/>
      <c r="Y223" s="88"/>
      <c r="Z223" s="40"/>
      <c r="AA223" s="40"/>
      <c r="AB223" s="40"/>
      <c r="AC223" s="40"/>
      <c r="AD223" s="40"/>
      <c r="AE223" s="40"/>
      <c r="AT223" s="18" t="s">
        <v>178</v>
      </c>
      <c r="AU223" s="18" t="s">
        <v>90</v>
      </c>
    </row>
    <row r="224" s="2" customFormat="1">
      <c r="A224" s="40"/>
      <c r="B224" s="41"/>
      <c r="C224" s="42"/>
      <c r="D224" s="252" t="s">
        <v>180</v>
      </c>
      <c r="E224" s="42"/>
      <c r="F224" s="256" t="s">
        <v>309</v>
      </c>
      <c r="G224" s="42"/>
      <c r="H224" s="42"/>
      <c r="I224" s="154"/>
      <c r="J224" s="154"/>
      <c r="K224" s="42"/>
      <c r="L224" s="42"/>
      <c r="M224" s="46"/>
      <c r="N224" s="254"/>
      <c r="O224" s="255"/>
      <c r="P224" s="87"/>
      <c r="Q224" s="87"/>
      <c r="R224" s="87"/>
      <c r="S224" s="87"/>
      <c r="T224" s="87"/>
      <c r="U224" s="87"/>
      <c r="V224" s="87"/>
      <c r="W224" s="87"/>
      <c r="X224" s="87"/>
      <c r="Y224" s="88"/>
      <c r="Z224" s="40"/>
      <c r="AA224" s="40"/>
      <c r="AB224" s="40"/>
      <c r="AC224" s="40"/>
      <c r="AD224" s="40"/>
      <c r="AE224" s="40"/>
      <c r="AT224" s="18" t="s">
        <v>180</v>
      </c>
      <c r="AU224" s="18" t="s">
        <v>90</v>
      </c>
    </row>
    <row r="225" s="14" customFormat="1">
      <c r="A225" s="14"/>
      <c r="B225" s="267"/>
      <c r="C225" s="268"/>
      <c r="D225" s="252" t="s">
        <v>182</v>
      </c>
      <c r="E225" s="269" t="s">
        <v>36</v>
      </c>
      <c r="F225" s="270" t="s">
        <v>326</v>
      </c>
      <c r="G225" s="268"/>
      <c r="H225" s="271">
        <v>18</v>
      </c>
      <c r="I225" s="272"/>
      <c r="J225" s="272"/>
      <c r="K225" s="268"/>
      <c r="L225" s="268"/>
      <c r="M225" s="273"/>
      <c r="N225" s="274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Y225" s="276"/>
      <c r="Z225" s="14"/>
      <c r="AA225" s="14"/>
      <c r="AB225" s="14"/>
      <c r="AC225" s="14"/>
      <c r="AD225" s="14"/>
      <c r="AE225" s="14"/>
      <c r="AT225" s="277" t="s">
        <v>182</v>
      </c>
      <c r="AU225" s="277" t="s">
        <v>90</v>
      </c>
      <c r="AV225" s="14" t="s">
        <v>90</v>
      </c>
      <c r="AW225" s="14" t="s">
        <v>5</v>
      </c>
      <c r="AX225" s="14" t="s">
        <v>81</v>
      </c>
      <c r="AY225" s="277" t="s">
        <v>168</v>
      </c>
    </row>
    <row r="226" s="15" customFormat="1">
      <c r="A226" s="15"/>
      <c r="B226" s="278"/>
      <c r="C226" s="279"/>
      <c r="D226" s="252" t="s">
        <v>182</v>
      </c>
      <c r="E226" s="280" t="s">
        <v>36</v>
      </c>
      <c r="F226" s="281" t="s">
        <v>193</v>
      </c>
      <c r="G226" s="279"/>
      <c r="H226" s="282">
        <v>18</v>
      </c>
      <c r="I226" s="283"/>
      <c r="J226" s="283"/>
      <c r="K226" s="279"/>
      <c r="L226" s="279"/>
      <c r="M226" s="284"/>
      <c r="N226" s="285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7"/>
      <c r="Z226" s="15"/>
      <c r="AA226" s="15"/>
      <c r="AB226" s="15"/>
      <c r="AC226" s="15"/>
      <c r="AD226" s="15"/>
      <c r="AE226" s="15"/>
      <c r="AT226" s="288" t="s">
        <v>182</v>
      </c>
      <c r="AU226" s="288" t="s">
        <v>90</v>
      </c>
      <c r="AV226" s="15" t="s">
        <v>176</v>
      </c>
      <c r="AW226" s="15" t="s">
        <v>5</v>
      </c>
      <c r="AX226" s="15" t="s">
        <v>88</v>
      </c>
      <c r="AY226" s="288" t="s">
        <v>168</v>
      </c>
    </row>
    <row r="227" s="2" customFormat="1" ht="24" customHeight="1">
      <c r="A227" s="40"/>
      <c r="B227" s="41"/>
      <c r="C227" s="238" t="s">
        <v>332</v>
      </c>
      <c r="D227" s="238" t="s">
        <v>171</v>
      </c>
      <c r="E227" s="239" t="s">
        <v>658</v>
      </c>
      <c r="F227" s="240" t="s">
        <v>659</v>
      </c>
      <c r="G227" s="241" t="s">
        <v>224</v>
      </c>
      <c r="H227" s="242">
        <v>5410</v>
      </c>
      <c r="I227" s="243"/>
      <c r="J227" s="243"/>
      <c r="K227" s="244">
        <f>ROUND(P227*H227,2)</f>
        <v>0</v>
      </c>
      <c r="L227" s="240" t="s">
        <v>175</v>
      </c>
      <c r="M227" s="46"/>
      <c r="N227" s="245" t="s">
        <v>36</v>
      </c>
      <c r="O227" s="246" t="s">
        <v>52</v>
      </c>
      <c r="P227" s="247">
        <f>I227+J227</f>
        <v>0</v>
      </c>
      <c r="Q227" s="247">
        <f>ROUND(I227*H227,2)</f>
        <v>0</v>
      </c>
      <c r="R227" s="247">
        <f>ROUND(J227*H227,2)</f>
        <v>0</v>
      </c>
      <c r="S227" s="87"/>
      <c r="T227" s="248">
        <f>S227*H227</f>
        <v>0</v>
      </c>
      <c r="U227" s="248">
        <v>0</v>
      </c>
      <c r="V227" s="248">
        <f>U227*H227</f>
        <v>0</v>
      </c>
      <c r="W227" s="248">
        <v>0</v>
      </c>
      <c r="X227" s="248">
        <f>W227*H227</f>
        <v>0</v>
      </c>
      <c r="Y227" s="249" t="s">
        <v>36</v>
      </c>
      <c r="Z227" s="40"/>
      <c r="AA227" s="40"/>
      <c r="AB227" s="40"/>
      <c r="AC227" s="40"/>
      <c r="AD227" s="40"/>
      <c r="AE227" s="40"/>
      <c r="AR227" s="250" t="s">
        <v>176</v>
      </c>
      <c r="AT227" s="250" t="s">
        <v>171</v>
      </c>
      <c r="AU227" s="250" t="s">
        <v>90</v>
      </c>
      <c r="AY227" s="18" t="s">
        <v>168</v>
      </c>
      <c r="BE227" s="251">
        <f>IF(O227="základní",K227,0)</f>
        <v>0</v>
      </c>
      <c r="BF227" s="251">
        <f>IF(O227="snížená",K227,0)</f>
        <v>0</v>
      </c>
      <c r="BG227" s="251">
        <f>IF(O227="zákl. přenesená",K227,0)</f>
        <v>0</v>
      </c>
      <c r="BH227" s="251">
        <f>IF(O227="sníž. přenesená",K227,0)</f>
        <v>0</v>
      </c>
      <c r="BI227" s="251">
        <f>IF(O227="nulová",K227,0)</f>
        <v>0</v>
      </c>
      <c r="BJ227" s="18" t="s">
        <v>176</v>
      </c>
      <c r="BK227" s="251">
        <f>ROUND(P227*H227,2)</f>
        <v>0</v>
      </c>
      <c r="BL227" s="18" t="s">
        <v>176</v>
      </c>
      <c r="BM227" s="250" t="s">
        <v>788</v>
      </c>
    </row>
    <row r="228" s="2" customFormat="1">
      <c r="A228" s="40"/>
      <c r="B228" s="41"/>
      <c r="C228" s="42"/>
      <c r="D228" s="252" t="s">
        <v>178</v>
      </c>
      <c r="E228" s="42"/>
      <c r="F228" s="253" t="s">
        <v>661</v>
      </c>
      <c r="G228" s="42"/>
      <c r="H228" s="42"/>
      <c r="I228" s="154"/>
      <c r="J228" s="154"/>
      <c r="K228" s="42"/>
      <c r="L228" s="42"/>
      <c r="M228" s="46"/>
      <c r="N228" s="254"/>
      <c r="O228" s="255"/>
      <c r="P228" s="87"/>
      <c r="Q228" s="87"/>
      <c r="R228" s="87"/>
      <c r="S228" s="87"/>
      <c r="T228" s="87"/>
      <c r="U228" s="87"/>
      <c r="V228" s="87"/>
      <c r="W228" s="87"/>
      <c r="X228" s="87"/>
      <c r="Y228" s="88"/>
      <c r="Z228" s="40"/>
      <c r="AA228" s="40"/>
      <c r="AB228" s="40"/>
      <c r="AC228" s="40"/>
      <c r="AD228" s="40"/>
      <c r="AE228" s="40"/>
      <c r="AT228" s="18" t="s">
        <v>178</v>
      </c>
      <c r="AU228" s="18" t="s">
        <v>90</v>
      </c>
    </row>
    <row r="229" s="2" customFormat="1">
      <c r="A229" s="40"/>
      <c r="B229" s="41"/>
      <c r="C229" s="42"/>
      <c r="D229" s="252" t="s">
        <v>180</v>
      </c>
      <c r="E229" s="42"/>
      <c r="F229" s="256" t="s">
        <v>315</v>
      </c>
      <c r="G229" s="42"/>
      <c r="H229" s="42"/>
      <c r="I229" s="154"/>
      <c r="J229" s="154"/>
      <c r="K229" s="42"/>
      <c r="L229" s="42"/>
      <c r="M229" s="46"/>
      <c r="N229" s="254"/>
      <c r="O229" s="255"/>
      <c r="P229" s="87"/>
      <c r="Q229" s="87"/>
      <c r="R229" s="87"/>
      <c r="S229" s="87"/>
      <c r="T229" s="87"/>
      <c r="U229" s="87"/>
      <c r="V229" s="87"/>
      <c r="W229" s="87"/>
      <c r="X229" s="87"/>
      <c r="Y229" s="88"/>
      <c r="Z229" s="40"/>
      <c r="AA229" s="40"/>
      <c r="AB229" s="40"/>
      <c r="AC229" s="40"/>
      <c r="AD229" s="40"/>
      <c r="AE229" s="40"/>
      <c r="AT229" s="18" t="s">
        <v>180</v>
      </c>
      <c r="AU229" s="18" t="s">
        <v>90</v>
      </c>
    </row>
    <row r="230" s="13" customFormat="1">
      <c r="A230" s="13"/>
      <c r="B230" s="257"/>
      <c r="C230" s="258"/>
      <c r="D230" s="252" t="s">
        <v>182</v>
      </c>
      <c r="E230" s="259" t="s">
        <v>36</v>
      </c>
      <c r="F230" s="260" t="s">
        <v>789</v>
      </c>
      <c r="G230" s="258"/>
      <c r="H230" s="259" t="s">
        <v>36</v>
      </c>
      <c r="I230" s="261"/>
      <c r="J230" s="261"/>
      <c r="K230" s="258"/>
      <c r="L230" s="258"/>
      <c r="M230" s="262"/>
      <c r="N230" s="263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5"/>
      <c r="Z230" s="13"/>
      <c r="AA230" s="13"/>
      <c r="AB230" s="13"/>
      <c r="AC230" s="13"/>
      <c r="AD230" s="13"/>
      <c r="AE230" s="13"/>
      <c r="AT230" s="266" t="s">
        <v>182</v>
      </c>
      <c r="AU230" s="266" t="s">
        <v>90</v>
      </c>
      <c r="AV230" s="13" t="s">
        <v>88</v>
      </c>
      <c r="AW230" s="13" t="s">
        <v>5</v>
      </c>
      <c r="AX230" s="13" t="s">
        <v>81</v>
      </c>
      <c r="AY230" s="266" t="s">
        <v>168</v>
      </c>
    </row>
    <row r="231" s="14" customFormat="1">
      <c r="A231" s="14"/>
      <c r="B231" s="267"/>
      <c r="C231" s="268"/>
      <c r="D231" s="252" t="s">
        <v>182</v>
      </c>
      <c r="E231" s="269" t="s">
        <v>36</v>
      </c>
      <c r="F231" s="270" t="s">
        <v>790</v>
      </c>
      <c r="G231" s="268"/>
      <c r="H231" s="271">
        <v>5410</v>
      </c>
      <c r="I231" s="272"/>
      <c r="J231" s="272"/>
      <c r="K231" s="268"/>
      <c r="L231" s="268"/>
      <c r="M231" s="273"/>
      <c r="N231" s="274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Y231" s="276"/>
      <c r="Z231" s="14"/>
      <c r="AA231" s="14"/>
      <c r="AB231" s="14"/>
      <c r="AC231" s="14"/>
      <c r="AD231" s="14"/>
      <c r="AE231" s="14"/>
      <c r="AT231" s="277" t="s">
        <v>182</v>
      </c>
      <c r="AU231" s="277" t="s">
        <v>90</v>
      </c>
      <c r="AV231" s="14" t="s">
        <v>90</v>
      </c>
      <c r="AW231" s="14" t="s">
        <v>5</v>
      </c>
      <c r="AX231" s="14" t="s">
        <v>81</v>
      </c>
      <c r="AY231" s="277" t="s">
        <v>168</v>
      </c>
    </row>
    <row r="232" s="15" customFormat="1">
      <c r="A232" s="15"/>
      <c r="B232" s="278"/>
      <c r="C232" s="279"/>
      <c r="D232" s="252" t="s">
        <v>182</v>
      </c>
      <c r="E232" s="280" t="s">
        <v>36</v>
      </c>
      <c r="F232" s="281" t="s">
        <v>193</v>
      </c>
      <c r="G232" s="279"/>
      <c r="H232" s="282">
        <v>5410</v>
      </c>
      <c r="I232" s="283"/>
      <c r="J232" s="283"/>
      <c r="K232" s="279"/>
      <c r="L232" s="279"/>
      <c r="M232" s="284"/>
      <c r="N232" s="285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7"/>
      <c r="Z232" s="15"/>
      <c r="AA232" s="15"/>
      <c r="AB232" s="15"/>
      <c r="AC232" s="15"/>
      <c r="AD232" s="15"/>
      <c r="AE232" s="15"/>
      <c r="AT232" s="288" t="s">
        <v>182</v>
      </c>
      <c r="AU232" s="288" t="s">
        <v>90</v>
      </c>
      <c r="AV232" s="15" t="s">
        <v>176</v>
      </c>
      <c r="AW232" s="15" t="s">
        <v>5</v>
      </c>
      <c r="AX232" s="15" t="s">
        <v>88</v>
      </c>
      <c r="AY232" s="288" t="s">
        <v>168</v>
      </c>
    </row>
    <row r="233" s="2" customFormat="1" ht="24" customHeight="1">
      <c r="A233" s="40"/>
      <c r="B233" s="41"/>
      <c r="C233" s="238" t="s">
        <v>212</v>
      </c>
      <c r="D233" s="238" t="s">
        <v>171</v>
      </c>
      <c r="E233" s="239" t="s">
        <v>319</v>
      </c>
      <c r="F233" s="240" t="s">
        <v>320</v>
      </c>
      <c r="G233" s="241" t="s">
        <v>224</v>
      </c>
      <c r="H233" s="242">
        <v>5310</v>
      </c>
      <c r="I233" s="243"/>
      <c r="J233" s="243"/>
      <c r="K233" s="244">
        <f>ROUND(P233*H233,2)</f>
        <v>0</v>
      </c>
      <c r="L233" s="240" t="s">
        <v>175</v>
      </c>
      <c r="M233" s="46"/>
      <c r="N233" s="245" t="s">
        <v>36</v>
      </c>
      <c r="O233" s="246" t="s">
        <v>52</v>
      </c>
      <c r="P233" s="247">
        <f>I233+J233</f>
        <v>0</v>
      </c>
      <c r="Q233" s="247">
        <f>ROUND(I233*H233,2)</f>
        <v>0</v>
      </c>
      <c r="R233" s="247">
        <f>ROUND(J233*H233,2)</f>
        <v>0</v>
      </c>
      <c r="S233" s="87"/>
      <c r="T233" s="248">
        <f>S233*H233</f>
        <v>0</v>
      </c>
      <c r="U233" s="248">
        <v>0</v>
      </c>
      <c r="V233" s="248">
        <f>U233*H233</f>
        <v>0</v>
      </c>
      <c r="W233" s="248">
        <v>0</v>
      </c>
      <c r="X233" s="248">
        <f>W233*H233</f>
        <v>0</v>
      </c>
      <c r="Y233" s="249" t="s">
        <v>36</v>
      </c>
      <c r="Z233" s="40"/>
      <c r="AA233" s="40"/>
      <c r="AB233" s="40"/>
      <c r="AC233" s="40"/>
      <c r="AD233" s="40"/>
      <c r="AE233" s="40"/>
      <c r="AR233" s="250" t="s">
        <v>176</v>
      </c>
      <c r="AT233" s="250" t="s">
        <v>171</v>
      </c>
      <c r="AU233" s="250" t="s">
        <v>90</v>
      </c>
      <c r="AY233" s="18" t="s">
        <v>168</v>
      </c>
      <c r="BE233" s="251">
        <f>IF(O233="základní",K233,0)</f>
        <v>0</v>
      </c>
      <c r="BF233" s="251">
        <f>IF(O233="snížená",K233,0)</f>
        <v>0</v>
      </c>
      <c r="BG233" s="251">
        <f>IF(O233="zákl. přenesená",K233,0)</f>
        <v>0</v>
      </c>
      <c r="BH233" s="251">
        <f>IF(O233="sníž. přenesená",K233,0)</f>
        <v>0</v>
      </c>
      <c r="BI233" s="251">
        <f>IF(O233="nulová",K233,0)</f>
        <v>0</v>
      </c>
      <c r="BJ233" s="18" t="s">
        <v>176</v>
      </c>
      <c r="BK233" s="251">
        <f>ROUND(P233*H233,2)</f>
        <v>0</v>
      </c>
      <c r="BL233" s="18" t="s">
        <v>176</v>
      </c>
      <c r="BM233" s="250" t="s">
        <v>791</v>
      </c>
    </row>
    <row r="234" s="2" customFormat="1">
      <c r="A234" s="40"/>
      <c r="B234" s="41"/>
      <c r="C234" s="42"/>
      <c r="D234" s="252" t="s">
        <v>178</v>
      </c>
      <c r="E234" s="42"/>
      <c r="F234" s="253" t="s">
        <v>322</v>
      </c>
      <c r="G234" s="42"/>
      <c r="H234" s="42"/>
      <c r="I234" s="154"/>
      <c r="J234" s="154"/>
      <c r="K234" s="42"/>
      <c r="L234" s="42"/>
      <c r="M234" s="46"/>
      <c r="N234" s="254"/>
      <c r="O234" s="255"/>
      <c r="P234" s="87"/>
      <c r="Q234" s="87"/>
      <c r="R234" s="87"/>
      <c r="S234" s="87"/>
      <c r="T234" s="87"/>
      <c r="U234" s="87"/>
      <c r="V234" s="87"/>
      <c r="W234" s="87"/>
      <c r="X234" s="87"/>
      <c r="Y234" s="88"/>
      <c r="Z234" s="40"/>
      <c r="AA234" s="40"/>
      <c r="AB234" s="40"/>
      <c r="AC234" s="40"/>
      <c r="AD234" s="40"/>
      <c r="AE234" s="40"/>
      <c r="AT234" s="18" t="s">
        <v>178</v>
      </c>
      <c r="AU234" s="18" t="s">
        <v>90</v>
      </c>
    </row>
    <row r="235" s="2" customFormat="1">
      <c r="A235" s="40"/>
      <c r="B235" s="41"/>
      <c r="C235" s="42"/>
      <c r="D235" s="252" t="s">
        <v>180</v>
      </c>
      <c r="E235" s="42"/>
      <c r="F235" s="256" t="s">
        <v>323</v>
      </c>
      <c r="G235" s="42"/>
      <c r="H235" s="42"/>
      <c r="I235" s="154"/>
      <c r="J235" s="154"/>
      <c r="K235" s="42"/>
      <c r="L235" s="42"/>
      <c r="M235" s="46"/>
      <c r="N235" s="254"/>
      <c r="O235" s="255"/>
      <c r="P235" s="87"/>
      <c r="Q235" s="87"/>
      <c r="R235" s="87"/>
      <c r="S235" s="87"/>
      <c r="T235" s="87"/>
      <c r="U235" s="87"/>
      <c r="V235" s="87"/>
      <c r="W235" s="87"/>
      <c r="X235" s="87"/>
      <c r="Y235" s="88"/>
      <c r="Z235" s="40"/>
      <c r="AA235" s="40"/>
      <c r="AB235" s="40"/>
      <c r="AC235" s="40"/>
      <c r="AD235" s="40"/>
      <c r="AE235" s="40"/>
      <c r="AT235" s="18" t="s">
        <v>180</v>
      </c>
      <c r="AU235" s="18" t="s">
        <v>90</v>
      </c>
    </row>
    <row r="236" s="13" customFormat="1">
      <c r="A236" s="13"/>
      <c r="B236" s="257"/>
      <c r="C236" s="258"/>
      <c r="D236" s="252" t="s">
        <v>182</v>
      </c>
      <c r="E236" s="259" t="s">
        <v>36</v>
      </c>
      <c r="F236" s="260" t="s">
        <v>792</v>
      </c>
      <c r="G236" s="258"/>
      <c r="H236" s="259" t="s">
        <v>36</v>
      </c>
      <c r="I236" s="261"/>
      <c r="J236" s="261"/>
      <c r="K236" s="258"/>
      <c r="L236" s="258"/>
      <c r="M236" s="262"/>
      <c r="N236" s="263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5"/>
      <c r="Z236" s="13"/>
      <c r="AA236" s="13"/>
      <c r="AB236" s="13"/>
      <c r="AC236" s="13"/>
      <c r="AD236" s="13"/>
      <c r="AE236" s="13"/>
      <c r="AT236" s="266" t="s">
        <v>182</v>
      </c>
      <c r="AU236" s="266" t="s">
        <v>90</v>
      </c>
      <c r="AV236" s="13" t="s">
        <v>88</v>
      </c>
      <c r="AW236" s="13" t="s">
        <v>5</v>
      </c>
      <c r="AX236" s="13" t="s">
        <v>81</v>
      </c>
      <c r="AY236" s="266" t="s">
        <v>168</v>
      </c>
    </row>
    <row r="237" s="14" customFormat="1">
      <c r="A237" s="14"/>
      <c r="B237" s="267"/>
      <c r="C237" s="268"/>
      <c r="D237" s="252" t="s">
        <v>182</v>
      </c>
      <c r="E237" s="269" t="s">
        <v>36</v>
      </c>
      <c r="F237" s="270" t="s">
        <v>793</v>
      </c>
      <c r="G237" s="268"/>
      <c r="H237" s="271">
        <v>5310</v>
      </c>
      <c r="I237" s="272"/>
      <c r="J237" s="272"/>
      <c r="K237" s="268"/>
      <c r="L237" s="268"/>
      <c r="M237" s="273"/>
      <c r="N237" s="274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Y237" s="276"/>
      <c r="Z237" s="14"/>
      <c r="AA237" s="14"/>
      <c r="AB237" s="14"/>
      <c r="AC237" s="14"/>
      <c r="AD237" s="14"/>
      <c r="AE237" s="14"/>
      <c r="AT237" s="277" t="s">
        <v>182</v>
      </c>
      <c r="AU237" s="277" t="s">
        <v>90</v>
      </c>
      <c r="AV237" s="14" t="s">
        <v>90</v>
      </c>
      <c r="AW237" s="14" t="s">
        <v>5</v>
      </c>
      <c r="AX237" s="14" t="s">
        <v>81</v>
      </c>
      <c r="AY237" s="277" t="s">
        <v>168</v>
      </c>
    </row>
    <row r="238" s="15" customFormat="1">
      <c r="A238" s="15"/>
      <c r="B238" s="278"/>
      <c r="C238" s="279"/>
      <c r="D238" s="252" t="s">
        <v>182</v>
      </c>
      <c r="E238" s="280" t="s">
        <v>36</v>
      </c>
      <c r="F238" s="281" t="s">
        <v>193</v>
      </c>
      <c r="G238" s="279"/>
      <c r="H238" s="282">
        <v>5310</v>
      </c>
      <c r="I238" s="283"/>
      <c r="J238" s="283"/>
      <c r="K238" s="279"/>
      <c r="L238" s="279"/>
      <c r="M238" s="284"/>
      <c r="N238" s="285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7"/>
      <c r="Z238" s="15"/>
      <c r="AA238" s="15"/>
      <c r="AB238" s="15"/>
      <c r="AC238" s="15"/>
      <c r="AD238" s="15"/>
      <c r="AE238" s="15"/>
      <c r="AT238" s="288" t="s">
        <v>182</v>
      </c>
      <c r="AU238" s="288" t="s">
        <v>90</v>
      </c>
      <c r="AV238" s="15" t="s">
        <v>176</v>
      </c>
      <c r="AW238" s="15" t="s">
        <v>5</v>
      </c>
      <c r="AX238" s="15" t="s">
        <v>88</v>
      </c>
      <c r="AY238" s="288" t="s">
        <v>168</v>
      </c>
    </row>
    <row r="239" s="2" customFormat="1" ht="24" customHeight="1">
      <c r="A239" s="40"/>
      <c r="B239" s="41"/>
      <c r="C239" s="238" t="s">
        <v>8</v>
      </c>
      <c r="D239" s="238" t="s">
        <v>171</v>
      </c>
      <c r="E239" s="239" t="s">
        <v>794</v>
      </c>
      <c r="F239" s="240" t="s">
        <v>795</v>
      </c>
      <c r="G239" s="241" t="s">
        <v>203</v>
      </c>
      <c r="H239" s="242">
        <v>403</v>
      </c>
      <c r="I239" s="243"/>
      <c r="J239" s="243"/>
      <c r="K239" s="244">
        <f>ROUND(P239*H239,2)</f>
        <v>0</v>
      </c>
      <c r="L239" s="240" t="s">
        <v>175</v>
      </c>
      <c r="M239" s="46"/>
      <c r="N239" s="245" t="s">
        <v>36</v>
      </c>
      <c r="O239" s="246" t="s">
        <v>52</v>
      </c>
      <c r="P239" s="247">
        <f>I239+J239</f>
        <v>0</v>
      </c>
      <c r="Q239" s="247">
        <f>ROUND(I239*H239,2)</f>
        <v>0</v>
      </c>
      <c r="R239" s="247">
        <f>ROUND(J239*H239,2)</f>
        <v>0</v>
      </c>
      <c r="S239" s="87"/>
      <c r="T239" s="248">
        <f>S239*H239</f>
        <v>0</v>
      </c>
      <c r="U239" s="248">
        <v>0</v>
      </c>
      <c r="V239" s="248">
        <f>U239*H239</f>
        <v>0</v>
      </c>
      <c r="W239" s="248">
        <v>0</v>
      </c>
      <c r="X239" s="248">
        <f>W239*H239</f>
        <v>0</v>
      </c>
      <c r="Y239" s="249" t="s">
        <v>36</v>
      </c>
      <c r="Z239" s="40"/>
      <c r="AA239" s="40"/>
      <c r="AB239" s="40"/>
      <c r="AC239" s="40"/>
      <c r="AD239" s="40"/>
      <c r="AE239" s="40"/>
      <c r="AR239" s="250" t="s">
        <v>176</v>
      </c>
      <c r="AT239" s="250" t="s">
        <v>171</v>
      </c>
      <c r="AU239" s="250" t="s">
        <v>90</v>
      </c>
      <c r="AY239" s="18" t="s">
        <v>168</v>
      </c>
      <c r="BE239" s="251">
        <f>IF(O239="základní",K239,0)</f>
        <v>0</v>
      </c>
      <c r="BF239" s="251">
        <f>IF(O239="snížená",K239,0)</f>
        <v>0</v>
      </c>
      <c r="BG239" s="251">
        <f>IF(O239="zákl. přenesená",K239,0)</f>
        <v>0</v>
      </c>
      <c r="BH239" s="251">
        <f>IF(O239="sníž. přenesená",K239,0)</f>
        <v>0</v>
      </c>
      <c r="BI239" s="251">
        <f>IF(O239="nulová",K239,0)</f>
        <v>0</v>
      </c>
      <c r="BJ239" s="18" t="s">
        <v>176</v>
      </c>
      <c r="BK239" s="251">
        <f>ROUND(P239*H239,2)</f>
        <v>0</v>
      </c>
      <c r="BL239" s="18" t="s">
        <v>176</v>
      </c>
      <c r="BM239" s="250" t="s">
        <v>796</v>
      </c>
    </row>
    <row r="240" s="2" customFormat="1">
      <c r="A240" s="40"/>
      <c r="B240" s="41"/>
      <c r="C240" s="42"/>
      <c r="D240" s="252" t="s">
        <v>178</v>
      </c>
      <c r="E240" s="42"/>
      <c r="F240" s="253" t="s">
        <v>797</v>
      </c>
      <c r="G240" s="42"/>
      <c r="H240" s="42"/>
      <c r="I240" s="154"/>
      <c r="J240" s="154"/>
      <c r="K240" s="42"/>
      <c r="L240" s="42"/>
      <c r="M240" s="46"/>
      <c r="N240" s="254"/>
      <c r="O240" s="255"/>
      <c r="P240" s="87"/>
      <c r="Q240" s="87"/>
      <c r="R240" s="87"/>
      <c r="S240" s="87"/>
      <c r="T240" s="87"/>
      <c r="U240" s="87"/>
      <c r="V240" s="87"/>
      <c r="W240" s="87"/>
      <c r="X240" s="87"/>
      <c r="Y240" s="88"/>
      <c r="Z240" s="40"/>
      <c r="AA240" s="40"/>
      <c r="AB240" s="40"/>
      <c r="AC240" s="40"/>
      <c r="AD240" s="40"/>
      <c r="AE240" s="40"/>
      <c r="AT240" s="18" t="s">
        <v>178</v>
      </c>
      <c r="AU240" s="18" t="s">
        <v>90</v>
      </c>
    </row>
    <row r="241" s="2" customFormat="1">
      <c r="A241" s="40"/>
      <c r="B241" s="41"/>
      <c r="C241" s="42"/>
      <c r="D241" s="252" t="s">
        <v>180</v>
      </c>
      <c r="E241" s="42"/>
      <c r="F241" s="256" t="s">
        <v>798</v>
      </c>
      <c r="G241" s="42"/>
      <c r="H241" s="42"/>
      <c r="I241" s="154"/>
      <c r="J241" s="154"/>
      <c r="K241" s="42"/>
      <c r="L241" s="42"/>
      <c r="M241" s="46"/>
      <c r="N241" s="254"/>
      <c r="O241" s="255"/>
      <c r="P241" s="87"/>
      <c r="Q241" s="87"/>
      <c r="R241" s="87"/>
      <c r="S241" s="87"/>
      <c r="T241" s="87"/>
      <c r="U241" s="87"/>
      <c r="V241" s="87"/>
      <c r="W241" s="87"/>
      <c r="X241" s="87"/>
      <c r="Y241" s="88"/>
      <c r="Z241" s="40"/>
      <c r="AA241" s="40"/>
      <c r="AB241" s="40"/>
      <c r="AC241" s="40"/>
      <c r="AD241" s="40"/>
      <c r="AE241" s="40"/>
      <c r="AT241" s="18" t="s">
        <v>180</v>
      </c>
      <c r="AU241" s="18" t="s">
        <v>90</v>
      </c>
    </row>
    <row r="242" s="13" customFormat="1">
      <c r="A242" s="13"/>
      <c r="B242" s="257"/>
      <c r="C242" s="258"/>
      <c r="D242" s="252" t="s">
        <v>182</v>
      </c>
      <c r="E242" s="259" t="s">
        <v>36</v>
      </c>
      <c r="F242" s="260" t="s">
        <v>799</v>
      </c>
      <c r="G242" s="258"/>
      <c r="H242" s="259" t="s">
        <v>36</v>
      </c>
      <c r="I242" s="261"/>
      <c r="J242" s="261"/>
      <c r="K242" s="258"/>
      <c r="L242" s="258"/>
      <c r="M242" s="262"/>
      <c r="N242" s="263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5"/>
      <c r="Z242" s="13"/>
      <c r="AA242" s="13"/>
      <c r="AB242" s="13"/>
      <c r="AC242" s="13"/>
      <c r="AD242" s="13"/>
      <c r="AE242" s="13"/>
      <c r="AT242" s="266" t="s">
        <v>182</v>
      </c>
      <c r="AU242" s="266" t="s">
        <v>90</v>
      </c>
      <c r="AV242" s="13" t="s">
        <v>88</v>
      </c>
      <c r="AW242" s="13" t="s">
        <v>5</v>
      </c>
      <c r="AX242" s="13" t="s">
        <v>81</v>
      </c>
      <c r="AY242" s="266" t="s">
        <v>168</v>
      </c>
    </row>
    <row r="243" s="14" customFormat="1">
      <c r="A243" s="14"/>
      <c r="B243" s="267"/>
      <c r="C243" s="268"/>
      <c r="D243" s="252" t="s">
        <v>182</v>
      </c>
      <c r="E243" s="269" t="s">
        <v>36</v>
      </c>
      <c r="F243" s="270" t="s">
        <v>800</v>
      </c>
      <c r="G243" s="268"/>
      <c r="H243" s="271">
        <v>128</v>
      </c>
      <c r="I243" s="272"/>
      <c r="J243" s="272"/>
      <c r="K243" s="268"/>
      <c r="L243" s="268"/>
      <c r="M243" s="273"/>
      <c r="N243" s="274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6"/>
      <c r="Z243" s="14"/>
      <c r="AA243" s="14"/>
      <c r="AB243" s="14"/>
      <c r="AC243" s="14"/>
      <c r="AD243" s="14"/>
      <c r="AE243" s="14"/>
      <c r="AT243" s="277" t="s">
        <v>182</v>
      </c>
      <c r="AU243" s="277" t="s">
        <v>90</v>
      </c>
      <c r="AV243" s="14" t="s">
        <v>90</v>
      </c>
      <c r="AW243" s="14" t="s">
        <v>5</v>
      </c>
      <c r="AX243" s="14" t="s">
        <v>81</v>
      </c>
      <c r="AY243" s="277" t="s">
        <v>168</v>
      </c>
    </row>
    <row r="244" s="13" customFormat="1">
      <c r="A244" s="13"/>
      <c r="B244" s="257"/>
      <c r="C244" s="258"/>
      <c r="D244" s="252" t="s">
        <v>182</v>
      </c>
      <c r="E244" s="259" t="s">
        <v>36</v>
      </c>
      <c r="F244" s="260" t="s">
        <v>801</v>
      </c>
      <c r="G244" s="258"/>
      <c r="H244" s="259" t="s">
        <v>36</v>
      </c>
      <c r="I244" s="261"/>
      <c r="J244" s="261"/>
      <c r="K244" s="258"/>
      <c r="L244" s="258"/>
      <c r="M244" s="262"/>
      <c r="N244" s="263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265"/>
      <c r="Z244" s="13"/>
      <c r="AA244" s="13"/>
      <c r="AB244" s="13"/>
      <c r="AC244" s="13"/>
      <c r="AD244" s="13"/>
      <c r="AE244" s="13"/>
      <c r="AT244" s="266" t="s">
        <v>182</v>
      </c>
      <c r="AU244" s="266" t="s">
        <v>90</v>
      </c>
      <c r="AV244" s="13" t="s">
        <v>88</v>
      </c>
      <c r="AW244" s="13" t="s">
        <v>5</v>
      </c>
      <c r="AX244" s="13" t="s">
        <v>81</v>
      </c>
      <c r="AY244" s="266" t="s">
        <v>168</v>
      </c>
    </row>
    <row r="245" s="14" customFormat="1">
      <c r="A245" s="14"/>
      <c r="B245" s="267"/>
      <c r="C245" s="268"/>
      <c r="D245" s="252" t="s">
        <v>182</v>
      </c>
      <c r="E245" s="269" t="s">
        <v>36</v>
      </c>
      <c r="F245" s="270" t="s">
        <v>802</v>
      </c>
      <c r="G245" s="268"/>
      <c r="H245" s="271">
        <v>235</v>
      </c>
      <c r="I245" s="272"/>
      <c r="J245" s="272"/>
      <c r="K245" s="268"/>
      <c r="L245" s="268"/>
      <c r="M245" s="273"/>
      <c r="N245" s="274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Y245" s="276"/>
      <c r="Z245" s="14"/>
      <c r="AA245" s="14"/>
      <c r="AB245" s="14"/>
      <c r="AC245" s="14"/>
      <c r="AD245" s="14"/>
      <c r="AE245" s="14"/>
      <c r="AT245" s="277" t="s">
        <v>182</v>
      </c>
      <c r="AU245" s="277" t="s">
        <v>90</v>
      </c>
      <c r="AV245" s="14" t="s">
        <v>90</v>
      </c>
      <c r="AW245" s="14" t="s">
        <v>5</v>
      </c>
      <c r="AX245" s="14" t="s">
        <v>81</v>
      </c>
      <c r="AY245" s="277" t="s">
        <v>168</v>
      </c>
    </row>
    <row r="246" s="13" customFormat="1">
      <c r="A246" s="13"/>
      <c r="B246" s="257"/>
      <c r="C246" s="258"/>
      <c r="D246" s="252" t="s">
        <v>182</v>
      </c>
      <c r="E246" s="259" t="s">
        <v>36</v>
      </c>
      <c r="F246" s="260" t="s">
        <v>803</v>
      </c>
      <c r="G246" s="258"/>
      <c r="H246" s="259" t="s">
        <v>36</v>
      </c>
      <c r="I246" s="261"/>
      <c r="J246" s="261"/>
      <c r="K246" s="258"/>
      <c r="L246" s="258"/>
      <c r="M246" s="262"/>
      <c r="N246" s="263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5"/>
      <c r="Z246" s="13"/>
      <c r="AA246" s="13"/>
      <c r="AB246" s="13"/>
      <c r="AC246" s="13"/>
      <c r="AD246" s="13"/>
      <c r="AE246" s="13"/>
      <c r="AT246" s="266" t="s">
        <v>182</v>
      </c>
      <c r="AU246" s="266" t="s">
        <v>90</v>
      </c>
      <c r="AV246" s="13" t="s">
        <v>88</v>
      </c>
      <c r="AW246" s="13" t="s">
        <v>5</v>
      </c>
      <c r="AX246" s="13" t="s">
        <v>81</v>
      </c>
      <c r="AY246" s="266" t="s">
        <v>168</v>
      </c>
    </row>
    <row r="247" s="14" customFormat="1">
      <c r="A247" s="14"/>
      <c r="B247" s="267"/>
      <c r="C247" s="268"/>
      <c r="D247" s="252" t="s">
        <v>182</v>
      </c>
      <c r="E247" s="269" t="s">
        <v>36</v>
      </c>
      <c r="F247" s="270" t="s">
        <v>804</v>
      </c>
      <c r="G247" s="268"/>
      <c r="H247" s="271">
        <v>40</v>
      </c>
      <c r="I247" s="272"/>
      <c r="J247" s="272"/>
      <c r="K247" s="268"/>
      <c r="L247" s="268"/>
      <c r="M247" s="273"/>
      <c r="N247" s="274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Y247" s="276"/>
      <c r="Z247" s="14"/>
      <c r="AA247" s="14"/>
      <c r="AB247" s="14"/>
      <c r="AC247" s="14"/>
      <c r="AD247" s="14"/>
      <c r="AE247" s="14"/>
      <c r="AT247" s="277" t="s">
        <v>182</v>
      </c>
      <c r="AU247" s="277" t="s">
        <v>90</v>
      </c>
      <c r="AV247" s="14" t="s">
        <v>90</v>
      </c>
      <c r="AW247" s="14" t="s">
        <v>5</v>
      </c>
      <c r="AX247" s="14" t="s">
        <v>81</v>
      </c>
      <c r="AY247" s="277" t="s">
        <v>168</v>
      </c>
    </row>
    <row r="248" s="15" customFormat="1">
      <c r="A248" s="15"/>
      <c r="B248" s="278"/>
      <c r="C248" s="279"/>
      <c r="D248" s="252" t="s">
        <v>182</v>
      </c>
      <c r="E248" s="280" t="s">
        <v>36</v>
      </c>
      <c r="F248" s="281" t="s">
        <v>193</v>
      </c>
      <c r="G248" s="279"/>
      <c r="H248" s="282">
        <v>403</v>
      </c>
      <c r="I248" s="283"/>
      <c r="J248" s="283"/>
      <c r="K248" s="279"/>
      <c r="L248" s="279"/>
      <c r="M248" s="284"/>
      <c r="N248" s="285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7"/>
      <c r="Z248" s="15"/>
      <c r="AA248" s="15"/>
      <c r="AB248" s="15"/>
      <c r="AC248" s="15"/>
      <c r="AD248" s="15"/>
      <c r="AE248" s="15"/>
      <c r="AT248" s="288" t="s">
        <v>182</v>
      </c>
      <c r="AU248" s="288" t="s">
        <v>90</v>
      </c>
      <c r="AV248" s="15" t="s">
        <v>176</v>
      </c>
      <c r="AW248" s="15" t="s">
        <v>5</v>
      </c>
      <c r="AX248" s="15" t="s">
        <v>88</v>
      </c>
      <c r="AY248" s="288" t="s">
        <v>168</v>
      </c>
    </row>
    <row r="249" s="2" customFormat="1" ht="24" customHeight="1">
      <c r="A249" s="40"/>
      <c r="B249" s="41"/>
      <c r="C249" s="238" t="s">
        <v>347</v>
      </c>
      <c r="D249" s="238" t="s">
        <v>171</v>
      </c>
      <c r="E249" s="239" t="s">
        <v>327</v>
      </c>
      <c r="F249" s="240" t="s">
        <v>328</v>
      </c>
      <c r="G249" s="241" t="s">
        <v>203</v>
      </c>
      <c r="H249" s="242">
        <v>60</v>
      </c>
      <c r="I249" s="243"/>
      <c r="J249" s="243"/>
      <c r="K249" s="244">
        <f>ROUND(P249*H249,2)</f>
        <v>0</v>
      </c>
      <c r="L249" s="240" t="s">
        <v>175</v>
      </c>
      <c r="M249" s="46"/>
      <c r="N249" s="245" t="s">
        <v>36</v>
      </c>
      <c r="O249" s="246" t="s">
        <v>52</v>
      </c>
      <c r="P249" s="247">
        <f>I249+J249</f>
        <v>0</v>
      </c>
      <c r="Q249" s="247">
        <f>ROUND(I249*H249,2)</f>
        <v>0</v>
      </c>
      <c r="R249" s="247">
        <f>ROUND(J249*H249,2)</f>
        <v>0</v>
      </c>
      <c r="S249" s="87"/>
      <c r="T249" s="248">
        <f>S249*H249</f>
        <v>0</v>
      </c>
      <c r="U249" s="248">
        <v>0</v>
      </c>
      <c r="V249" s="248">
        <f>U249*H249</f>
        <v>0</v>
      </c>
      <c r="W249" s="248">
        <v>0</v>
      </c>
      <c r="X249" s="248">
        <f>W249*H249</f>
        <v>0</v>
      </c>
      <c r="Y249" s="249" t="s">
        <v>36</v>
      </c>
      <c r="Z249" s="40"/>
      <c r="AA249" s="40"/>
      <c r="AB249" s="40"/>
      <c r="AC249" s="40"/>
      <c r="AD249" s="40"/>
      <c r="AE249" s="40"/>
      <c r="AR249" s="250" t="s">
        <v>176</v>
      </c>
      <c r="AT249" s="250" t="s">
        <v>171</v>
      </c>
      <c r="AU249" s="250" t="s">
        <v>90</v>
      </c>
      <c r="AY249" s="18" t="s">
        <v>168</v>
      </c>
      <c r="BE249" s="251">
        <f>IF(O249="základní",K249,0)</f>
        <v>0</v>
      </c>
      <c r="BF249" s="251">
        <f>IF(O249="snížená",K249,0)</f>
        <v>0</v>
      </c>
      <c r="BG249" s="251">
        <f>IF(O249="zákl. přenesená",K249,0)</f>
        <v>0</v>
      </c>
      <c r="BH249" s="251">
        <f>IF(O249="sníž. přenesená",K249,0)</f>
        <v>0</v>
      </c>
      <c r="BI249" s="251">
        <f>IF(O249="nulová",K249,0)</f>
        <v>0</v>
      </c>
      <c r="BJ249" s="18" t="s">
        <v>176</v>
      </c>
      <c r="BK249" s="251">
        <f>ROUND(P249*H249,2)</f>
        <v>0</v>
      </c>
      <c r="BL249" s="18" t="s">
        <v>176</v>
      </c>
      <c r="BM249" s="250" t="s">
        <v>805</v>
      </c>
    </row>
    <row r="250" s="2" customFormat="1">
      <c r="A250" s="40"/>
      <c r="B250" s="41"/>
      <c r="C250" s="42"/>
      <c r="D250" s="252" t="s">
        <v>178</v>
      </c>
      <c r="E250" s="42"/>
      <c r="F250" s="253" t="s">
        <v>330</v>
      </c>
      <c r="G250" s="42"/>
      <c r="H250" s="42"/>
      <c r="I250" s="154"/>
      <c r="J250" s="154"/>
      <c r="K250" s="42"/>
      <c r="L250" s="42"/>
      <c r="M250" s="46"/>
      <c r="N250" s="254"/>
      <c r="O250" s="255"/>
      <c r="P250" s="87"/>
      <c r="Q250" s="87"/>
      <c r="R250" s="87"/>
      <c r="S250" s="87"/>
      <c r="T250" s="87"/>
      <c r="U250" s="87"/>
      <c r="V250" s="87"/>
      <c r="W250" s="87"/>
      <c r="X250" s="87"/>
      <c r="Y250" s="88"/>
      <c r="Z250" s="40"/>
      <c r="AA250" s="40"/>
      <c r="AB250" s="40"/>
      <c r="AC250" s="40"/>
      <c r="AD250" s="40"/>
      <c r="AE250" s="40"/>
      <c r="AT250" s="18" t="s">
        <v>178</v>
      </c>
      <c r="AU250" s="18" t="s">
        <v>90</v>
      </c>
    </row>
    <row r="251" s="2" customFormat="1">
      <c r="A251" s="40"/>
      <c r="B251" s="41"/>
      <c r="C251" s="42"/>
      <c r="D251" s="252" t="s">
        <v>180</v>
      </c>
      <c r="E251" s="42"/>
      <c r="F251" s="256" t="s">
        <v>331</v>
      </c>
      <c r="G251" s="42"/>
      <c r="H251" s="42"/>
      <c r="I251" s="154"/>
      <c r="J251" s="154"/>
      <c r="K251" s="42"/>
      <c r="L251" s="42"/>
      <c r="M251" s="46"/>
      <c r="N251" s="254"/>
      <c r="O251" s="255"/>
      <c r="P251" s="87"/>
      <c r="Q251" s="87"/>
      <c r="R251" s="87"/>
      <c r="S251" s="87"/>
      <c r="T251" s="87"/>
      <c r="U251" s="87"/>
      <c r="V251" s="87"/>
      <c r="W251" s="87"/>
      <c r="X251" s="87"/>
      <c r="Y251" s="88"/>
      <c r="Z251" s="40"/>
      <c r="AA251" s="40"/>
      <c r="AB251" s="40"/>
      <c r="AC251" s="40"/>
      <c r="AD251" s="40"/>
      <c r="AE251" s="40"/>
      <c r="AT251" s="18" t="s">
        <v>180</v>
      </c>
      <c r="AU251" s="18" t="s">
        <v>90</v>
      </c>
    </row>
    <row r="252" s="2" customFormat="1" ht="24" customHeight="1">
      <c r="A252" s="40"/>
      <c r="B252" s="41"/>
      <c r="C252" s="238" t="s">
        <v>354</v>
      </c>
      <c r="D252" s="238" t="s">
        <v>171</v>
      </c>
      <c r="E252" s="239" t="s">
        <v>333</v>
      </c>
      <c r="F252" s="240" t="s">
        <v>334</v>
      </c>
      <c r="G252" s="241" t="s">
        <v>203</v>
      </c>
      <c r="H252" s="242">
        <v>2</v>
      </c>
      <c r="I252" s="243"/>
      <c r="J252" s="243"/>
      <c r="K252" s="244">
        <f>ROUND(P252*H252,2)</f>
        <v>0</v>
      </c>
      <c r="L252" s="240" t="s">
        <v>175</v>
      </c>
      <c r="M252" s="46"/>
      <c r="N252" s="245" t="s">
        <v>36</v>
      </c>
      <c r="O252" s="246" t="s">
        <v>52</v>
      </c>
      <c r="P252" s="247">
        <f>I252+J252</f>
        <v>0</v>
      </c>
      <c r="Q252" s="247">
        <f>ROUND(I252*H252,2)</f>
        <v>0</v>
      </c>
      <c r="R252" s="247">
        <f>ROUND(J252*H252,2)</f>
        <v>0</v>
      </c>
      <c r="S252" s="87"/>
      <c r="T252" s="248">
        <f>S252*H252</f>
        <v>0</v>
      </c>
      <c r="U252" s="248">
        <v>0</v>
      </c>
      <c r="V252" s="248">
        <f>U252*H252</f>
        <v>0</v>
      </c>
      <c r="W252" s="248">
        <v>0</v>
      </c>
      <c r="X252" s="248">
        <f>W252*H252</f>
        <v>0</v>
      </c>
      <c r="Y252" s="249" t="s">
        <v>36</v>
      </c>
      <c r="Z252" s="40"/>
      <c r="AA252" s="40"/>
      <c r="AB252" s="40"/>
      <c r="AC252" s="40"/>
      <c r="AD252" s="40"/>
      <c r="AE252" s="40"/>
      <c r="AR252" s="250" t="s">
        <v>176</v>
      </c>
      <c r="AT252" s="250" t="s">
        <v>171</v>
      </c>
      <c r="AU252" s="250" t="s">
        <v>90</v>
      </c>
      <c r="AY252" s="18" t="s">
        <v>168</v>
      </c>
      <c r="BE252" s="251">
        <f>IF(O252="základní",K252,0)</f>
        <v>0</v>
      </c>
      <c r="BF252" s="251">
        <f>IF(O252="snížená",K252,0)</f>
        <v>0</v>
      </c>
      <c r="BG252" s="251">
        <f>IF(O252="zákl. přenesená",K252,0)</f>
        <v>0</v>
      </c>
      <c r="BH252" s="251">
        <f>IF(O252="sníž. přenesená",K252,0)</f>
        <v>0</v>
      </c>
      <c r="BI252" s="251">
        <f>IF(O252="nulová",K252,0)</f>
        <v>0</v>
      </c>
      <c r="BJ252" s="18" t="s">
        <v>176</v>
      </c>
      <c r="BK252" s="251">
        <f>ROUND(P252*H252,2)</f>
        <v>0</v>
      </c>
      <c r="BL252" s="18" t="s">
        <v>176</v>
      </c>
      <c r="BM252" s="250" t="s">
        <v>806</v>
      </c>
    </row>
    <row r="253" s="2" customFormat="1">
      <c r="A253" s="40"/>
      <c r="B253" s="41"/>
      <c r="C253" s="42"/>
      <c r="D253" s="252" t="s">
        <v>178</v>
      </c>
      <c r="E253" s="42"/>
      <c r="F253" s="253" t="s">
        <v>336</v>
      </c>
      <c r="G253" s="42"/>
      <c r="H253" s="42"/>
      <c r="I253" s="154"/>
      <c r="J253" s="154"/>
      <c r="K253" s="42"/>
      <c r="L253" s="42"/>
      <c r="M253" s="46"/>
      <c r="N253" s="254"/>
      <c r="O253" s="255"/>
      <c r="P253" s="87"/>
      <c r="Q253" s="87"/>
      <c r="R253" s="87"/>
      <c r="S253" s="87"/>
      <c r="T253" s="87"/>
      <c r="U253" s="87"/>
      <c r="V253" s="87"/>
      <c r="W253" s="87"/>
      <c r="X253" s="87"/>
      <c r="Y253" s="88"/>
      <c r="Z253" s="40"/>
      <c r="AA253" s="40"/>
      <c r="AB253" s="40"/>
      <c r="AC253" s="40"/>
      <c r="AD253" s="40"/>
      <c r="AE253" s="40"/>
      <c r="AT253" s="18" t="s">
        <v>178</v>
      </c>
      <c r="AU253" s="18" t="s">
        <v>90</v>
      </c>
    </row>
    <row r="254" s="2" customFormat="1">
      <c r="A254" s="40"/>
      <c r="B254" s="41"/>
      <c r="C254" s="42"/>
      <c r="D254" s="252" t="s">
        <v>180</v>
      </c>
      <c r="E254" s="42"/>
      <c r="F254" s="256" t="s">
        <v>337</v>
      </c>
      <c r="G254" s="42"/>
      <c r="H254" s="42"/>
      <c r="I254" s="154"/>
      <c r="J254" s="154"/>
      <c r="K254" s="42"/>
      <c r="L254" s="42"/>
      <c r="M254" s="46"/>
      <c r="N254" s="254"/>
      <c r="O254" s="255"/>
      <c r="P254" s="87"/>
      <c r="Q254" s="87"/>
      <c r="R254" s="87"/>
      <c r="S254" s="87"/>
      <c r="T254" s="87"/>
      <c r="U254" s="87"/>
      <c r="V254" s="87"/>
      <c r="W254" s="87"/>
      <c r="X254" s="87"/>
      <c r="Y254" s="88"/>
      <c r="Z254" s="40"/>
      <c r="AA254" s="40"/>
      <c r="AB254" s="40"/>
      <c r="AC254" s="40"/>
      <c r="AD254" s="40"/>
      <c r="AE254" s="40"/>
      <c r="AT254" s="18" t="s">
        <v>180</v>
      </c>
      <c r="AU254" s="18" t="s">
        <v>90</v>
      </c>
    </row>
    <row r="255" s="2" customFormat="1" ht="24" customHeight="1">
      <c r="A255" s="40"/>
      <c r="B255" s="41"/>
      <c r="C255" s="238" t="s">
        <v>361</v>
      </c>
      <c r="D255" s="238" t="s">
        <v>171</v>
      </c>
      <c r="E255" s="239" t="s">
        <v>338</v>
      </c>
      <c r="F255" s="240" t="s">
        <v>339</v>
      </c>
      <c r="G255" s="241" t="s">
        <v>203</v>
      </c>
      <c r="H255" s="242">
        <v>55</v>
      </c>
      <c r="I255" s="243"/>
      <c r="J255" s="243"/>
      <c r="K255" s="244">
        <f>ROUND(P255*H255,2)</f>
        <v>0</v>
      </c>
      <c r="L255" s="240" t="s">
        <v>175</v>
      </c>
      <c r="M255" s="46"/>
      <c r="N255" s="245" t="s">
        <v>36</v>
      </c>
      <c r="O255" s="246" t="s">
        <v>52</v>
      </c>
      <c r="P255" s="247">
        <f>I255+J255</f>
        <v>0</v>
      </c>
      <c r="Q255" s="247">
        <f>ROUND(I255*H255,2)</f>
        <v>0</v>
      </c>
      <c r="R255" s="247">
        <f>ROUND(J255*H255,2)</f>
        <v>0</v>
      </c>
      <c r="S255" s="87"/>
      <c r="T255" s="248">
        <f>S255*H255</f>
        <v>0</v>
      </c>
      <c r="U255" s="248">
        <v>0</v>
      </c>
      <c r="V255" s="248">
        <f>U255*H255</f>
        <v>0</v>
      </c>
      <c r="W255" s="248">
        <v>0</v>
      </c>
      <c r="X255" s="248">
        <f>W255*H255</f>
        <v>0</v>
      </c>
      <c r="Y255" s="249" t="s">
        <v>36</v>
      </c>
      <c r="Z255" s="40"/>
      <c r="AA255" s="40"/>
      <c r="AB255" s="40"/>
      <c r="AC255" s="40"/>
      <c r="AD255" s="40"/>
      <c r="AE255" s="40"/>
      <c r="AR255" s="250" t="s">
        <v>176</v>
      </c>
      <c r="AT255" s="250" t="s">
        <v>171</v>
      </c>
      <c r="AU255" s="250" t="s">
        <v>90</v>
      </c>
      <c r="AY255" s="18" t="s">
        <v>168</v>
      </c>
      <c r="BE255" s="251">
        <f>IF(O255="základní",K255,0)</f>
        <v>0</v>
      </c>
      <c r="BF255" s="251">
        <f>IF(O255="snížená",K255,0)</f>
        <v>0</v>
      </c>
      <c r="BG255" s="251">
        <f>IF(O255="zákl. přenesená",K255,0)</f>
        <v>0</v>
      </c>
      <c r="BH255" s="251">
        <f>IF(O255="sníž. přenesená",K255,0)</f>
        <v>0</v>
      </c>
      <c r="BI255" s="251">
        <f>IF(O255="nulová",K255,0)</f>
        <v>0</v>
      </c>
      <c r="BJ255" s="18" t="s">
        <v>176</v>
      </c>
      <c r="BK255" s="251">
        <f>ROUND(P255*H255,2)</f>
        <v>0</v>
      </c>
      <c r="BL255" s="18" t="s">
        <v>176</v>
      </c>
      <c r="BM255" s="250" t="s">
        <v>807</v>
      </c>
    </row>
    <row r="256" s="2" customFormat="1">
      <c r="A256" s="40"/>
      <c r="B256" s="41"/>
      <c r="C256" s="42"/>
      <c r="D256" s="252" t="s">
        <v>178</v>
      </c>
      <c r="E256" s="42"/>
      <c r="F256" s="253" t="s">
        <v>341</v>
      </c>
      <c r="G256" s="42"/>
      <c r="H256" s="42"/>
      <c r="I256" s="154"/>
      <c r="J256" s="154"/>
      <c r="K256" s="42"/>
      <c r="L256" s="42"/>
      <c r="M256" s="46"/>
      <c r="N256" s="254"/>
      <c r="O256" s="255"/>
      <c r="P256" s="87"/>
      <c r="Q256" s="87"/>
      <c r="R256" s="87"/>
      <c r="S256" s="87"/>
      <c r="T256" s="87"/>
      <c r="U256" s="87"/>
      <c r="V256" s="87"/>
      <c r="W256" s="87"/>
      <c r="X256" s="87"/>
      <c r="Y256" s="88"/>
      <c r="Z256" s="40"/>
      <c r="AA256" s="40"/>
      <c r="AB256" s="40"/>
      <c r="AC256" s="40"/>
      <c r="AD256" s="40"/>
      <c r="AE256" s="40"/>
      <c r="AT256" s="18" t="s">
        <v>178</v>
      </c>
      <c r="AU256" s="18" t="s">
        <v>90</v>
      </c>
    </row>
    <row r="257" s="2" customFormat="1">
      <c r="A257" s="40"/>
      <c r="B257" s="41"/>
      <c r="C257" s="42"/>
      <c r="D257" s="252" t="s">
        <v>180</v>
      </c>
      <c r="E257" s="42"/>
      <c r="F257" s="256" t="s">
        <v>337</v>
      </c>
      <c r="G257" s="42"/>
      <c r="H257" s="42"/>
      <c r="I257" s="154"/>
      <c r="J257" s="154"/>
      <c r="K257" s="42"/>
      <c r="L257" s="42"/>
      <c r="M257" s="46"/>
      <c r="N257" s="254"/>
      <c r="O257" s="255"/>
      <c r="P257" s="87"/>
      <c r="Q257" s="87"/>
      <c r="R257" s="87"/>
      <c r="S257" s="87"/>
      <c r="T257" s="87"/>
      <c r="U257" s="87"/>
      <c r="V257" s="87"/>
      <c r="W257" s="87"/>
      <c r="X257" s="87"/>
      <c r="Y257" s="88"/>
      <c r="Z257" s="40"/>
      <c r="AA257" s="40"/>
      <c r="AB257" s="40"/>
      <c r="AC257" s="40"/>
      <c r="AD257" s="40"/>
      <c r="AE257" s="40"/>
      <c r="AT257" s="18" t="s">
        <v>180</v>
      </c>
      <c r="AU257" s="18" t="s">
        <v>90</v>
      </c>
    </row>
    <row r="258" s="2" customFormat="1" ht="24" customHeight="1">
      <c r="A258" s="40"/>
      <c r="B258" s="41"/>
      <c r="C258" s="238" t="s">
        <v>229</v>
      </c>
      <c r="D258" s="238" t="s">
        <v>171</v>
      </c>
      <c r="E258" s="239" t="s">
        <v>808</v>
      </c>
      <c r="F258" s="240" t="s">
        <v>809</v>
      </c>
      <c r="G258" s="241" t="s">
        <v>224</v>
      </c>
      <c r="H258" s="242">
        <v>12.6</v>
      </c>
      <c r="I258" s="243"/>
      <c r="J258" s="243"/>
      <c r="K258" s="244">
        <f>ROUND(P258*H258,2)</f>
        <v>0</v>
      </c>
      <c r="L258" s="240" t="s">
        <v>175</v>
      </c>
      <c r="M258" s="46"/>
      <c r="N258" s="245" t="s">
        <v>36</v>
      </c>
      <c r="O258" s="246" t="s">
        <v>52</v>
      </c>
      <c r="P258" s="247">
        <f>I258+J258</f>
        <v>0</v>
      </c>
      <c r="Q258" s="247">
        <f>ROUND(I258*H258,2)</f>
        <v>0</v>
      </c>
      <c r="R258" s="247">
        <f>ROUND(J258*H258,2)</f>
        <v>0</v>
      </c>
      <c r="S258" s="87"/>
      <c r="T258" s="248">
        <f>S258*H258</f>
        <v>0</v>
      </c>
      <c r="U258" s="248">
        <v>0</v>
      </c>
      <c r="V258" s="248">
        <f>U258*H258</f>
        <v>0</v>
      </c>
      <c r="W258" s="248">
        <v>0</v>
      </c>
      <c r="X258" s="248">
        <f>W258*H258</f>
        <v>0</v>
      </c>
      <c r="Y258" s="249" t="s">
        <v>36</v>
      </c>
      <c r="Z258" s="40"/>
      <c r="AA258" s="40"/>
      <c r="AB258" s="40"/>
      <c r="AC258" s="40"/>
      <c r="AD258" s="40"/>
      <c r="AE258" s="40"/>
      <c r="AR258" s="250" t="s">
        <v>176</v>
      </c>
      <c r="AT258" s="250" t="s">
        <v>171</v>
      </c>
      <c r="AU258" s="250" t="s">
        <v>90</v>
      </c>
      <c r="AY258" s="18" t="s">
        <v>168</v>
      </c>
      <c r="BE258" s="251">
        <f>IF(O258="základní",K258,0)</f>
        <v>0</v>
      </c>
      <c r="BF258" s="251">
        <f>IF(O258="snížená",K258,0)</f>
        <v>0</v>
      </c>
      <c r="BG258" s="251">
        <f>IF(O258="zákl. přenesená",K258,0)</f>
        <v>0</v>
      </c>
      <c r="BH258" s="251">
        <f>IF(O258="sníž. přenesená",K258,0)</f>
        <v>0</v>
      </c>
      <c r="BI258" s="251">
        <f>IF(O258="nulová",K258,0)</f>
        <v>0</v>
      </c>
      <c r="BJ258" s="18" t="s">
        <v>176</v>
      </c>
      <c r="BK258" s="251">
        <f>ROUND(P258*H258,2)</f>
        <v>0</v>
      </c>
      <c r="BL258" s="18" t="s">
        <v>176</v>
      </c>
      <c r="BM258" s="250" t="s">
        <v>810</v>
      </c>
    </row>
    <row r="259" s="2" customFormat="1">
      <c r="A259" s="40"/>
      <c r="B259" s="41"/>
      <c r="C259" s="42"/>
      <c r="D259" s="252" t="s">
        <v>178</v>
      </c>
      <c r="E259" s="42"/>
      <c r="F259" s="253" t="s">
        <v>811</v>
      </c>
      <c r="G259" s="42"/>
      <c r="H259" s="42"/>
      <c r="I259" s="154"/>
      <c r="J259" s="154"/>
      <c r="K259" s="42"/>
      <c r="L259" s="42"/>
      <c r="M259" s="46"/>
      <c r="N259" s="254"/>
      <c r="O259" s="255"/>
      <c r="P259" s="87"/>
      <c r="Q259" s="87"/>
      <c r="R259" s="87"/>
      <c r="S259" s="87"/>
      <c r="T259" s="87"/>
      <c r="U259" s="87"/>
      <c r="V259" s="87"/>
      <c r="W259" s="87"/>
      <c r="X259" s="87"/>
      <c r="Y259" s="88"/>
      <c r="Z259" s="40"/>
      <c r="AA259" s="40"/>
      <c r="AB259" s="40"/>
      <c r="AC259" s="40"/>
      <c r="AD259" s="40"/>
      <c r="AE259" s="40"/>
      <c r="AT259" s="18" t="s">
        <v>178</v>
      </c>
      <c r="AU259" s="18" t="s">
        <v>90</v>
      </c>
    </row>
    <row r="260" s="2" customFormat="1">
      <c r="A260" s="40"/>
      <c r="B260" s="41"/>
      <c r="C260" s="42"/>
      <c r="D260" s="252" t="s">
        <v>180</v>
      </c>
      <c r="E260" s="42"/>
      <c r="F260" s="256" t="s">
        <v>812</v>
      </c>
      <c r="G260" s="42"/>
      <c r="H260" s="42"/>
      <c r="I260" s="154"/>
      <c r="J260" s="154"/>
      <c r="K260" s="42"/>
      <c r="L260" s="42"/>
      <c r="M260" s="46"/>
      <c r="N260" s="254"/>
      <c r="O260" s="255"/>
      <c r="P260" s="87"/>
      <c r="Q260" s="87"/>
      <c r="R260" s="87"/>
      <c r="S260" s="87"/>
      <c r="T260" s="87"/>
      <c r="U260" s="87"/>
      <c r="V260" s="87"/>
      <c r="W260" s="87"/>
      <c r="X260" s="87"/>
      <c r="Y260" s="88"/>
      <c r="Z260" s="40"/>
      <c r="AA260" s="40"/>
      <c r="AB260" s="40"/>
      <c r="AC260" s="40"/>
      <c r="AD260" s="40"/>
      <c r="AE260" s="40"/>
      <c r="AT260" s="18" t="s">
        <v>180</v>
      </c>
      <c r="AU260" s="18" t="s">
        <v>90</v>
      </c>
    </row>
    <row r="261" s="13" customFormat="1">
      <c r="A261" s="13"/>
      <c r="B261" s="257"/>
      <c r="C261" s="258"/>
      <c r="D261" s="252" t="s">
        <v>182</v>
      </c>
      <c r="E261" s="259" t="s">
        <v>36</v>
      </c>
      <c r="F261" s="260" t="s">
        <v>813</v>
      </c>
      <c r="G261" s="258"/>
      <c r="H261" s="259" t="s">
        <v>36</v>
      </c>
      <c r="I261" s="261"/>
      <c r="J261" s="261"/>
      <c r="K261" s="258"/>
      <c r="L261" s="258"/>
      <c r="M261" s="262"/>
      <c r="N261" s="263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  <c r="Y261" s="265"/>
      <c r="Z261" s="13"/>
      <c r="AA261" s="13"/>
      <c r="AB261" s="13"/>
      <c r="AC261" s="13"/>
      <c r="AD261" s="13"/>
      <c r="AE261" s="13"/>
      <c r="AT261" s="266" t="s">
        <v>182</v>
      </c>
      <c r="AU261" s="266" t="s">
        <v>90</v>
      </c>
      <c r="AV261" s="13" t="s">
        <v>88</v>
      </c>
      <c r="AW261" s="13" t="s">
        <v>5</v>
      </c>
      <c r="AX261" s="13" t="s">
        <v>81</v>
      </c>
      <c r="AY261" s="266" t="s">
        <v>168</v>
      </c>
    </row>
    <row r="262" s="14" customFormat="1">
      <c r="A262" s="14"/>
      <c r="B262" s="267"/>
      <c r="C262" s="268"/>
      <c r="D262" s="252" t="s">
        <v>182</v>
      </c>
      <c r="E262" s="269" t="s">
        <v>36</v>
      </c>
      <c r="F262" s="270" t="s">
        <v>814</v>
      </c>
      <c r="G262" s="268"/>
      <c r="H262" s="271">
        <v>12.6</v>
      </c>
      <c r="I262" s="272"/>
      <c r="J262" s="272"/>
      <c r="K262" s="268"/>
      <c r="L262" s="268"/>
      <c r="M262" s="273"/>
      <c r="N262" s="274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Y262" s="276"/>
      <c r="Z262" s="14"/>
      <c r="AA262" s="14"/>
      <c r="AB262" s="14"/>
      <c r="AC262" s="14"/>
      <c r="AD262" s="14"/>
      <c r="AE262" s="14"/>
      <c r="AT262" s="277" t="s">
        <v>182</v>
      </c>
      <c r="AU262" s="277" t="s">
        <v>90</v>
      </c>
      <c r="AV262" s="14" t="s">
        <v>90</v>
      </c>
      <c r="AW262" s="14" t="s">
        <v>5</v>
      </c>
      <c r="AX262" s="14" t="s">
        <v>81</v>
      </c>
      <c r="AY262" s="277" t="s">
        <v>168</v>
      </c>
    </row>
    <row r="263" s="15" customFormat="1">
      <c r="A263" s="15"/>
      <c r="B263" s="278"/>
      <c r="C263" s="279"/>
      <c r="D263" s="252" t="s">
        <v>182</v>
      </c>
      <c r="E263" s="280" t="s">
        <v>36</v>
      </c>
      <c r="F263" s="281" t="s">
        <v>193</v>
      </c>
      <c r="G263" s="279"/>
      <c r="H263" s="282">
        <v>12.6</v>
      </c>
      <c r="I263" s="283"/>
      <c r="J263" s="283"/>
      <c r="K263" s="279"/>
      <c r="L263" s="279"/>
      <c r="M263" s="284"/>
      <c r="N263" s="285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7"/>
      <c r="Z263" s="15"/>
      <c r="AA263" s="15"/>
      <c r="AB263" s="15"/>
      <c r="AC263" s="15"/>
      <c r="AD263" s="15"/>
      <c r="AE263" s="15"/>
      <c r="AT263" s="288" t="s">
        <v>182</v>
      </c>
      <c r="AU263" s="288" t="s">
        <v>90</v>
      </c>
      <c r="AV263" s="15" t="s">
        <v>176</v>
      </c>
      <c r="AW263" s="15" t="s">
        <v>5</v>
      </c>
      <c r="AX263" s="15" t="s">
        <v>88</v>
      </c>
      <c r="AY263" s="288" t="s">
        <v>168</v>
      </c>
    </row>
    <row r="264" s="2" customFormat="1" ht="24" customHeight="1">
      <c r="A264" s="40"/>
      <c r="B264" s="41"/>
      <c r="C264" s="238" t="s">
        <v>374</v>
      </c>
      <c r="D264" s="238" t="s">
        <v>171</v>
      </c>
      <c r="E264" s="239" t="s">
        <v>815</v>
      </c>
      <c r="F264" s="240" t="s">
        <v>816</v>
      </c>
      <c r="G264" s="241" t="s">
        <v>224</v>
      </c>
      <c r="H264" s="242">
        <v>12.6</v>
      </c>
      <c r="I264" s="243"/>
      <c r="J264" s="243"/>
      <c r="K264" s="244">
        <f>ROUND(P264*H264,2)</f>
        <v>0</v>
      </c>
      <c r="L264" s="240" t="s">
        <v>175</v>
      </c>
      <c r="M264" s="46"/>
      <c r="N264" s="245" t="s">
        <v>36</v>
      </c>
      <c r="O264" s="246" t="s">
        <v>52</v>
      </c>
      <c r="P264" s="247">
        <f>I264+J264</f>
        <v>0</v>
      </c>
      <c r="Q264" s="247">
        <f>ROUND(I264*H264,2)</f>
        <v>0</v>
      </c>
      <c r="R264" s="247">
        <f>ROUND(J264*H264,2)</f>
        <v>0</v>
      </c>
      <c r="S264" s="87"/>
      <c r="T264" s="248">
        <f>S264*H264</f>
        <v>0</v>
      </c>
      <c r="U264" s="248">
        <v>0</v>
      </c>
      <c r="V264" s="248">
        <f>U264*H264</f>
        <v>0</v>
      </c>
      <c r="W264" s="248">
        <v>0</v>
      </c>
      <c r="X264" s="248">
        <f>W264*H264</f>
        <v>0</v>
      </c>
      <c r="Y264" s="249" t="s">
        <v>36</v>
      </c>
      <c r="Z264" s="40"/>
      <c r="AA264" s="40"/>
      <c r="AB264" s="40"/>
      <c r="AC264" s="40"/>
      <c r="AD264" s="40"/>
      <c r="AE264" s="40"/>
      <c r="AR264" s="250" t="s">
        <v>176</v>
      </c>
      <c r="AT264" s="250" t="s">
        <v>171</v>
      </c>
      <c r="AU264" s="250" t="s">
        <v>90</v>
      </c>
      <c r="AY264" s="18" t="s">
        <v>168</v>
      </c>
      <c r="BE264" s="251">
        <f>IF(O264="základní",K264,0)</f>
        <v>0</v>
      </c>
      <c r="BF264" s="251">
        <f>IF(O264="snížená",K264,0)</f>
        <v>0</v>
      </c>
      <c r="BG264" s="251">
        <f>IF(O264="zákl. přenesená",K264,0)</f>
        <v>0</v>
      </c>
      <c r="BH264" s="251">
        <f>IF(O264="sníž. přenesená",K264,0)</f>
        <v>0</v>
      </c>
      <c r="BI264" s="251">
        <f>IF(O264="nulová",K264,0)</f>
        <v>0</v>
      </c>
      <c r="BJ264" s="18" t="s">
        <v>176</v>
      </c>
      <c r="BK264" s="251">
        <f>ROUND(P264*H264,2)</f>
        <v>0</v>
      </c>
      <c r="BL264" s="18" t="s">
        <v>176</v>
      </c>
      <c r="BM264" s="250" t="s">
        <v>817</v>
      </c>
    </row>
    <row r="265" s="2" customFormat="1">
      <c r="A265" s="40"/>
      <c r="B265" s="41"/>
      <c r="C265" s="42"/>
      <c r="D265" s="252" t="s">
        <v>178</v>
      </c>
      <c r="E265" s="42"/>
      <c r="F265" s="253" t="s">
        <v>818</v>
      </c>
      <c r="G265" s="42"/>
      <c r="H265" s="42"/>
      <c r="I265" s="154"/>
      <c r="J265" s="154"/>
      <c r="K265" s="42"/>
      <c r="L265" s="42"/>
      <c r="M265" s="46"/>
      <c r="N265" s="254"/>
      <c r="O265" s="255"/>
      <c r="P265" s="87"/>
      <c r="Q265" s="87"/>
      <c r="R265" s="87"/>
      <c r="S265" s="87"/>
      <c r="T265" s="87"/>
      <c r="U265" s="87"/>
      <c r="V265" s="87"/>
      <c r="W265" s="87"/>
      <c r="X265" s="87"/>
      <c r="Y265" s="88"/>
      <c r="Z265" s="40"/>
      <c r="AA265" s="40"/>
      <c r="AB265" s="40"/>
      <c r="AC265" s="40"/>
      <c r="AD265" s="40"/>
      <c r="AE265" s="40"/>
      <c r="AT265" s="18" t="s">
        <v>178</v>
      </c>
      <c r="AU265" s="18" t="s">
        <v>90</v>
      </c>
    </row>
    <row r="266" s="2" customFormat="1">
      <c r="A266" s="40"/>
      <c r="B266" s="41"/>
      <c r="C266" s="42"/>
      <c r="D266" s="252" t="s">
        <v>180</v>
      </c>
      <c r="E266" s="42"/>
      <c r="F266" s="256" t="s">
        <v>346</v>
      </c>
      <c r="G266" s="42"/>
      <c r="H266" s="42"/>
      <c r="I266" s="154"/>
      <c r="J266" s="154"/>
      <c r="K266" s="42"/>
      <c r="L266" s="42"/>
      <c r="M266" s="46"/>
      <c r="N266" s="254"/>
      <c r="O266" s="255"/>
      <c r="P266" s="87"/>
      <c r="Q266" s="87"/>
      <c r="R266" s="87"/>
      <c r="S266" s="87"/>
      <c r="T266" s="87"/>
      <c r="U266" s="87"/>
      <c r="V266" s="87"/>
      <c r="W266" s="87"/>
      <c r="X266" s="87"/>
      <c r="Y266" s="88"/>
      <c r="Z266" s="40"/>
      <c r="AA266" s="40"/>
      <c r="AB266" s="40"/>
      <c r="AC266" s="40"/>
      <c r="AD266" s="40"/>
      <c r="AE266" s="40"/>
      <c r="AT266" s="18" t="s">
        <v>180</v>
      </c>
      <c r="AU266" s="18" t="s">
        <v>90</v>
      </c>
    </row>
    <row r="267" s="13" customFormat="1">
      <c r="A267" s="13"/>
      <c r="B267" s="257"/>
      <c r="C267" s="258"/>
      <c r="D267" s="252" t="s">
        <v>182</v>
      </c>
      <c r="E267" s="259" t="s">
        <v>36</v>
      </c>
      <c r="F267" s="260" t="s">
        <v>813</v>
      </c>
      <c r="G267" s="258"/>
      <c r="H267" s="259" t="s">
        <v>36</v>
      </c>
      <c r="I267" s="261"/>
      <c r="J267" s="261"/>
      <c r="K267" s="258"/>
      <c r="L267" s="258"/>
      <c r="M267" s="262"/>
      <c r="N267" s="263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  <c r="Y267" s="265"/>
      <c r="Z267" s="13"/>
      <c r="AA267" s="13"/>
      <c r="AB267" s="13"/>
      <c r="AC267" s="13"/>
      <c r="AD267" s="13"/>
      <c r="AE267" s="13"/>
      <c r="AT267" s="266" t="s">
        <v>182</v>
      </c>
      <c r="AU267" s="266" t="s">
        <v>90</v>
      </c>
      <c r="AV267" s="13" t="s">
        <v>88</v>
      </c>
      <c r="AW267" s="13" t="s">
        <v>5</v>
      </c>
      <c r="AX267" s="13" t="s">
        <v>81</v>
      </c>
      <c r="AY267" s="266" t="s">
        <v>168</v>
      </c>
    </row>
    <row r="268" s="14" customFormat="1">
      <c r="A268" s="14"/>
      <c r="B268" s="267"/>
      <c r="C268" s="268"/>
      <c r="D268" s="252" t="s">
        <v>182</v>
      </c>
      <c r="E268" s="269" t="s">
        <v>36</v>
      </c>
      <c r="F268" s="270" t="s">
        <v>814</v>
      </c>
      <c r="G268" s="268"/>
      <c r="H268" s="271">
        <v>12.6</v>
      </c>
      <c r="I268" s="272"/>
      <c r="J268" s="272"/>
      <c r="K268" s="268"/>
      <c r="L268" s="268"/>
      <c r="M268" s="273"/>
      <c r="N268" s="274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Y268" s="276"/>
      <c r="Z268" s="14"/>
      <c r="AA268" s="14"/>
      <c r="AB268" s="14"/>
      <c r="AC268" s="14"/>
      <c r="AD268" s="14"/>
      <c r="AE268" s="14"/>
      <c r="AT268" s="277" t="s">
        <v>182</v>
      </c>
      <c r="AU268" s="277" t="s">
        <v>90</v>
      </c>
      <c r="AV268" s="14" t="s">
        <v>90</v>
      </c>
      <c r="AW268" s="14" t="s">
        <v>5</v>
      </c>
      <c r="AX268" s="14" t="s">
        <v>81</v>
      </c>
      <c r="AY268" s="277" t="s">
        <v>168</v>
      </c>
    </row>
    <row r="269" s="15" customFormat="1">
      <c r="A269" s="15"/>
      <c r="B269" s="278"/>
      <c r="C269" s="279"/>
      <c r="D269" s="252" t="s">
        <v>182</v>
      </c>
      <c r="E269" s="280" t="s">
        <v>36</v>
      </c>
      <c r="F269" s="281" t="s">
        <v>193</v>
      </c>
      <c r="G269" s="279"/>
      <c r="H269" s="282">
        <v>12.6</v>
      </c>
      <c r="I269" s="283"/>
      <c r="J269" s="283"/>
      <c r="K269" s="279"/>
      <c r="L269" s="279"/>
      <c r="M269" s="284"/>
      <c r="N269" s="285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7"/>
      <c r="Z269" s="15"/>
      <c r="AA269" s="15"/>
      <c r="AB269" s="15"/>
      <c r="AC269" s="15"/>
      <c r="AD269" s="15"/>
      <c r="AE269" s="15"/>
      <c r="AT269" s="288" t="s">
        <v>182</v>
      </c>
      <c r="AU269" s="288" t="s">
        <v>90</v>
      </c>
      <c r="AV269" s="15" t="s">
        <v>176</v>
      </c>
      <c r="AW269" s="15" t="s">
        <v>5</v>
      </c>
      <c r="AX269" s="15" t="s">
        <v>88</v>
      </c>
      <c r="AY269" s="288" t="s">
        <v>168</v>
      </c>
    </row>
    <row r="270" s="2" customFormat="1" ht="24" customHeight="1">
      <c r="A270" s="40"/>
      <c r="B270" s="41"/>
      <c r="C270" s="238" t="s">
        <v>382</v>
      </c>
      <c r="D270" s="238" t="s">
        <v>171</v>
      </c>
      <c r="E270" s="239" t="s">
        <v>819</v>
      </c>
      <c r="F270" s="240" t="s">
        <v>820</v>
      </c>
      <c r="G270" s="241" t="s">
        <v>364</v>
      </c>
      <c r="H270" s="242">
        <v>160</v>
      </c>
      <c r="I270" s="243"/>
      <c r="J270" s="243"/>
      <c r="K270" s="244">
        <f>ROUND(P270*H270,2)</f>
        <v>0</v>
      </c>
      <c r="L270" s="240" t="s">
        <v>175</v>
      </c>
      <c r="M270" s="46"/>
      <c r="N270" s="245" t="s">
        <v>36</v>
      </c>
      <c r="O270" s="246" t="s">
        <v>52</v>
      </c>
      <c r="P270" s="247">
        <f>I270+J270</f>
        <v>0</v>
      </c>
      <c r="Q270" s="247">
        <f>ROUND(I270*H270,2)</f>
        <v>0</v>
      </c>
      <c r="R270" s="247">
        <f>ROUND(J270*H270,2)</f>
        <v>0</v>
      </c>
      <c r="S270" s="87"/>
      <c r="T270" s="248">
        <f>S270*H270</f>
        <v>0</v>
      </c>
      <c r="U270" s="248">
        <v>0</v>
      </c>
      <c r="V270" s="248">
        <f>U270*H270</f>
        <v>0</v>
      </c>
      <c r="W270" s="248">
        <v>0</v>
      </c>
      <c r="X270" s="248">
        <f>W270*H270</f>
        <v>0</v>
      </c>
      <c r="Y270" s="249" t="s">
        <v>36</v>
      </c>
      <c r="Z270" s="40"/>
      <c r="AA270" s="40"/>
      <c r="AB270" s="40"/>
      <c r="AC270" s="40"/>
      <c r="AD270" s="40"/>
      <c r="AE270" s="40"/>
      <c r="AR270" s="250" t="s">
        <v>176</v>
      </c>
      <c r="AT270" s="250" t="s">
        <v>171</v>
      </c>
      <c r="AU270" s="250" t="s">
        <v>90</v>
      </c>
      <c r="AY270" s="18" t="s">
        <v>168</v>
      </c>
      <c r="BE270" s="251">
        <f>IF(O270="základní",K270,0)</f>
        <v>0</v>
      </c>
      <c r="BF270" s="251">
        <f>IF(O270="snížená",K270,0)</f>
        <v>0</v>
      </c>
      <c r="BG270" s="251">
        <f>IF(O270="zákl. přenesená",K270,0)</f>
        <v>0</v>
      </c>
      <c r="BH270" s="251">
        <f>IF(O270="sníž. přenesená",K270,0)</f>
        <v>0</v>
      </c>
      <c r="BI270" s="251">
        <f>IF(O270="nulová",K270,0)</f>
        <v>0</v>
      </c>
      <c r="BJ270" s="18" t="s">
        <v>176</v>
      </c>
      <c r="BK270" s="251">
        <f>ROUND(P270*H270,2)</f>
        <v>0</v>
      </c>
      <c r="BL270" s="18" t="s">
        <v>176</v>
      </c>
      <c r="BM270" s="250" t="s">
        <v>821</v>
      </c>
    </row>
    <row r="271" s="2" customFormat="1">
      <c r="A271" s="40"/>
      <c r="B271" s="41"/>
      <c r="C271" s="42"/>
      <c r="D271" s="252" t="s">
        <v>178</v>
      </c>
      <c r="E271" s="42"/>
      <c r="F271" s="253" t="s">
        <v>822</v>
      </c>
      <c r="G271" s="42"/>
      <c r="H271" s="42"/>
      <c r="I271" s="154"/>
      <c r="J271" s="154"/>
      <c r="K271" s="42"/>
      <c r="L271" s="42"/>
      <c r="M271" s="46"/>
      <c r="N271" s="254"/>
      <c r="O271" s="255"/>
      <c r="P271" s="87"/>
      <c r="Q271" s="87"/>
      <c r="R271" s="87"/>
      <c r="S271" s="87"/>
      <c r="T271" s="87"/>
      <c r="U271" s="87"/>
      <c r="V271" s="87"/>
      <c r="W271" s="87"/>
      <c r="X271" s="87"/>
      <c r="Y271" s="88"/>
      <c r="Z271" s="40"/>
      <c r="AA271" s="40"/>
      <c r="AB271" s="40"/>
      <c r="AC271" s="40"/>
      <c r="AD271" s="40"/>
      <c r="AE271" s="40"/>
      <c r="AT271" s="18" t="s">
        <v>178</v>
      </c>
      <c r="AU271" s="18" t="s">
        <v>90</v>
      </c>
    </row>
    <row r="272" s="2" customFormat="1">
      <c r="A272" s="40"/>
      <c r="B272" s="41"/>
      <c r="C272" s="42"/>
      <c r="D272" s="252" t="s">
        <v>180</v>
      </c>
      <c r="E272" s="42"/>
      <c r="F272" s="256" t="s">
        <v>823</v>
      </c>
      <c r="G272" s="42"/>
      <c r="H272" s="42"/>
      <c r="I272" s="154"/>
      <c r="J272" s="154"/>
      <c r="K272" s="42"/>
      <c r="L272" s="42"/>
      <c r="M272" s="46"/>
      <c r="N272" s="254"/>
      <c r="O272" s="255"/>
      <c r="P272" s="87"/>
      <c r="Q272" s="87"/>
      <c r="R272" s="87"/>
      <c r="S272" s="87"/>
      <c r="T272" s="87"/>
      <c r="U272" s="87"/>
      <c r="V272" s="87"/>
      <c r="W272" s="87"/>
      <c r="X272" s="87"/>
      <c r="Y272" s="88"/>
      <c r="Z272" s="40"/>
      <c r="AA272" s="40"/>
      <c r="AB272" s="40"/>
      <c r="AC272" s="40"/>
      <c r="AD272" s="40"/>
      <c r="AE272" s="40"/>
      <c r="AT272" s="18" t="s">
        <v>180</v>
      </c>
      <c r="AU272" s="18" t="s">
        <v>90</v>
      </c>
    </row>
    <row r="273" s="13" customFormat="1">
      <c r="A273" s="13"/>
      <c r="B273" s="257"/>
      <c r="C273" s="258"/>
      <c r="D273" s="252" t="s">
        <v>182</v>
      </c>
      <c r="E273" s="259" t="s">
        <v>36</v>
      </c>
      <c r="F273" s="260" t="s">
        <v>824</v>
      </c>
      <c r="G273" s="258"/>
      <c r="H273" s="259" t="s">
        <v>36</v>
      </c>
      <c r="I273" s="261"/>
      <c r="J273" s="261"/>
      <c r="K273" s="258"/>
      <c r="L273" s="258"/>
      <c r="M273" s="262"/>
      <c r="N273" s="263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5"/>
      <c r="Z273" s="13"/>
      <c r="AA273" s="13"/>
      <c r="AB273" s="13"/>
      <c r="AC273" s="13"/>
      <c r="AD273" s="13"/>
      <c r="AE273" s="13"/>
      <c r="AT273" s="266" t="s">
        <v>182</v>
      </c>
      <c r="AU273" s="266" t="s">
        <v>90</v>
      </c>
      <c r="AV273" s="13" t="s">
        <v>88</v>
      </c>
      <c r="AW273" s="13" t="s">
        <v>5</v>
      </c>
      <c r="AX273" s="13" t="s">
        <v>81</v>
      </c>
      <c r="AY273" s="266" t="s">
        <v>168</v>
      </c>
    </row>
    <row r="274" s="14" customFormat="1">
      <c r="A274" s="14"/>
      <c r="B274" s="267"/>
      <c r="C274" s="268"/>
      <c r="D274" s="252" t="s">
        <v>182</v>
      </c>
      <c r="E274" s="269" t="s">
        <v>36</v>
      </c>
      <c r="F274" s="270" t="s">
        <v>825</v>
      </c>
      <c r="G274" s="268"/>
      <c r="H274" s="271">
        <v>160</v>
      </c>
      <c r="I274" s="272"/>
      <c r="J274" s="272"/>
      <c r="K274" s="268"/>
      <c r="L274" s="268"/>
      <c r="M274" s="273"/>
      <c r="N274" s="274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Y274" s="276"/>
      <c r="Z274" s="14"/>
      <c r="AA274" s="14"/>
      <c r="AB274" s="14"/>
      <c r="AC274" s="14"/>
      <c r="AD274" s="14"/>
      <c r="AE274" s="14"/>
      <c r="AT274" s="277" t="s">
        <v>182</v>
      </c>
      <c r="AU274" s="277" t="s">
        <v>90</v>
      </c>
      <c r="AV274" s="14" t="s">
        <v>90</v>
      </c>
      <c r="AW274" s="14" t="s">
        <v>5</v>
      </c>
      <c r="AX274" s="14" t="s">
        <v>81</v>
      </c>
      <c r="AY274" s="277" t="s">
        <v>168</v>
      </c>
    </row>
    <row r="275" s="15" customFormat="1">
      <c r="A275" s="15"/>
      <c r="B275" s="278"/>
      <c r="C275" s="279"/>
      <c r="D275" s="252" t="s">
        <v>182</v>
      </c>
      <c r="E275" s="280" t="s">
        <v>36</v>
      </c>
      <c r="F275" s="281" t="s">
        <v>193</v>
      </c>
      <c r="G275" s="279"/>
      <c r="H275" s="282">
        <v>160</v>
      </c>
      <c r="I275" s="283"/>
      <c r="J275" s="283"/>
      <c r="K275" s="279"/>
      <c r="L275" s="279"/>
      <c r="M275" s="284"/>
      <c r="N275" s="285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7"/>
      <c r="Z275" s="15"/>
      <c r="AA275" s="15"/>
      <c r="AB275" s="15"/>
      <c r="AC275" s="15"/>
      <c r="AD275" s="15"/>
      <c r="AE275" s="15"/>
      <c r="AT275" s="288" t="s">
        <v>182</v>
      </c>
      <c r="AU275" s="288" t="s">
        <v>90</v>
      </c>
      <c r="AV275" s="15" t="s">
        <v>176</v>
      </c>
      <c r="AW275" s="15" t="s">
        <v>5</v>
      </c>
      <c r="AX275" s="15" t="s">
        <v>88</v>
      </c>
      <c r="AY275" s="288" t="s">
        <v>168</v>
      </c>
    </row>
    <row r="276" s="2" customFormat="1" ht="24" customHeight="1">
      <c r="A276" s="40"/>
      <c r="B276" s="41"/>
      <c r="C276" s="238" t="s">
        <v>391</v>
      </c>
      <c r="D276" s="238" t="s">
        <v>171</v>
      </c>
      <c r="E276" s="239" t="s">
        <v>826</v>
      </c>
      <c r="F276" s="240" t="s">
        <v>827</v>
      </c>
      <c r="G276" s="241" t="s">
        <v>364</v>
      </c>
      <c r="H276" s="242">
        <v>52.799999999999997</v>
      </c>
      <c r="I276" s="243"/>
      <c r="J276" s="243"/>
      <c r="K276" s="244">
        <f>ROUND(P276*H276,2)</f>
        <v>0</v>
      </c>
      <c r="L276" s="240" t="s">
        <v>175</v>
      </c>
      <c r="M276" s="46"/>
      <c r="N276" s="245" t="s">
        <v>36</v>
      </c>
      <c r="O276" s="246" t="s">
        <v>52</v>
      </c>
      <c r="P276" s="247">
        <f>I276+J276</f>
        <v>0</v>
      </c>
      <c r="Q276" s="247">
        <f>ROUND(I276*H276,2)</f>
        <v>0</v>
      </c>
      <c r="R276" s="247">
        <f>ROUND(J276*H276,2)</f>
        <v>0</v>
      </c>
      <c r="S276" s="87"/>
      <c r="T276" s="248">
        <f>S276*H276</f>
        <v>0</v>
      </c>
      <c r="U276" s="248">
        <v>0</v>
      </c>
      <c r="V276" s="248">
        <f>U276*H276</f>
        <v>0</v>
      </c>
      <c r="W276" s="248">
        <v>0</v>
      </c>
      <c r="X276" s="248">
        <f>W276*H276</f>
        <v>0</v>
      </c>
      <c r="Y276" s="249" t="s">
        <v>36</v>
      </c>
      <c r="Z276" s="40"/>
      <c r="AA276" s="40"/>
      <c r="AB276" s="40"/>
      <c r="AC276" s="40"/>
      <c r="AD276" s="40"/>
      <c r="AE276" s="40"/>
      <c r="AR276" s="250" t="s">
        <v>176</v>
      </c>
      <c r="AT276" s="250" t="s">
        <v>171</v>
      </c>
      <c r="AU276" s="250" t="s">
        <v>90</v>
      </c>
      <c r="AY276" s="18" t="s">
        <v>168</v>
      </c>
      <c r="BE276" s="251">
        <f>IF(O276="základní",K276,0)</f>
        <v>0</v>
      </c>
      <c r="BF276" s="251">
        <f>IF(O276="snížená",K276,0)</f>
        <v>0</v>
      </c>
      <c r="BG276" s="251">
        <f>IF(O276="zákl. přenesená",K276,0)</f>
        <v>0</v>
      </c>
      <c r="BH276" s="251">
        <f>IF(O276="sníž. přenesená",K276,0)</f>
        <v>0</v>
      </c>
      <c r="BI276" s="251">
        <f>IF(O276="nulová",K276,0)</f>
        <v>0</v>
      </c>
      <c r="BJ276" s="18" t="s">
        <v>176</v>
      </c>
      <c r="BK276" s="251">
        <f>ROUND(P276*H276,2)</f>
        <v>0</v>
      </c>
      <c r="BL276" s="18" t="s">
        <v>176</v>
      </c>
      <c r="BM276" s="250" t="s">
        <v>828</v>
      </c>
    </row>
    <row r="277" s="2" customFormat="1">
      <c r="A277" s="40"/>
      <c r="B277" s="41"/>
      <c r="C277" s="42"/>
      <c r="D277" s="252" t="s">
        <v>178</v>
      </c>
      <c r="E277" s="42"/>
      <c r="F277" s="253" t="s">
        <v>829</v>
      </c>
      <c r="G277" s="42"/>
      <c r="H277" s="42"/>
      <c r="I277" s="154"/>
      <c r="J277" s="154"/>
      <c r="K277" s="42"/>
      <c r="L277" s="42"/>
      <c r="M277" s="46"/>
      <c r="N277" s="254"/>
      <c r="O277" s="255"/>
      <c r="P277" s="87"/>
      <c r="Q277" s="87"/>
      <c r="R277" s="87"/>
      <c r="S277" s="87"/>
      <c r="T277" s="87"/>
      <c r="U277" s="87"/>
      <c r="V277" s="87"/>
      <c r="W277" s="87"/>
      <c r="X277" s="87"/>
      <c r="Y277" s="88"/>
      <c r="Z277" s="40"/>
      <c r="AA277" s="40"/>
      <c r="AB277" s="40"/>
      <c r="AC277" s="40"/>
      <c r="AD277" s="40"/>
      <c r="AE277" s="40"/>
      <c r="AT277" s="18" t="s">
        <v>178</v>
      </c>
      <c r="AU277" s="18" t="s">
        <v>90</v>
      </c>
    </row>
    <row r="278" s="2" customFormat="1">
      <c r="A278" s="40"/>
      <c r="B278" s="41"/>
      <c r="C278" s="42"/>
      <c r="D278" s="252" t="s">
        <v>180</v>
      </c>
      <c r="E278" s="42"/>
      <c r="F278" s="256" t="s">
        <v>823</v>
      </c>
      <c r="G278" s="42"/>
      <c r="H278" s="42"/>
      <c r="I278" s="154"/>
      <c r="J278" s="154"/>
      <c r="K278" s="42"/>
      <c r="L278" s="42"/>
      <c r="M278" s="46"/>
      <c r="N278" s="254"/>
      <c r="O278" s="255"/>
      <c r="P278" s="87"/>
      <c r="Q278" s="87"/>
      <c r="R278" s="87"/>
      <c r="S278" s="87"/>
      <c r="T278" s="87"/>
      <c r="U278" s="87"/>
      <c r="V278" s="87"/>
      <c r="W278" s="87"/>
      <c r="X278" s="87"/>
      <c r="Y278" s="88"/>
      <c r="Z278" s="40"/>
      <c r="AA278" s="40"/>
      <c r="AB278" s="40"/>
      <c r="AC278" s="40"/>
      <c r="AD278" s="40"/>
      <c r="AE278" s="40"/>
      <c r="AT278" s="18" t="s">
        <v>180</v>
      </c>
      <c r="AU278" s="18" t="s">
        <v>90</v>
      </c>
    </row>
    <row r="279" s="13" customFormat="1">
      <c r="A279" s="13"/>
      <c r="B279" s="257"/>
      <c r="C279" s="258"/>
      <c r="D279" s="252" t="s">
        <v>182</v>
      </c>
      <c r="E279" s="259" t="s">
        <v>36</v>
      </c>
      <c r="F279" s="260" t="s">
        <v>830</v>
      </c>
      <c r="G279" s="258"/>
      <c r="H279" s="259" t="s">
        <v>36</v>
      </c>
      <c r="I279" s="261"/>
      <c r="J279" s="261"/>
      <c r="K279" s="258"/>
      <c r="L279" s="258"/>
      <c r="M279" s="262"/>
      <c r="N279" s="263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  <c r="Y279" s="265"/>
      <c r="Z279" s="13"/>
      <c r="AA279" s="13"/>
      <c r="AB279" s="13"/>
      <c r="AC279" s="13"/>
      <c r="AD279" s="13"/>
      <c r="AE279" s="13"/>
      <c r="AT279" s="266" t="s">
        <v>182</v>
      </c>
      <c r="AU279" s="266" t="s">
        <v>90</v>
      </c>
      <c r="AV279" s="13" t="s">
        <v>88</v>
      </c>
      <c r="AW279" s="13" t="s">
        <v>5</v>
      </c>
      <c r="AX279" s="13" t="s">
        <v>81</v>
      </c>
      <c r="AY279" s="266" t="s">
        <v>168</v>
      </c>
    </row>
    <row r="280" s="14" customFormat="1">
      <c r="A280" s="14"/>
      <c r="B280" s="267"/>
      <c r="C280" s="268"/>
      <c r="D280" s="252" t="s">
        <v>182</v>
      </c>
      <c r="E280" s="269" t="s">
        <v>36</v>
      </c>
      <c r="F280" s="270" t="s">
        <v>831</v>
      </c>
      <c r="G280" s="268"/>
      <c r="H280" s="271">
        <v>52</v>
      </c>
      <c r="I280" s="272"/>
      <c r="J280" s="272"/>
      <c r="K280" s="268"/>
      <c r="L280" s="268"/>
      <c r="M280" s="273"/>
      <c r="N280" s="274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Y280" s="276"/>
      <c r="Z280" s="14"/>
      <c r="AA280" s="14"/>
      <c r="AB280" s="14"/>
      <c r="AC280" s="14"/>
      <c r="AD280" s="14"/>
      <c r="AE280" s="14"/>
      <c r="AT280" s="277" t="s">
        <v>182</v>
      </c>
      <c r="AU280" s="277" t="s">
        <v>90</v>
      </c>
      <c r="AV280" s="14" t="s">
        <v>90</v>
      </c>
      <c r="AW280" s="14" t="s">
        <v>5</v>
      </c>
      <c r="AX280" s="14" t="s">
        <v>81</v>
      </c>
      <c r="AY280" s="277" t="s">
        <v>168</v>
      </c>
    </row>
    <row r="281" s="13" customFormat="1">
      <c r="A281" s="13"/>
      <c r="B281" s="257"/>
      <c r="C281" s="258"/>
      <c r="D281" s="252" t="s">
        <v>182</v>
      </c>
      <c r="E281" s="259" t="s">
        <v>36</v>
      </c>
      <c r="F281" s="260" t="s">
        <v>832</v>
      </c>
      <c r="G281" s="258"/>
      <c r="H281" s="259" t="s">
        <v>36</v>
      </c>
      <c r="I281" s="261"/>
      <c r="J281" s="261"/>
      <c r="K281" s="258"/>
      <c r="L281" s="258"/>
      <c r="M281" s="262"/>
      <c r="N281" s="263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  <c r="Y281" s="265"/>
      <c r="Z281" s="13"/>
      <c r="AA281" s="13"/>
      <c r="AB281" s="13"/>
      <c r="AC281" s="13"/>
      <c r="AD281" s="13"/>
      <c r="AE281" s="13"/>
      <c r="AT281" s="266" t="s">
        <v>182</v>
      </c>
      <c r="AU281" s="266" t="s">
        <v>90</v>
      </c>
      <c r="AV281" s="13" t="s">
        <v>88</v>
      </c>
      <c r="AW281" s="13" t="s">
        <v>5</v>
      </c>
      <c r="AX281" s="13" t="s">
        <v>81</v>
      </c>
      <c r="AY281" s="266" t="s">
        <v>168</v>
      </c>
    </row>
    <row r="282" s="14" customFormat="1">
      <c r="A282" s="14"/>
      <c r="B282" s="267"/>
      <c r="C282" s="268"/>
      <c r="D282" s="252" t="s">
        <v>182</v>
      </c>
      <c r="E282" s="269" t="s">
        <v>36</v>
      </c>
      <c r="F282" s="270" t="s">
        <v>833</v>
      </c>
      <c r="G282" s="268"/>
      <c r="H282" s="271">
        <v>0.80000000000000004</v>
      </c>
      <c r="I282" s="272"/>
      <c r="J282" s="272"/>
      <c r="K282" s="268"/>
      <c r="L282" s="268"/>
      <c r="M282" s="273"/>
      <c r="N282" s="274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6"/>
      <c r="Z282" s="14"/>
      <c r="AA282" s="14"/>
      <c r="AB282" s="14"/>
      <c r="AC282" s="14"/>
      <c r="AD282" s="14"/>
      <c r="AE282" s="14"/>
      <c r="AT282" s="277" t="s">
        <v>182</v>
      </c>
      <c r="AU282" s="277" t="s">
        <v>90</v>
      </c>
      <c r="AV282" s="14" t="s">
        <v>90</v>
      </c>
      <c r="AW282" s="14" t="s">
        <v>5</v>
      </c>
      <c r="AX282" s="14" t="s">
        <v>81</v>
      </c>
      <c r="AY282" s="277" t="s">
        <v>168</v>
      </c>
    </row>
    <row r="283" s="15" customFormat="1">
      <c r="A283" s="15"/>
      <c r="B283" s="278"/>
      <c r="C283" s="279"/>
      <c r="D283" s="252" t="s">
        <v>182</v>
      </c>
      <c r="E283" s="280" t="s">
        <v>36</v>
      </c>
      <c r="F283" s="281" t="s">
        <v>193</v>
      </c>
      <c r="G283" s="279"/>
      <c r="H283" s="282">
        <v>52.799999999999997</v>
      </c>
      <c r="I283" s="283"/>
      <c r="J283" s="283"/>
      <c r="K283" s="279"/>
      <c r="L283" s="279"/>
      <c r="M283" s="284"/>
      <c r="N283" s="285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7"/>
      <c r="Z283" s="15"/>
      <c r="AA283" s="15"/>
      <c r="AB283" s="15"/>
      <c r="AC283" s="15"/>
      <c r="AD283" s="15"/>
      <c r="AE283" s="15"/>
      <c r="AT283" s="288" t="s">
        <v>182</v>
      </c>
      <c r="AU283" s="288" t="s">
        <v>90</v>
      </c>
      <c r="AV283" s="15" t="s">
        <v>176</v>
      </c>
      <c r="AW283" s="15" t="s">
        <v>5</v>
      </c>
      <c r="AX283" s="15" t="s">
        <v>88</v>
      </c>
      <c r="AY283" s="288" t="s">
        <v>168</v>
      </c>
    </row>
    <row r="284" s="2" customFormat="1" ht="24" customHeight="1">
      <c r="A284" s="40"/>
      <c r="B284" s="41"/>
      <c r="C284" s="238" t="s">
        <v>400</v>
      </c>
      <c r="D284" s="238" t="s">
        <v>171</v>
      </c>
      <c r="E284" s="239" t="s">
        <v>834</v>
      </c>
      <c r="F284" s="240" t="s">
        <v>835</v>
      </c>
      <c r="G284" s="241" t="s">
        <v>174</v>
      </c>
      <c r="H284" s="242">
        <v>30</v>
      </c>
      <c r="I284" s="243"/>
      <c r="J284" s="243"/>
      <c r="K284" s="244">
        <f>ROUND(P284*H284,2)</f>
        <v>0</v>
      </c>
      <c r="L284" s="240" t="s">
        <v>175</v>
      </c>
      <c r="M284" s="46"/>
      <c r="N284" s="245" t="s">
        <v>36</v>
      </c>
      <c r="O284" s="246" t="s">
        <v>52</v>
      </c>
      <c r="P284" s="247">
        <f>I284+J284</f>
        <v>0</v>
      </c>
      <c r="Q284" s="247">
        <f>ROUND(I284*H284,2)</f>
        <v>0</v>
      </c>
      <c r="R284" s="247">
        <f>ROUND(J284*H284,2)</f>
        <v>0</v>
      </c>
      <c r="S284" s="87"/>
      <c r="T284" s="248">
        <f>S284*H284</f>
        <v>0</v>
      </c>
      <c r="U284" s="248">
        <v>0</v>
      </c>
      <c r="V284" s="248">
        <f>U284*H284</f>
        <v>0</v>
      </c>
      <c r="W284" s="248">
        <v>0</v>
      </c>
      <c r="X284" s="248">
        <f>W284*H284</f>
        <v>0</v>
      </c>
      <c r="Y284" s="249" t="s">
        <v>36</v>
      </c>
      <c r="Z284" s="40"/>
      <c r="AA284" s="40"/>
      <c r="AB284" s="40"/>
      <c r="AC284" s="40"/>
      <c r="AD284" s="40"/>
      <c r="AE284" s="40"/>
      <c r="AR284" s="250" t="s">
        <v>176</v>
      </c>
      <c r="AT284" s="250" t="s">
        <v>171</v>
      </c>
      <c r="AU284" s="250" t="s">
        <v>90</v>
      </c>
      <c r="AY284" s="18" t="s">
        <v>168</v>
      </c>
      <c r="BE284" s="251">
        <f>IF(O284="základní",K284,0)</f>
        <v>0</v>
      </c>
      <c r="BF284" s="251">
        <f>IF(O284="snížená",K284,0)</f>
        <v>0</v>
      </c>
      <c r="BG284" s="251">
        <f>IF(O284="zákl. přenesená",K284,0)</f>
        <v>0</v>
      </c>
      <c r="BH284" s="251">
        <f>IF(O284="sníž. přenesená",K284,0)</f>
        <v>0</v>
      </c>
      <c r="BI284" s="251">
        <f>IF(O284="nulová",K284,0)</f>
        <v>0</v>
      </c>
      <c r="BJ284" s="18" t="s">
        <v>176</v>
      </c>
      <c r="BK284" s="251">
        <f>ROUND(P284*H284,2)</f>
        <v>0</v>
      </c>
      <c r="BL284" s="18" t="s">
        <v>176</v>
      </c>
      <c r="BM284" s="250" t="s">
        <v>836</v>
      </c>
    </row>
    <row r="285" s="2" customFormat="1">
      <c r="A285" s="40"/>
      <c r="B285" s="41"/>
      <c r="C285" s="42"/>
      <c r="D285" s="252" t="s">
        <v>178</v>
      </c>
      <c r="E285" s="42"/>
      <c r="F285" s="253" t="s">
        <v>837</v>
      </c>
      <c r="G285" s="42"/>
      <c r="H285" s="42"/>
      <c r="I285" s="154"/>
      <c r="J285" s="154"/>
      <c r="K285" s="42"/>
      <c r="L285" s="42"/>
      <c r="M285" s="46"/>
      <c r="N285" s="254"/>
      <c r="O285" s="255"/>
      <c r="P285" s="87"/>
      <c r="Q285" s="87"/>
      <c r="R285" s="87"/>
      <c r="S285" s="87"/>
      <c r="T285" s="87"/>
      <c r="U285" s="87"/>
      <c r="V285" s="87"/>
      <c r="W285" s="87"/>
      <c r="X285" s="87"/>
      <c r="Y285" s="88"/>
      <c r="Z285" s="40"/>
      <c r="AA285" s="40"/>
      <c r="AB285" s="40"/>
      <c r="AC285" s="40"/>
      <c r="AD285" s="40"/>
      <c r="AE285" s="40"/>
      <c r="AT285" s="18" t="s">
        <v>178</v>
      </c>
      <c r="AU285" s="18" t="s">
        <v>90</v>
      </c>
    </row>
    <row r="286" s="2" customFormat="1">
      <c r="A286" s="40"/>
      <c r="B286" s="41"/>
      <c r="C286" s="42"/>
      <c r="D286" s="252" t="s">
        <v>180</v>
      </c>
      <c r="E286" s="42"/>
      <c r="F286" s="256" t="s">
        <v>838</v>
      </c>
      <c r="G286" s="42"/>
      <c r="H286" s="42"/>
      <c r="I286" s="154"/>
      <c r="J286" s="154"/>
      <c r="K286" s="42"/>
      <c r="L286" s="42"/>
      <c r="M286" s="46"/>
      <c r="N286" s="254"/>
      <c r="O286" s="255"/>
      <c r="P286" s="87"/>
      <c r="Q286" s="87"/>
      <c r="R286" s="87"/>
      <c r="S286" s="87"/>
      <c r="T286" s="87"/>
      <c r="U286" s="87"/>
      <c r="V286" s="87"/>
      <c r="W286" s="87"/>
      <c r="X286" s="87"/>
      <c r="Y286" s="88"/>
      <c r="Z286" s="40"/>
      <c r="AA286" s="40"/>
      <c r="AB286" s="40"/>
      <c r="AC286" s="40"/>
      <c r="AD286" s="40"/>
      <c r="AE286" s="40"/>
      <c r="AT286" s="18" t="s">
        <v>180</v>
      </c>
      <c r="AU286" s="18" t="s">
        <v>90</v>
      </c>
    </row>
    <row r="287" s="13" customFormat="1">
      <c r="A287" s="13"/>
      <c r="B287" s="257"/>
      <c r="C287" s="258"/>
      <c r="D287" s="252" t="s">
        <v>182</v>
      </c>
      <c r="E287" s="259" t="s">
        <v>36</v>
      </c>
      <c r="F287" s="260" t="s">
        <v>839</v>
      </c>
      <c r="G287" s="258"/>
      <c r="H287" s="259" t="s">
        <v>36</v>
      </c>
      <c r="I287" s="261"/>
      <c r="J287" s="261"/>
      <c r="K287" s="258"/>
      <c r="L287" s="258"/>
      <c r="M287" s="262"/>
      <c r="N287" s="263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  <c r="Y287" s="265"/>
      <c r="Z287" s="13"/>
      <c r="AA287" s="13"/>
      <c r="AB287" s="13"/>
      <c r="AC287" s="13"/>
      <c r="AD287" s="13"/>
      <c r="AE287" s="13"/>
      <c r="AT287" s="266" t="s">
        <v>182</v>
      </c>
      <c r="AU287" s="266" t="s">
        <v>90</v>
      </c>
      <c r="AV287" s="13" t="s">
        <v>88</v>
      </c>
      <c r="AW287" s="13" t="s">
        <v>5</v>
      </c>
      <c r="AX287" s="13" t="s">
        <v>81</v>
      </c>
      <c r="AY287" s="266" t="s">
        <v>168</v>
      </c>
    </row>
    <row r="288" s="14" customFormat="1">
      <c r="A288" s="14"/>
      <c r="B288" s="267"/>
      <c r="C288" s="268"/>
      <c r="D288" s="252" t="s">
        <v>182</v>
      </c>
      <c r="E288" s="269" t="s">
        <v>36</v>
      </c>
      <c r="F288" s="270" t="s">
        <v>840</v>
      </c>
      <c r="G288" s="268"/>
      <c r="H288" s="271">
        <v>30</v>
      </c>
      <c r="I288" s="272"/>
      <c r="J288" s="272"/>
      <c r="K288" s="268"/>
      <c r="L288" s="268"/>
      <c r="M288" s="273"/>
      <c r="N288" s="274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Y288" s="276"/>
      <c r="Z288" s="14"/>
      <c r="AA288" s="14"/>
      <c r="AB288" s="14"/>
      <c r="AC288" s="14"/>
      <c r="AD288" s="14"/>
      <c r="AE288" s="14"/>
      <c r="AT288" s="277" t="s">
        <v>182</v>
      </c>
      <c r="AU288" s="277" t="s">
        <v>90</v>
      </c>
      <c r="AV288" s="14" t="s">
        <v>90</v>
      </c>
      <c r="AW288" s="14" t="s">
        <v>5</v>
      </c>
      <c r="AX288" s="14" t="s">
        <v>81</v>
      </c>
      <c r="AY288" s="277" t="s">
        <v>168</v>
      </c>
    </row>
    <row r="289" s="15" customFormat="1">
      <c r="A289" s="15"/>
      <c r="B289" s="278"/>
      <c r="C289" s="279"/>
      <c r="D289" s="252" t="s">
        <v>182</v>
      </c>
      <c r="E289" s="280" t="s">
        <v>36</v>
      </c>
      <c r="F289" s="281" t="s">
        <v>193</v>
      </c>
      <c r="G289" s="279"/>
      <c r="H289" s="282">
        <v>30</v>
      </c>
      <c r="I289" s="283"/>
      <c r="J289" s="283"/>
      <c r="K289" s="279"/>
      <c r="L289" s="279"/>
      <c r="M289" s="284"/>
      <c r="N289" s="285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7"/>
      <c r="Z289" s="15"/>
      <c r="AA289" s="15"/>
      <c r="AB289" s="15"/>
      <c r="AC289" s="15"/>
      <c r="AD289" s="15"/>
      <c r="AE289" s="15"/>
      <c r="AT289" s="288" t="s">
        <v>182</v>
      </c>
      <c r="AU289" s="288" t="s">
        <v>90</v>
      </c>
      <c r="AV289" s="15" t="s">
        <v>176</v>
      </c>
      <c r="AW289" s="15" t="s">
        <v>5</v>
      </c>
      <c r="AX289" s="15" t="s">
        <v>88</v>
      </c>
      <c r="AY289" s="288" t="s">
        <v>168</v>
      </c>
    </row>
    <row r="290" s="2" customFormat="1" ht="24" customHeight="1">
      <c r="A290" s="40"/>
      <c r="B290" s="41"/>
      <c r="C290" s="238" t="s">
        <v>408</v>
      </c>
      <c r="D290" s="238" t="s">
        <v>171</v>
      </c>
      <c r="E290" s="239" t="s">
        <v>841</v>
      </c>
      <c r="F290" s="240" t="s">
        <v>842</v>
      </c>
      <c r="G290" s="241" t="s">
        <v>174</v>
      </c>
      <c r="H290" s="242">
        <v>8.5</v>
      </c>
      <c r="I290" s="243"/>
      <c r="J290" s="243"/>
      <c r="K290" s="244">
        <f>ROUND(P290*H290,2)</f>
        <v>0</v>
      </c>
      <c r="L290" s="240" t="s">
        <v>175</v>
      </c>
      <c r="M290" s="46"/>
      <c r="N290" s="245" t="s">
        <v>36</v>
      </c>
      <c r="O290" s="246" t="s">
        <v>52</v>
      </c>
      <c r="P290" s="247">
        <f>I290+J290</f>
        <v>0</v>
      </c>
      <c r="Q290" s="247">
        <f>ROUND(I290*H290,2)</f>
        <v>0</v>
      </c>
      <c r="R290" s="247">
        <f>ROUND(J290*H290,2)</f>
        <v>0</v>
      </c>
      <c r="S290" s="87"/>
      <c r="T290" s="248">
        <f>S290*H290</f>
        <v>0</v>
      </c>
      <c r="U290" s="248">
        <v>0</v>
      </c>
      <c r="V290" s="248">
        <f>U290*H290</f>
        <v>0</v>
      </c>
      <c r="W290" s="248">
        <v>0</v>
      </c>
      <c r="X290" s="248">
        <f>W290*H290</f>
        <v>0</v>
      </c>
      <c r="Y290" s="249" t="s">
        <v>36</v>
      </c>
      <c r="Z290" s="40"/>
      <c r="AA290" s="40"/>
      <c r="AB290" s="40"/>
      <c r="AC290" s="40"/>
      <c r="AD290" s="40"/>
      <c r="AE290" s="40"/>
      <c r="AR290" s="250" t="s">
        <v>176</v>
      </c>
      <c r="AT290" s="250" t="s">
        <v>171</v>
      </c>
      <c r="AU290" s="250" t="s">
        <v>90</v>
      </c>
      <c r="AY290" s="18" t="s">
        <v>168</v>
      </c>
      <c r="BE290" s="251">
        <f>IF(O290="základní",K290,0)</f>
        <v>0</v>
      </c>
      <c r="BF290" s="251">
        <f>IF(O290="snížená",K290,0)</f>
        <v>0</v>
      </c>
      <c r="BG290" s="251">
        <f>IF(O290="zákl. přenesená",K290,0)</f>
        <v>0</v>
      </c>
      <c r="BH290" s="251">
        <f>IF(O290="sníž. přenesená",K290,0)</f>
        <v>0</v>
      </c>
      <c r="BI290" s="251">
        <f>IF(O290="nulová",K290,0)</f>
        <v>0</v>
      </c>
      <c r="BJ290" s="18" t="s">
        <v>176</v>
      </c>
      <c r="BK290" s="251">
        <f>ROUND(P290*H290,2)</f>
        <v>0</v>
      </c>
      <c r="BL290" s="18" t="s">
        <v>176</v>
      </c>
      <c r="BM290" s="250" t="s">
        <v>843</v>
      </c>
    </row>
    <row r="291" s="2" customFormat="1">
      <c r="A291" s="40"/>
      <c r="B291" s="41"/>
      <c r="C291" s="42"/>
      <c r="D291" s="252" t="s">
        <v>178</v>
      </c>
      <c r="E291" s="42"/>
      <c r="F291" s="253" t="s">
        <v>844</v>
      </c>
      <c r="G291" s="42"/>
      <c r="H291" s="42"/>
      <c r="I291" s="154"/>
      <c r="J291" s="154"/>
      <c r="K291" s="42"/>
      <c r="L291" s="42"/>
      <c r="M291" s="46"/>
      <c r="N291" s="254"/>
      <c r="O291" s="255"/>
      <c r="P291" s="87"/>
      <c r="Q291" s="87"/>
      <c r="R291" s="87"/>
      <c r="S291" s="87"/>
      <c r="T291" s="87"/>
      <c r="U291" s="87"/>
      <c r="V291" s="87"/>
      <c r="W291" s="87"/>
      <c r="X291" s="87"/>
      <c r="Y291" s="88"/>
      <c r="Z291" s="40"/>
      <c r="AA291" s="40"/>
      <c r="AB291" s="40"/>
      <c r="AC291" s="40"/>
      <c r="AD291" s="40"/>
      <c r="AE291" s="40"/>
      <c r="AT291" s="18" t="s">
        <v>178</v>
      </c>
      <c r="AU291" s="18" t="s">
        <v>90</v>
      </c>
    </row>
    <row r="292" s="2" customFormat="1">
      <c r="A292" s="40"/>
      <c r="B292" s="41"/>
      <c r="C292" s="42"/>
      <c r="D292" s="252" t="s">
        <v>180</v>
      </c>
      <c r="E292" s="42"/>
      <c r="F292" s="256" t="s">
        <v>845</v>
      </c>
      <c r="G292" s="42"/>
      <c r="H292" s="42"/>
      <c r="I292" s="154"/>
      <c r="J292" s="154"/>
      <c r="K292" s="42"/>
      <c r="L292" s="42"/>
      <c r="M292" s="46"/>
      <c r="N292" s="254"/>
      <c r="O292" s="255"/>
      <c r="P292" s="87"/>
      <c r="Q292" s="87"/>
      <c r="R292" s="87"/>
      <c r="S292" s="87"/>
      <c r="T292" s="87"/>
      <c r="U292" s="87"/>
      <c r="V292" s="87"/>
      <c r="W292" s="87"/>
      <c r="X292" s="87"/>
      <c r="Y292" s="88"/>
      <c r="Z292" s="40"/>
      <c r="AA292" s="40"/>
      <c r="AB292" s="40"/>
      <c r="AC292" s="40"/>
      <c r="AD292" s="40"/>
      <c r="AE292" s="40"/>
      <c r="AT292" s="18" t="s">
        <v>180</v>
      </c>
      <c r="AU292" s="18" t="s">
        <v>90</v>
      </c>
    </row>
    <row r="293" s="13" customFormat="1">
      <c r="A293" s="13"/>
      <c r="B293" s="257"/>
      <c r="C293" s="258"/>
      <c r="D293" s="252" t="s">
        <v>182</v>
      </c>
      <c r="E293" s="259" t="s">
        <v>36</v>
      </c>
      <c r="F293" s="260" t="s">
        <v>846</v>
      </c>
      <c r="G293" s="258"/>
      <c r="H293" s="259" t="s">
        <v>36</v>
      </c>
      <c r="I293" s="261"/>
      <c r="J293" s="261"/>
      <c r="K293" s="258"/>
      <c r="L293" s="258"/>
      <c r="M293" s="262"/>
      <c r="N293" s="263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  <c r="Y293" s="265"/>
      <c r="Z293" s="13"/>
      <c r="AA293" s="13"/>
      <c r="AB293" s="13"/>
      <c r="AC293" s="13"/>
      <c r="AD293" s="13"/>
      <c r="AE293" s="13"/>
      <c r="AT293" s="266" t="s">
        <v>182</v>
      </c>
      <c r="AU293" s="266" t="s">
        <v>90</v>
      </c>
      <c r="AV293" s="13" t="s">
        <v>88</v>
      </c>
      <c r="AW293" s="13" t="s">
        <v>5</v>
      </c>
      <c r="AX293" s="13" t="s">
        <v>81</v>
      </c>
      <c r="AY293" s="266" t="s">
        <v>168</v>
      </c>
    </row>
    <row r="294" s="14" customFormat="1">
      <c r="A294" s="14"/>
      <c r="B294" s="267"/>
      <c r="C294" s="268"/>
      <c r="D294" s="252" t="s">
        <v>182</v>
      </c>
      <c r="E294" s="269" t="s">
        <v>36</v>
      </c>
      <c r="F294" s="270" t="s">
        <v>847</v>
      </c>
      <c r="G294" s="268"/>
      <c r="H294" s="271">
        <v>2.5</v>
      </c>
      <c r="I294" s="272"/>
      <c r="J294" s="272"/>
      <c r="K294" s="268"/>
      <c r="L294" s="268"/>
      <c r="M294" s="273"/>
      <c r="N294" s="274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Y294" s="276"/>
      <c r="Z294" s="14"/>
      <c r="AA294" s="14"/>
      <c r="AB294" s="14"/>
      <c r="AC294" s="14"/>
      <c r="AD294" s="14"/>
      <c r="AE294" s="14"/>
      <c r="AT294" s="277" t="s">
        <v>182</v>
      </c>
      <c r="AU294" s="277" t="s">
        <v>90</v>
      </c>
      <c r="AV294" s="14" t="s">
        <v>90</v>
      </c>
      <c r="AW294" s="14" t="s">
        <v>5</v>
      </c>
      <c r="AX294" s="14" t="s">
        <v>81</v>
      </c>
      <c r="AY294" s="277" t="s">
        <v>168</v>
      </c>
    </row>
    <row r="295" s="13" customFormat="1">
      <c r="A295" s="13"/>
      <c r="B295" s="257"/>
      <c r="C295" s="258"/>
      <c r="D295" s="252" t="s">
        <v>182</v>
      </c>
      <c r="E295" s="259" t="s">
        <v>36</v>
      </c>
      <c r="F295" s="260" t="s">
        <v>848</v>
      </c>
      <c r="G295" s="258"/>
      <c r="H295" s="259" t="s">
        <v>36</v>
      </c>
      <c r="I295" s="261"/>
      <c r="J295" s="261"/>
      <c r="K295" s="258"/>
      <c r="L295" s="258"/>
      <c r="M295" s="262"/>
      <c r="N295" s="263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  <c r="Y295" s="265"/>
      <c r="Z295" s="13"/>
      <c r="AA295" s="13"/>
      <c r="AB295" s="13"/>
      <c r="AC295" s="13"/>
      <c r="AD295" s="13"/>
      <c r="AE295" s="13"/>
      <c r="AT295" s="266" t="s">
        <v>182</v>
      </c>
      <c r="AU295" s="266" t="s">
        <v>90</v>
      </c>
      <c r="AV295" s="13" t="s">
        <v>88</v>
      </c>
      <c r="AW295" s="13" t="s">
        <v>5</v>
      </c>
      <c r="AX295" s="13" t="s">
        <v>81</v>
      </c>
      <c r="AY295" s="266" t="s">
        <v>168</v>
      </c>
    </row>
    <row r="296" s="14" customFormat="1">
      <c r="A296" s="14"/>
      <c r="B296" s="267"/>
      <c r="C296" s="268"/>
      <c r="D296" s="252" t="s">
        <v>182</v>
      </c>
      <c r="E296" s="269" t="s">
        <v>36</v>
      </c>
      <c r="F296" s="270" t="s">
        <v>849</v>
      </c>
      <c r="G296" s="268"/>
      <c r="H296" s="271">
        <v>6</v>
      </c>
      <c r="I296" s="272"/>
      <c r="J296" s="272"/>
      <c r="K296" s="268"/>
      <c r="L296" s="268"/>
      <c r="M296" s="273"/>
      <c r="N296" s="274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Y296" s="276"/>
      <c r="Z296" s="14"/>
      <c r="AA296" s="14"/>
      <c r="AB296" s="14"/>
      <c r="AC296" s="14"/>
      <c r="AD296" s="14"/>
      <c r="AE296" s="14"/>
      <c r="AT296" s="277" t="s">
        <v>182</v>
      </c>
      <c r="AU296" s="277" t="s">
        <v>90</v>
      </c>
      <c r="AV296" s="14" t="s">
        <v>90</v>
      </c>
      <c r="AW296" s="14" t="s">
        <v>5</v>
      </c>
      <c r="AX296" s="14" t="s">
        <v>81</v>
      </c>
      <c r="AY296" s="277" t="s">
        <v>168</v>
      </c>
    </row>
    <row r="297" s="15" customFormat="1">
      <c r="A297" s="15"/>
      <c r="B297" s="278"/>
      <c r="C297" s="279"/>
      <c r="D297" s="252" t="s">
        <v>182</v>
      </c>
      <c r="E297" s="280" t="s">
        <v>36</v>
      </c>
      <c r="F297" s="281" t="s">
        <v>193</v>
      </c>
      <c r="G297" s="279"/>
      <c r="H297" s="282">
        <v>8.5</v>
      </c>
      <c r="I297" s="283"/>
      <c r="J297" s="283"/>
      <c r="K297" s="279"/>
      <c r="L297" s="279"/>
      <c r="M297" s="284"/>
      <c r="N297" s="285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7"/>
      <c r="Z297" s="15"/>
      <c r="AA297" s="15"/>
      <c r="AB297" s="15"/>
      <c r="AC297" s="15"/>
      <c r="AD297" s="15"/>
      <c r="AE297" s="15"/>
      <c r="AT297" s="288" t="s">
        <v>182</v>
      </c>
      <c r="AU297" s="288" t="s">
        <v>90</v>
      </c>
      <c r="AV297" s="15" t="s">
        <v>176</v>
      </c>
      <c r="AW297" s="15" t="s">
        <v>5</v>
      </c>
      <c r="AX297" s="15" t="s">
        <v>88</v>
      </c>
      <c r="AY297" s="288" t="s">
        <v>168</v>
      </c>
    </row>
    <row r="298" s="2" customFormat="1" ht="24" customHeight="1">
      <c r="A298" s="40"/>
      <c r="B298" s="41"/>
      <c r="C298" s="238" t="s">
        <v>414</v>
      </c>
      <c r="D298" s="238" t="s">
        <v>171</v>
      </c>
      <c r="E298" s="239" t="s">
        <v>383</v>
      </c>
      <c r="F298" s="240" t="s">
        <v>384</v>
      </c>
      <c r="G298" s="241" t="s">
        <v>385</v>
      </c>
      <c r="H298" s="242">
        <v>94.266000000000005</v>
      </c>
      <c r="I298" s="243"/>
      <c r="J298" s="243"/>
      <c r="K298" s="244">
        <f>ROUND(P298*H298,2)</f>
        <v>0</v>
      </c>
      <c r="L298" s="240" t="s">
        <v>175</v>
      </c>
      <c r="M298" s="46"/>
      <c r="N298" s="245" t="s">
        <v>36</v>
      </c>
      <c r="O298" s="246" t="s">
        <v>52</v>
      </c>
      <c r="P298" s="247">
        <f>I298+J298</f>
        <v>0</v>
      </c>
      <c r="Q298" s="247">
        <f>ROUND(I298*H298,2)</f>
        <v>0</v>
      </c>
      <c r="R298" s="247">
        <f>ROUND(J298*H298,2)</f>
        <v>0</v>
      </c>
      <c r="S298" s="87"/>
      <c r="T298" s="248">
        <f>S298*H298</f>
        <v>0</v>
      </c>
      <c r="U298" s="248">
        <v>0</v>
      </c>
      <c r="V298" s="248">
        <f>U298*H298</f>
        <v>0</v>
      </c>
      <c r="W298" s="248">
        <v>0</v>
      </c>
      <c r="X298" s="248">
        <f>W298*H298</f>
        <v>0</v>
      </c>
      <c r="Y298" s="249" t="s">
        <v>36</v>
      </c>
      <c r="Z298" s="40"/>
      <c r="AA298" s="40"/>
      <c r="AB298" s="40"/>
      <c r="AC298" s="40"/>
      <c r="AD298" s="40"/>
      <c r="AE298" s="40"/>
      <c r="AR298" s="250" t="s">
        <v>176</v>
      </c>
      <c r="AT298" s="250" t="s">
        <v>171</v>
      </c>
      <c r="AU298" s="250" t="s">
        <v>90</v>
      </c>
      <c r="AY298" s="18" t="s">
        <v>168</v>
      </c>
      <c r="BE298" s="251">
        <f>IF(O298="základní",K298,0)</f>
        <v>0</v>
      </c>
      <c r="BF298" s="251">
        <f>IF(O298="snížená",K298,0)</f>
        <v>0</v>
      </c>
      <c r="BG298" s="251">
        <f>IF(O298="zákl. přenesená",K298,0)</f>
        <v>0</v>
      </c>
      <c r="BH298" s="251">
        <f>IF(O298="sníž. přenesená",K298,0)</f>
        <v>0</v>
      </c>
      <c r="BI298" s="251">
        <f>IF(O298="nulová",K298,0)</f>
        <v>0</v>
      </c>
      <c r="BJ298" s="18" t="s">
        <v>176</v>
      </c>
      <c r="BK298" s="251">
        <f>ROUND(P298*H298,2)</f>
        <v>0</v>
      </c>
      <c r="BL298" s="18" t="s">
        <v>176</v>
      </c>
      <c r="BM298" s="250" t="s">
        <v>386</v>
      </c>
    </row>
    <row r="299" s="2" customFormat="1">
      <c r="A299" s="40"/>
      <c r="B299" s="41"/>
      <c r="C299" s="42"/>
      <c r="D299" s="252" t="s">
        <v>178</v>
      </c>
      <c r="E299" s="42"/>
      <c r="F299" s="253" t="s">
        <v>387</v>
      </c>
      <c r="G299" s="42"/>
      <c r="H299" s="42"/>
      <c r="I299" s="154"/>
      <c r="J299" s="154"/>
      <c r="K299" s="42"/>
      <c r="L299" s="42"/>
      <c r="M299" s="46"/>
      <c r="N299" s="254"/>
      <c r="O299" s="255"/>
      <c r="P299" s="87"/>
      <c r="Q299" s="87"/>
      <c r="R299" s="87"/>
      <c r="S299" s="87"/>
      <c r="T299" s="87"/>
      <c r="U299" s="87"/>
      <c r="V299" s="87"/>
      <c r="W299" s="87"/>
      <c r="X299" s="87"/>
      <c r="Y299" s="88"/>
      <c r="Z299" s="40"/>
      <c r="AA299" s="40"/>
      <c r="AB299" s="40"/>
      <c r="AC299" s="40"/>
      <c r="AD299" s="40"/>
      <c r="AE299" s="40"/>
      <c r="AT299" s="18" t="s">
        <v>178</v>
      </c>
      <c r="AU299" s="18" t="s">
        <v>90</v>
      </c>
    </row>
    <row r="300" s="2" customFormat="1">
      <c r="A300" s="40"/>
      <c r="B300" s="41"/>
      <c r="C300" s="42"/>
      <c r="D300" s="252" t="s">
        <v>180</v>
      </c>
      <c r="E300" s="42"/>
      <c r="F300" s="256" t="s">
        <v>388</v>
      </c>
      <c r="G300" s="42"/>
      <c r="H300" s="42"/>
      <c r="I300" s="154"/>
      <c r="J300" s="154"/>
      <c r="K300" s="42"/>
      <c r="L300" s="42"/>
      <c r="M300" s="46"/>
      <c r="N300" s="254"/>
      <c r="O300" s="255"/>
      <c r="P300" s="87"/>
      <c r="Q300" s="87"/>
      <c r="R300" s="87"/>
      <c r="S300" s="87"/>
      <c r="T300" s="87"/>
      <c r="U300" s="87"/>
      <c r="V300" s="87"/>
      <c r="W300" s="87"/>
      <c r="X300" s="87"/>
      <c r="Y300" s="88"/>
      <c r="Z300" s="40"/>
      <c r="AA300" s="40"/>
      <c r="AB300" s="40"/>
      <c r="AC300" s="40"/>
      <c r="AD300" s="40"/>
      <c r="AE300" s="40"/>
      <c r="AT300" s="18" t="s">
        <v>180</v>
      </c>
      <c r="AU300" s="18" t="s">
        <v>90</v>
      </c>
    </row>
    <row r="301" s="13" customFormat="1">
      <c r="A301" s="13"/>
      <c r="B301" s="257"/>
      <c r="C301" s="258"/>
      <c r="D301" s="252" t="s">
        <v>182</v>
      </c>
      <c r="E301" s="259" t="s">
        <v>36</v>
      </c>
      <c r="F301" s="260" t="s">
        <v>389</v>
      </c>
      <c r="G301" s="258"/>
      <c r="H301" s="259" t="s">
        <v>36</v>
      </c>
      <c r="I301" s="261"/>
      <c r="J301" s="261"/>
      <c r="K301" s="258"/>
      <c r="L301" s="258"/>
      <c r="M301" s="262"/>
      <c r="N301" s="263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265"/>
      <c r="Z301" s="13"/>
      <c r="AA301" s="13"/>
      <c r="AB301" s="13"/>
      <c r="AC301" s="13"/>
      <c r="AD301" s="13"/>
      <c r="AE301" s="13"/>
      <c r="AT301" s="266" t="s">
        <v>182</v>
      </c>
      <c r="AU301" s="266" t="s">
        <v>90</v>
      </c>
      <c r="AV301" s="13" t="s">
        <v>88</v>
      </c>
      <c r="AW301" s="13" t="s">
        <v>5</v>
      </c>
      <c r="AX301" s="13" t="s">
        <v>81</v>
      </c>
      <c r="AY301" s="266" t="s">
        <v>168</v>
      </c>
    </row>
    <row r="302" s="14" customFormat="1">
      <c r="A302" s="14"/>
      <c r="B302" s="267"/>
      <c r="C302" s="268"/>
      <c r="D302" s="252" t="s">
        <v>182</v>
      </c>
      <c r="E302" s="269" t="s">
        <v>36</v>
      </c>
      <c r="F302" s="270" t="s">
        <v>850</v>
      </c>
      <c r="G302" s="268"/>
      <c r="H302" s="271">
        <v>31.866</v>
      </c>
      <c r="I302" s="272"/>
      <c r="J302" s="272"/>
      <c r="K302" s="268"/>
      <c r="L302" s="268"/>
      <c r="M302" s="273"/>
      <c r="N302" s="274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Y302" s="276"/>
      <c r="Z302" s="14"/>
      <c r="AA302" s="14"/>
      <c r="AB302" s="14"/>
      <c r="AC302" s="14"/>
      <c r="AD302" s="14"/>
      <c r="AE302" s="14"/>
      <c r="AT302" s="277" t="s">
        <v>182</v>
      </c>
      <c r="AU302" s="277" t="s">
        <v>90</v>
      </c>
      <c r="AV302" s="14" t="s">
        <v>90</v>
      </c>
      <c r="AW302" s="14" t="s">
        <v>5</v>
      </c>
      <c r="AX302" s="14" t="s">
        <v>81</v>
      </c>
      <c r="AY302" s="277" t="s">
        <v>168</v>
      </c>
    </row>
    <row r="303" s="13" customFormat="1">
      <c r="A303" s="13"/>
      <c r="B303" s="257"/>
      <c r="C303" s="258"/>
      <c r="D303" s="252" t="s">
        <v>182</v>
      </c>
      <c r="E303" s="259" t="s">
        <v>36</v>
      </c>
      <c r="F303" s="260" t="s">
        <v>851</v>
      </c>
      <c r="G303" s="258"/>
      <c r="H303" s="259" t="s">
        <v>36</v>
      </c>
      <c r="I303" s="261"/>
      <c r="J303" s="261"/>
      <c r="K303" s="258"/>
      <c r="L303" s="258"/>
      <c r="M303" s="262"/>
      <c r="N303" s="263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265"/>
      <c r="Z303" s="13"/>
      <c r="AA303" s="13"/>
      <c r="AB303" s="13"/>
      <c r="AC303" s="13"/>
      <c r="AD303" s="13"/>
      <c r="AE303" s="13"/>
      <c r="AT303" s="266" t="s">
        <v>182</v>
      </c>
      <c r="AU303" s="266" t="s">
        <v>90</v>
      </c>
      <c r="AV303" s="13" t="s">
        <v>88</v>
      </c>
      <c r="AW303" s="13" t="s">
        <v>5</v>
      </c>
      <c r="AX303" s="13" t="s">
        <v>81</v>
      </c>
      <c r="AY303" s="266" t="s">
        <v>168</v>
      </c>
    </row>
    <row r="304" s="14" customFormat="1">
      <c r="A304" s="14"/>
      <c r="B304" s="267"/>
      <c r="C304" s="268"/>
      <c r="D304" s="252" t="s">
        <v>182</v>
      </c>
      <c r="E304" s="269" t="s">
        <v>36</v>
      </c>
      <c r="F304" s="270" t="s">
        <v>852</v>
      </c>
      <c r="G304" s="268"/>
      <c r="H304" s="271">
        <v>62.399999999999999</v>
      </c>
      <c r="I304" s="272"/>
      <c r="J304" s="272"/>
      <c r="K304" s="268"/>
      <c r="L304" s="268"/>
      <c r="M304" s="273"/>
      <c r="N304" s="274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Y304" s="276"/>
      <c r="Z304" s="14"/>
      <c r="AA304" s="14"/>
      <c r="AB304" s="14"/>
      <c r="AC304" s="14"/>
      <c r="AD304" s="14"/>
      <c r="AE304" s="14"/>
      <c r="AT304" s="277" t="s">
        <v>182</v>
      </c>
      <c r="AU304" s="277" t="s">
        <v>90</v>
      </c>
      <c r="AV304" s="14" t="s">
        <v>90</v>
      </c>
      <c r="AW304" s="14" t="s">
        <v>5</v>
      </c>
      <c r="AX304" s="14" t="s">
        <v>81</v>
      </c>
      <c r="AY304" s="277" t="s">
        <v>168</v>
      </c>
    </row>
    <row r="305" s="15" customFormat="1">
      <c r="A305" s="15"/>
      <c r="B305" s="278"/>
      <c r="C305" s="279"/>
      <c r="D305" s="252" t="s">
        <v>182</v>
      </c>
      <c r="E305" s="280" t="s">
        <v>36</v>
      </c>
      <c r="F305" s="281" t="s">
        <v>193</v>
      </c>
      <c r="G305" s="279"/>
      <c r="H305" s="282">
        <v>94.266000000000005</v>
      </c>
      <c r="I305" s="283"/>
      <c r="J305" s="283"/>
      <c r="K305" s="279"/>
      <c r="L305" s="279"/>
      <c r="M305" s="284"/>
      <c r="N305" s="285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7"/>
      <c r="Z305" s="15"/>
      <c r="AA305" s="15"/>
      <c r="AB305" s="15"/>
      <c r="AC305" s="15"/>
      <c r="AD305" s="15"/>
      <c r="AE305" s="15"/>
      <c r="AT305" s="288" t="s">
        <v>182</v>
      </c>
      <c r="AU305" s="288" t="s">
        <v>90</v>
      </c>
      <c r="AV305" s="15" t="s">
        <v>176</v>
      </c>
      <c r="AW305" s="15" t="s">
        <v>5</v>
      </c>
      <c r="AX305" s="15" t="s">
        <v>88</v>
      </c>
      <c r="AY305" s="288" t="s">
        <v>168</v>
      </c>
    </row>
    <row r="306" s="2" customFormat="1" ht="24" customHeight="1">
      <c r="A306" s="40"/>
      <c r="B306" s="41"/>
      <c r="C306" s="238" t="s">
        <v>420</v>
      </c>
      <c r="D306" s="238" t="s">
        <v>171</v>
      </c>
      <c r="E306" s="239" t="s">
        <v>392</v>
      </c>
      <c r="F306" s="240" t="s">
        <v>393</v>
      </c>
      <c r="G306" s="241" t="s">
        <v>385</v>
      </c>
      <c r="H306" s="242">
        <v>2.3029999999999999</v>
      </c>
      <c r="I306" s="243"/>
      <c r="J306" s="243"/>
      <c r="K306" s="244">
        <f>ROUND(P306*H306,2)</f>
        <v>0</v>
      </c>
      <c r="L306" s="240" t="s">
        <v>175</v>
      </c>
      <c r="M306" s="46"/>
      <c r="N306" s="245" t="s">
        <v>36</v>
      </c>
      <c r="O306" s="246" t="s">
        <v>52</v>
      </c>
      <c r="P306" s="247">
        <f>I306+J306</f>
        <v>0</v>
      </c>
      <c r="Q306" s="247">
        <f>ROUND(I306*H306,2)</f>
        <v>0</v>
      </c>
      <c r="R306" s="247">
        <f>ROUND(J306*H306,2)</f>
        <v>0</v>
      </c>
      <c r="S306" s="87"/>
      <c r="T306" s="248">
        <f>S306*H306</f>
        <v>0</v>
      </c>
      <c r="U306" s="248">
        <v>0</v>
      </c>
      <c r="V306" s="248">
        <f>U306*H306</f>
        <v>0</v>
      </c>
      <c r="W306" s="248">
        <v>0</v>
      </c>
      <c r="X306" s="248">
        <f>W306*H306</f>
        <v>0</v>
      </c>
      <c r="Y306" s="249" t="s">
        <v>36</v>
      </c>
      <c r="Z306" s="40"/>
      <c r="AA306" s="40"/>
      <c r="AB306" s="40"/>
      <c r="AC306" s="40"/>
      <c r="AD306" s="40"/>
      <c r="AE306" s="40"/>
      <c r="AR306" s="250" t="s">
        <v>176</v>
      </c>
      <c r="AT306" s="250" t="s">
        <v>171</v>
      </c>
      <c r="AU306" s="250" t="s">
        <v>90</v>
      </c>
      <c r="AY306" s="18" t="s">
        <v>168</v>
      </c>
      <c r="BE306" s="251">
        <f>IF(O306="základní",K306,0)</f>
        <v>0</v>
      </c>
      <c r="BF306" s="251">
        <f>IF(O306="snížená",K306,0)</f>
        <v>0</v>
      </c>
      <c r="BG306" s="251">
        <f>IF(O306="zákl. přenesená",K306,0)</f>
        <v>0</v>
      </c>
      <c r="BH306" s="251">
        <f>IF(O306="sníž. přenesená",K306,0)</f>
        <v>0</v>
      </c>
      <c r="BI306" s="251">
        <f>IF(O306="nulová",K306,0)</f>
        <v>0</v>
      </c>
      <c r="BJ306" s="18" t="s">
        <v>176</v>
      </c>
      <c r="BK306" s="251">
        <f>ROUND(P306*H306,2)</f>
        <v>0</v>
      </c>
      <c r="BL306" s="18" t="s">
        <v>176</v>
      </c>
      <c r="BM306" s="250" t="s">
        <v>394</v>
      </c>
    </row>
    <row r="307" s="2" customFormat="1">
      <c r="A307" s="40"/>
      <c r="B307" s="41"/>
      <c r="C307" s="42"/>
      <c r="D307" s="252" t="s">
        <v>178</v>
      </c>
      <c r="E307" s="42"/>
      <c r="F307" s="253" t="s">
        <v>395</v>
      </c>
      <c r="G307" s="42"/>
      <c r="H307" s="42"/>
      <c r="I307" s="154"/>
      <c r="J307" s="154"/>
      <c r="K307" s="42"/>
      <c r="L307" s="42"/>
      <c r="M307" s="46"/>
      <c r="N307" s="254"/>
      <c r="O307" s="255"/>
      <c r="P307" s="87"/>
      <c r="Q307" s="87"/>
      <c r="R307" s="87"/>
      <c r="S307" s="87"/>
      <c r="T307" s="87"/>
      <c r="U307" s="87"/>
      <c r="V307" s="87"/>
      <c r="W307" s="87"/>
      <c r="X307" s="87"/>
      <c r="Y307" s="88"/>
      <c r="Z307" s="40"/>
      <c r="AA307" s="40"/>
      <c r="AB307" s="40"/>
      <c r="AC307" s="40"/>
      <c r="AD307" s="40"/>
      <c r="AE307" s="40"/>
      <c r="AT307" s="18" t="s">
        <v>178</v>
      </c>
      <c r="AU307" s="18" t="s">
        <v>90</v>
      </c>
    </row>
    <row r="308" s="2" customFormat="1">
      <c r="A308" s="40"/>
      <c r="B308" s="41"/>
      <c r="C308" s="42"/>
      <c r="D308" s="252" t="s">
        <v>180</v>
      </c>
      <c r="E308" s="42"/>
      <c r="F308" s="256" t="s">
        <v>388</v>
      </c>
      <c r="G308" s="42"/>
      <c r="H308" s="42"/>
      <c r="I308" s="154"/>
      <c r="J308" s="154"/>
      <c r="K308" s="42"/>
      <c r="L308" s="42"/>
      <c r="M308" s="46"/>
      <c r="N308" s="254"/>
      <c r="O308" s="255"/>
      <c r="P308" s="87"/>
      <c r="Q308" s="87"/>
      <c r="R308" s="87"/>
      <c r="S308" s="87"/>
      <c r="T308" s="87"/>
      <c r="U308" s="87"/>
      <c r="V308" s="87"/>
      <c r="W308" s="87"/>
      <c r="X308" s="87"/>
      <c r="Y308" s="88"/>
      <c r="Z308" s="40"/>
      <c r="AA308" s="40"/>
      <c r="AB308" s="40"/>
      <c r="AC308" s="40"/>
      <c r="AD308" s="40"/>
      <c r="AE308" s="40"/>
      <c r="AT308" s="18" t="s">
        <v>180</v>
      </c>
      <c r="AU308" s="18" t="s">
        <v>90</v>
      </c>
    </row>
    <row r="309" s="13" customFormat="1">
      <c r="A309" s="13"/>
      <c r="B309" s="257"/>
      <c r="C309" s="258"/>
      <c r="D309" s="252" t="s">
        <v>182</v>
      </c>
      <c r="E309" s="259" t="s">
        <v>36</v>
      </c>
      <c r="F309" s="260" t="s">
        <v>396</v>
      </c>
      <c r="G309" s="258"/>
      <c r="H309" s="259" t="s">
        <v>36</v>
      </c>
      <c r="I309" s="261"/>
      <c r="J309" s="261"/>
      <c r="K309" s="258"/>
      <c r="L309" s="258"/>
      <c r="M309" s="262"/>
      <c r="N309" s="263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  <c r="Y309" s="265"/>
      <c r="Z309" s="13"/>
      <c r="AA309" s="13"/>
      <c r="AB309" s="13"/>
      <c r="AC309" s="13"/>
      <c r="AD309" s="13"/>
      <c r="AE309" s="13"/>
      <c r="AT309" s="266" t="s">
        <v>182</v>
      </c>
      <c r="AU309" s="266" t="s">
        <v>90</v>
      </c>
      <c r="AV309" s="13" t="s">
        <v>88</v>
      </c>
      <c r="AW309" s="13" t="s">
        <v>5</v>
      </c>
      <c r="AX309" s="13" t="s">
        <v>81</v>
      </c>
      <c r="AY309" s="266" t="s">
        <v>168</v>
      </c>
    </row>
    <row r="310" s="14" customFormat="1">
      <c r="A310" s="14"/>
      <c r="B310" s="267"/>
      <c r="C310" s="268"/>
      <c r="D310" s="252" t="s">
        <v>182</v>
      </c>
      <c r="E310" s="269" t="s">
        <v>36</v>
      </c>
      <c r="F310" s="270" t="s">
        <v>853</v>
      </c>
      <c r="G310" s="268"/>
      <c r="H310" s="271">
        <v>2.3029999999999999</v>
      </c>
      <c r="I310" s="272"/>
      <c r="J310" s="272"/>
      <c r="K310" s="268"/>
      <c r="L310" s="268"/>
      <c r="M310" s="273"/>
      <c r="N310" s="274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Y310" s="276"/>
      <c r="Z310" s="14"/>
      <c r="AA310" s="14"/>
      <c r="AB310" s="14"/>
      <c r="AC310" s="14"/>
      <c r="AD310" s="14"/>
      <c r="AE310" s="14"/>
      <c r="AT310" s="277" t="s">
        <v>182</v>
      </c>
      <c r="AU310" s="277" t="s">
        <v>90</v>
      </c>
      <c r="AV310" s="14" t="s">
        <v>90</v>
      </c>
      <c r="AW310" s="14" t="s">
        <v>5</v>
      </c>
      <c r="AX310" s="14" t="s">
        <v>81</v>
      </c>
      <c r="AY310" s="277" t="s">
        <v>168</v>
      </c>
    </row>
    <row r="311" s="15" customFormat="1">
      <c r="A311" s="15"/>
      <c r="B311" s="278"/>
      <c r="C311" s="279"/>
      <c r="D311" s="252" t="s">
        <v>182</v>
      </c>
      <c r="E311" s="280" t="s">
        <v>36</v>
      </c>
      <c r="F311" s="281" t="s">
        <v>193</v>
      </c>
      <c r="G311" s="279"/>
      <c r="H311" s="282">
        <v>2.3029999999999999</v>
      </c>
      <c r="I311" s="283"/>
      <c r="J311" s="283"/>
      <c r="K311" s="279"/>
      <c r="L311" s="279"/>
      <c r="M311" s="284"/>
      <c r="N311" s="285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7"/>
      <c r="Z311" s="15"/>
      <c r="AA311" s="15"/>
      <c r="AB311" s="15"/>
      <c r="AC311" s="15"/>
      <c r="AD311" s="15"/>
      <c r="AE311" s="15"/>
      <c r="AT311" s="288" t="s">
        <v>182</v>
      </c>
      <c r="AU311" s="288" t="s">
        <v>90</v>
      </c>
      <c r="AV311" s="15" t="s">
        <v>176</v>
      </c>
      <c r="AW311" s="15" t="s">
        <v>5</v>
      </c>
      <c r="AX311" s="15" t="s">
        <v>88</v>
      </c>
      <c r="AY311" s="288" t="s">
        <v>168</v>
      </c>
    </row>
    <row r="312" s="12" customFormat="1" ht="25.92" customHeight="1">
      <c r="A312" s="12"/>
      <c r="B312" s="221"/>
      <c r="C312" s="222"/>
      <c r="D312" s="223" t="s">
        <v>80</v>
      </c>
      <c r="E312" s="224" t="s">
        <v>398</v>
      </c>
      <c r="F312" s="224" t="s">
        <v>399</v>
      </c>
      <c r="G312" s="222"/>
      <c r="H312" s="222"/>
      <c r="I312" s="225"/>
      <c r="J312" s="225"/>
      <c r="K312" s="226">
        <f>BK312</f>
        <v>0</v>
      </c>
      <c r="L312" s="222"/>
      <c r="M312" s="227"/>
      <c r="N312" s="228"/>
      <c r="O312" s="229"/>
      <c r="P312" s="229"/>
      <c r="Q312" s="230">
        <f>SUM(Q313:Q415)</f>
        <v>0</v>
      </c>
      <c r="R312" s="230">
        <f>SUM(R313:R415)</f>
        <v>0</v>
      </c>
      <c r="S312" s="229"/>
      <c r="T312" s="231">
        <f>SUM(T313:T415)</f>
        <v>0</v>
      </c>
      <c r="U312" s="229"/>
      <c r="V312" s="231">
        <f>SUM(V313:V415)</f>
        <v>695.35482999999999</v>
      </c>
      <c r="W312" s="229"/>
      <c r="X312" s="231">
        <f>SUM(X313:X415)</f>
        <v>0</v>
      </c>
      <c r="Y312" s="232"/>
      <c r="Z312" s="12"/>
      <c r="AA312" s="12"/>
      <c r="AB312" s="12"/>
      <c r="AC312" s="12"/>
      <c r="AD312" s="12"/>
      <c r="AE312" s="12"/>
      <c r="AR312" s="233" t="s">
        <v>176</v>
      </c>
      <c r="AT312" s="234" t="s">
        <v>80</v>
      </c>
      <c r="AU312" s="234" t="s">
        <v>81</v>
      </c>
      <c r="AY312" s="233" t="s">
        <v>168</v>
      </c>
      <c r="BK312" s="235">
        <f>SUM(BK313:BK415)</f>
        <v>0</v>
      </c>
    </row>
    <row r="313" s="2" customFormat="1" ht="24" customHeight="1">
      <c r="A313" s="40"/>
      <c r="B313" s="41"/>
      <c r="C313" s="238" t="s">
        <v>425</v>
      </c>
      <c r="D313" s="238" t="s">
        <v>171</v>
      </c>
      <c r="E313" s="239" t="s">
        <v>678</v>
      </c>
      <c r="F313" s="240" t="s">
        <v>679</v>
      </c>
      <c r="G313" s="241" t="s">
        <v>203</v>
      </c>
      <c r="H313" s="242">
        <v>1</v>
      </c>
      <c r="I313" s="243"/>
      <c r="J313" s="243"/>
      <c r="K313" s="244">
        <f>ROUND(P313*H313,2)</f>
        <v>0</v>
      </c>
      <c r="L313" s="240" t="s">
        <v>175</v>
      </c>
      <c r="M313" s="46"/>
      <c r="N313" s="245" t="s">
        <v>36</v>
      </c>
      <c r="O313" s="246" t="s">
        <v>52</v>
      </c>
      <c r="P313" s="247">
        <f>I313+J313</f>
        <v>0</v>
      </c>
      <c r="Q313" s="247">
        <f>ROUND(I313*H313,2)</f>
        <v>0</v>
      </c>
      <c r="R313" s="247">
        <f>ROUND(J313*H313,2)</f>
        <v>0</v>
      </c>
      <c r="S313" s="87"/>
      <c r="T313" s="248">
        <f>S313*H313</f>
        <v>0</v>
      </c>
      <c r="U313" s="248">
        <v>0</v>
      </c>
      <c r="V313" s="248">
        <f>U313*H313</f>
        <v>0</v>
      </c>
      <c r="W313" s="248">
        <v>0</v>
      </c>
      <c r="X313" s="248">
        <f>W313*H313</f>
        <v>0</v>
      </c>
      <c r="Y313" s="249" t="s">
        <v>36</v>
      </c>
      <c r="Z313" s="40"/>
      <c r="AA313" s="40"/>
      <c r="AB313" s="40"/>
      <c r="AC313" s="40"/>
      <c r="AD313" s="40"/>
      <c r="AE313" s="40"/>
      <c r="AR313" s="250" t="s">
        <v>403</v>
      </c>
      <c r="AT313" s="250" t="s">
        <v>171</v>
      </c>
      <c r="AU313" s="250" t="s">
        <v>88</v>
      </c>
      <c r="AY313" s="18" t="s">
        <v>168</v>
      </c>
      <c r="BE313" s="251">
        <f>IF(O313="základní",K313,0)</f>
        <v>0</v>
      </c>
      <c r="BF313" s="251">
        <f>IF(O313="snížená",K313,0)</f>
        <v>0</v>
      </c>
      <c r="BG313" s="251">
        <f>IF(O313="zákl. přenesená",K313,0)</f>
        <v>0</v>
      </c>
      <c r="BH313" s="251">
        <f>IF(O313="sníž. přenesená",K313,0)</f>
        <v>0</v>
      </c>
      <c r="BI313" s="251">
        <f>IF(O313="nulová",K313,0)</f>
        <v>0</v>
      </c>
      <c r="BJ313" s="18" t="s">
        <v>176</v>
      </c>
      <c r="BK313" s="251">
        <f>ROUND(P313*H313,2)</f>
        <v>0</v>
      </c>
      <c r="BL313" s="18" t="s">
        <v>403</v>
      </c>
      <c r="BM313" s="250" t="s">
        <v>854</v>
      </c>
    </row>
    <row r="314" s="2" customFormat="1">
      <c r="A314" s="40"/>
      <c r="B314" s="41"/>
      <c r="C314" s="42"/>
      <c r="D314" s="252" t="s">
        <v>178</v>
      </c>
      <c r="E314" s="42"/>
      <c r="F314" s="253" t="s">
        <v>681</v>
      </c>
      <c r="G314" s="42"/>
      <c r="H314" s="42"/>
      <c r="I314" s="154"/>
      <c r="J314" s="154"/>
      <c r="K314" s="42"/>
      <c r="L314" s="42"/>
      <c r="M314" s="46"/>
      <c r="N314" s="254"/>
      <c r="O314" s="255"/>
      <c r="P314" s="87"/>
      <c r="Q314" s="87"/>
      <c r="R314" s="87"/>
      <c r="S314" s="87"/>
      <c r="T314" s="87"/>
      <c r="U314" s="87"/>
      <c r="V314" s="87"/>
      <c r="W314" s="87"/>
      <c r="X314" s="87"/>
      <c r="Y314" s="88"/>
      <c r="Z314" s="40"/>
      <c r="AA314" s="40"/>
      <c r="AB314" s="40"/>
      <c r="AC314" s="40"/>
      <c r="AD314" s="40"/>
      <c r="AE314" s="40"/>
      <c r="AT314" s="18" t="s">
        <v>178</v>
      </c>
      <c r="AU314" s="18" t="s">
        <v>88</v>
      </c>
    </row>
    <row r="315" s="2" customFormat="1">
      <c r="A315" s="40"/>
      <c r="B315" s="41"/>
      <c r="C315" s="42"/>
      <c r="D315" s="252" t="s">
        <v>180</v>
      </c>
      <c r="E315" s="42"/>
      <c r="F315" s="256" t="s">
        <v>406</v>
      </c>
      <c r="G315" s="42"/>
      <c r="H315" s="42"/>
      <c r="I315" s="154"/>
      <c r="J315" s="154"/>
      <c r="K315" s="42"/>
      <c r="L315" s="42"/>
      <c r="M315" s="46"/>
      <c r="N315" s="254"/>
      <c r="O315" s="255"/>
      <c r="P315" s="87"/>
      <c r="Q315" s="87"/>
      <c r="R315" s="87"/>
      <c r="S315" s="87"/>
      <c r="T315" s="87"/>
      <c r="U315" s="87"/>
      <c r="V315" s="87"/>
      <c r="W315" s="87"/>
      <c r="X315" s="87"/>
      <c r="Y315" s="88"/>
      <c r="Z315" s="40"/>
      <c r="AA315" s="40"/>
      <c r="AB315" s="40"/>
      <c r="AC315" s="40"/>
      <c r="AD315" s="40"/>
      <c r="AE315" s="40"/>
      <c r="AT315" s="18" t="s">
        <v>180</v>
      </c>
      <c r="AU315" s="18" t="s">
        <v>88</v>
      </c>
    </row>
    <row r="316" s="2" customFormat="1">
      <c r="A316" s="40"/>
      <c r="B316" s="41"/>
      <c r="C316" s="42"/>
      <c r="D316" s="252" t="s">
        <v>430</v>
      </c>
      <c r="E316" s="42"/>
      <c r="F316" s="256" t="s">
        <v>855</v>
      </c>
      <c r="G316" s="42"/>
      <c r="H316" s="42"/>
      <c r="I316" s="154"/>
      <c r="J316" s="154"/>
      <c r="K316" s="42"/>
      <c r="L316" s="42"/>
      <c r="M316" s="46"/>
      <c r="N316" s="254"/>
      <c r="O316" s="255"/>
      <c r="P316" s="87"/>
      <c r="Q316" s="87"/>
      <c r="R316" s="87"/>
      <c r="S316" s="87"/>
      <c r="T316" s="87"/>
      <c r="U316" s="87"/>
      <c r="V316" s="87"/>
      <c r="W316" s="87"/>
      <c r="X316" s="87"/>
      <c r="Y316" s="88"/>
      <c r="Z316" s="40"/>
      <c r="AA316" s="40"/>
      <c r="AB316" s="40"/>
      <c r="AC316" s="40"/>
      <c r="AD316" s="40"/>
      <c r="AE316" s="40"/>
      <c r="AT316" s="18" t="s">
        <v>430</v>
      </c>
      <c r="AU316" s="18" t="s">
        <v>88</v>
      </c>
    </row>
    <row r="317" s="2" customFormat="1" ht="24" customHeight="1">
      <c r="A317" s="40"/>
      <c r="B317" s="41"/>
      <c r="C317" s="238" t="s">
        <v>432</v>
      </c>
      <c r="D317" s="238" t="s">
        <v>171</v>
      </c>
      <c r="E317" s="239" t="s">
        <v>856</v>
      </c>
      <c r="F317" s="240" t="s">
        <v>857</v>
      </c>
      <c r="G317" s="241" t="s">
        <v>385</v>
      </c>
      <c r="H317" s="242">
        <v>140.03999999999999</v>
      </c>
      <c r="I317" s="243"/>
      <c r="J317" s="243"/>
      <c r="K317" s="244">
        <f>ROUND(P317*H317,2)</f>
        <v>0</v>
      </c>
      <c r="L317" s="240" t="s">
        <v>175</v>
      </c>
      <c r="M317" s="46"/>
      <c r="N317" s="245" t="s">
        <v>36</v>
      </c>
      <c r="O317" s="246" t="s">
        <v>52</v>
      </c>
      <c r="P317" s="247">
        <f>I317+J317</f>
        <v>0</v>
      </c>
      <c r="Q317" s="247">
        <f>ROUND(I317*H317,2)</f>
        <v>0</v>
      </c>
      <c r="R317" s="247">
        <f>ROUND(J317*H317,2)</f>
        <v>0</v>
      </c>
      <c r="S317" s="87"/>
      <c r="T317" s="248">
        <f>S317*H317</f>
        <v>0</v>
      </c>
      <c r="U317" s="248">
        <v>0</v>
      </c>
      <c r="V317" s="248">
        <f>U317*H317</f>
        <v>0</v>
      </c>
      <c r="W317" s="248">
        <v>0</v>
      </c>
      <c r="X317" s="248">
        <f>W317*H317</f>
        <v>0</v>
      </c>
      <c r="Y317" s="249" t="s">
        <v>36</v>
      </c>
      <c r="Z317" s="40"/>
      <c r="AA317" s="40"/>
      <c r="AB317" s="40"/>
      <c r="AC317" s="40"/>
      <c r="AD317" s="40"/>
      <c r="AE317" s="40"/>
      <c r="AR317" s="250" t="s">
        <v>403</v>
      </c>
      <c r="AT317" s="250" t="s">
        <v>171</v>
      </c>
      <c r="AU317" s="250" t="s">
        <v>88</v>
      </c>
      <c r="AY317" s="18" t="s">
        <v>168</v>
      </c>
      <c r="BE317" s="251">
        <f>IF(O317="základní",K317,0)</f>
        <v>0</v>
      </c>
      <c r="BF317" s="251">
        <f>IF(O317="snížená",K317,0)</f>
        <v>0</v>
      </c>
      <c r="BG317" s="251">
        <f>IF(O317="zákl. přenesená",K317,0)</f>
        <v>0</v>
      </c>
      <c r="BH317" s="251">
        <f>IF(O317="sníž. přenesená",K317,0)</f>
        <v>0</v>
      </c>
      <c r="BI317" s="251">
        <f>IF(O317="nulová",K317,0)</f>
        <v>0</v>
      </c>
      <c r="BJ317" s="18" t="s">
        <v>176</v>
      </c>
      <c r="BK317" s="251">
        <f>ROUND(P317*H317,2)</f>
        <v>0</v>
      </c>
      <c r="BL317" s="18" t="s">
        <v>403</v>
      </c>
      <c r="BM317" s="250" t="s">
        <v>858</v>
      </c>
    </row>
    <row r="318" s="2" customFormat="1">
      <c r="A318" s="40"/>
      <c r="B318" s="41"/>
      <c r="C318" s="42"/>
      <c r="D318" s="252" t="s">
        <v>178</v>
      </c>
      <c r="E318" s="42"/>
      <c r="F318" s="253" t="s">
        <v>859</v>
      </c>
      <c r="G318" s="42"/>
      <c r="H318" s="42"/>
      <c r="I318" s="154"/>
      <c r="J318" s="154"/>
      <c r="K318" s="42"/>
      <c r="L318" s="42"/>
      <c r="M318" s="46"/>
      <c r="N318" s="254"/>
      <c r="O318" s="255"/>
      <c r="P318" s="87"/>
      <c r="Q318" s="87"/>
      <c r="R318" s="87"/>
      <c r="S318" s="87"/>
      <c r="T318" s="87"/>
      <c r="U318" s="87"/>
      <c r="V318" s="87"/>
      <c r="W318" s="87"/>
      <c r="X318" s="87"/>
      <c r="Y318" s="88"/>
      <c r="Z318" s="40"/>
      <c r="AA318" s="40"/>
      <c r="AB318" s="40"/>
      <c r="AC318" s="40"/>
      <c r="AD318" s="40"/>
      <c r="AE318" s="40"/>
      <c r="AT318" s="18" t="s">
        <v>178</v>
      </c>
      <c r="AU318" s="18" t="s">
        <v>88</v>
      </c>
    </row>
    <row r="319" s="2" customFormat="1">
      <c r="A319" s="40"/>
      <c r="B319" s="41"/>
      <c r="C319" s="42"/>
      <c r="D319" s="252" t="s">
        <v>180</v>
      </c>
      <c r="E319" s="42"/>
      <c r="F319" s="256" t="s">
        <v>406</v>
      </c>
      <c r="G319" s="42"/>
      <c r="H319" s="42"/>
      <c r="I319" s="154"/>
      <c r="J319" s="154"/>
      <c r="K319" s="42"/>
      <c r="L319" s="42"/>
      <c r="M319" s="46"/>
      <c r="N319" s="254"/>
      <c r="O319" s="255"/>
      <c r="P319" s="87"/>
      <c r="Q319" s="87"/>
      <c r="R319" s="87"/>
      <c r="S319" s="87"/>
      <c r="T319" s="87"/>
      <c r="U319" s="87"/>
      <c r="V319" s="87"/>
      <c r="W319" s="87"/>
      <c r="X319" s="87"/>
      <c r="Y319" s="88"/>
      <c r="Z319" s="40"/>
      <c r="AA319" s="40"/>
      <c r="AB319" s="40"/>
      <c r="AC319" s="40"/>
      <c r="AD319" s="40"/>
      <c r="AE319" s="40"/>
      <c r="AT319" s="18" t="s">
        <v>180</v>
      </c>
      <c r="AU319" s="18" t="s">
        <v>88</v>
      </c>
    </row>
    <row r="320" s="13" customFormat="1">
      <c r="A320" s="13"/>
      <c r="B320" s="257"/>
      <c r="C320" s="258"/>
      <c r="D320" s="252" t="s">
        <v>182</v>
      </c>
      <c r="E320" s="259" t="s">
        <v>36</v>
      </c>
      <c r="F320" s="260" t="s">
        <v>860</v>
      </c>
      <c r="G320" s="258"/>
      <c r="H320" s="259" t="s">
        <v>36</v>
      </c>
      <c r="I320" s="261"/>
      <c r="J320" s="261"/>
      <c r="K320" s="258"/>
      <c r="L320" s="258"/>
      <c r="M320" s="262"/>
      <c r="N320" s="263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  <c r="Y320" s="265"/>
      <c r="Z320" s="13"/>
      <c r="AA320" s="13"/>
      <c r="AB320" s="13"/>
      <c r="AC320" s="13"/>
      <c r="AD320" s="13"/>
      <c r="AE320" s="13"/>
      <c r="AT320" s="266" t="s">
        <v>182</v>
      </c>
      <c r="AU320" s="266" t="s">
        <v>88</v>
      </c>
      <c r="AV320" s="13" t="s">
        <v>88</v>
      </c>
      <c r="AW320" s="13" t="s">
        <v>5</v>
      </c>
      <c r="AX320" s="13" t="s">
        <v>81</v>
      </c>
      <c r="AY320" s="266" t="s">
        <v>168</v>
      </c>
    </row>
    <row r="321" s="13" customFormat="1">
      <c r="A321" s="13"/>
      <c r="B321" s="257"/>
      <c r="C321" s="258"/>
      <c r="D321" s="252" t="s">
        <v>182</v>
      </c>
      <c r="E321" s="259" t="s">
        <v>36</v>
      </c>
      <c r="F321" s="260" t="s">
        <v>732</v>
      </c>
      <c r="G321" s="258"/>
      <c r="H321" s="259" t="s">
        <v>36</v>
      </c>
      <c r="I321" s="261"/>
      <c r="J321" s="261"/>
      <c r="K321" s="258"/>
      <c r="L321" s="258"/>
      <c r="M321" s="262"/>
      <c r="N321" s="263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  <c r="Y321" s="265"/>
      <c r="Z321" s="13"/>
      <c r="AA321" s="13"/>
      <c r="AB321" s="13"/>
      <c r="AC321" s="13"/>
      <c r="AD321" s="13"/>
      <c r="AE321" s="13"/>
      <c r="AT321" s="266" t="s">
        <v>182</v>
      </c>
      <c r="AU321" s="266" t="s">
        <v>88</v>
      </c>
      <c r="AV321" s="13" t="s">
        <v>88</v>
      </c>
      <c r="AW321" s="13" t="s">
        <v>5</v>
      </c>
      <c r="AX321" s="13" t="s">
        <v>81</v>
      </c>
      <c r="AY321" s="266" t="s">
        <v>168</v>
      </c>
    </row>
    <row r="322" s="14" customFormat="1">
      <c r="A322" s="14"/>
      <c r="B322" s="267"/>
      <c r="C322" s="268"/>
      <c r="D322" s="252" t="s">
        <v>182</v>
      </c>
      <c r="E322" s="269" t="s">
        <v>36</v>
      </c>
      <c r="F322" s="270" t="s">
        <v>861</v>
      </c>
      <c r="G322" s="268"/>
      <c r="H322" s="271">
        <v>75.599999999999994</v>
      </c>
      <c r="I322" s="272"/>
      <c r="J322" s="272"/>
      <c r="K322" s="268"/>
      <c r="L322" s="268"/>
      <c r="M322" s="273"/>
      <c r="N322" s="274"/>
      <c r="O322" s="275"/>
      <c r="P322" s="275"/>
      <c r="Q322" s="275"/>
      <c r="R322" s="275"/>
      <c r="S322" s="275"/>
      <c r="T322" s="275"/>
      <c r="U322" s="275"/>
      <c r="V322" s="275"/>
      <c r="W322" s="275"/>
      <c r="X322" s="275"/>
      <c r="Y322" s="276"/>
      <c r="Z322" s="14"/>
      <c r="AA322" s="14"/>
      <c r="AB322" s="14"/>
      <c r="AC322" s="14"/>
      <c r="AD322" s="14"/>
      <c r="AE322" s="14"/>
      <c r="AT322" s="277" t="s">
        <v>182</v>
      </c>
      <c r="AU322" s="277" t="s">
        <v>88</v>
      </c>
      <c r="AV322" s="14" t="s">
        <v>90</v>
      </c>
      <c r="AW322" s="14" t="s">
        <v>5</v>
      </c>
      <c r="AX322" s="14" t="s">
        <v>81</v>
      </c>
      <c r="AY322" s="277" t="s">
        <v>168</v>
      </c>
    </row>
    <row r="323" s="13" customFormat="1">
      <c r="A323" s="13"/>
      <c r="B323" s="257"/>
      <c r="C323" s="258"/>
      <c r="D323" s="252" t="s">
        <v>182</v>
      </c>
      <c r="E323" s="259" t="s">
        <v>36</v>
      </c>
      <c r="F323" s="260" t="s">
        <v>734</v>
      </c>
      <c r="G323" s="258"/>
      <c r="H323" s="259" t="s">
        <v>36</v>
      </c>
      <c r="I323" s="261"/>
      <c r="J323" s="261"/>
      <c r="K323" s="258"/>
      <c r="L323" s="258"/>
      <c r="M323" s="262"/>
      <c r="N323" s="263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265"/>
      <c r="Z323" s="13"/>
      <c r="AA323" s="13"/>
      <c r="AB323" s="13"/>
      <c r="AC323" s="13"/>
      <c r="AD323" s="13"/>
      <c r="AE323" s="13"/>
      <c r="AT323" s="266" t="s">
        <v>182</v>
      </c>
      <c r="AU323" s="266" t="s">
        <v>88</v>
      </c>
      <c r="AV323" s="13" t="s">
        <v>88</v>
      </c>
      <c r="AW323" s="13" t="s">
        <v>5</v>
      </c>
      <c r="AX323" s="13" t="s">
        <v>81</v>
      </c>
      <c r="AY323" s="266" t="s">
        <v>168</v>
      </c>
    </row>
    <row r="324" s="14" customFormat="1">
      <c r="A324" s="14"/>
      <c r="B324" s="267"/>
      <c r="C324" s="268"/>
      <c r="D324" s="252" t="s">
        <v>182</v>
      </c>
      <c r="E324" s="269" t="s">
        <v>36</v>
      </c>
      <c r="F324" s="270" t="s">
        <v>862</v>
      </c>
      <c r="G324" s="268"/>
      <c r="H324" s="271">
        <v>3.6000000000000001</v>
      </c>
      <c r="I324" s="272"/>
      <c r="J324" s="272"/>
      <c r="K324" s="268"/>
      <c r="L324" s="268"/>
      <c r="M324" s="273"/>
      <c r="N324" s="274"/>
      <c r="O324" s="275"/>
      <c r="P324" s="275"/>
      <c r="Q324" s="275"/>
      <c r="R324" s="275"/>
      <c r="S324" s="275"/>
      <c r="T324" s="275"/>
      <c r="U324" s="275"/>
      <c r="V324" s="275"/>
      <c r="W324" s="275"/>
      <c r="X324" s="275"/>
      <c r="Y324" s="276"/>
      <c r="Z324" s="14"/>
      <c r="AA324" s="14"/>
      <c r="AB324" s="14"/>
      <c r="AC324" s="14"/>
      <c r="AD324" s="14"/>
      <c r="AE324" s="14"/>
      <c r="AT324" s="277" t="s">
        <v>182</v>
      </c>
      <c r="AU324" s="277" t="s">
        <v>88</v>
      </c>
      <c r="AV324" s="14" t="s">
        <v>90</v>
      </c>
      <c r="AW324" s="14" t="s">
        <v>5</v>
      </c>
      <c r="AX324" s="14" t="s">
        <v>81</v>
      </c>
      <c r="AY324" s="277" t="s">
        <v>168</v>
      </c>
    </row>
    <row r="325" s="13" customFormat="1">
      <c r="A325" s="13"/>
      <c r="B325" s="257"/>
      <c r="C325" s="258"/>
      <c r="D325" s="252" t="s">
        <v>182</v>
      </c>
      <c r="E325" s="259" t="s">
        <v>36</v>
      </c>
      <c r="F325" s="260" t="s">
        <v>183</v>
      </c>
      <c r="G325" s="258"/>
      <c r="H325" s="259" t="s">
        <v>36</v>
      </c>
      <c r="I325" s="261"/>
      <c r="J325" s="261"/>
      <c r="K325" s="258"/>
      <c r="L325" s="258"/>
      <c r="M325" s="262"/>
      <c r="N325" s="263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  <c r="Y325" s="265"/>
      <c r="Z325" s="13"/>
      <c r="AA325" s="13"/>
      <c r="AB325" s="13"/>
      <c r="AC325" s="13"/>
      <c r="AD325" s="13"/>
      <c r="AE325" s="13"/>
      <c r="AT325" s="266" t="s">
        <v>182</v>
      </c>
      <c r="AU325" s="266" t="s">
        <v>88</v>
      </c>
      <c r="AV325" s="13" t="s">
        <v>88</v>
      </c>
      <c r="AW325" s="13" t="s">
        <v>5</v>
      </c>
      <c r="AX325" s="13" t="s">
        <v>81</v>
      </c>
      <c r="AY325" s="266" t="s">
        <v>168</v>
      </c>
    </row>
    <row r="326" s="14" customFormat="1">
      <c r="A326" s="14"/>
      <c r="B326" s="267"/>
      <c r="C326" s="268"/>
      <c r="D326" s="252" t="s">
        <v>182</v>
      </c>
      <c r="E326" s="269" t="s">
        <v>36</v>
      </c>
      <c r="F326" s="270" t="s">
        <v>863</v>
      </c>
      <c r="G326" s="268"/>
      <c r="H326" s="271">
        <v>0.54000000000000004</v>
      </c>
      <c r="I326" s="272"/>
      <c r="J326" s="272"/>
      <c r="K326" s="268"/>
      <c r="L326" s="268"/>
      <c r="M326" s="273"/>
      <c r="N326" s="274"/>
      <c r="O326" s="275"/>
      <c r="P326" s="275"/>
      <c r="Q326" s="275"/>
      <c r="R326" s="275"/>
      <c r="S326" s="275"/>
      <c r="T326" s="275"/>
      <c r="U326" s="275"/>
      <c r="V326" s="275"/>
      <c r="W326" s="275"/>
      <c r="X326" s="275"/>
      <c r="Y326" s="276"/>
      <c r="Z326" s="14"/>
      <c r="AA326" s="14"/>
      <c r="AB326" s="14"/>
      <c r="AC326" s="14"/>
      <c r="AD326" s="14"/>
      <c r="AE326" s="14"/>
      <c r="AT326" s="277" t="s">
        <v>182</v>
      </c>
      <c r="AU326" s="277" t="s">
        <v>88</v>
      </c>
      <c r="AV326" s="14" t="s">
        <v>90</v>
      </c>
      <c r="AW326" s="14" t="s">
        <v>5</v>
      </c>
      <c r="AX326" s="14" t="s">
        <v>81</v>
      </c>
      <c r="AY326" s="277" t="s">
        <v>168</v>
      </c>
    </row>
    <row r="327" s="13" customFormat="1">
      <c r="A327" s="13"/>
      <c r="B327" s="257"/>
      <c r="C327" s="258"/>
      <c r="D327" s="252" t="s">
        <v>182</v>
      </c>
      <c r="E327" s="259" t="s">
        <v>36</v>
      </c>
      <c r="F327" s="260" t="s">
        <v>185</v>
      </c>
      <c r="G327" s="258"/>
      <c r="H327" s="259" t="s">
        <v>36</v>
      </c>
      <c r="I327" s="261"/>
      <c r="J327" s="261"/>
      <c r="K327" s="258"/>
      <c r="L327" s="258"/>
      <c r="M327" s="262"/>
      <c r="N327" s="263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  <c r="Y327" s="265"/>
      <c r="Z327" s="13"/>
      <c r="AA327" s="13"/>
      <c r="AB327" s="13"/>
      <c r="AC327" s="13"/>
      <c r="AD327" s="13"/>
      <c r="AE327" s="13"/>
      <c r="AT327" s="266" t="s">
        <v>182</v>
      </c>
      <c r="AU327" s="266" t="s">
        <v>88</v>
      </c>
      <c r="AV327" s="13" t="s">
        <v>88</v>
      </c>
      <c r="AW327" s="13" t="s">
        <v>5</v>
      </c>
      <c r="AX327" s="13" t="s">
        <v>81</v>
      </c>
      <c r="AY327" s="266" t="s">
        <v>168</v>
      </c>
    </row>
    <row r="328" s="14" customFormat="1">
      <c r="A328" s="14"/>
      <c r="B328" s="267"/>
      <c r="C328" s="268"/>
      <c r="D328" s="252" t="s">
        <v>182</v>
      </c>
      <c r="E328" s="269" t="s">
        <v>36</v>
      </c>
      <c r="F328" s="270" t="s">
        <v>864</v>
      </c>
      <c r="G328" s="268"/>
      <c r="H328" s="271">
        <v>32.399999999999999</v>
      </c>
      <c r="I328" s="272"/>
      <c r="J328" s="272"/>
      <c r="K328" s="268"/>
      <c r="L328" s="268"/>
      <c r="M328" s="273"/>
      <c r="N328" s="274"/>
      <c r="O328" s="275"/>
      <c r="P328" s="275"/>
      <c r="Q328" s="275"/>
      <c r="R328" s="275"/>
      <c r="S328" s="275"/>
      <c r="T328" s="275"/>
      <c r="U328" s="275"/>
      <c r="V328" s="275"/>
      <c r="W328" s="275"/>
      <c r="X328" s="275"/>
      <c r="Y328" s="276"/>
      <c r="Z328" s="14"/>
      <c r="AA328" s="14"/>
      <c r="AB328" s="14"/>
      <c r="AC328" s="14"/>
      <c r="AD328" s="14"/>
      <c r="AE328" s="14"/>
      <c r="AT328" s="277" t="s">
        <v>182</v>
      </c>
      <c r="AU328" s="277" t="s">
        <v>88</v>
      </c>
      <c r="AV328" s="14" t="s">
        <v>90</v>
      </c>
      <c r="AW328" s="14" t="s">
        <v>5</v>
      </c>
      <c r="AX328" s="14" t="s">
        <v>81</v>
      </c>
      <c r="AY328" s="277" t="s">
        <v>168</v>
      </c>
    </row>
    <row r="329" s="13" customFormat="1">
      <c r="A329" s="13"/>
      <c r="B329" s="257"/>
      <c r="C329" s="258"/>
      <c r="D329" s="252" t="s">
        <v>182</v>
      </c>
      <c r="E329" s="259" t="s">
        <v>36</v>
      </c>
      <c r="F329" s="260" t="s">
        <v>187</v>
      </c>
      <c r="G329" s="258"/>
      <c r="H329" s="259" t="s">
        <v>36</v>
      </c>
      <c r="I329" s="261"/>
      <c r="J329" s="261"/>
      <c r="K329" s="258"/>
      <c r="L329" s="258"/>
      <c r="M329" s="262"/>
      <c r="N329" s="263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265"/>
      <c r="Z329" s="13"/>
      <c r="AA329" s="13"/>
      <c r="AB329" s="13"/>
      <c r="AC329" s="13"/>
      <c r="AD329" s="13"/>
      <c r="AE329" s="13"/>
      <c r="AT329" s="266" t="s">
        <v>182</v>
      </c>
      <c r="AU329" s="266" t="s">
        <v>88</v>
      </c>
      <c r="AV329" s="13" t="s">
        <v>88</v>
      </c>
      <c r="AW329" s="13" t="s">
        <v>5</v>
      </c>
      <c r="AX329" s="13" t="s">
        <v>81</v>
      </c>
      <c r="AY329" s="266" t="s">
        <v>168</v>
      </c>
    </row>
    <row r="330" s="14" customFormat="1">
      <c r="A330" s="14"/>
      <c r="B330" s="267"/>
      <c r="C330" s="268"/>
      <c r="D330" s="252" t="s">
        <v>182</v>
      </c>
      <c r="E330" s="269" t="s">
        <v>36</v>
      </c>
      <c r="F330" s="270" t="s">
        <v>865</v>
      </c>
      <c r="G330" s="268"/>
      <c r="H330" s="271">
        <v>5.4000000000000004</v>
      </c>
      <c r="I330" s="272"/>
      <c r="J330" s="272"/>
      <c r="K330" s="268"/>
      <c r="L330" s="268"/>
      <c r="M330" s="273"/>
      <c r="N330" s="274"/>
      <c r="O330" s="275"/>
      <c r="P330" s="275"/>
      <c r="Q330" s="275"/>
      <c r="R330" s="275"/>
      <c r="S330" s="275"/>
      <c r="T330" s="275"/>
      <c r="U330" s="275"/>
      <c r="V330" s="275"/>
      <c r="W330" s="275"/>
      <c r="X330" s="275"/>
      <c r="Y330" s="276"/>
      <c r="Z330" s="14"/>
      <c r="AA330" s="14"/>
      <c r="AB330" s="14"/>
      <c r="AC330" s="14"/>
      <c r="AD330" s="14"/>
      <c r="AE330" s="14"/>
      <c r="AT330" s="277" t="s">
        <v>182</v>
      </c>
      <c r="AU330" s="277" t="s">
        <v>88</v>
      </c>
      <c r="AV330" s="14" t="s">
        <v>90</v>
      </c>
      <c r="AW330" s="14" t="s">
        <v>5</v>
      </c>
      <c r="AX330" s="14" t="s">
        <v>81</v>
      </c>
      <c r="AY330" s="277" t="s">
        <v>168</v>
      </c>
    </row>
    <row r="331" s="13" customFormat="1">
      <c r="A331" s="13"/>
      <c r="B331" s="257"/>
      <c r="C331" s="258"/>
      <c r="D331" s="252" t="s">
        <v>182</v>
      </c>
      <c r="E331" s="259" t="s">
        <v>36</v>
      </c>
      <c r="F331" s="260" t="s">
        <v>191</v>
      </c>
      <c r="G331" s="258"/>
      <c r="H331" s="259" t="s">
        <v>36</v>
      </c>
      <c r="I331" s="261"/>
      <c r="J331" s="261"/>
      <c r="K331" s="258"/>
      <c r="L331" s="258"/>
      <c r="M331" s="262"/>
      <c r="N331" s="263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265"/>
      <c r="Z331" s="13"/>
      <c r="AA331" s="13"/>
      <c r="AB331" s="13"/>
      <c r="AC331" s="13"/>
      <c r="AD331" s="13"/>
      <c r="AE331" s="13"/>
      <c r="AT331" s="266" t="s">
        <v>182</v>
      </c>
      <c r="AU331" s="266" t="s">
        <v>88</v>
      </c>
      <c r="AV331" s="13" t="s">
        <v>88</v>
      </c>
      <c r="AW331" s="13" t="s">
        <v>5</v>
      </c>
      <c r="AX331" s="13" t="s">
        <v>81</v>
      </c>
      <c r="AY331" s="266" t="s">
        <v>168</v>
      </c>
    </row>
    <row r="332" s="14" customFormat="1">
      <c r="A332" s="14"/>
      <c r="B332" s="267"/>
      <c r="C332" s="268"/>
      <c r="D332" s="252" t="s">
        <v>182</v>
      </c>
      <c r="E332" s="269" t="s">
        <v>36</v>
      </c>
      <c r="F332" s="270" t="s">
        <v>866</v>
      </c>
      <c r="G332" s="268"/>
      <c r="H332" s="271">
        <v>22.5</v>
      </c>
      <c r="I332" s="272"/>
      <c r="J332" s="272"/>
      <c r="K332" s="268"/>
      <c r="L332" s="268"/>
      <c r="M332" s="273"/>
      <c r="N332" s="274"/>
      <c r="O332" s="275"/>
      <c r="P332" s="275"/>
      <c r="Q332" s="275"/>
      <c r="R332" s="275"/>
      <c r="S332" s="275"/>
      <c r="T332" s="275"/>
      <c r="U332" s="275"/>
      <c r="V332" s="275"/>
      <c r="W332" s="275"/>
      <c r="X332" s="275"/>
      <c r="Y332" s="276"/>
      <c r="Z332" s="14"/>
      <c r="AA332" s="14"/>
      <c r="AB332" s="14"/>
      <c r="AC332" s="14"/>
      <c r="AD332" s="14"/>
      <c r="AE332" s="14"/>
      <c r="AT332" s="277" t="s">
        <v>182</v>
      </c>
      <c r="AU332" s="277" t="s">
        <v>88</v>
      </c>
      <c r="AV332" s="14" t="s">
        <v>90</v>
      </c>
      <c r="AW332" s="14" t="s">
        <v>5</v>
      </c>
      <c r="AX332" s="14" t="s">
        <v>81</v>
      </c>
      <c r="AY332" s="277" t="s">
        <v>168</v>
      </c>
    </row>
    <row r="333" s="15" customFormat="1">
      <c r="A333" s="15"/>
      <c r="B333" s="278"/>
      <c r="C333" s="279"/>
      <c r="D333" s="252" t="s">
        <v>182</v>
      </c>
      <c r="E333" s="280" t="s">
        <v>36</v>
      </c>
      <c r="F333" s="281" t="s">
        <v>193</v>
      </c>
      <c r="G333" s="279"/>
      <c r="H333" s="282">
        <v>140.03999999999999</v>
      </c>
      <c r="I333" s="283"/>
      <c r="J333" s="283"/>
      <c r="K333" s="279"/>
      <c r="L333" s="279"/>
      <c r="M333" s="284"/>
      <c r="N333" s="285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7"/>
      <c r="Z333" s="15"/>
      <c r="AA333" s="15"/>
      <c r="AB333" s="15"/>
      <c r="AC333" s="15"/>
      <c r="AD333" s="15"/>
      <c r="AE333" s="15"/>
      <c r="AT333" s="288" t="s">
        <v>182</v>
      </c>
      <c r="AU333" s="288" t="s">
        <v>88</v>
      </c>
      <c r="AV333" s="15" t="s">
        <v>176</v>
      </c>
      <c r="AW333" s="15" t="s">
        <v>5</v>
      </c>
      <c r="AX333" s="15" t="s">
        <v>88</v>
      </c>
      <c r="AY333" s="288" t="s">
        <v>168</v>
      </c>
    </row>
    <row r="334" s="2" customFormat="1" ht="24" customHeight="1">
      <c r="A334" s="40"/>
      <c r="B334" s="41"/>
      <c r="C334" s="238" t="s">
        <v>437</v>
      </c>
      <c r="D334" s="238" t="s">
        <v>171</v>
      </c>
      <c r="E334" s="239" t="s">
        <v>583</v>
      </c>
      <c r="F334" s="240" t="s">
        <v>584</v>
      </c>
      <c r="G334" s="241" t="s">
        <v>385</v>
      </c>
      <c r="H334" s="242">
        <v>192.374</v>
      </c>
      <c r="I334" s="243"/>
      <c r="J334" s="243"/>
      <c r="K334" s="244">
        <f>ROUND(P334*H334,2)</f>
        <v>0</v>
      </c>
      <c r="L334" s="240" t="s">
        <v>175</v>
      </c>
      <c r="M334" s="46"/>
      <c r="N334" s="245" t="s">
        <v>36</v>
      </c>
      <c r="O334" s="246" t="s">
        <v>52</v>
      </c>
      <c r="P334" s="247">
        <f>I334+J334</f>
        <v>0</v>
      </c>
      <c r="Q334" s="247">
        <f>ROUND(I334*H334,2)</f>
        <v>0</v>
      </c>
      <c r="R334" s="247">
        <f>ROUND(J334*H334,2)</f>
        <v>0</v>
      </c>
      <c r="S334" s="87"/>
      <c r="T334" s="248">
        <f>S334*H334</f>
        <v>0</v>
      </c>
      <c r="U334" s="248">
        <v>0</v>
      </c>
      <c r="V334" s="248">
        <f>U334*H334</f>
        <v>0</v>
      </c>
      <c r="W334" s="248">
        <v>0</v>
      </c>
      <c r="X334" s="248">
        <f>W334*H334</f>
        <v>0</v>
      </c>
      <c r="Y334" s="249" t="s">
        <v>36</v>
      </c>
      <c r="Z334" s="40"/>
      <c r="AA334" s="40"/>
      <c r="AB334" s="40"/>
      <c r="AC334" s="40"/>
      <c r="AD334" s="40"/>
      <c r="AE334" s="40"/>
      <c r="AR334" s="250" t="s">
        <v>403</v>
      </c>
      <c r="AT334" s="250" t="s">
        <v>171</v>
      </c>
      <c r="AU334" s="250" t="s">
        <v>88</v>
      </c>
      <c r="AY334" s="18" t="s">
        <v>168</v>
      </c>
      <c r="BE334" s="251">
        <f>IF(O334="základní",K334,0)</f>
        <v>0</v>
      </c>
      <c r="BF334" s="251">
        <f>IF(O334="snížená",K334,0)</f>
        <v>0</v>
      </c>
      <c r="BG334" s="251">
        <f>IF(O334="zákl. přenesená",K334,0)</f>
        <v>0</v>
      </c>
      <c r="BH334" s="251">
        <f>IF(O334="sníž. přenesená",K334,0)</f>
        <v>0</v>
      </c>
      <c r="BI334" s="251">
        <f>IF(O334="nulová",K334,0)</f>
        <v>0</v>
      </c>
      <c r="BJ334" s="18" t="s">
        <v>176</v>
      </c>
      <c r="BK334" s="251">
        <f>ROUND(P334*H334,2)</f>
        <v>0</v>
      </c>
      <c r="BL334" s="18" t="s">
        <v>403</v>
      </c>
      <c r="BM334" s="250" t="s">
        <v>867</v>
      </c>
    </row>
    <row r="335" s="2" customFormat="1">
      <c r="A335" s="40"/>
      <c r="B335" s="41"/>
      <c r="C335" s="42"/>
      <c r="D335" s="252" t="s">
        <v>178</v>
      </c>
      <c r="E335" s="42"/>
      <c r="F335" s="253" t="s">
        <v>586</v>
      </c>
      <c r="G335" s="42"/>
      <c r="H335" s="42"/>
      <c r="I335" s="154"/>
      <c r="J335" s="154"/>
      <c r="K335" s="42"/>
      <c r="L335" s="42"/>
      <c r="M335" s="46"/>
      <c r="N335" s="254"/>
      <c r="O335" s="255"/>
      <c r="P335" s="87"/>
      <c r="Q335" s="87"/>
      <c r="R335" s="87"/>
      <c r="S335" s="87"/>
      <c r="T335" s="87"/>
      <c r="U335" s="87"/>
      <c r="V335" s="87"/>
      <c r="W335" s="87"/>
      <c r="X335" s="87"/>
      <c r="Y335" s="88"/>
      <c r="Z335" s="40"/>
      <c r="AA335" s="40"/>
      <c r="AB335" s="40"/>
      <c r="AC335" s="40"/>
      <c r="AD335" s="40"/>
      <c r="AE335" s="40"/>
      <c r="AT335" s="18" t="s">
        <v>178</v>
      </c>
      <c r="AU335" s="18" t="s">
        <v>88</v>
      </c>
    </row>
    <row r="336" s="2" customFormat="1">
      <c r="A336" s="40"/>
      <c r="B336" s="41"/>
      <c r="C336" s="42"/>
      <c r="D336" s="252" t="s">
        <v>180</v>
      </c>
      <c r="E336" s="42"/>
      <c r="F336" s="256" t="s">
        <v>406</v>
      </c>
      <c r="G336" s="42"/>
      <c r="H336" s="42"/>
      <c r="I336" s="154"/>
      <c r="J336" s="154"/>
      <c r="K336" s="42"/>
      <c r="L336" s="42"/>
      <c r="M336" s="46"/>
      <c r="N336" s="254"/>
      <c r="O336" s="255"/>
      <c r="P336" s="87"/>
      <c r="Q336" s="87"/>
      <c r="R336" s="87"/>
      <c r="S336" s="87"/>
      <c r="T336" s="87"/>
      <c r="U336" s="87"/>
      <c r="V336" s="87"/>
      <c r="W336" s="87"/>
      <c r="X336" s="87"/>
      <c r="Y336" s="88"/>
      <c r="Z336" s="40"/>
      <c r="AA336" s="40"/>
      <c r="AB336" s="40"/>
      <c r="AC336" s="40"/>
      <c r="AD336" s="40"/>
      <c r="AE336" s="40"/>
      <c r="AT336" s="18" t="s">
        <v>180</v>
      </c>
      <c r="AU336" s="18" t="s">
        <v>88</v>
      </c>
    </row>
    <row r="337" s="13" customFormat="1">
      <c r="A337" s="13"/>
      <c r="B337" s="257"/>
      <c r="C337" s="258"/>
      <c r="D337" s="252" t="s">
        <v>182</v>
      </c>
      <c r="E337" s="259" t="s">
        <v>36</v>
      </c>
      <c r="F337" s="260" t="s">
        <v>868</v>
      </c>
      <c r="G337" s="258"/>
      <c r="H337" s="259" t="s">
        <v>36</v>
      </c>
      <c r="I337" s="261"/>
      <c r="J337" s="261"/>
      <c r="K337" s="258"/>
      <c r="L337" s="258"/>
      <c r="M337" s="262"/>
      <c r="N337" s="263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  <c r="Y337" s="265"/>
      <c r="Z337" s="13"/>
      <c r="AA337" s="13"/>
      <c r="AB337" s="13"/>
      <c r="AC337" s="13"/>
      <c r="AD337" s="13"/>
      <c r="AE337" s="13"/>
      <c r="AT337" s="266" t="s">
        <v>182</v>
      </c>
      <c r="AU337" s="266" t="s">
        <v>88</v>
      </c>
      <c r="AV337" s="13" t="s">
        <v>88</v>
      </c>
      <c r="AW337" s="13" t="s">
        <v>5</v>
      </c>
      <c r="AX337" s="13" t="s">
        <v>81</v>
      </c>
      <c r="AY337" s="266" t="s">
        <v>168</v>
      </c>
    </row>
    <row r="338" s="14" customFormat="1">
      <c r="A338" s="14"/>
      <c r="B338" s="267"/>
      <c r="C338" s="268"/>
      <c r="D338" s="252" t="s">
        <v>182</v>
      </c>
      <c r="E338" s="269" t="s">
        <v>36</v>
      </c>
      <c r="F338" s="270" t="s">
        <v>869</v>
      </c>
      <c r="G338" s="268"/>
      <c r="H338" s="271">
        <v>192.374</v>
      </c>
      <c r="I338" s="272"/>
      <c r="J338" s="272"/>
      <c r="K338" s="268"/>
      <c r="L338" s="268"/>
      <c r="M338" s="273"/>
      <c r="N338" s="274"/>
      <c r="O338" s="275"/>
      <c r="P338" s="275"/>
      <c r="Q338" s="275"/>
      <c r="R338" s="275"/>
      <c r="S338" s="275"/>
      <c r="T338" s="275"/>
      <c r="U338" s="275"/>
      <c r="V338" s="275"/>
      <c r="W338" s="275"/>
      <c r="X338" s="275"/>
      <c r="Y338" s="276"/>
      <c r="Z338" s="14"/>
      <c r="AA338" s="14"/>
      <c r="AB338" s="14"/>
      <c r="AC338" s="14"/>
      <c r="AD338" s="14"/>
      <c r="AE338" s="14"/>
      <c r="AT338" s="277" t="s">
        <v>182</v>
      </c>
      <c r="AU338" s="277" t="s">
        <v>88</v>
      </c>
      <c r="AV338" s="14" t="s">
        <v>90</v>
      </c>
      <c r="AW338" s="14" t="s">
        <v>5</v>
      </c>
      <c r="AX338" s="14" t="s">
        <v>81</v>
      </c>
      <c r="AY338" s="277" t="s">
        <v>168</v>
      </c>
    </row>
    <row r="339" s="15" customFormat="1">
      <c r="A339" s="15"/>
      <c r="B339" s="278"/>
      <c r="C339" s="279"/>
      <c r="D339" s="252" t="s">
        <v>182</v>
      </c>
      <c r="E339" s="280" t="s">
        <v>36</v>
      </c>
      <c r="F339" s="281" t="s">
        <v>193</v>
      </c>
      <c r="G339" s="279"/>
      <c r="H339" s="282">
        <v>192.374</v>
      </c>
      <c r="I339" s="283"/>
      <c r="J339" s="283"/>
      <c r="K339" s="279"/>
      <c r="L339" s="279"/>
      <c r="M339" s="284"/>
      <c r="N339" s="285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7"/>
      <c r="Z339" s="15"/>
      <c r="AA339" s="15"/>
      <c r="AB339" s="15"/>
      <c r="AC339" s="15"/>
      <c r="AD339" s="15"/>
      <c r="AE339" s="15"/>
      <c r="AT339" s="288" t="s">
        <v>182</v>
      </c>
      <c r="AU339" s="288" t="s">
        <v>88</v>
      </c>
      <c r="AV339" s="15" t="s">
        <v>176</v>
      </c>
      <c r="AW339" s="15" t="s">
        <v>5</v>
      </c>
      <c r="AX339" s="15" t="s">
        <v>88</v>
      </c>
      <c r="AY339" s="288" t="s">
        <v>168</v>
      </c>
    </row>
    <row r="340" s="2" customFormat="1" ht="24" customHeight="1">
      <c r="A340" s="40"/>
      <c r="B340" s="41"/>
      <c r="C340" s="238" t="s">
        <v>441</v>
      </c>
      <c r="D340" s="238" t="s">
        <v>171</v>
      </c>
      <c r="E340" s="239" t="s">
        <v>401</v>
      </c>
      <c r="F340" s="240" t="s">
        <v>402</v>
      </c>
      <c r="G340" s="241" t="s">
        <v>385</v>
      </c>
      <c r="H340" s="242">
        <v>6.5439999999999996</v>
      </c>
      <c r="I340" s="243"/>
      <c r="J340" s="243"/>
      <c r="K340" s="244">
        <f>ROUND(P340*H340,2)</f>
        <v>0</v>
      </c>
      <c r="L340" s="240" t="s">
        <v>175</v>
      </c>
      <c r="M340" s="46"/>
      <c r="N340" s="245" t="s">
        <v>36</v>
      </c>
      <c r="O340" s="246" t="s">
        <v>52</v>
      </c>
      <c r="P340" s="247">
        <f>I340+J340</f>
        <v>0</v>
      </c>
      <c r="Q340" s="247">
        <f>ROUND(I340*H340,2)</f>
        <v>0</v>
      </c>
      <c r="R340" s="247">
        <f>ROUND(J340*H340,2)</f>
        <v>0</v>
      </c>
      <c r="S340" s="87"/>
      <c r="T340" s="248">
        <f>S340*H340</f>
        <v>0</v>
      </c>
      <c r="U340" s="248">
        <v>0</v>
      </c>
      <c r="V340" s="248">
        <f>U340*H340</f>
        <v>0</v>
      </c>
      <c r="W340" s="248">
        <v>0</v>
      </c>
      <c r="X340" s="248">
        <f>W340*H340</f>
        <v>0</v>
      </c>
      <c r="Y340" s="249" t="s">
        <v>36</v>
      </c>
      <c r="Z340" s="40"/>
      <c r="AA340" s="40"/>
      <c r="AB340" s="40"/>
      <c r="AC340" s="40"/>
      <c r="AD340" s="40"/>
      <c r="AE340" s="40"/>
      <c r="AR340" s="250" t="s">
        <v>403</v>
      </c>
      <c r="AT340" s="250" t="s">
        <v>171</v>
      </c>
      <c r="AU340" s="250" t="s">
        <v>88</v>
      </c>
      <c r="AY340" s="18" t="s">
        <v>168</v>
      </c>
      <c r="BE340" s="251">
        <f>IF(O340="základní",K340,0)</f>
        <v>0</v>
      </c>
      <c r="BF340" s="251">
        <f>IF(O340="snížená",K340,0)</f>
        <v>0</v>
      </c>
      <c r="BG340" s="251">
        <f>IF(O340="zákl. přenesená",K340,0)</f>
        <v>0</v>
      </c>
      <c r="BH340" s="251">
        <f>IF(O340="sníž. přenesená",K340,0)</f>
        <v>0</v>
      </c>
      <c r="BI340" s="251">
        <f>IF(O340="nulová",K340,0)</f>
        <v>0</v>
      </c>
      <c r="BJ340" s="18" t="s">
        <v>176</v>
      </c>
      <c r="BK340" s="251">
        <f>ROUND(P340*H340,2)</f>
        <v>0</v>
      </c>
      <c r="BL340" s="18" t="s">
        <v>403</v>
      </c>
      <c r="BM340" s="250" t="s">
        <v>409</v>
      </c>
    </row>
    <row r="341" s="2" customFormat="1">
      <c r="A341" s="40"/>
      <c r="B341" s="41"/>
      <c r="C341" s="42"/>
      <c r="D341" s="252" t="s">
        <v>178</v>
      </c>
      <c r="E341" s="42"/>
      <c r="F341" s="253" t="s">
        <v>405</v>
      </c>
      <c r="G341" s="42"/>
      <c r="H341" s="42"/>
      <c r="I341" s="154"/>
      <c r="J341" s="154"/>
      <c r="K341" s="42"/>
      <c r="L341" s="42"/>
      <c r="M341" s="46"/>
      <c r="N341" s="254"/>
      <c r="O341" s="255"/>
      <c r="P341" s="87"/>
      <c r="Q341" s="87"/>
      <c r="R341" s="87"/>
      <c r="S341" s="87"/>
      <c r="T341" s="87"/>
      <c r="U341" s="87"/>
      <c r="V341" s="87"/>
      <c r="W341" s="87"/>
      <c r="X341" s="87"/>
      <c r="Y341" s="88"/>
      <c r="Z341" s="40"/>
      <c r="AA341" s="40"/>
      <c r="AB341" s="40"/>
      <c r="AC341" s="40"/>
      <c r="AD341" s="40"/>
      <c r="AE341" s="40"/>
      <c r="AT341" s="18" t="s">
        <v>178</v>
      </c>
      <c r="AU341" s="18" t="s">
        <v>88</v>
      </c>
    </row>
    <row r="342" s="2" customFormat="1">
      <c r="A342" s="40"/>
      <c r="B342" s="41"/>
      <c r="C342" s="42"/>
      <c r="D342" s="252" t="s">
        <v>180</v>
      </c>
      <c r="E342" s="42"/>
      <c r="F342" s="256" t="s">
        <v>406</v>
      </c>
      <c r="G342" s="42"/>
      <c r="H342" s="42"/>
      <c r="I342" s="154"/>
      <c r="J342" s="154"/>
      <c r="K342" s="42"/>
      <c r="L342" s="42"/>
      <c r="M342" s="46"/>
      <c r="N342" s="254"/>
      <c r="O342" s="255"/>
      <c r="P342" s="87"/>
      <c r="Q342" s="87"/>
      <c r="R342" s="87"/>
      <c r="S342" s="87"/>
      <c r="T342" s="87"/>
      <c r="U342" s="87"/>
      <c r="V342" s="87"/>
      <c r="W342" s="87"/>
      <c r="X342" s="87"/>
      <c r="Y342" s="88"/>
      <c r="Z342" s="40"/>
      <c r="AA342" s="40"/>
      <c r="AB342" s="40"/>
      <c r="AC342" s="40"/>
      <c r="AD342" s="40"/>
      <c r="AE342" s="40"/>
      <c r="AT342" s="18" t="s">
        <v>180</v>
      </c>
      <c r="AU342" s="18" t="s">
        <v>88</v>
      </c>
    </row>
    <row r="343" s="13" customFormat="1">
      <c r="A343" s="13"/>
      <c r="B343" s="257"/>
      <c r="C343" s="258"/>
      <c r="D343" s="252" t="s">
        <v>182</v>
      </c>
      <c r="E343" s="259" t="s">
        <v>36</v>
      </c>
      <c r="F343" s="260" t="s">
        <v>410</v>
      </c>
      <c r="G343" s="258"/>
      <c r="H343" s="259" t="s">
        <v>36</v>
      </c>
      <c r="I343" s="261"/>
      <c r="J343" s="261"/>
      <c r="K343" s="258"/>
      <c r="L343" s="258"/>
      <c r="M343" s="262"/>
      <c r="N343" s="263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265"/>
      <c r="Z343" s="13"/>
      <c r="AA343" s="13"/>
      <c r="AB343" s="13"/>
      <c r="AC343" s="13"/>
      <c r="AD343" s="13"/>
      <c r="AE343" s="13"/>
      <c r="AT343" s="266" t="s">
        <v>182</v>
      </c>
      <c r="AU343" s="266" t="s">
        <v>88</v>
      </c>
      <c r="AV343" s="13" t="s">
        <v>88</v>
      </c>
      <c r="AW343" s="13" t="s">
        <v>5</v>
      </c>
      <c r="AX343" s="13" t="s">
        <v>81</v>
      </c>
      <c r="AY343" s="266" t="s">
        <v>168</v>
      </c>
    </row>
    <row r="344" s="14" customFormat="1">
      <c r="A344" s="14"/>
      <c r="B344" s="267"/>
      <c r="C344" s="268"/>
      <c r="D344" s="252" t="s">
        <v>182</v>
      </c>
      <c r="E344" s="269" t="s">
        <v>36</v>
      </c>
      <c r="F344" s="270" t="s">
        <v>411</v>
      </c>
      <c r="G344" s="268"/>
      <c r="H344" s="271">
        <v>0.54400000000000004</v>
      </c>
      <c r="I344" s="272"/>
      <c r="J344" s="272"/>
      <c r="K344" s="268"/>
      <c r="L344" s="268"/>
      <c r="M344" s="273"/>
      <c r="N344" s="274"/>
      <c r="O344" s="275"/>
      <c r="P344" s="275"/>
      <c r="Q344" s="275"/>
      <c r="R344" s="275"/>
      <c r="S344" s="275"/>
      <c r="T344" s="275"/>
      <c r="U344" s="275"/>
      <c r="V344" s="275"/>
      <c r="W344" s="275"/>
      <c r="X344" s="275"/>
      <c r="Y344" s="276"/>
      <c r="Z344" s="14"/>
      <c r="AA344" s="14"/>
      <c r="AB344" s="14"/>
      <c r="AC344" s="14"/>
      <c r="AD344" s="14"/>
      <c r="AE344" s="14"/>
      <c r="AT344" s="277" t="s">
        <v>182</v>
      </c>
      <c r="AU344" s="277" t="s">
        <v>88</v>
      </c>
      <c r="AV344" s="14" t="s">
        <v>90</v>
      </c>
      <c r="AW344" s="14" t="s">
        <v>5</v>
      </c>
      <c r="AX344" s="14" t="s">
        <v>81</v>
      </c>
      <c r="AY344" s="277" t="s">
        <v>168</v>
      </c>
    </row>
    <row r="345" s="13" customFormat="1">
      <c r="A345" s="13"/>
      <c r="B345" s="257"/>
      <c r="C345" s="258"/>
      <c r="D345" s="252" t="s">
        <v>182</v>
      </c>
      <c r="E345" s="259" t="s">
        <v>36</v>
      </c>
      <c r="F345" s="260" t="s">
        <v>412</v>
      </c>
      <c r="G345" s="258"/>
      <c r="H345" s="259" t="s">
        <v>36</v>
      </c>
      <c r="I345" s="261"/>
      <c r="J345" s="261"/>
      <c r="K345" s="258"/>
      <c r="L345" s="258"/>
      <c r="M345" s="262"/>
      <c r="N345" s="263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265"/>
      <c r="Z345" s="13"/>
      <c r="AA345" s="13"/>
      <c r="AB345" s="13"/>
      <c r="AC345" s="13"/>
      <c r="AD345" s="13"/>
      <c r="AE345" s="13"/>
      <c r="AT345" s="266" t="s">
        <v>182</v>
      </c>
      <c r="AU345" s="266" t="s">
        <v>88</v>
      </c>
      <c r="AV345" s="13" t="s">
        <v>88</v>
      </c>
      <c r="AW345" s="13" t="s">
        <v>5</v>
      </c>
      <c r="AX345" s="13" t="s">
        <v>81</v>
      </c>
      <c r="AY345" s="266" t="s">
        <v>168</v>
      </c>
    </row>
    <row r="346" s="14" customFormat="1">
      <c r="A346" s="14"/>
      <c r="B346" s="267"/>
      <c r="C346" s="268"/>
      <c r="D346" s="252" t="s">
        <v>182</v>
      </c>
      <c r="E346" s="269" t="s">
        <v>36</v>
      </c>
      <c r="F346" s="270" t="s">
        <v>870</v>
      </c>
      <c r="G346" s="268"/>
      <c r="H346" s="271">
        <v>6</v>
      </c>
      <c r="I346" s="272"/>
      <c r="J346" s="272"/>
      <c r="K346" s="268"/>
      <c r="L346" s="268"/>
      <c r="M346" s="273"/>
      <c r="N346" s="274"/>
      <c r="O346" s="275"/>
      <c r="P346" s="275"/>
      <c r="Q346" s="275"/>
      <c r="R346" s="275"/>
      <c r="S346" s="275"/>
      <c r="T346" s="275"/>
      <c r="U346" s="275"/>
      <c r="V346" s="275"/>
      <c r="W346" s="275"/>
      <c r="X346" s="275"/>
      <c r="Y346" s="276"/>
      <c r="Z346" s="14"/>
      <c r="AA346" s="14"/>
      <c r="AB346" s="14"/>
      <c r="AC346" s="14"/>
      <c r="AD346" s="14"/>
      <c r="AE346" s="14"/>
      <c r="AT346" s="277" t="s">
        <v>182</v>
      </c>
      <c r="AU346" s="277" t="s">
        <v>88</v>
      </c>
      <c r="AV346" s="14" t="s">
        <v>90</v>
      </c>
      <c r="AW346" s="14" t="s">
        <v>5</v>
      </c>
      <c r="AX346" s="14" t="s">
        <v>81</v>
      </c>
      <c r="AY346" s="277" t="s">
        <v>168</v>
      </c>
    </row>
    <row r="347" s="15" customFormat="1">
      <c r="A347" s="15"/>
      <c r="B347" s="278"/>
      <c r="C347" s="279"/>
      <c r="D347" s="252" t="s">
        <v>182</v>
      </c>
      <c r="E347" s="280" t="s">
        <v>36</v>
      </c>
      <c r="F347" s="281" t="s">
        <v>193</v>
      </c>
      <c r="G347" s="279"/>
      <c r="H347" s="282">
        <v>6.5439999999999996</v>
      </c>
      <c r="I347" s="283"/>
      <c r="J347" s="283"/>
      <c r="K347" s="279"/>
      <c r="L347" s="279"/>
      <c r="M347" s="284"/>
      <c r="N347" s="285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7"/>
      <c r="Z347" s="15"/>
      <c r="AA347" s="15"/>
      <c r="AB347" s="15"/>
      <c r="AC347" s="15"/>
      <c r="AD347" s="15"/>
      <c r="AE347" s="15"/>
      <c r="AT347" s="288" t="s">
        <v>182</v>
      </c>
      <c r="AU347" s="288" t="s">
        <v>88</v>
      </c>
      <c r="AV347" s="15" t="s">
        <v>176</v>
      </c>
      <c r="AW347" s="15" t="s">
        <v>5</v>
      </c>
      <c r="AX347" s="15" t="s">
        <v>88</v>
      </c>
      <c r="AY347" s="288" t="s">
        <v>168</v>
      </c>
    </row>
    <row r="348" s="2" customFormat="1" ht="24" customHeight="1">
      <c r="A348" s="40"/>
      <c r="B348" s="41"/>
      <c r="C348" s="238" t="s">
        <v>445</v>
      </c>
      <c r="D348" s="238" t="s">
        <v>171</v>
      </c>
      <c r="E348" s="239" t="s">
        <v>590</v>
      </c>
      <c r="F348" s="240" t="s">
        <v>591</v>
      </c>
      <c r="G348" s="241" t="s">
        <v>385</v>
      </c>
      <c r="H348" s="242">
        <v>192.374</v>
      </c>
      <c r="I348" s="243"/>
      <c r="J348" s="243"/>
      <c r="K348" s="244">
        <f>ROUND(P348*H348,2)</f>
        <v>0</v>
      </c>
      <c r="L348" s="240" t="s">
        <v>175</v>
      </c>
      <c r="M348" s="46"/>
      <c r="N348" s="245" t="s">
        <v>36</v>
      </c>
      <c r="O348" s="246" t="s">
        <v>52</v>
      </c>
      <c r="P348" s="247">
        <f>I348+J348</f>
        <v>0</v>
      </c>
      <c r="Q348" s="247">
        <f>ROUND(I348*H348,2)</f>
        <v>0</v>
      </c>
      <c r="R348" s="247">
        <f>ROUND(J348*H348,2)</f>
        <v>0</v>
      </c>
      <c r="S348" s="87"/>
      <c r="T348" s="248">
        <f>S348*H348</f>
        <v>0</v>
      </c>
      <c r="U348" s="248">
        <v>0</v>
      </c>
      <c r="V348" s="248">
        <f>U348*H348</f>
        <v>0</v>
      </c>
      <c r="W348" s="248">
        <v>0</v>
      </c>
      <c r="X348" s="248">
        <f>W348*H348</f>
        <v>0</v>
      </c>
      <c r="Y348" s="249" t="s">
        <v>36</v>
      </c>
      <c r="Z348" s="40"/>
      <c r="AA348" s="40"/>
      <c r="AB348" s="40"/>
      <c r="AC348" s="40"/>
      <c r="AD348" s="40"/>
      <c r="AE348" s="40"/>
      <c r="AR348" s="250" t="s">
        <v>403</v>
      </c>
      <c r="AT348" s="250" t="s">
        <v>171</v>
      </c>
      <c r="AU348" s="250" t="s">
        <v>88</v>
      </c>
      <c r="AY348" s="18" t="s">
        <v>168</v>
      </c>
      <c r="BE348" s="251">
        <f>IF(O348="základní",K348,0)</f>
        <v>0</v>
      </c>
      <c r="BF348" s="251">
        <f>IF(O348="snížená",K348,0)</f>
        <v>0</v>
      </c>
      <c r="BG348" s="251">
        <f>IF(O348="zákl. přenesená",K348,0)</f>
        <v>0</v>
      </c>
      <c r="BH348" s="251">
        <f>IF(O348="sníž. přenesená",K348,0)</f>
        <v>0</v>
      </c>
      <c r="BI348" s="251">
        <f>IF(O348="nulová",K348,0)</f>
        <v>0</v>
      </c>
      <c r="BJ348" s="18" t="s">
        <v>176</v>
      </c>
      <c r="BK348" s="251">
        <f>ROUND(P348*H348,2)</f>
        <v>0</v>
      </c>
      <c r="BL348" s="18" t="s">
        <v>403</v>
      </c>
      <c r="BM348" s="250" t="s">
        <v>871</v>
      </c>
    </row>
    <row r="349" s="2" customFormat="1">
      <c r="A349" s="40"/>
      <c r="B349" s="41"/>
      <c r="C349" s="42"/>
      <c r="D349" s="252" t="s">
        <v>178</v>
      </c>
      <c r="E349" s="42"/>
      <c r="F349" s="253" t="s">
        <v>593</v>
      </c>
      <c r="G349" s="42"/>
      <c r="H349" s="42"/>
      <c r="I349" s="154"/>
      <c r="J349" s="154"/>
      <c r="K349" s="42"/>
      <c r="L349" s="42"/>
      <c r="M349" s="46"/>
      <c r="N349" s="254"/>
      <c r="O349" s="255"/>
      <c r="P349" s="87"/>
      <c r="Q349" s="87"/>
      <c r="R349" s="87"/>
      <c r="S349" s="87"/>
      <c r="T349" s="87"/>
      <c r="U349" s="87"/>
      <c r="V349" s="87"/>
      <c r="W349" s="87"/>
      <c r="X349" s="87"/>
      <c r="Y349" s="88"/>
      <c r="Z349" s="40"/>
      <c r="AA349" s="40"/>
      <c r="AB349" s="40"/>
      <c r="AC349" s="40"/>
      <c r="AD349" s="40"/>
      <c r="AE349" s="40"/>
      <c r="AT349" s="18" t="s">
        <v>178</v>
      </c>
      <c r="AU349" s="18" t="s">
        <v>88</v>
      </c>
    </row>
    <row r="350" s="2" customFormat="1">
      <c r="A350" s="40"/>
      <c r="B350" s="41"/>
      <c r="C350" s="42"/>
      <c r="D350" s="252" t="s">
        <v>180</v>
      </c>
      <c r="E350" s="42"/>
      <c r="F350" s="256" t="s">
        <v>594</v>
      </c>
      <c r="G350" s="42"/>
      <c r="H350" s="42"/>
      <c r="I350" s="154"/>
      <c r="J350" s="154"/>
      <c r="K350" s="42"/>
      <c r="L350" s="42"/>
      <c r="M350" s="46"/>
      <c r="N350" s="254"/>
      <c r="O350" s="255"/>
      <c r="P350" s="87"/>
      <c r="Q350" s="87"/>
      <c r="R350" s="87"/>
      <c r="S350" s="87"/>
      <c r="T350" s="87"/>
      <c r="U350" s="87"/>
      <c r="V350" s="87"/>
      <c r="W350" s="87"/>
      <c r="X350" s="87"/>
      <c r="Y350" s="88"/>
      <c r="Z350" s="40"/>
      <c r="AA350" s="40"/>
      <c r="AB350" s="40"/>
      <c r="AC350" s="40"/>
      <c r="AD350" s="40"/>
      <c r="AE350" s="40"/>
      <c r="AT350" s="18" t="s">
        <v>180</v>
      </c>
      <c r="AU350" s="18" t="s">
        <v>88</v>
      </c>
    </row>
    <row r="351" s="13" customFormat="1">
      <c r="A351" s="13"/>
      <c r="B351" s="257"/>
      <c r="C351" s="258"/>
      <c r="D351" s="252" t="s">
        <v>182</v>
      </c>
      <c r="E351" s="259" t="s">
        <v>36</v>
      </c>
      <c r="F351" s="260" t="s">
        <v>872</v>
      </c>
      <c r="G351" s="258"/>
      <c r="H351" s="259" t="s">
        <v>36</v>
      </c>
      <c r="I351" s="261"/>
      <c r="J351" s="261"/>
      <c r="K351" s="258"/>
      <c r="L351" s="258"/>
      <c r="M351" s="262"/>
      <c r="N351" s="263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  <c r="Y351" s="265"/>
      <c r="Z351" s="13"/>
      <c r="AA351" s="13"/>
      <c r="AB351" s="13"/>
      <c r="AC351" s="13"/>
      <c r="AD351" s="13"/>
      <c r="AE351" s="13"/>
      <c r="AT351" s="266" t="s">
        <v>182</v>
      </c>
      <c r="AU351" s="266" t="s">
        <v>88</v>
      </c>
      <c r="AV351" s="13" t="s">
        <v>88</v>
      </c>
      <c r="AW351" s="13" t="s">
        <v>5</v>
      </c>
      <c r="AX351" s="13" t="s">
        <v>81</v>
      </c>
      <c r="AY351" s="266" t="s">
        <v>168</v>
      </c>
    </row>
    <row r="352" s="14" customFormat="1">
      <c r="A352" s="14"/>
      <c r="B352" s="267"/>
      <c r="C352" s="268"/>
      <c r="D352" s="252" t="s">
        <v>182</v>
      </c>
      <c r="E352" s="269" t="s">
        <v>36</v>
      </c>
      <c r="F352" s="270" t="s">
        <v>869</v>
      </c>
      <c r="G352" s="268"/>
      <c r="H352" s="271">
        <v>192.374</v>
      </c>
      <c r="I352" s="272"/>
      <c r="J352" s="272"/>
      <c r="K352" s="268"/>
      <c r="L352" s="268"/>
      <c r="M352" s="273"/>
      <c r="N352" s="274"/>
      <c r="O352" s="275"/>
      <c r="P352" s="275"/>
      <c r="Q352" s="275"/>
      <c r="R352" s="275"/>
      <c r="S352" s="275"/>
      <c r="T352" s="275"/>
      <c r="U352" s="275"/>
      <c r="V352" s="275"/>
      <c r="W352" s="275"/>
      <c r="X352" s="275"/>
      <c r="Y352" s="276"/>
      <c r="Z352" s="14"/>
      <c r="AA352" s="14"/>
      <c r="AB352" s="14"/>
      <c r="AC352" s="14"/>
      <c r="AD352" s="14"/>
      <c r="AE352" s="14"/>
      <c r="AT352" s="277" t="s">
        <v>182</v>
      </c>
      <c r="AU352" s="277" t="s">
        <v>88</v>
      </c>
      <c r="AV352" s="14" t="s">
        <v>90</v>
      </c>
      <c r="AW352" s="14" t="s">
        <v>5</v>
      </c>
      <c r="AX352" s="14" t="s">
        <v>81</v>
      </c>
      <c r="AY352" s="277" t="s">
        <v>168</v>
      </c>
    </row>
    <row r="353" s="15" customFormat="1">
      <c r="A353" s="15"/>
      <c r="B353" s="278"/>
      <c r="C353" s="279"/>
      <c r="D353" s="252" t="s">
        <v>182</v>
      </c>
      <c r="E353" s="280" t="s">
        <v>36</v>
      </c>
      <c r="F353" s="281" t="s">
        <v>193</v>
      </c>
      <c r="G353" s="279"/>
      <c r="H353" s="282">
        <v>192.374</v>
      </c>
      <c r="I353" s="283"/>
      <c r="J353" s="283"/>
      <c r="K353" s="279"/>
      <c r="L353" s="279"/>
      <c r="M353" s="284"/>
      <c r="N353" s="285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7"/>
      <c r="Z353" s="15"/>
      <c r="AA353" s="15"/>
      <c r="AB353" s="15"/>
      <c r="AC353" s="15"/>
      <c r="AD353" s="15"/>
      <c r="AE353" s="15"/>
      <c r="AT353" s="288" t="s">
        <v>182</v>
      </c>
      <c r="AU353" s="288" t="s">
        <v>88</v>
      </c>
      <c r="AV353" s="15" t="s">
        <v>176</v>
      </c>
      <c r="AW353" s="15" t="s">
        <v>5</v>
      </c>
      <c r="AX353" s="15" t="s">
        <v>88</v>
      </c>
      <c r="AY353" s="288" t="s">
        <v>168</v>
      </c>
    </row>
    <row r="354" s="2" customFormat="1" ht="24" customHeight="1">
      <c r="A354" s="40"/>
      <c r="B354" s="41"/>
      <c r="C354" s="238" t="s">
        <v>449</v>
      </c>
      <c r="D354" s="238" t="s">
        <v>171</v>
      </c>
      <c r="E354" s="239" t="s">
        <v>689</v>
      </c>
      <c r="F354" s="240" t="s">
        <v>690</v>
      </c>
      <c r="G354" s="241" t="s">
        <v>385</v>
      </c>
      <c r="H354" s="242">
        <v>1.5</v>
      </c>
      <c r="I354" s="243"/>
      <c r="J354" s="243"/>
      <c r="K354" s="244">
        <f>ROUND(P354*H354,2)</f>
        <v>0</v>
      </c>
      <c r="L354" s="240" t="s">
        <v>175</v>
      </c>
      <c r="M354" s="46"/>
      <c r="N354" s="245" t="s">
        <v>36</v>
      </c>
      <c r="O354" s="246" t="s">
        <v>52</v>
      </c>
      <c r="P354" s="247">
        <f>I354+J354</f>
        <v>0</v>
      </c>
      <c r="Q354" s="247">
        <f>ROUND(I354*H354,2)</f>
        <v>0</v>
      </c>
      <c r="R354" s="247">
        <f>ROUND(J354*H354,2)</f>
        <v>0</v>
      </c>
      <c r="S354" s="87"/>
      <c r="T354" s="248">
        <f>S354*H354</f>
        <v>0</v>
      </c>
      <c r="U354" s="248">
        <v>0</v>
      </c>
      <c r="V354" s="248">
        <f>U354*H354</f>
        <v>0</v>
      </c>
      <c r="W354" s="248">
        <v>0</v>
      </c>
      <c r="X354" s="248">
        <f>W354*H354</f>
        <v>0</v>
      </c>
      <c r="Y354" s="249" t="s">
        <v>36</v>
      </c>
      <c r="Z354" s="40"/>
      <c r="AA354" s="40"/>
      <c r="AB354" s="40"/>
      <c r="AC354" s="40"/>
      <c r="AD354" s="40"/>
      <c r="AE354" s="40"/>
      <c r="AR354" s="250" t="s">
        <v>403</v>
      </c>
      <c r="AT354" s="250" t="s">
        <v>171</v>
      </c>
      <c r="AU354" s="250" t="s">
        <v>88</v>
      </c>
      <c r="AY354" s="18" t="s">
        <v>168</v>
      </c>
      <c r="BE354" s="251">
        <f>IF(O354="základní",K354,0)</f>
        <v>0</v>
      </c>
      <c r="BF354" s="251">
        <f>IF(O354="snížená",K354,0)</f>
        <v>0</v>
      </c>
      <c r="BG354" s="251">
        <f>IF(O354="zákl. přenesená",K354,0)</f>
        <v>0</v>
      </c>
      <c r="BH354" s="251">
        <f>IF(O354="sníž. přenesená",K354,0)</f>
        <v>0</v>
      </c>
      <c r="BI354" s="251">
        <f>IF(O354="nulová",K354,0)</f>
        <v>0</v>
      </c>
      <c r="BJ354" s="18" t="s">
        <v>176</v>
      </c>
      <c r="BK354" s="251">
        <f>ROUND(P354*H354,2)</f>
        <v>0</v>
      </c>
      <c r="BL354" s="18" t="s">
        <v>403</v>
      </c>
      <c r="BM354" s="250" t="s">
        <v>873</v>
      </c>
    </row>
    <row r="355" s="2" customFormat="1">
      <c r="A355" s="40"/>
      <c r="B355" s="41"/>
      <c r="C355" s="42"/>
      <c r="D355" s="252" t="s">
        <v>178</v>
      </c>
      <c r="E355" s="42"/>
      <c r="F355" s="253" t="s">
        <v>692</v>
      </c>
      <c r="G355" s="42"/>
      <c r="H355" s="42"/>
      <c r="I355" s="154"/>
      <c r="J355" s="154"/>
      <c r="K355" s="42"/>
      <c r="L355" s="42"/>
      <c r="M355" s="46"/>
      <c r="N355" s="254"/>
      <c r="O355" s="255"/>
      <c r="P355" s="87"/>
      <c r="Q355" s="87"/>
      <c r="R355" s="87"/>
      <c r="S355" s="87"/>
      <c r="T355" s="87"/>
      <c r="U355" s="87"/>
      <c r="V355" s="87"/>
      <c r="W355" s="87"/>
      <c r="X355" s="87"/>
      <c r="Y355" s="88"/>
      <c r="Z355" s="40"/>
      <c r="AA355" s="40"/>
      <c r="AB355" s="40"/>
      <c r="AC355" s="40"/>
      <c r="AD355" s="40"/>
      <c r="AE355" s="40"/>
      <c r="AT355" s="18" t="s">
        <v>178</v>
      </c>
      <c r="AU355" s="18" t="s">
        <v>88</v>
      </c>
    </row>
    <row r="356" s="2" customFormat="1">
      <c r="A356" s="40"/>
      <c r="B356" s="41"/>
      <c r="C356" s="42"/>
      <c r="D356" s="252" t="s">
        <v>180</v>
      </c>
      <c r="E356" s="42"/>
      <c r="F356" s="256" t="s">
        <v>419</v>
      </c>
      <c r="G356" s="42"/>
      <c r="H356" s="42"/>
      <c r="I356" s="154"/>
      <c r="J356" s="154"/>
      <c r="K356" s="42"/>
      <c r="L356" s="42"/>
      <c r="M356" s="46"/>
      <c r="N356" s="254"/>
      <c r="O356" s="255"/>
      <c r="P356" s="87"/>
      <c r="Q356" s="87"/>
      <c r="R356" s="87"/>
      <c r="S356" s="87"/>
      <c r="T356" s="87"/>
      <c r="U356" s="87"/>
      <c r="V356" s="87"/>
      <c r="W356" s="87"/>
      <c r="X356" s="87"/>
      <c r="Y356" s="88"/>
      <c r="Z356" s="40"/>
      <c r="AA356" s="40"/>
      <c r="AB356" s="40"/>
      <c r="AC356" s="40"/>
      <c r="AD356" s="40"/>
      <c r="AE356" s="40"/>
      <c r="AT356" s="18" t="s">
        <v>180</v>
      </c>
      <c r="AU356" s="18" t="s">
        <v>88</v>
      </c>
    </row>
    <row r="357" s="2" customFormat="1" ht="24" customHeight="1">
      <c r="A357" s="40"/>
      <c r="B357" s="41"/>
      <c r="C357" s="238" t="s">
        <v>453</v>
      </c>
      <c r="D357" s="238" t="s">
        <v>171</v>
      </c>
      <c r="E357" s="239" t="s">
        <v>415</v>
      </c>
      <c r="F357" s="240" t="s">
        <v>416</v>
      </c>
      <c r="G357" s="241" t="s">
        <v>385</v>
      </c>
      <c r="H357" s="242">
        <v>6.5439999999999996</v>
      </c>
      <c r="I357" s="243"/>
      <c r="J357" s="243"/>
      <c r="K357" s="244">
        <f>ROUND(P357*H357,2)</f>
        <v>0</v>
      </c>
      <c r="L357" s="240" t="s">
        <v>175</v>
      </c>
      <c r="M357" s="46"/>
      <c r="N357" s="245" t="s">
        <v>36</v>
      </c>
      <c r="O357" s="246" t="s">
        <v>52</v>
      </c>
      <c r="P357" s="247">
        <f>I357+J357</f>
        <v>0</v>
      </c>
      <c r="Q357" s="247">
        <f>ROUND(I357*H357,2)</f>
        <v>0</v>
      </c>
      <c r="R357" s="247">
        <f>ROUND(J357*H357,2)</f>
        <v>0</v>
      </c>
      <c r="S357" s="87"/>
      <c r="T357" s="248">
        <f>S357*H357</f>
        <v>0</v>
      </c>
      <c r="U357" s="248">
        <v>0</v>
      </c>
      <c r="V357" s="248">
        <f>U357*H357</f>
        <v>0</v>
      </c>
      <c r="W357" s="248">
        <v>0</v>
      </c>
      <c r="X357" s="248">
        <f>W357*H357</f>
        <v>0</v>
      </c>
      <c r="Y357" s="249" t="s">
        <v>36</v>
      </c>
      <c r="Z357" s="40"/>
      <c r="AA357" s="40"/>
      <c r="AB357" s="40"/>
      <c r="AC357" s="40"/>
      <c r="AD357" s="40"/>
      <c r="AE357" s="40"/>
      <c r="AR357" s="250" t="s">
        <v>403</v>
      </c>
      <c r="AT357" s="250" t="s">
        <v>171</v>
      </c>
      <c r="AU357" s="250" t="s">
        <v>88</v>
      </c>
      <c r="AY357" s="18" t="s">
        <v>168</v>
      </c>
      <c r="BE357" s="251">
        <f>IF(O357="základní",K357,0)</f>
        <v>0</v>
      </c>
      <c r="BF357" s="251">
        <f>IF(O357="snížená",K357,0)</f>
        <v>0</v>
      </c>
      <c r="BG357" s="251">
        <f>IF(O357="zákl. přenesená",K357,0)</f>
        <v>0</v>
      </c>
      <c r="BH357" s="251">
        <f>IF(O357="sníž. přenesená",K357,0)</f>
        <v>0</v>
      </c>
      <c r="BI357" s="251">
        <f>IF(O357="nulová",K357,0)</f>
        <v>0</v>
      </c>
      <c r="BJ357" s="18" t="s">
        <v>176</v>
      </c>
      <c r="BK357" s="251">
        <f>ROUND(P357*H357,2)</f>
        <v>0</v>
      </c>
      <c r="BL357" s="18" t="s">
        <v>403</v>
      </c>
      <c r="BM357" s="250" t="s">
        <v>417</v>
      </c>
    </row>
    <row r="358" s="2" customFormat="1">
      <c r="A358" s="40"/>
      <c r="B358" s="41"/>
      <c r="C358" s="42"/>
      <c r="D358" s="252" t="s">
        <v>178</v>
      </c>
      <c r="E358" s="42"/>
      <c r="F358" s="253" t="s">
        <v>418</v>
      </c>
      <c r="G358" s="42"/>
      <c r="H358" s="42"/>
      <c r="I358" s="154"/>
      <c r="J358" s="154"/>
      <c r="K358" s="42"/>
      <c r="L358" s="42"/>
      <c r="M358" s="46"/>
      <c r="N358" s="254"/>
      <c r="O358" s="255"/>
      <c r="P358" s="87"/>
      <c r="Q358" s="87"/>
      <c r="R358" s="87"/>
      <c r="S358" s="87"/>
      <c r="T358" s="87"/>
      <c r="U358" s="87"/>
      <c r="V358" s="87"/>
      <c r="W358" s="87"/>
      <c r="X358" s="87"/>
      <c r="Y358" s="88"/>
      <c r="Z358" s="40"/>
      <c r="AA358" s="40"/>
      <c r="AB358" s="40"/>
      <c r="AC358" s="40"/>
      <c r="AD358" s="40"/>
      <c r="AE358" s="40"/>
      <c r="AT358" s="18" t="s">
        <v>178</v>
      </c>
      <c r="AU358" s="18" t="s">
        <v>88</v>
      </c>
    </row>
    <row r="359" s="2" customFormat="1">
      <c r="A359" s="40"/>
      <c r="B359" s="41"/>
      <c r="C359" s="42"/>
      <c r="D359" s="252" t="s">
        <v>180</v>
      </c>
      <c r="E359" s="42"/>
      <c r="F359" s="256" t="s">
        <v>419</v>
      </c>
      <c r="G359" s="42"/>
      <c r="H359" s="42"/>
      <c r="I359" s="154"/>
      <c r="J359" s="154"/>
      <c r="K359" s="42"/>
      <c r="L359" s="42"/>
      <c r="M359" s="46"/>
      <c r="N359" s="254"/>
      <c r="O359" s="255"/>
      <c r="P359" s="87"/>
      <c r="Q359" s="87"/>
      <c r="R359" s="87"/>
      <c r="S359" s="87"/>
      <c r="T359" s="87"/>
      <c r="U359" s="87"/>
      <c r="V359" s="87"/>
      <c r="W359" s="87"/>
      <c r="X359" s="87"/>
      <c r="Y359" s="88"/>
      <c r="Z359" s="40"/>
      <c r="AA359" s="40"/>
      <c r="AB359" s="40"/>
      <c r="AC359" s="40"/>
      <c r="AD359" s="40"/>
      <c r="AE359" s="40"/>
      <c r="AT359" s="18" t="s">
        <v>180</v>
      </c>
      <c r="AU359" s="18" t="s">
        <v>88</v>
      </c>
    </row>
    <row r="360" s="13" customFormat="1">
      <c r="A360" s="13"/>
      <c r="B360" s="257"/>
      <c r="C360" s="258"/>
      <c r="D360" s="252" t="s">
        <v>182</v>
      </c>
      <c r="E360" s="259" t="s">
        <v>36</v>
      </c>
      <c r="F360" s="260" t="s">
        <v>410</v>
      </c>
      <c r="G360" s="258"/>
      <c r="H360" s="259" t="s">
        <v>36</v>
      </c>
      <c r="I360" s="261"/>
      <c r="J360" s="261"/>
      <c r="K360" s="258"/>
      <c r="L360" s="258"/>
      <c r="M360" s="262"/>
      <c r="N360" s="263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5"/>
      <c r="Z360" s="13"/>
      <c r="AA360" s="13"/>
      <c r="AB360" s="13"/>
      <c r="AC360" s="13"/>
      <c r="AD360" s="13"/>
      <c r="AE360" s="13"/>
      <c r="AT360" s="266" t="s">
        <v>182</v>
      </c>
      <c r="AU360" s="266" t="s">
        <v>88</v>
      </c>
      <c r="AV360" s="13" t="s">
        <v>88</v>
      </c>
      <c r="AW360" s="13" t="s">
        <v>5</v>
      </c>
      <c r="AX360" s="13" t="s">
        <v>81</v>
      </c>
      <c r="AY360" s="266" t="s">
        <v>168</v>
      </c>
    </row>
    <row r="361" s="14" customFormat="1">
      <c r="A361" s="14"/>
      <c r="B361" s="267"/>
      <c r="C361" s="268"/>
      <c r="D361" s="252" t="s">
        <v>182</v>
      </c>
      <c r="E361" s="269" t="s">
        <v>36</v>
      </c>
      <c r="F361" s="270" t="s">
        <v>411</v>
      </c>
      <c r="G361" s="268"/>
      <c r="H361" s="271">
        <v>0.54400000000000004</v>
      </c>
      <c r="I361" s="272"/>
      <c r="J361" s="272"/>
      <c r="K361" s="268"/>
      <c r="L361" s="268"/>
      <c r="M361" s="273"/>
      <c r="N361" s="274"/>
      <c r="O361" s="275"/>
      <c r="P361" s="275"/>
      <c r="Q361" s="275"/>
      <c r="R361" s="275"/>
      <c r="S361" s="275"/>
      <c r="T361" s="275"/>
      <c r="U361" s="275"/>
      <c r="V361" s="275"/>
      <c r="W361" s="275"/>
      <c r="X361" s="275"/>
      <c r="Y361" s="276"/>
      <c r="Z361" s="14"/>
      <c r="AA361" s="14"/>
      <c r="AB361" s="14"/>
      <c r="AC361" s="14"/>
      <c r="AD361" s="14"/>
      <c r="AE361" s="14"/>
      <c r="AT361" s="277" t="s">
        <v>182</v>
      </c>
      <c r="AU361" s="277" t="s">
        <v>88</v>
      </c>
      <c r="AV361" s="14" t="s">
        <v>90</v>
      </c>
      <c r="AW361" s="14" t="s">
        <v>5</v>
      </c>
      <c r="AX361" s="14" t="s">
        <v>81</v>
      </c>
      <c r="AY361" s="277" t="s">
        <v>168</v>
      </c>
    </row>
    <row r="362" s="13" customFormat="1">
      <c r="A362" s="13"/>
      <c r="B362" s="257"/>
      <c r="C362" s="258"/>
      <c r="D362" s="252" t="s">
        <v>182</v>
      </c>
      <c r="E362" s="259" t="s">
        <v>36</v>
      </c>
      <c r="F362" s="260" t="s">
        <v>412</v>
      </c>
      <c r="G362" s="258"/>
      <c r="H362" s="259" t="s">
        <v>36</v>
      </c>
      <c r="I362" s="261"/>
      <c r="J362" s="261"/>
      <c r="K362" s="258"/>
      <c r="L362" s="258"/>
      <c r="M362" s="262"/>
      <c r="N362" s="263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  <c r="Y362" s="265"/>
      <c r="Z362" s="13"/>
      <c r="AA362" s="13"/>
      <c r="AB362" s="13"/>
      <c r="AC362" s="13"/>
      <c r="AD362" s="13"/>
      <c r="AE362" s="13"/>
      <c r="AT362" s="266" t="s">
        <v>182</v>
      </c>
      <c r="AU362" s="266" t="s">
        <v>88</v>
      </c>
      <c r="AV362" s="13" t="s">
        <v>88</v>
      </c>
      <c r="AW362" s="13" t="s">
        <v>5</v>
      </c>
      <c r="AX362" s="13" t="s">
        <v>81</v>
      </c>
      <c r="AY362" s="266" t="s">
        <v>168</v>
      </c>
    </row>
    <row r="363" s="14" customFormat="1">
      <c r="A363" s="14"/>
      <c r="B363" s="267"/>
      <c r="C363" s="268"/>
      <c r="D363" s="252" t="s">
        <v>182</v>
      </c>
      <c r="E363" s="269" t="s">
        <v>36</v>
      </c>
      <c r="F363" s="270" t="s">
        <v>870</v>
      </c>
      <c r="G363" s="268"/>
      <c r="H363" s="271">
        <v>6</v>
      </c>
      <c r="I363" s="272"/>
      <c r="J363" s="272"/>
      <c r="K363" s="268"/>
      <c r="L363" s="268"/>
      <c r="M363" s="273"/>
      <c r="N363" s="274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6"/>
      <c r="Z363" s="14"/>
      <c r="AA363" s="14"/>
      <c r="AB363" s="14"/>
      <c r="AC363" s="14"/>
      <c r="AD363" s="14"/>
      <c r="AE363" s="14"/>
      <c r="AT363" s="277" t="s">
        <v>182</v>
      </c>
      <c r="AU363" s="277" t="s">
        <v>88</v>
      </c>
      <c r="AV363" s="14" t="s">
        <v>90</v>
      </c>
      <c r="AW363" s="14" t="s">
        <v>5</v>
      </c>
      <c r="AX363" s="14" t="s">
        <v>81</v>
      </c>
      <c r="AY363" s="277" t="s">
        <v>168</v>
      </c>
    </row>
    <row r="364" s="15" customFormat="1">
      <c r="A364" s="15"/>
      <c r="B364" s="278"/>
      <c r="C364" s="279"/>
      <c r="D364" s="252" t="s">
        <v>182</v>
      </c>
      <c r="E364" s="280" t="s">
        <v>36</v>
      </c>
      <c r="F364" s="281" t="s">
        <v>193</v>
      </c>
      <c r="G364" s="279"/>
      <c r="H364" s="282">
        <v>6.5439999999999996</v>
      </c>
      <c r="I364" s="283"/>
      <c r="J364" s="283"/>
      <c r="K364" s="279"/>
      <c r="L364" s="279"/>
      <c r="M364" s="284"/>
      <c r="N364" s="285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7"/>
      <c r="Z364" s="15"/>
      <c r="AA364" s="15"/>
      <c r="AB364" s="15"/>
      <c r="AC364" s="15"/>
      <c r="AD364" s="15"/>
      <c r="AE364" s="15"/>
      <c r="AT364" s="288" t="s">
        <v>182</v>
      </c>
      <c r="AU364" s="288" t="s">
        <v>88</v>
      </c>
      <c r="AV364" s="15" t="s">
        <v>176</v>
      </c>
      <c r="AW364" s="15" t="s">
        <v>5</v>
      </c>
      <c r="AX364" s="15" t="s">
        <v>88</v>
      </c>
      <c r="AY364" s="288" t="s">
        <v>168</v>
      </c>
    </row>
    <row r="365" s="2" customFormat="1" ht="24" customHeight="1">
      <c r="A365" s="40"/>
      <c r="B365" s="41"/>
      <c r="C365" s="290" t="s">
        <v>457</v>
      </c>
      <c r="D365" s="290" t="s">
        <v>426</v>
      </c>
      <c r="E365" s="291" t="s">
        <v>433</v>
      </c>
      <c r="F365" s="292" t="s">
        <v>434</v>
      </c>
      <c r="G365" s="293" t="s">
        <v>385</v>
      </c>
      <c r="H365" s="294">
        <v>657</v>
      </c>
      <c r="I365" s="295"/>
      <c r="J365" s="296"/>
      <c r="K365" s="297">
        <f>ROUND(P365*H365,2)</f>
        <v>0</v>
      </c>
      <c r="L365" s="292" t="s">
        <v>175</v>
      </c>
      <c r="M365" s="298"/>
      <c r="N365" s="299" t="s">
        <v>36</v>
      </c>
      <c r="O365" s="246" t="s">
        <v>52</v>
      </c>
      <c r="P365" s="247">
        <f>I365+J365</f>
        <v>0</v>
      </c>
      <c r="Q365" s="247">
        <f>ROUND(I365*H365,2)</f>
        <v>0</v>
      </c>
      <c r="R365" s="247">
        <f>ROUND(J365*H365,2)</f>
        <v>0</v>
      </c>
      <c r="S365" s="87"/>
      <c r="T365" s="248">
        <f>S365*H365</f>
        <v>0</v>
      </c>
      <c r="U365" s="248">
        <v>1</v>
      </c>
      <c r="V365" s="248">
        <f>U365*H365</f>
        <v>657</v>
      </c>
      <c r="W365" s="248">
        <v>0</v>
      </c>
      <c r="X365" s="248">
        <f>W365*H365</f>
        <v>0</v>
      </c>
      <c r="Y365" s="249" t="s">
        <v>36</v>
      </c>
      <c r="Z365" s="40"/>
      <c r="AA365" s="40"/>
      <c r="AB365" s="40"/>
      <c r="AC365" s="40"/>
      <c r="AD365" s="40"/>
      <c r="AE365" s="40"/>
      <c r="AR365" s="250" t="s">
        <v>249</v>
      </c>
      <c r="AT365" s="250" t="s">
        <v>426</v>
      </c>
      <c r="AU365" s="250" t="s">
        <v>88</v>
      </c>
      <c r="AY365" s="18" t="s">
        <v>168</v>
      </c>
      <c r="BE365" s="251">
        <f>IF(O365="základní",K365,0)</f>
        <v>0</v>
      </c>
      <c r="BF365" s="251">
        <f>IF(O365="snížená",K365,0)</f>
        <v>0</v>
      </c>
      <c r="BG365" s="251">
        <f>IF(O365="zákl. přenesená",K365,0)</f>
        <v>0</v>
      </c>
      <c r="BH365" s="251">
        <f>IF(O365="sníž. přenesená",K365,0)</f>
        <v>0</v>
      </c>
      <c r="BI365" s="251">
        <f>IF(O365="nulová",K365,0)</f>
        <v>0</v>
      </c>
      <c r="BJ365" s="18" t="s">
        <v>176</v>
      </c>
      <c r="BK365" s="251">
        <f>ROUND(P365*H365,2)</f>
        <v>0</v>
      </c>
      <c r="BL365" s="18" t="s">
        <v>176</v>
      </c>
      <c r="BM365" s="250" t="s">
        <v>874</v>
      </c>
    </row>
    <row r="366" s="2" customFormat="1">
      <c r="A366" s="40"/>
      <c r="B366" s="41"/>
      <c r="C366" s="42"/>
      <c r="D366" s="252" t="s">
        <v>178</v>
      </c>
      <c r="E366" s="42"/>
      <c r="F366" s="253" t="s">
        <v>434</v>
      </c>
      <c r="G366" s="42"/>
      <c r="H366" s="42"/>
      <c r="I366" s="154"/>
      <c r="J366" s="154"/>
      <c r="K366" s="42"/>
      <c r="L366" s="42"/>
      <c r="M366" s="46"/>
      <c r="N366" s="254"/>
      <c r="O366" s="255"/>
      <c r="P366" s="87"/>
      <c r="Q366" s="87"/>
      <c r="R366" s="87"/>
      <c r="S366" s="87"/>
      <c r="T366" s="87"/>
      <c r="U366" s="87"/>
      <c r="V366" s="87"/>
      <c r="W366" s="87"/>
      <c r="X366" s="87"/>
      <c r="Y366" s="88"/>
      <c r="Z366" s="40"/>
      <c r="AA366" s="40"/>
      <c r="AB366" s="40"/>
      <c r="AC366" s="40"/>
      <c r="AD366" s="40"/>
      <c r="AE366" s="40"/>
      <c r="AT366" s="18" t="s">
        <v>178</v>
      </c>
      <c r="AU366" s="18" t="s">
        <v>88</v>
      </c>
    </row>
    <row r="367" s="13" customFormat="1">
      <c r="A367" s="13"/>
      <c r="B367" s="257"/>
      <c r="C367" s="258"/>
      <c r="D367" s="252" t="s">
        <v>182</v>
      </c>
      <c r="E367" s="259" t="s">
        <v>36</v>
      </c>
      <c r="F367" s="260" t="s">
        <v>199</v>
      </c>
      <c r="G367" s="258"/>
      <c r="H367" s="259" t="s">
        <v>36</v>
      </c>
      <c r="I367" s="261"/>
      <c r="J367" s="261"/>
      <c r="K367" s="258"/>
      <c r="L367" s="258"/>
      <c r="M367" s="262"/>
      <c r="N367" s="263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  <c r="Y367" s="265"/>
      <c r="Z367" s="13"/>
      <c r="AA367" s="13"/>
      <c r="AB367" s="13"/>
      <c r="AC367" s="13"/>
      <c r="AD367" s="13"/>
      <c r="AE367" s="13"/>
      <c r="AT367" s="266" t="s">
        <v>182</v>
      </c>
      <c r="AU367" s="266" t="s">
        <v>88</v>
      </c>
      <c r="AV367" s="13" t="s">
        <v>88</v>
      </c>
      <c r="AW367" s="13" t="s">
        <v>5</v>
      </c>
      <c r="AX367" s="13" t="s">
        <v>81</v>
      </c>
      <c r="AY367" s="266" t="s">
        <v>168</v>
      </c>
    </row>
    <row r="368" s="14" customFormat="1">
      <c r="A368" s="14"/>
      <c r="B368" s="267"/>
      <c r="C368" s="268"/>
      <c r="D368" s="252" t="s">
        <v>182</v>
      </c>
      <c r="E368" s="269" t="s">
        <v>36</v>
      </c>
      <c r="F368" s="270" t="s">
        <v>875</v>
      </c>
      <c r="G368" s="268"/>
      <c r="H368" s="271">
        <v>540</v>
      </c>
      <c r="I368" s="272"/>
      <c r="J368" s="272"/>
      <c r="K368" s="268"/>
      <c r="L368" s="268"/>
      <c r="M368" s="273"/>
      <c r="N368" s="274"/>
      <c r="O368" s="275"/>
      <c r="P368" s="275"/>
      <c r="Q368" s="275"/>
      <c r="R368" s="275"/>
      <c r="S368" s="275"/>
      <c r="T368" s="275"/>
      <c r="U368" s="275"/>
      <c r="V368" s="275"/>
      <c r="W368" s="275"/>
      <c r="X368" s="275"/>
      <c r="Y368" s="276"/>
      <c r="Z368" s="14"/>
      <c r="AA368" s="14"/>
      <c r="AB368" s="14"/>
      <c r="AC368" s="14"/>
      <c r="AD368" s="14"/>
      <c r="AE368" s="14"/>
      <c r="AT368" s="277" t="s">
        <v>182</v>
      </c>
      <c r="AU368" s="277" t="s">
        <v>88</v>
      </c>
      <c r="AV368" s="14" t="s">
        <v>90</v>
      </c>
      <c r="AW368" s="14" t="s">
        <v>5</v>
      </c>
      <c r="AX368" s="14" t="s">
        <v>81</v>
      </c>
      <c r="AY368" s="277" t="s">
        <v>168</v>
      </c>
    </row>
    <row r="369" s="13" customFormat="1">
      <c r="A369" s="13"/>
      <c r="B369" s="257"/>
      <c r="C369" s="258"/>
      <c r="D369" s="252" t="s">
        <v>182</v>
      </c>
      <c r="E369" s="259" t="s">
        <v>36</v>
      </c>
      <c r="F369" s="260" t="s">
        <v>730</v>
      </c>
      <c r="G369" s="258"/>
      <c r="H369" s="259" t="s">
        <v>36</v>
      </c>
      <c r="I369" s="261"/>
      <c r="J369" s="261"/>
      <c r="K369" s="258"/>
      <c r="L369" s="258"/>
      <c r="M369" s="262"/>
      <c r="N369" s="263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  <c r="Y369" s="265"/>
      <c r="Z369" s="13"/>
      <c r="AA369" s="13"/>
      <c r="AB369" s="13"/>
      <c r="AC369" s="13"/>
      <c r="AD369" s="13"/>
      <c r="AE369" s="13"/>
      <c r="AT369" s="266" t="s">
        <v>182</v>
      </c>
      <c r="AU369" s="266" t="s">
        <v>88</v>
      </c>
      <c r="AV369" s="13" t="s">
        <v>88</v>
      </c>
      <c r="AW369" s="13" t="s">
        <v>5</v>
      </c>
      <c r="AX369" s="13" t="s">
        <v>81</v>
      </c>
      <c r="AY369" s="266" t="s">
        <v>168</v>
      </c>
    </row>
    <row r="370" s="14" customFormat="1">
      <c r="A370" s="14"/>
      <c r="B370" s="267"/>
      <c r="C370" s="268"/>
      <c r="D370" s="252" t="s">
        <v>182</v>
      </c>
      <c r="E370" s="269" t="s">
        <v>36</v>
      </c>
      <c r="F370" s="270" t="s">
        <v>876</v>
      </c>
      <c r="G370" s="268"/>
      <c r="H370" s="271">
        <v>54</v>
      </c>
      <c r="I370" s="272"/>
      <c r="J370" s="272"/>
      <c r="K370" s="268"/>
      <c r="L370" s="268"/>
      <c r="M370" s="273"/>
      <c r="N370" s="274"/>
      <c r="O370" s="275"/>
      <c r="P370" s="275"/>
      <c r="Q370" s="275"/>
      <c r="R370" s="275"/>
      <c r="S370" s="275"/>
      <c r="T370" s="275"/>
      <c r="U370" s="275"/>
      <c r="V370" s="275"/>
      <c r="W370" s="275"/>
      <c r="X370" s="275"/>
      <c r="Y370" s="276"/>
      <c r="Z370" s="14"/>
      <c r="AA370" s="14"/>
      <c r="AB370" s="14"/>
      <c r="AC370" s="14"/>
      <c r="AD370" s="14"/>
      <c r="AE370" s="14"/>
      <c r="AT370" s="277" t="s">
        <v>182</v>
      </c>
      <c r="AU370" s="277" t="s">
        <v>88</v>
      </c>
      <c r="AV370" s="14" t="s">
        <v>90</v>
      </c>
      <c r="AW370" s="14" t="s">
        <v>5</v>
      </c>
      <c r="AX370" s="14" t="s">
        <v>81</v>
      </c>
      <c r="AY370" s="277" t="s">
        <v>168</v>
      </c>
    </row>
    <row r="371" s="13" customFormat="1">
      <c r="A371" s="13"/>
      <c r="B371" s="257"/>
      <c r="C371" s="258"/>
      <c r="D371" s="252" t="s">
        <v>182</v>
      </c>
      <c r="E371" s="259" t="s">
        <v>36</v>
      </c>
      <c r="F371" s="260" t="s">
        <v>732</v>
      </c>
      <c r="G371" s="258"/>
      <c r="H371" s="259" t="s">
        <v>36</v>
      </c>
      <c r="I371" s="261"/>
      <c r="J371" s="261"/>
      <c r="K371" s="258"/>
      <c r="L371" s="258"/>
      <c r="M371" s="262"/>
      <c r="N371" s="263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  <c r="Y371" s="265"/>
      <c r="Z371" s="13"/>
      <c r="AA371" s="13"/>
      <c r="AB371" s="13"/>
      <c r="AC371" s="13"/>
      <c r="AD371" s="13"/>
      <c r="AE371" s="13"/>
      <c r="AT371" s="266" t="s">
        <v>182</v>
      </c>
      <c r="AU371" s="266" t="s">
        <v>88</v>
      </c>
      <c r="AV371" s="13" t="s">
        <v>88</v>
      </c>
      <c r="AW371" s="13" t="s">
        <v>5</v>
      </c>
      <c r="AX371" s="13" t="s">
        <v>81</v>
      </c>
      <c r="AY371" s="266" t="s">
        <v>168</v>
      </c>
    </row>
    <row r="372" s="14" customFormat="1">
      <c r="A372" s="14"/>
      <c r="B372" s="267"/>
      <c r="C372" s="268"/>
      <c r="D372" s="252" t="s">
        <v>182</v>
      </c>
      <c r="E372" s="269" t="s">
        <v>36</v>
      </c>
      <c r="F372" s="270" t="s">
        <v>877</v>
      </c>
      <c r="G372" s="268"/>
      <c r="H372" s="271">
        <v>63</v>
      </c>
      <c r="I372" s="272"/>
      <c r="J372" s="272"/>
      <c r="K372" s="268"/>
      <c r="L372" s="268"/>
      <c r="M372" s="273"/>
      <c r="N372" s="274"/>
      <c r="O372" s="275"/>
      <c r="P372" s="275"/>
      <c r="Q372" s="275"/>
      <c r="R372" s="275"/>
      <c r="S372" s="275"/>
      <c r="T372" s="275"/>
      <c r="U372" s="275"/>
      <c r="V372" s="275"/>
      <c r="W372" s="275"/>
      <c r="X372" s="275"/>
      <c r="Y372" s="276"/>
      <c r="Z372" s="14"/>
      <c r="AA372" s="14"/>
      <c r="AB372" s="14"/>
      <c r="AC372" s="14"/>
      <c r="AD372" s="14"/>
      <c r="AE372" s="14"/>
      <c r="AT372" s="277" t="s">
        <v>182</v>
      </c>
      <c r="AU372" s="277" t="s">
        <v>88</v>
      </c>
      <c r="AV372" s="14" t="s">
        <v>90</v>
      </c>
      <c r="AW372" s="14" t="s">
        <v>5</v>
      </c>
      <c r="AX372" s="14" t="s">
        <v>81</v>
      </c>
      <c r="AY372" s="277" t="s">
        <v>168</v>
      </c>
    </row>
    <row r="373" s="15" customFormat="1">
      <c r="A373" s="15"/>
      <c r="B373" s="278"/>
      <c r="C373" s="279"/>
      <c r="D373" s="252" t="s">
        <v>182</v>
      </c>
      <c r="E373" s="280" t="s">
        <v>36</v>
      </c>
      <c r="F373" s="281" t="s">
        <v>193</v>
      </c>
      <c r="G373" s="279"/>
      <c r="H373" s="282">
        <v>657</v>
      </c>
      <c r="I373" s="283"/>
      <c r="J373" s="283"/>
      <c r="K373" s="279"/>
      <c r="L373" s="279"/>
      <c r="M373" s="284"/>
      <c r="N373" s="285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7"/>
      <c r="Z373" s="15"/>
      <c r="AA373" s="15"/>
      <c r="AB373" s="15"/>
      <c r="AC373" s="15"/>
      <c r="AD373" s="15"/>
      <c r="AE373" s="15"/>
      <c r="AT373" s="288" t="s">
        <v>182</v>
      </c>
      <c r="AU373" s="288" t="s">
        <v>88</v>
      </c>
      <c r="AV373" s="15" t="s">
        <v>176</v>
      </c>
      <c r="AW373" s="15" t="s">
        <v>5</v>
      </c>
      <c r="AX373" s="15" t="s">
        <v>88</v>
      </c>
      <c r="AY373" s="288" t="s">
        <v>168</v>
      </c>
    </row>
    <row r="374" s="2" customFormat="1" ht="24" customHeight="1">
      <c r="A374" s="40"/>
      <c r="B374" s="41"/>
      <c r="C374" s="290" t="s">
        <v>461</v>
      </c>
      <c r="D374" s="290" t="s">
        <v>426</v>
      </c>
      <c r="E374" s="291" t="s">
        <v>458</v>
      </c>
      <c r="F374" s="292" t="s">
        <v>459</v>
      </c>
      <c r="G374" s="293" t="s">
        <v>203</v>
      </c>
      <c r="H374" s="294">
        <v>96</v>
      </c>
      <c r="I374" s="295"/>
      <c r="J374" s="296"/>
      <c r="K374" s="297">
        <f>ROUND(P374*H374,2)</f>
        <v>0</v>
      </c>
      <c r="L374" s="292" t="s">
        <v>175</v>
      </c>
      <c r="M374" s="298"/>
      <c r="N374" s="299" t="s">
        <v>36</v>
      </c>
      <c r="O374" s="246" t="s">
        <v>52</v>
      </c>
      <c r="P374" s="247">
        <f>I374+J374</f>
        <v>0</v>
      </c>
      <c r="Q374" s="247">
        <f>ROUND(I374*H374,2)</f>
        <v>0</v>
      </c>
      <c r="R374" s="247">
        <f>ROUND(J374*H374,2)</f>
        <v>0</v>
      </c>
      <c r="S374" s="87"/>
      <c r="T374" s="248">
        <f>S374*H374</f>
        <v>0</v>
      </c>
      <c r="U374" s="248">
        <v>0.00123</v>
      </c>
      <c r="V374" s="248">
        <f>U374*H374</f>
        <v>0.11807999999999999</v>
      </c>
      <c r="W374" s="248">
        <v>0</v>
      </c>
      <c r="X374" s="248">
        <f>W374*H374</f>
        <v>0</v>
      </c>
      <c r="Y374" s="249" t="s">
        <v>36</v>
      </c>
      <c r="Z374" s="40"/>
      <c r="AA374" s="40"/>
      <c r="AB374" s="40"/>
      <c r="AC374" s="40"/>
      <c r="AD374" s="40"/>
      <c r="AE374" s="40"/>
      <c r="AR374" s="250" t="s">
        <v>249</v>
      </c>
      <c r="AT374" s="250" t="s">
        <v>426</v>
      </c>
      <c r="AU374" s="250" t="s">
        <v>88</v>
      </c>
      <c r="AY374" s="18" t="s">
        <v>168</v>
      </c>
      <c r="BE374" s="251">
        <f>IF(O374="základní",K374,0)</f>
        <v>0</v>
      </c>
      <c r="BF374" s="251">
        <f>IF(O374="snížená",K374,0)</f>
        <v>0</v>
      </c>
      <c r="BG374" s="251">
        <f>IF(O374="zákl. přenesená",K374,0)</f>
        <v>0</v>
      </c>
      <c r="BH374" s="251">
        <f>IF(O374="sníž. přenesená",K374,0)</f>
        <v>0</v>
      </c>
      <c r="BI374" s="251">
        <f>IF(O374="nulová",K374,0)</f>
        <v>0</v>
      </c>
      <c r="BJ374" s="18" t="s">
        <v>176</v>
      </c>
      <c r="BK374" s="251">
        <f>ROUND(P374*H374,2)</f>
        <v>0</v>
      </c>
      <c r="BL374" s="18" t="s">
        <v>176</v>
      </c>
      <c r="BM374" s="250" t="s">
        <v>878</v>
      </c>
    </row>
    <row r="375" s="2" customFormat="1">
      <c r="A375" s="40"/>
      <c r="B375" s="41"/>
      <c r="C375" s="42"/>
      <c r="D375" s="252" t="s">
        <v>178</v>
      </c>
      <c r="E375" s="42"/>
      <c r="F375" s="253" t="s">
        <v>459</v>
      </c>
      <c r="G375" s="42"/>
      <c r="H375" s="42"/>
      <c r="I375" s="154"/>
      <c r="J375" s="154"/>
      <c r="K375" s="42"/>
      <c r="L375" s="42"/>
      <c r="M375" s="46"/>
      <c r="N375" s="254"/>
      <c r="O375" s="255"/>
      <c r="P375" s="87"/>
      <c r="Q375" s="87"/>
      <c r="R375" s="87"/>
      <c r="S375" s="87"/>
      <c r="T375" s="87"/>
      <c r="U375" s="87"/>
      <c r="V375" s="87"/>
      <c r="W375" s="87"/>
      <c r="X375" s="87"/>
      <c r="Y375" s="88"/>
      <c r="Z375" s="40"/>
      <c r="AA375" s="40"/>
      <c r="AB375" s="40"/>
      <c r="AC375" s="40"/>
      <c r="AD375" s="40"/>
      <c r="AE375" s="40"/>
      <c r="AT375" s="18" t="s">
        <v>178</v>
      </c>
      <c r="AU375" s="18" t="s">
        <v>88</v>
      </c>
    </row>
    <row r="376" s="13" customFormat="1">
      <c r="A376" s="13"/>
      <c r="B376" s="257"/>
      <c r="C376" s="258"/>
      <c r="D376" s="252" t="s">
        <v>182</v>
      </c>
      <c r="E376" s="259" t="s">
        <v>36</v>
      </c>
      <c r="F376" s="260" t="s">
        <v>813</v>
      </c>
      <c r="G376" s="258"/>
      <c r="H376" s="259" t="s">
        <v>36</v>
      </c>
      <c r="I376" s="261"/>
      <c r="J376" s="261"/>
      <c r="K376" s="258"/>
      <c r="L376" s="258"/>
      <c r="M376" s="262"/>
      <c r="N376" s="263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  <c r="Y376" s="265"/>
      <c r="Z376" s="13"/>
      <c r="AA376" s="13"/>
      <c r="AB376" s="13"/>
      <c r="AC376" s="13"/>
      <c r="AD376" s="13"/>
      <c r="AE376" s="13"/>
      <c r="AT376" s="266" t="s">
        <v>182</v>
      </c>
      <c r="AU376" s="266" t="s">
        <v>88</v>
      </c>
      <c r="AV376" s="13" t="s">
        <v>88</v>
      </c>
      <c r="AW376" s="13" t="s">
        <v>5</v>
      </c>
      <c r="AX376" s="13" t="s">
        <v>81</v>
      </c>
      <c r="AY376" s="266" t="s">
        <v>168</v>
      </c>
    </row>
    <row r="377" s="14" customFormat="1">
      <c r="A377" s="14"/>
      <c r="B377" s="267"/>
      <c r="C377" s="268"/>
      <c r="D377" s="252" t="s">
        <v>182</v>
      </c>
      <c r="E377" s="269" t="s">
        <v>36</v>
      </c>
      <c r="F377" s="270" t="s">
        <v>879</v>
      </c>
      <c r="G377" s="268"/>
      <c r="H377" s="271">
        <v>96</v>
      </c>
      <c r="I377" s="272"/>
      <c r="J377" s="272"/>
      <c r="K377" s="268"/>
      <c r="L377" s="268"/>
      <c r="M377" s="273"/>
      <c r="N377" s="274"/>
      <c r="O377" s="275"/>
      <c r="P377" s="275"/>
      <c r="Q377" s="275"/>
      <c r="R377" s="275"/>
      <c r="S377" s="275"/>
      <c r="T377" s="275"/>
      <c r="U377" s="275"/>
      <c r="V377" s="275"/>
      <c r="W377" s="275"/>
      <c r="X377" s="275"/>
      <c r="Y377" s="276"/>
      <c r="Z377" s="14"/>
      <c r="AA377" s="14"/>
      <c r="AB377" s="14"/>
      <c r="AC377" s="14"/>
      <c r="AD377" s="14"/>
      <c r="AE377" s="14"/>
      <c r="AT377" s="277" t="s">
        <v>182</v>
      </c>
      <c r="AU377" s="277" t="s">
        <v>88</v>
      </c>
      <c r="AV377" s="14" t="s">
        <v>90</v>
      </c>
      <c r="AW377" s="14" t="s">
        <v>5</v>
      </c>
      <c r="AX377" s="14" t="s">
        <v>81</v>
      </c>
      <c r="AY377" s="277" t="s">
        <v>168</v>
      </c>
    </row>
    <row r="378" s="15" customFormat="1">
      <c r="A378" s="15"/>
      <c r="B378" s="278"/>
      <c r="C378" s="279"/>
      <c r="D378" s="252" t="s">
        <v>182</v>
      </c>
      <c r="E378" s="280" t="s">
        <v>36</v>
      </c>
      <c r="F378" s="281" t="s">
        <v>193</v>
      </c>
      <c r="G378" s="279"/>
      <c r="H378" s="282">
        <v>96</v>
      </c>
      <c r="I378" s="283"/>
      <c r="J378" s="283"/>
      <c r="K378" s="279"/>
      <c r="L378" s="279"/>
      <c r="M378" s="284"/>
      <c r="N378" s="285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7"/>
      <c r="Z378" s="15"/>
      <c r="AA378" s="15"/>
      <c r="AB378" s="15"/>
      <c r="AC378" s="15"/>
      <c r="AD378" s="15"/>
      <c r="AE378" s="15"/>
      <c r="AT378" s="288" t="s">
        <v>182</v>
      </c>
      <c r="AU378" s="288" t="s">
        <v>88</v>
      </c>
      <c r="AV378" s="15" t="s">
        <v>176</v>
      </c>
      <c r="AW378" s="15" t="s">
        <v>5</v>
      </c>
      <c r="AX378" s="15" t="s">
        <v>88</v>
      </c>
      <c r="AY378" s="288" t="s">
        <v>168</v>
      </c>
    </row>
    <row r="379" s="2" customFormat="1" ht="24" customHeight="1">
      <c r="A379" s="40"/>
      <c r="B379" s="41"/>
      <c r="C379" s="290" t="s">
        <v>465</v>
      </c>
      <c r="D379" s="290" t="s">
        <v>426</v>
      </c>
      <c r="E379" s="291" t="s">
        <v>442</v>
      </c>
      <c r="F379" s="292" t="s">
        <v>443</v>
      </c>
      <c r="G379" s="293" t="s">
        <v>203</v>
      </c>
      <c r="H379" s="294">
        <v>15492</v>
      </c>
      <c r="I379" s="295"/>
      <c r="J379" s="296"/>
      <c r="K379" s="297">
        <f>ROUND(P379*H379,2)</f>
        <v>0</v>
      </c>
      <c r="L379" s="292" t="s">
        <v>175</v>
      </c>
      <c r="M379" s="298"/>
      <c r="N379" s="299" t="s">
        <v>36</v>
      </c>
      <c r="O379" s="246" t="s">
        <v>52</v>
      </c>
      <c r="P379" s="247">
        <f>I379+J379</f>
        <v>0</v>
      </c>
      <c r="Q379" s="247">
        <f>ROUND(I379*H379,2)</f>
        <v>0</v>
      </c>
      <c r="R379" s="247">
        <f>ROUND(J379*H379,2)</f>
        <v>0</v>
      </c>
      <c r="S379" s="87"/>
      <c r="T379" s="248">
        <f>S379*H379</f>
        <v>0</v>
      </c>
      <c r="U379" s="248">
        <v>0.00040999999999999999</v>
      </c>
      <c r="V379" s="248">
        <f>U379*H379</f>
        <v>6.3517200000000003</v>
      </c>
      <c r="W379" s="248">
        <v>0</v>
      </c>
      <c r="X379" s="248">
        <f>W379*H379</f>
        <v>0</v>
      </c>
      <c r="Y379" s="249" t="s">
        <v>36</v>
      </c>
      <c r="Z379" s="40"/>
      <c r="AA379" s="40"/>
      <c r="AB379" s="40"/>
      <c r="AC379" s="40"/>
      <c r="AD379" s="40"/>
      <c r="AE379" s="40"/>
      <c r="AR379" s="250" t="s">
        <v>249</v>
      </c>
      <c r="AT379" s="250" t="s">
        <v>426</v>
      </c>
      <c r="AU379" s="250" t="s">
        <v>88</v>
      </c>
      <c r="AY379" s="18" t="s">
        <v>168</v>
      </c>
      <c r="BE379" s="251">
        <f>IF(O379="základní",K379,0)</f>
        <v>0</v>
      </c>
      <c r="BF379" s="251">
        <f>IF(O379="snížená",K379,0)</f>
        <v>0</v>
      </c>
      <c r="BG379" s="251">
        <f>IF(O379="zákl. přenesená",K379,0)</f>
        <v>0</v>
      </c>
      <c r="BH379" s="251">
        <f>IF(O379="sníž. přenesená",K379,0)</f>
        <v>0</v>
      </c>
      <c r="BI379" s="251">
        <f>IF(O379="nulová",K379,0)</f>
        <v>0</v>
      </c>
      <c r="BJ379" s="18" t="s">
        <v>176</v>
      </c>
      <c r="BK379" s="251">
        <f>ROUND(P379*H379,2)</f>
        <v>0</v>
      </c>
      <c r="BL379" s="18" t="s">
        <v>176</v>
      </c>
      <c r="BM379" s="250" t="s">
        <v>880</v>
      </c>
    </row>
    <row r="380" s="2" customFormat="1">
      <c r="A380" s="40"/>
      <c r="B380" s="41"/>
      <c r="C380" s="42"/>
      <c r="D380" s="252" t="s">
        <v>178</v>
      </c>
      <c r="E380" s="42"/>
      <c r="F380" s="253" t="s">
        <v>443</v>
      </c>
      <c r="G380" s="42"/>
      <c r="H380" s="42"/>
      <c r="I380" s="154"/>
      <c r="J380" s="154"/>
      <c r="K380" s="42"/>
      <c r="L380" s="42"/>
      <c r="M380" s="46"/>
      <c r="N380" s="254"/>
      <c r="O380" s="255"/>
      <c r="P380" s="87"/>
      <c r="Q380" s="87"/>
      <c r="R380" s="87"/>
      <c r="S380" s="87"/>
      <c r="T380" s="87"/>
      <c r="U380" s="87"/>
      <c r="V380" s="87"/>
      <c r="W380" s="87"/>
      <c r="X380" s="87"/>
      <c r="Y380" s="88"/>
      <c r="Z380" s="40"/>
      <c r="AA380" s="40"/>
      <c r="AB380" s="40"/>
      <c r="AC380" s="40"/>
      <c r="AD380" s="40"/>
      <c r="AE380" s="40"/>
      <c r="AT380" s="18" t="s">
        <v>178</v>
      </c>
      <c r="AU380" s="18" t="s">
        <v>88</v>
      </c>
    </row>
    <row r="381" s="14" customFormat="1">
      <c r="A381" s="14"/>
      <c r="B381" s="267"/>
      <c r="C381" s="268"/>
      <c r="D381" s="252" t="s">
        <v>182</v>
      </c>
      <c r="E381" s="269" t="s">
        <v>36</v>
      </c>
      <c r="F381" s="270" t="s">
        <v>881</v>
      </c>
      <c r="G381" s="268"/>
      <c r="H381" s="271">
        <v>15492</v>
      </c>
      <c r="I381" s="272"/>
      <c r="J381" s="272"/>
      <c r="K381" s="268"/>
      <c r="L381" s="268"/>
      <c r="M381" s="273"/>
      <c r="N381" s="274"/>
      <c r="O381" s="275"/>
      <c r="P381" s="275"/>
      <c r="Q381" s="275"/>
      <c r="R381" s="275"/>
      <c r="S381" s="275"/>
      <c r="T381" s="275"/>
      <c r="U381" s="275"/>
      <c r="V381" s="275"/>
      <c r="W381" s="275"/>
      <c r="X381" s="275"/>
      <c r="Y381" s="276"/>
      <c r="Z381" s="14"/>
      <c r="AA381" s="14"/>
      <c r="AB381" s="14"/>
      <c r="AC381" s="14"/>
      <c r="AD381" s="14"/>
      <c r="AE381" s="14"/>
      <c r="AT381" s="277" t="s">
        <v>182</v>
      </c>
      <c r="AU381" s="277" t="s">
        <v>88</v>
      </c>
      <c r="AV381" s="14" t="s">
        <v>90</v>
      </c>
      <c r="AW381" s="14" t="s">
        <v>5</v>
      </c>
      <c r="AX381" s="14" t="s">
        <v>81</v>
      </c>
      <c r="AY381" s="277" t="s">
        <v>168</v>
      </c>
    </row>
    <row r="382" s="15" customFormat="1">
      <c r="A382" s="15"/>
      <c r="B382" s="278"/>
      <c r="C382" s="279"/>
      <c r="D382" s="252" t="s">
        <v>182</v>
      </c>
      <c r="E382" s="280" t="s">
        <v>36</v>
      </c>
      <c r="F382" s="281" t="s">
        <v>193</v>
      </c>
      <c r="G382" s="279"/>
      <c r="H382" s="282">
        <v>15492</v>
      </c>
      <c r="I382" s="283"/>
      <c r="J382" s="283"/>
      <c r="K382" s="279"/>
      <c r="L382" s="279"/>
      <c r="M382" s="284"/>
      <c r="N382" s="285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7"/>
      <c r="Z382" s="15"/>
      <c r="AA382" s="15"/>
      <c r="AB382" s="15"/>
      <c r="AC382" s="15"/>
      <c r="AD382" s="15"/>
      <c r="AE382" s="15"/>
      <c r="AT382" s="288" t="s">
        <v>182</v>
      </c>
      <c r="AU382" s="288" t="s">
        <v>88</v>
      </c>
      <c r="AV382" s="15" t="s">
        <v>176</v>
      </c>
      <c r="AW382" s="15" t="s">
        <v>5</v>
      </c>
      <c r="AX382" s="15" t="s">
        <v>88</v>
      </c>
      <c r="AY382" s="288" t="s">
        <v>168</v>
      </c>
    </row>
    <row r="383" s="2" customFormat="1" ht="24" customHeight="1">
      <c r="A383" s="40"/>
      <c r="B383" s="41"/>
      <c r="C383" s="290" t="s">
        <v>469</v>
      </c>
      <c r="D383" s="290" t="s">
        <v>426</v>
      </c>
      <c r="E383" s="291" t="s">
        <v>446</v>
      </c>
      <c r="F383" s="292" t="s">
        <v>447</v>
      </c>
      <c r="G383" s="293" t="s">
        <v>203</v>
      </c>
      <c r="H383" s="294">
        <v>15492</v>
      </c>
      <c r="I383" s="295"/>
      <c r="J383" s="296"/>
      <c r="K383" s="297">
        <f>ROUND(P383*H383,2)</f>
        <v>0</v>
      </c>
      <c r="L383" s="292" t="s">
        <v>175</v>
      </c>
      <c r="M383" s="298"/>
      <c r="N383" s="299" t="s">
        <v>36</v>
      </c>
      <c r="O383" s="246" t="s">
        <v>52</v>
      </c>
      <c r="P383" s="247">
        <f>I383+J383</f>
        <v>0</v>
      </c>
      <c r="Q383" s="247">
        <f>ROUND(I383*H383,2)</f>
        <v>0</v>
      </c>
      <c r="R383" s="247">
        <f>ROUND(J383*H383,2)</f>
        <v>0</v>
      </c>
      <c r="S383" s="87"/>
      <c r="T383" s="248">
        <f>S383*H383</f>
        <v>0</v>
      </c>
      <c r="U383" s="248">
        <v>9.0000000000000006E-05</v>
      </c>
      <c r="V383" s="248">
        <f>U383*H383</f>
        <v>1.3942800000000002</v>
      </c>
      <c r="W383" s="248">
        <v>0</v>
      </c>
      <c r="X383" s="248">
        <f>W383*H383</f>
        <v>0</v>
      </c>
      <c r="Y383" s="249" t="s">
        <v>36</v>
      </c>
      <c r="Z383" s="40"/>
      <c r="AA383" s="40"/>
      <c r="AB383" s="40"/>
      <c r="AC383" s="40"/>
      <c r="AD383" s="40"/>
      <c r="AE383" s="40"/>
      <c r="AR383" s="250" t="s">
        <v>249</v>
      </c>
      <c r="AT383" s="250" t="s">
        <v>426</v>
      </c>
      <c r="AU383" s="250" t="s">
        <v>88</v>
      </c>
      <c r="AY383" s="18" t="s">
        <v>168</v>
      </c>
      <c r="BE383" s="251">
        <f>IF(O383="základní",K383,0)</f>
        <v>0</v>
      </c>
      <c r="BF383" s="251">
        <f>IF(O383="snížená",K383,0)</f>
        <v>0</v>
      </c>
      <c r="BG383" s="251">
        <f>IF(O383="zákl. přenesená",K383,0)</f>
        <v>0</v>
      </c>
      <c r="BH383" s="251">
        <f>IF(O383="sníž. přenesená",K383,0)</f>
        <v>0</v>
      </c>
      <c r="BI383" s="251">
        <f>IF(O383="nulová",K383,0)</f>
        <v>0</v>
      </c>
      <c r="BJ383" s="18" t="s">
        <v>176</v>
      </c>
      <c r="BK383" s="251">
        <f>ROUND(P383*H383,2)</f>
        <v>0</v>
      </c>
      <c r="BL383" s="18" t="s">
        <v>176</v>
      </c>
      <c r="BM383" s="250" t="s">
        <v>882</v>
      </c>
    </row>
    <row r="384" s="2" customFormat="1">
      <c r="A384" s="40"/>
      <c r="B384" s="41"/>
      <c r="C384" s="42"/>
      <c r="D384" s="252" t="s">
        <v>178</v>
      </c>
      <c r="E384" s="42"/>
      <c r="F384" s="253" t="s">
        <v>447</v>
      </c>
      <c r="G384" s="42"/>
      <c r="H384" s="42"/>
      <c r="I384" s="154"/>
      <c r="J384" s="154"/>
      <c r="K384" s="42"/>
      <c r="L384" s="42"/>
      <c r="M384" s="46"/>
      <c r="N384" s="254"/>
      <c r="O384" s="255"/>
      <c r="P384" s="87"/>
      <c r="Q384" s="87"/>
      <c r="R384" s="87"/>
      <c r="S384" s="87"/>
      <c r="T384" s="87"/>
      <c r="U384" s="87"/>
      <c r="V384" s="87"/>
      <c r="W384" s="87"/>
      <c r="X384" s="87"/>
      <c r="Y384" s="88"/>
      <c r="Z384" s="40"/>
      <c r="AA384" s="40"/>
      <c r="AB384" s="40"/>
      <c r="AC384" s="40"/>
      <c r="AD384" s="40"/>
      <c r="AE384" s="40"/>
      <c r="AT384" s="18" t="s">
        <v>178</v>
      </c>
      <c r="AU384" s="18" t="s">
        <v>88</v>
      </c>
    </row>
    <row r="385" s="14" customFormat="1">
      <c r="A385" s="14"/>
      <c r="B385" s="267"/>
      <c r="C385" s="268"/>
      <c r="D385" s="252" t="s">
        <v>182</v>
      </c>
      <c r="E385" s="269" t="s">
        <v>36</v>
      </c>
      <c r="F385" s="270" t="s">
        <v>881</v>
      </c>
      <c r="G385" s="268"/>
      <c r="H385" s="271">
        <v>15492</v>
      </c>
      <c r="I385" s="272"/>
      <c r="J385" s="272"/>
      <c r="K385" s="268"/>
      <c r="L385" s="268"/>
      <c r="M385" s="273"/>
      <c r="N385" s="274"/>
      <c r="O385" s="275"/>
      <c r="P385" s="275"/>
      <c r="Q385" s="275"/>
      <c r="R385" s="275"/>
      <c r="S385" s="275"/>
      <c r="T385" s="275"/>
      <c r="U385" s="275"/>
      <c r="V385" s="275"/>
      <c r="W385" s="275"/>
      <c r="X385" s="275"/>
      <c r="Y385" s="276"/>
      <c r="Z385" s="14"/>
      <c r="AA385" s="14"/>
      <c r="AB385" s="14"/>
      <c r="AC385" s="14"/>
      <c r="AD385" s="14"/>
      <c r="AE385" s="14"/>
      <c r="AT385" s="277" t="s">
        <v>182</v>
      </c>
      <c r="AU385" s="277" t="s">
        <v>88</v>
      </c>
      <c r="AV385" s="14" t="s">
        <v>90</v>
      </c>
      <c r="AW385" s="14" t="s">
        <v>5</v>
      </c>
      <c r="AX385" s="14" t="s">
        <v>81</v>
      </c>
      <c r="AY385" s="277" t="s">
        <v>168</v>
      </c>
    </row>
    <row r="386" s="15" customFormat="1">
      <c r="A386" s="15"/>
      <c r="B386" s="278"/>
      <c r="C386" s="279"/>
      <c r="D386" s="252" t="s">
        <v>182</v>
      </c>
      <c r="E386" s="280" t="s">
        <v>36</v>
      </c>
      <c r="F386" s="281" t="s">
        <v>193</v>
      </c>
      <c r="G386" s="279"/>
      <c r="H386" s="282">
        <v>15492</v>
      </c>
      <c r="I386" s="283"/>
      <c r="J386" s="283"/>
      <c r="K386" s="279"/>
      <c r="L386" s="279"/>
      <c r="M386" s="284"/>
      <c r="N386" s="285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7"/>
      <c r="Z386" s="15"/>
      <c r="AA386" s="15"/>
      <c r="AB386" s="15"/>
      <c r="AC386" s="15"/>
      <c r="AD386" s="15"/>
      <c r="AE386" s="15"/>
      <c r="AT386" s="288" t="s">
        <v>182</v>
      </c>
      <c r="AU386" s="288" t="s">
        <v>88</v>
      </c>
      <c r="AV386" s="15" t="s">
        <v>176</v>
      </c>
      <c r="AW386" s="15" t="s">
        <v>5</v>
      </c>
      <c r="AX386" s="15" t="s">
        <v>88</v>
      </c>
      <c r="AY386" s="288" t="s">
        <v>168</v>
      </c>
    </row>
    <row r="387" s="2" customFormat="1" ht="24" customHeight="1">
      <c r="A387" s="40"/>
      <c r="B387" s="41"/>
      <c r="C387" s="290" t="s">
        <v>474</v>
      </c>
      <c r="D387" s="290" t="s">
        <v>426</v>
      </c>
      <c r="E387" s="291" t="s">
        <v>462</v>
      </c>
      <c r="F387" s="292" t="s">
        <v>463</v>
      </c>
      <c r="G387" s="293" t="s">
        <v>203</v>
      </c>
      <c r="H387" s="294">
        <v>15492</v>
      </c>
      <c r="I387" s="295"/>
      <c r="J387" s="296"/>
      <c r="K387" s="297">
        <f>ROUND(P387*H387,2)</f>
        <v>0</v>
      </c>
      <c r="L387" s="292" t="s">
        <v>175</v>
      </c>
      <c r="M387" s="298"/>
      <c r="N387" s="299" t="s">
        <v>36</v>
      </c>
      <c r="O387" s="246" t="s">
        <v>52</v>
      </c>
      <c r="P387" s="247">
        <f>I387+J387</f>
        <v>0</v>
      </c>
      <c r="Q387" s="247">
        <f>ROUND(I387*H387,2)</f>
        <v>0</v>
      </c>
      <c r="R387" s="247">
        <f>ROUND(J387*H387,2)</f>
        <v>0</v>
      </c>
      <c r="S387" s="87"/>
      <c r="T387" s="248">
        <f>S387*H387</f>
        <v>0</v>
      </c>
      <c r="U387" s="248">
        <v>0.00014999999999999999</v>
      </c>
      <c r="V387" s="248">
        <f>U387*H387</f>
        <v>2.3237999999999999</v>
      </c>
      <c r="W387" s="248">
        <v>0</v>
      </c>
      <c r="X387" s="248">
        <f>W387*H387</f>
        <v>0</v>
      </c>
      <c r="Y387" s="249" t="s">
        <v>36</v>
      </c>
      <c r="Z387" s="40"/>
      <c r="AA387" s="40"/>
      <c r="AB387" s="40"/>
      <c r="AC387" s="40"/>
      <c r="AD387" s="40"/>
      <c r="AE387" s="40"/>
      <c r="AR387" s="250" t="s">
        <v>249</v>
      </c>
      <c r="AT387" s="250" t="s">
        <v>426</v>
      </c>
      <c r="AU387" s="250" t="s">
        <v>88</v>
      </c>
      <c r="AY387" s="18" t="s">
        <v>168</v>
      </c>
      <c r="BE387" s="251">
        <f>IF(O387="základní",K387,0)</f>
        <v>0</v>
      </c>
      <c r="BF387" s="251">
        <f>IF(O387="snížená",K387,0)</f>
        <v>0</v>
      </c>
      <c r="BG387" s="251">
        <f>IF(O387="zákl. přenesená",K387,0)</f>
        <v>0</v>
      </c>
      <c r="BH387" s="251">
        <f>IF(O387="sníž. přenesená",K387,0)</f>
        <v>0</v>
      </c>
      <c r="BI387" s="251">
        <f>IF(O387="nulová",K387,0)</f>
        <v>0</v>
      </c>
      <c r="BJ387" s="18" t="s">
        <v>176</v>
      </c>
      <c r="BK387" s="251">
        <f>ROUND(P387*H387,2)</f>
        <v>0</v>
      </c>
      <c r="BL387" s="18" t="s">
        <v>176</v>
      </c>
      <c r="BM387" s="250" t="s">
        <v>883</v>
      </c>
    </row>
    <row r="388" s="2" customFormat="1">
      <c r="A388" s="40"/>
      <c r="B388" s="41"/>
      <c r="C388" s="42"/>
      <c r="D388" s="252" t="s">
        <v>178</v>
      </c>
      <c r="E388" s="42"/>
      <c r="F388" s="253" t="s">
        <v>463</v>
      </c>
      <c r="G388" s="42"/>
      <c r="H388" s="42"/>
      <c r="I388" s="154"/>
      <c r="J388" s="154"/>
      <c r="K388" s="42"/>
      <c r="L388" s="42"/>
      <c r="M388" s="46"/>
      <c r="N388" s="254"/>
      <c r="O388" s="255"/>
      <c r="P388" s="87"/>
      <c r="Q388" s="87"/>
      <c r="R388" s="87"/>
      <c r="S388" s="87"/>
      <c r="T388" s="87"/>
      <c r="U388" s="87"/>
      <c r="V388" s="87"/>
      <c r="W388" s="87"/>
      <c r="X388" s="87"/>
      <c r="Y388" s="88"/>
      <c r="Z388" s="40"/>
      <c r="AA388" s="40"/>
      <c r="AB388" s="40"/>
      <c r="AC388" s="40"/>
      <c r="AD388" s="40"/>
      <c r="AE388" s="40"/>
      <c r="AT388" s="18" t="s">
        <v>178</v>
      </c>
      <c r="AU388" s="18" t="s">
        <v>88</v>
      </c>
    </row>
    <row r="389" s="14" customFormat="1">
      <c r="A389" s="14"/>
      <c r="B389" s="267"/>
      <c r="C389" s="268"/>
      <c r="D389" s="252" t="s">
        <v>182</v>
      </c>
      <c r="E389" s="269" t="s">
        <v>36</v>
      </c>
      <c r="F389" s="270" t="s">
        <v>881</v>
      </c>
      <c r="G389" s="268"/>
      <c r="H389" s="271">
        <v>15492</v>
      </c>
      <c r="I389" s="272"/>
      <c r="J389" s="272"/>
      <c r="K389" s="268"/>
      <c r="L389" s="268"/>
      <c r="M389" s="273"/>
      <c r="N389" s="274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6"/>
      <c r="Z389" s="14"/>
      <c r="AA389" s="14"/>
      <c r="AB389" s="14"/>
      <c r="AC389" s="14"/>
      <c r="AD389" s="14"/>
      <c r="AE389" s="14"/>
      <c r="AT389" s="277" t="s">
        <v>182</v>
      </c>
      <c r="AU389" s="277" t="s">
        <v>88</v>
      </c>
      <c r="AV389" s="14" t="s">
        <v>90</v>
      </c>
      <c r="AW389" s="14" t="s">
        <v>5</v>
      </c>
      <c r="AX389" s="14" t="s">
        <v>81</v>
      </c>
      <c r="AY389" s="277" t="s">
        <v>168</v>
      </c>
    </row>
    <row r="390" s="15" customFormat="1">
      <c r="A390" s="15"/>
      <c r="B390" s="278"/>
      <c r="C390" s="279"/>
      <c r="D390" s="252" t="s">
        <v>182</v>
      </c>
      <c r="E390" s="280" t="s">
        <v>36</v>
      </c>
      <c r="F390" s="281" t="s">
        <v>193</v>
      </c>
      <c r="G390" s="279"/>
      <c r="H390" s="282">
        <v>15492</v>
      </c>
      <c r="I390" s="283"/>
      <c r="J390" s="283"/>
      <c r="K390" s="279"/>
      <c r="L390" s="279"/>
      <c r="M390" s="284"/>
      <c r="N390" s="285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7"/>
      <c r="Z390" s="15"/>
      <c r="AA390" s="15"/>
      <c r="AB390" s="15"/>
      <c r="AC390" s="15"/>
      <c r="AD390" s="15"/>
      <c r="AE390" s="15"/>
      <c r="AT390" s="288" t="s">
        <v>182</v>
      </c>
      <c r="AU390" s="288" t="s">
        <v>88</v>
      </c>
      <c r="AV390" s="15" t="s">
        <v>176</v>
      </c>
      <c r="AW390" s="15" t="s">
        <v>5</v>
      </c>
      <c r="AX390" s="15" t="s">
        <v>88</v>
      </c>
      <c r="AY390" s="288" t="s">
        <v>168</v>
      </c>
    </row>
    <row r="391" s="2" customFormat="1" ht="24" customHeight="1">
      <c r="A391" s="40"/>
      <c r="B391" s="41"/>
      <c r="C391" s="290" t="s">
        <v>479</v>
      </c>
      <c r="D391" s="290" t="s">
        <v>426</v>
      </c>
      <c r="E391" s="291" t="s">
        <v>884</v>
      </c>
      <c r="F391" s="292" t="s">
        <v>885</v>
      </c>
      <c r="G391" s="293" t="s">
        <v>203</v>
      </c>
      <c r="H391" s="294">
        <v>403</v>
      </c>
      <c r="I391" s="295"/>
      <c r="J391" s="296"/>
      <c r="K391" s="297">
        <f>ROUND(P391*H391,2)</f>
        <v>0</v>
      </c>
      <c r="L391" s="292" t="s">
        <v>175</v>
      </c>
      <c r="M391" s="298"/>
      <c r="N391" s="299" t="s">
        <v>36</v>
      </c>
      <c r="O391" s="246" t="s">
        <v>52</v>
      </c>
      <c r="P391" s="247">
        <f>I391+J391</f>
        <v>0</v>
      </c>
      <c r="Q391" s="247">
        <f>ROUND(I391*H391,2)</f>
        <v>0</v>
      </c>
      <c r="R391" s="247">
        <f>ROUND(J391*H391,2)</f>
        <v>0</v>
      </c>
      <c r="S391" s="87"/>
      <c r="T391" s="248">
        <f>S391*H391</f>
        <v>0</v>
      </c>
      <c r="U391" s="248">
        <v>0.010030000000000001</v>
      </c>
      <c r="V391" s="248">
        <f>U391*H391</f>
        <v>4.04209</v>
      </c>
      <c r="W391" s="248">
        <v>0</v>
      </c>
      <c r="X391" s="248">
        <f>W391*H391</f>
        <v>0</v>
      </c>
      <c r="Y391" s="249" t="s">
        <v>36</v>
      </c>
      <c r="Z391" s="40"/>
      <c r="AA391" s="40"/>
      <c r="AB391" s="40"/>
      <c r="AC391" s="40"/>
      <c r="AD391" s="40"/>
      <c r="AE391" s="40"/>
      <c r="AR391" s="250" t="s">
        <v>249</v>
      </c>
      <c r="AT391" s="250" t="s">
        <v>426</v>
      </c>
      <c r="AU391" s="250" t="s">
        <v>88</v>
      </c>
      <c r="AY391" s="18" t="s">
        <v>168</v>
      </c>
      <c r="BE391" s="251">
        <f>IF(O391="základní",K391,0)</f>
        <v>0</v>
      </c>
      <c r="BF391" s="251">
        <f>IF(O391="snížená",K391,0)</f>
        <v>0</v>
      </c>
      <c r="BG391" s="251">
        <f>IF(O391="zákl. přenesená",K391,0)</f>
        <v>0</v>
      </c>
      <c r="BH391" s="251">
        <f>IF(O391="sníž. přenesená",K391,0)</f>
        <v>0</v>
      </c>
      <c r="BI391" s="251">
        <f>IF(O391="nulová",K391,0)</f>
        <v>0</v>
      </c>
      <c r="BJ391" s="18" t="s">
        <v>176</v>
      </c>
      <c r="BK391" s="251">
        <f>ROUND(P391*H391,2)</f>
        <v>0</v>
      </c>
      <c r="BL391" s="18" t="s">
        <v>176</v>
      </c>
      <c r="BM391" s="250" t="s">
        <v>886</v>
      </c>
    </row>
    <row r="392" s="2" customFormat="1">
      <c r="A392" s="40"/>
      <c r="B392" s="41"/>
      <c r="C392" s="42"/>
      <c r="D392" s="252" t="s">
        <v>178</v>
      </c>
      <c r="E392" s="42"/>
      <c r="F392" s="253" t="s">
        <v>885</v>
      </c>
      <c r="G392" s="42"/>
      <c r="H392" s="42"/>
      <c r="I392" s="154"/>
      <c r="J392" s="154"/>
      <c r="K392" s="42"/>
      <c r="L392" s="42"/>
      <c r="M392" s="46"/>
      <c r="N392" s="254"/>
      <c r="O392" s="255"/>
      <c r="P392" s="87"/>
      <c r="Q392" s="87"/>
      <c r="R392" s="87"/>
      <c r="S392" s="87"/>
      <c r="T392" s="87"/>
      <c r="U392" s="87"/>
      <c r="V392" s="87"/>
      <c r="W392" s="87"/>
      <c r="X392" s="87"/>
      <c r="Y392" s="88"/>
      <c r="Z392" s="40"/>
      <c r="AA392" s="40"/>
      <c r="AB392" s="40"/>
      <c r="AC392" s="40"/>
      <c r="AD392" s="40"/>
      <c r="AE392" s="40"/>
      <c r="AT392" s="18" t="s">
        <v>178</v>
      </c>
      <c r="AU392" s="18" t="s">
        <v>88</v>
      </c>
    </row>
    <row r="393" s="2" customFormat="1">
      <c r="A393" s="40"/>
      <c r="B393" s="41"/>
      <c r="C393" s="42"/>
      <c r="D393" s="252" t="s">
        <v>430</v>
      </c>
      <c r="E393" s="42"/>
      <c r="F393" s="256" t="s">
        <v>887</v>
      </c>
      <c r="G393" s="42"/>
      <c r="H393" s="42"/>
      <c r="I393" s="154"/>
      <c r="J393" s="154"/>
      <c r="K393" s="42"/>
      <c r="L393" s="42"/>
      <c r="M393" s="46"/>
      <c r="N393" s="254"/>
      <c r="O393" s="255"/>
      <c r="P393" s="87"/>
      <c r="Q393" s="87"/>
      <c r="R393" s="87"/>
      <c r="S393" s="87"/>
      <c r="T393" s="87"/>
      <c r="U393" s="87"/>
      <c r="V393" s="87"/>
      <c r="W393" s="87"/>
      <c r="X393" s="87"/>
      <c r="Y393" s="88"/>
      <c r="Z393" s="40"/>
      <c r="AA393" s="40"/>
      <c r="AB393" s="40"/>
      <c r="AC393" s="40"/>
      <c r="AD393" s="40"/>
      <c r="AE393" s="40"/>
      <c r="AT393" s="18" t="s">
        <v>430</v>
      </c>
      <c r="AU393" s="18" t="s">
        <v>88</v>
      </c>
    </row>
    <row r="394" s="2" customFormat="1" ht="24" customHeight="1">
      <c r="A394" s="40"/>
      <c r="B394" s="41"/>
      <c r="C394" s="290" t="s">
        <v>484</v>
      </c>
      <c r="D394" s="290" t="s">
        <v>426</v>
      </c>
      <c r="E394" s="291" t="s">
        <v>888</v>
      </c>
      <c r="F394" s="292" t="s">
        <v>889</v>
      </c>
      <c r="G394" s="293" t="s">
        <v>203</v>
      </c>
      <c r="H394" s="294">
        <v>806</v>
      </c>
      <c r="I394" s="295"/>
      <c r="J394" s="296"/>
      <c r="K394" s="297">
        <f>ROUND(P394*H394,2)</f>
        <v>0</v>
      </c>
      <c r="L394" s="292" t="s">
        <v>175</v>
      </c>
      <c r="M394" s="298"/>
      <c r="N394" s="299" t="s">
        <v>36</v>
      </c>
      <c r="O394" s="246" t="s">
        <v>52</v>
      </c>
      <c r="P394" s="247">
        <f>I394+J394</f>
        <v>0</v>
      </c>
      <c r="Q394" s="247">
        <f>ROUND(I394*H394,2)</f>
        <v>0</v>
      </c>
      <c r="R394" s="247">
        <f>ROUND(J394*H394,2)</f>
        <v>0</v>
      </c>
      <c r="S394" s="87"/>
      <c r="T394" s="248">
        <f>S394*H394</f>
        <v>0</v>
      </c>
      <c r="U394" s="248">
        <v>0.00012999999999999999</v>
      </c>
      <c r="V394" s="248">
        <f>U394*H394</f>
        <v>0.10477999999999998</v>
      </c>
      <c r="W394" s="248">
        <v>0</v>
      </c>
      <c r="X394" s="248">
        <f>W394*H394</f>
        <v>0</v>
      </c>
      <c r="Y394" s="249" t="s">
        <v>36</v>
      </c>
      <c r="Z394" s="40"/>
      <c r="AA394" s="40"/>
      <c r="AB394" s="40"/>
      <c r="AC394" s="40"/>
      <c r="AD394" s="40"/>
      <c r="AE394" s="40"/>
      <c r="AR394" s="250" t="s">
        <v>249</v>
      </c>
      <c r="AT394" s="250" t="s">
        <v>426</v>
      </c>
      <c r="AU394" s="250" t="s">
        <v>88</v>
      </c>
      <c r="AY394" s="18" t="s">
        <v>168</v>
      </c>
      <c r="BE394" s="251">
        <f>IF(O394="základní",K394,0)</f>
        <v>0</v>
      </c>
      <c r="BF394" s="251">
        <f>IF(O394="snížená",K394,0)</f>
        <v>0</v>
      </c>
      <c r="BG394" s="251">
        <f>IF(O394="zákl. přenesená",K394,0)</f>
        <v>0</v>
      </c>
      <c r="BH394" s="251">
        <f>IF(O394="sníž. přenesená",K394,0)</f>
        <v>0</v>
      </c>
      <c r="BI394" s="251">
        <f>IF(O394="nulová",K394,0)</f>
        <v>0</v>
      </c>
      <c r="BJ394" s="18" t="s">
        <v>176</v>
      </c>
      <c r="BK394" s="251">
        <f>ROUND(P394*H394,2)</f>
        <v>0</v>
      </c>
      <c r="BL394" s="18" t="s">
        <v>176</v>
      </c>
      <c r="BM394" s="250" t="s">
        <v>890</v>
      </c>
    </row>
    <row r="395" s="2" customFormat="1">
      <c r="A395" s="40"/>
      <c r="B395" s="41"/>
      <c r="C395" s="42"/>
      <c r="D395" s="252" t="s">
        <v>178</v>
      </c>
      <c r="E395" s="42"/>
      <c r="F395" s="253" t="s">
        <v>889</v>
      </c>
      <c r="G395" s="42"/>
      <c r="H395" s="42"/>
      <c r="I395" s="154"/>
      <c r="J395" s="154"/>
      <c r="K395" s="42"/>
      <c r="L395" s="42"/>
      <c r="M395" s="46"/>
      <c r="N395" s="254"/>
      <c r="O395" s="255"/>
      <c r="P395" s="87"/>
      <c r="Q395" s="87"/>
      <c r="R395" s="87"/>
      <c r="S395" s="87"/>
      <c r="T395" s="87"/>
      <c r="U395" s="87"/>
      <c r="V395" s="87"/>
      <c r="W395" s="87"/>
      <c r="X395" s="87"/>
      <c r="Y395" s="88"/>
      <c r="Z395" s="40"/>
      <c r="AA395" s="40"/>
      <c r="AB395" s="40"/>
      <c r="AC395" s="40"/>
      <c r="AD395" s="40"/>
      <c r="AE395" s="40"/>
      <c r="AT395" s="18" t="s">
        <v>178</v>
      </c>
      <c r="AU395" s="18" t="s">
        <v>88</v>
      </c>
    </row>
    <row r="396" s="14" customFormat="1">
      <c r="A396" s="14"/>
      <c r="B396" s="267"/>
      <c r="C396" s="268"/>
      <c r="D396" s="252" t="s">
        <v>182</v>
      </c>
      <c r="E396" s="269" t="s">
        <v>36</v>
      </c>
      <c r="F396" s="270" t="s">
        <v>891</v>
      </c>
      <c r="G396" s="268"/>
      <c r="H396" s="271">
        <v>806</v>
      </c>
      <c r="I396" s="272"/>
      <c r="J396" s="272"/>
      <c r="K396" s="268"/>
      <c r="L396" s="268"/>
      <c r="M396" s="273"/>
      <c r="N396" s="274"/>
      <c r="O396" s="275"/>
      <c r="P396" s="275"/>
      <c r="Q396" s="275"/>
      <c r="R396" s="275"/>
      <c r="S396" s="275"/>
      <c r="T396" s="275"/>
      <c r="U396" s="275"/>
      <c r="V396" s="275"/>
      <c r="W396" s="275"/>
      <c r="X396" s="275"/>
      <c r="Y396" s="276"/>
      <c r="Z396" s="14"/>
      <c r="AA396" s="14"/>
      <c r="AB396" s="14"/>
      <c r="AC396" s="14"/>
      <c r="AD396" s="14"/>
      <c r="AE396" s="14"/>
      <c r="AT396" s="277" t="s">
        <v>182</v>
      </c>
      <c r="AU396" s="277" t="s">
        <v>88</v>
      </c>
      <c r="AV396" s="14" t="s">
        <v>90</v>
      </c>
      <c r="AW396" s="14" t="s">
        <v>5</v>
      </c>
      <c r="AX396" s="14" t="s">
        <v>81</v>
      </c>
      <c r="AY396" s="277" t="s">
        <v>168</v>
      </c>
    </row>
    <row r="397" s="15" customFormat="1">
      <c r="A397" s="15"/>
      <c r="B397" s="278"/>
      <c r="C397" s="279"/>
      <c r="D397" s="252" t="s">
        <v>182</v>
      </c>
      <c r="E397" s="280" t="s">
        <v>36</v>
      </c>
      <c r="F397" s="281" t="s">
        <v>193</v>
      </c>
      <c r="G397" s="279"/>
      <c r="H397" s="282">
        <v>806</v>
      </c>
      <c r="I397" s="283"/>
      <c r="J397" s="283"/>
      <c r="K397" s="279"/>
      <c r="L397" s="279"/>
      <c r="M397" s="284"/>
      <c r="N397" s="285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7"/>
      <c r="Z397" s="15"/>
      <c r="AA397" s="15"/>
      <c r="AB397" s="15"/>
      <c r="AC397" s="15"/>
      <c r="AD397" s="15"/>
      <c r="AE397" s="15"/>
      <c r="AT397" s="288" t="s">
        <v>182</v>
      </c>
      <c r="AU397" s="288" t="s">
        <v>88</v>
      </c>
      <c r="AV397" s="15" t="s">
        <v>176</v>
      </c>
      <c r="AW397" s="15" t="s">
        <v>5</v>
      </c>
      <c r="AX397" s="15" t="s">
        <v>88</v>
      </c>
      <c r="AY397" s="288" t="s">
        <v>168</v>
      </c>
    </row>
    <row r="398" s="2" customFormat="1" ht="24" customHeight="1">
      <c r="A398" s="40"/>
      <c r="B398" s="41"/>
      <c r="C398" s="290" t="s">
        <v>488</v>
      </c>
      <c r="D398" s="290" t="s">
        <v>426</v>
      </c>
      <c r="E398" s="291" t="s">
        <v>450</v>
      </c>
      <c r="F398" s="292" t="s">
        <v>451</v>
      </c>
      <c r="G398" s="293" t="s">
        <v>203</v>
      </c>
      <c r="H398" s="294">
        <v>15492</v>
      </c>
      <c r="I398" s="295"/>
      <c r="J398" s="296"/>
      <c r="K398" s="297">
        <f>ROUND(P398*H398,2)</f>
        <v>0</v>
      </c>
      <c r="L398" s="292" t="s">
        <v>175</v>
      </c>
      <c r="M398" s="298"/>
      <c r="N398" s="299" t="s">
        <v>36</v>
      </c>
      <c r="O398" s="246" t="s">
        <v>52</v>
      </c>
      <c r="P398" s="247">
        <f>I398+J398</f>
        <v>0</v>
      </c>
      <c r="Q398" s="247">
        <f>ROUND(I398*H398,2)</f>
        <v>0</v>
      </c>
      <c r="R398" s="247">
        <f>ROUND(J398*H398,2)</f>
        <v>0</v>
      </c>
      <c r="S398" s="87"/>
      <c r="T398" s="248">
        <f>S398*H398</f>
        <v>0</v>
      </c>
      <c r="U398" s="248">
        <v>5.0000000000000002E-05</v>
      </c>
      <c r="V398" s="248">
        <f>U398*H398</f>
        <v>0.77460000000000007</v>
      </c>
      <c r="W398" s="248">
        <v>0</v>
      </c>
      <c r="X398" s="248">
        <f>W398*H398</f>
        <v>0</v>
      </c>
      <c r="Y398" s="249" t="s">
        <v>36</v>
      </c>
      <c r="Z398" s="40"/>
      <c r="AA398" s="40"/>
      <c r="AB398" s="40"/>
      <c r="AC398" s="40"/>
      <c r="AD398" s="40"/>
      <c r="AE398" s="40"/>
      <c r="AR398" s="250" t="s">
        <v>249</v>
      </c>
      <c r="AT398" s="250" t="s">
        <v>426</v>
      </c>
      <c r="AU398" s="250" t="s">
        <v>88</v>
      </c>
      <c r="AY398" s="18" t="s">
        <v>168</v>
      </c>
      <c r="BE398" s="251">
        <f>IF(O398="základní",K398,0)</f>
        <v>0</v>
      </c>
      <c r="BF398" s="251">
        <f>IF(O398="snížená",K398,0)</f>
        <v>0</v>
      </c>
      <c r="BG398" s="251">
        <f>IF(O398="zákl. přenesená",K398,0)</f>
        <v>0</v>
      </c>
      <c r="BH398" s="251">
        <f>IF(O398="sníž. přenesená",K398,0)</f>
        <v>0</v>
      </c>
      <c r="BI398" s="251">
        <f>IF(O398="nulová",K398,0)</f>
        <v>0</v>
      </c>
      <c r="BJ398" s="18" t="s">
        <v>176</v>
      </c>
      <c r="BK398" s="251">
        <f>ROUND(P398*H398,2)</f>
        <v>0</v>
      </c>
      <c r="BL398" s="18" t="s">
        <v>176</v>
      </c>
      <c r="BM398" s="250" t="s">
        <v>892</v>
      </c>
    </row>
    <row r="399" s="2" customFormat="1">
      <c r="A399" s="40"/>
      <c r="B399" s="41"/>
      <c r="C399" s="42"/>
      <c r="D399" s="252" t="s">
        <v>178</v>
      </c>
      <c r="E399" s="42"/>
      <c r="F399" s="253" t="s">
        <v>451</v>
      </c>
      <c r="G399" s="42"/>
      <c r="H399" s="42"/>
      <c r="I399" s="154"/>
      <c r="J399" s="154"/>
      <c r="K399" s="42"/>
      <c r="L399" s="42"/>
      <c r="M399" s="46"/>
      <c r="N399" s="254"/>
      <c r="O399" s="255"/>
      <c r="P399" s="87"/>
      <c r="Q399" s="87"/>
      <c r="R399" s="87"/>
      <c r="S399" s="87"/>
      <c r="T399" s="87"/>
      <c r="U399" s="87"/>
      <c r="V399" s="87"/>
      <c r="W399" s="87"/>
      <c r="X399" s="87"/>
      <c r="Y399" s="88"/>
      <c r="Z399" s="40"/>
      <c r="AA399" s="40"/>
      <c r="AB399" s="40"/>
      <c r="AC399" s="40"/>
      <c r="AD399" s="40"/>
      <c r="AE399" s="40"/>
      <c r="AT399" s="18" t="s">
        <v>178</v>
      </c>
      <c r="AU399" s="18" t="s">
        <v>88</v>
      </c>
    </row>
    <row r="400" s="14" customFormat="1">
      <c r="A400" s="14"/>
      <c r="B400" s="267"/>
      <c r="C400" s="268"/>
      <c r="D400" s="252" t="s">
        <v>182</v>
      </c>
      <c r="E400" s="269" t="s">
        <v>36</v>
      </c>
      <c r="F400" s="270" t="s">
        <v>881</v>
      </c>
      <c r="G400" s="268"/>
      <c r="H400" s="271">
        <v>15492</v>
      </c>
      <c r="I400" s="272"/>
      <c r="J400" s="272"/>
      <c r="K400" s="268"/>
      <c r="L400" s="268"/>
      <c r="M400" s="273"/>
      <c r="N400" s="274"/>
      <c r="O400" s="275"/>
      <c r="P400" s="275"/>
      <c r="Q400" s="275"/>
      <c r="R400" s="275"/>
      <c r="S400" s="275"/>
      <c r="T400" s="275"/>
      <c r="U400" s="275"/>
      <c r="V400" s="275"/>
      <c r="W400" s="275"/>
      <c r="X400" s="275"/>
      <c r="Y400" s="276"/>
      <c r="Z400" s="14"/>
      <c r="AA400" s="14"/>
      <c r="AB400" s="14"/>
      <c r="AC400" s="14"/>
      <c r="AD400" s="14"/>
      <c r="AE400" s="14"/>
      <c r="AT400" s="277" t="s">
        <v>182</v>
      </c>
      <c r="AU400" s="277" t="s">
        <v>88</v>
      </c>
      <c r="AV400" s="14" t="s">
        <v>90</v>
      </c>
      <c r="AW400" s="14" t="s">
        <v>5</v>
      </c>
      <c r="AX400" s="14" t="s">
        <v>81</v>
      </c>
      <c r="AY400" s="277" t="s">
        <v>168</v>
      </c>
    </row>
    <row r="401" s="15" customFormat="1">
      <c r="A401" s="15"/>
      <c r="B401" s="278"/>
      <c r="C401" s="279"/>
      <c r="D401" s="252" t="s">
        <v>182</v>
      </c>
      <c r="E401" s="280" t="s">
        <v>36</v>
      </c>
      <c r="F401" s="281" t="s">
        <v>193</v>
      </c>
      <c r="G401" s="279"/>
      <c r="H401" s="282">
        <v>15492</v>
      </c>
      <c r="I401" s="283"/>
      <c r="J401" s="283"/>
      <c r="K401" s="279"/>
      <c r="L401" s="279"/>
      <c r="M401" s="284"/>
      <c r="N401" s="285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7"/>
      <c r="Z401" s="15"/>
      <c r="AA401" s="15"/>
      <c r="AB401" s="15"/>
      <c r="AC401" s="15"/>
      <c r="AD401" s="15"/>
      <c r="AE401" s="15"/>
      <c r="AT401" s="288" t="s">
        <v>182</v>
      </c>
      <c r="AU401" s="288" t="s">
        <v>88</v>
      </c>
      <c r="AV401" s="15" t="s">
        <v>176</v>
      </c>
      <c r="AW401" s="15" t="s">
        <v>5</v>
      </c>
      <c r="AX401" s="15" t="s">
        <v>88</v>
      </c>
      <c r="AY401" s="288" t="s">
        <v>168</v>
      </c>
    </row>
    <row r="402" s="2" customFormat="1" ht="24" customHeight="1">
      <c r="A402" s="40"/>
      <c r="B402" s="41"/>
      <c r="C402" s="290" t="s">
        <v>492</v>
      </c>
      <c r="D402" s="290" t="s">
        <v>426</v>
      </c>
      <c r="E402" s="291" t="s">
        <v>466</v>
      </c>
      <c r="F402" s="292" t="s">
        <v>467</v>
      </c>
      <c r="G402" s="293" t="s">
        <v>203</v>
      </c>
      <c r="H402" s="294">
        <v>7836</v>
      </c>
      <c r="I402" s="295"/>
      <c r="J402" s="296"/>
      <c r="K402" s="297">
        <f>ROUND(P402*H402,2)</f>
        <v>0</v>
      </c>
      <c r="L402" s="292" t="s">
        <v>175</v>
      </c>
      <c r="M402" s="298"/>
      <c r="N402" s="299" t="s">
        <v>36</v>
      </c>
      <c r="O402" s="246" t="s">
        <v>52</v>
      </c>
      <c r="P402" s="247">
        <f>I402+J402</f>
        <v>0</v>
      </c>
      <c r="Q402" s="247">
        <f>ROUND(I402*H402,2)</f>
        <v>0</v>
      </c>
      <c r="R402" s="247">
        <f>ROUND(J402*H402,2)</f>
        <v>0</v>
      </c>
      <c r="S402" s="87"/>
      <c r="T402" s="248">
        <f>S402*H402</f>
        <v>0</v>
      </c>
      <c r="U402" s="248">
        <v>0.00018000000000000001</v>
      </c>
      <c r="V402" s="248">
        <f>U402*H402</f>
        <v>1.4104800000000002</v>
      </c>
      <c r="W402" s="248">
        <v>0</v>
      </c>
      <c r="X402" s="248">
        <f>W402*H402</f>
        <v>0</v>
      </c>
      <c r="Y402" s="249" t="s">
        <v>36</v>
      </c>
      <c r="Z402" s="40"/>
      <c r="AA402" s="40"/>
      <c r="AB402" s="40"/>
      <c r="AC402" s="40"/>
      <c r="AD402" s="40"/>
      <c r="AE402" s="40"/>
      <c r="AR402" s="250" t="s">
        <v>249</v>
      </c>
      <c r="AT402" s="250" t="s">
        <v>426</v>
      </c>
      <c r="AU402" s="250" t="s">
        <v>88</v>
      </c>
      <c r="AY402" s="18" t="s">
        <v>168</v>
      </c>
      <c r="BE402" s="251">
        <f>IF(O402="základní",K402,0)</f>
        <v>0</v>
      </c>
      <c r="BF402" s="251">
        <f>IF(O402="snížená",K402,0)</f>
        <v>0</v>
      </c>
      <c r="BG402" s="251">
        <f>IF(O402="zákl. přenesená",K402,0)</f>
        <v>0</v>
      </c>
      <c r="BH402" s="251">
        <f>IF(O402="sníž. přenesená",K402,0)</f>
        <v>0</v>
      </c>
      <c r="BI402" s="251">
        <f>IF(O402="nulová",K402,0)</f>
        <v>0</v>
      </c>
      <c r="BJ402" s="18" t="s">
        <v>176</v>
      </c>
      <c r="BK402" s="251">
        <f>ROUND(P402*H402,2)</f>
        <v>0</v>
      </c>
      <c r="BL402" s="18" t="s">
        <v>176</v>
      </c>
      <c r="BM402" s="250" t="s">
        <v>893</v>
      </c>
    </row>
    <row r="403" s="2" customFormat="1">
      <c r="A403" s="40"/>
      <c r="B403" s="41"/>
      <c r="C403" s="42"/>
      <c r="D403" s="252" t="s">
        <v>178</v>
      </c>
      <c r="E403" s="42"/>
      <c r="F403" s="253" t="s">
        <v>467</v>
      </c>
      <c r="G403" s="42"/>
      <c r="H403" s="42"/>
      <c r="I403" s="154"/>
      <c r="J403" s="154"/>
      <c r="K403" s="42"/>
      <c r="L403" s="42"/>
      <c r="M403" s="46"/>
      <c r="N403" s="254"/>
      <c r="O403" s="255"/>
      <c r="P403" s="87"/>
      <c r="Q403" s="87"/>
      <c r="R403" s="87"/>
      <c r="S403" s="87"/>
      <c r="T403" s="87"/>
      <c r="U403" s="87"/>
      <c r="V403" s="87"/>
      <c r="W403" s="87"/>
      <c r="X403" s="87"/>
      <c r="Y403" s="88"/>
      <c r="Z403" s="40"/>
      <c r="AA403" s="40"/>
      <c r="AB403" s="40"/>
      <c r="AC403" s="40"/>
      <c r="AD403" s="40"/>
      <c r="AE403" s="40"/>
      <c r="AT403" s="18" t="s">
        <v>178</v>
      </c>
      <c r="AU403" s="18" t="s">
        <v>88</v>
      </c>
    </row>
    <row r="404" s="14" customFormat="1">
      <c r="A404" s="14"/>
      <c r="B404" s="267"/>
      <c r="C404" s="268"/>
      <c r="D404" s="252" t="s">
        <v>182</v>
      </c>
      <c r="E404" s="269" t="s">
        <v>36</v>
      </c>
      <c r="F404" s="270" t="s">
        <v>894</v>
      </c>
      <c r="G404" s="268"/>
      <c r="H404" s="271">
        <v>7836</v>
      </c>
      <c r="I404" s="272"/>
      <c r="J404" s="272"/>
      <c r="K404" s="268"/>
      <c r="L404" s="268"/>
      <c r="M404" s="273"/>
      <c r="N404" s="274"/>
      <c r="O404" s="275"/>
      <c r="P404" s="275"/>
      <c r="Q404" s="275"/>
      <c r="R404" s="275"/>
      <c r="S404" s="275"/>
      <c r="T404" s="275"/>
      <c r="U404" s="275"/>
      <c r="V404" s="275"/>
      <c r="W404" s="275"/>
      <c r="X404" s="275"/>
      <c r="Y404" s="276"/>
      <c r="Z404" s="14"/>
      <c r="AA404" s="14"/>
      <c r="AB404" s="14"/>
      <c r="AC404" s="14"/>
      <c r="AD404" s="14"/>
      <c r="AE404" s="14"/>
      <c r="AT404" s="277" t="s">
        <v>182</v>
      </c>
      <c r="AU404" s="277" t="s">
        <v>88</v>
      </c>
      <c r="AV404" s="14" t="s">
        <v>90</v>
      </c>
      <c r="AW404" s="14" t="s">
        <v>5</v>
      </c>
      <c r="AX404" s="14" t="s">
        <v>81</v>
      </c>
      <c r="AY404" s="277" t="s">
        <v>168</v>
      </c>
    </row>
    <row r="405" s="15" customFormat="1">
      <c r="A405" s="15"/>
      <c r="B405" s="278"/>
      <c r="C405" s="279"/>
      <c r="D405" s="252" t="s">
        <v>182</v>
      </c>
      <c r="E405" s="280" t="s">
        <v>36</v>
      </c>
      <c r="F405" s="281" t="s">
        <v>193</v>
      </c>
      <c r="G405" s="279"/>
      <c r="H405" s="282">
        <v>7836</v>
      </c>
      <c r="I405" s="283"/>
      <c r="J405" s="283"/>
      <c r="K405" s="279"/>
      <c r="L405" s="279"/>
      <c r="M405" s="284"/>
      <c r="N405" s="285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7"/>
      <c r="Z405" s="15"/>
      <c r="AA405" s="15"/>
      <c r="AB405" s="15"/>
      <c r="AC405" s="15"/>
      <c r="AD405" s="15"/>
      <c r="AE405" s="15"/>
      <c r="AT405" s="288" t="s">
        <v>182</v>
      </c>
      <c r="AU405" s="288" t="s">
        <v>88</v>
      </c>
      <c r="AV405" s="15" t="s">
        <v>176</v>
      </c>
      <c r="AW405" s="15" t="s">
        <v>5</v>
      </c>
      <c r="AX405" s="15" t="s">
        <v>88</v>
      </c>
      <c r="AY405" s="288" t="s">
        <v>168</v>
      </c>
    </row>
    <row r="406" s="2" customFormat="1" ht="24" customHeight="1">
      <c r="A406" s="40"/>
      <c r="B406" s="41"/>
      <c r="C406" s="290" t="s">
        <v>496</v>
      </c>
      <c r="D406" s="290" t="s">
        <v>426</v>
      </c>
      <c r="E406" s="291" t="s">
        <v>480</v>
      </c>
      <c r="F406" s="292" t="s">
        <v>481</v>
      </c>
      <c r="G406" s="293" t="s">
        <v>203</v>
      </c>
      <c r="H406" s="294">
        <v>55</v>
      </c>
      <c r="I406" s="295"/>
      <c r="J406" s="296"/>
      <c r="K406" s="297">
        <f>ROUND(P406*H406,2)</f>
        <v>0</v>
      </c>
      <c r="L406" s="292" t="s">
        <v>175</v>
      </c>
      <c r="M406" s="298"/>
      <c r="N406" s="299" t="s">
        <v>36</v>
      </c>
      <c r="O406" s="246" t="s">
        <v>52</v>
      </c>
      <c r="P406" s="247">
        <f>I406+J406</f>
        <v>0</v>
      </c>
      <c r="Q406" s="247">
        <f>ROUND(I406*H406,2)</f>
        <v>0</v>
      </c>
      <c r="R406" s="247">
        <f>ROUND(J406*H406,2)</f>
        <v>0</v>
      </c>
      <c r="S406" s="87"/>
      <c r="T406" s="248">
        <f>S406*H406</f>
        <v>0</v>
      </c>
      <c r="U406" s="248">
        <v>0</v>
      </c>
      <c r="V406" s="248">
        <f>U406*H406</f>
        <v>0</v>
      </c>
      <c r="W406" s="248">
        <v>0</v>
      </c>
      <c r="X406" s="248">
        <f>W406*H406</f>
        <v>0</v>
      </c>
      <c r="Y406" s="249" t="s">
        <v>36</v>
      </c>
      <c r="Z406" s="40"/>
      <c r="AA406" s="40"/>
      <c r="AB406" s="40"/>
      <c r="AC406" s="40"/>
      <c r="AD406" s="40"/>
      <c r="AE406" s="40"/>
      <c r="AR406" s="250" t="s">
        <v>249</v>
      </c>
      <c r="AT406" s="250" t="s">
        <v>426</v>
      </c>
      <c r="AU406" s="250" t="s">
        <v>88</v>
      </c>
      <c r="AY406" s="18" t="s">
        <v>168</v>
      </c>
      <c r="BE406" s="251">
        <f>IF(O406="základní",K406,0)</f>
        <v>0</v>
      </c>
      <c r="BF406" s="251">
        <f>IF(O406="snížená",K406,0)</f>
        <v>0</v>
      </c>
      <c r="BG406" s="251">
        <f>IF(O406="zákl. přenesená",K406,0)</f>
        <v>0</v>
      </c>
      <c r="BH406" s="251">
        <f>IF(O406="sníž. přenesená",K406,0)</f>
        <v>0</v>
      </c>
      <c r="BI406" s="251">
        <f>IF(O406="nulová",K406,0)</f>
        <v>0</v>
      </c>
      <c r="BJ406" s="18" t="s">
        <v>176</v>
      </c>
      <c r="BK406" s="251">
        <f>ROUND(P406*H406,2)</f>
        <v>0</v>
      </c>
      <c r="BL406" s="18" t="s">
        <v>176</v>
      </c>
      <c r="BM406" s="250" t="s">
        <v>895</v>
      </c>
    </row>
    <row r="407" s="2" customFormat="1">
      <c r="A407" s="40"/>
      <c r="B407" s="41"/>
      <c r="C407" s="42"/>
      <c r="D407" s="252" t="s">
        <v>178</v>
      </c>
      <c r="E407" s="42"/>
      <c r="F407" s="253" t="s">
        <v>481</v>
      </c>
      <c r="G407" s="42"/>
      <c r="H407" s="42"/>
      <c r="I407" s="154"/>
      <c r="J407" s="154"/>
      <c r="K407" s="42"/>
      <c r="L407" s="42"/>
      <c r="M407" s="46"/>
      <c r="N407" s="254"/>
      <c r="O407" s="255"/>
      <c r="P407" s="87"/>
      <c r="Q407" s="87"/>
      <c r="R407" s="87"/>
      <c r="S407" s="87"/>
      <c r="T407" s="87"/>
      <c r="U407" s="87"/>
      <c r="V407" s="87"/>
      <c r="W407" s="87"/>
      <c r="X407" s="87"/>
      <c r="Y407" s="88"/>
      <c r="Z407" s="40"/>
      <c r="AA407" s="40"/>
      <c r="AB407" s="40"/>
      <c r="AC407" s="40"/>
      <c r="AD407" s="40"/>
      <c r="AE407" s="40"/>
      <c r="AT407" s="18" t="s">
        <v>178</v>
      </c>
      <c r="AU407" s="18" t="s">
        <v>88</v>
      </c>
    </row>
    <row r="408" s="2" customFormat="1" ht="24" customHeight="1">
      <c r="A408" s="40"/>
      <c r="B408" s="41"/>
      <c r="C408" s="290" t="s">
        <v>536</v>
      </c>
      <c r="D408" s="290" t="s">
        <v>426</v>
      </c>
      <c r="E408" s="291" t="s">
        <v>485</v>
      </c>
      <c r="F408" s="292" t="s">
        <v>486</v>
      </c>
      <c r="G408" s="293" t="s">
        <v>203</v>
      </c>
      <c r="H408" s="294">
        <v>55</v>
      </c>
      <c r="I408" s="295"/>
      <c r="J408" s="296"/>
      <c r="K408" s="297">
        <f>ROUND(P408*H408,2)</f>
        <v>0</v>
      </c>
      <c r="L408" s="292" t="s">
        <v>175</v>
      </c>
      <c r="M408" s="298"/>
      <c r="N408" s="299" t="s">
        <v>36</v>
      </c>
      <c r="O408" s="246" t="s">
        <v>52</v>
      </c>
      <c r="P408" s="247">
        <f>I408+J408</f>
        <v>0</v>
      </c>
      <c r="Q408" s="247">
        <f>ROUND(I408*H408,2)</f>
        <v>0</v>
      </c>
      <c r="R408" s="247">
        <f>ROUND(J408*H408,2)</f>
        <v>0</v>
      </c>
      <c r="S408" s="87"/>
      <c r="T408" s="248">
        <f>S408*H408</f>
        <v>0</v>
      </c>
      <c r="U408" s="248">
        <v>0</v>
      </c>
      <c r="V408" s="248">
        <f>U408*H408</f>
        <v>0</v>
      </c>
      <c r="W408" s="248">
        <v>0</v>
      </c>
      <c r="X408" s="248">
        <f>W408*H408</f>
        <v>0</v>
      </c>
      <c r="Y408" s="249" t="s">
        <v>36</v>
      </c>
      <c r="Z408" s="40"/>
      <c r="AA408" s="40"/>
      <c r="AB408" s="40"/>
      <c r="AC408" s="40"/>
      <c r="AD408" s="40"/>
      <c r="AE408" s="40"/>
      <c r="AR408" s="250" t="s">
        <v>249</v>
      </c>
      <c r="AT408" s="250" t="s">
        <v>426</v>
      </c>
      <c r="AU408" s="250" t="s">
        <v>88</v>
      </c>
      <c r="AY408" s="18" t="s">
        <v>168</v>
      </c>
      <c r="BE408" s="251">
        <f>IF(O408="základní",K408,0)</f>
        <v>0</v>
      </c>
      <c r="BF408" s="251">
        <f>IF(O408="snížená",K408,0)</f>
        <v>0</v>
      </c>
      <c r="BG408" s="251">
        <f>IF(O408="zákl. přenesená",K408,0)</f>
        <v>0</v>
      </c>
      <c r="BH408" s="251">
        <f>IF(O408="sníž. přenesená",K408,0)</f>
        <v>0</v>
      </c>
      <c r="BI408" s="251">
        <f>IF(O408="nulová",K408,0)</f>
        <v>0</v>
      </c>
      <c r="BJ408" s="18" t="s">
        <v>176</v>
      </c>
      <c r="BK408" s="251">
        <f>ROUND(P408*H408,2)</f>
        <v>0</v>
      </c>
      <c r="BL408" s="18" t="s">
        <v>176</v>
      </c>
      <c r="BM408" s="250" t="s">
        <v>896</v>
      </c>
    </row>
    <row r="409" s="2" customFormat="1">
      <c r="A409" s="40"/>
      <c r="B409" s="41"/>
      <c r="C409" s="42"/>
      <c r="D409" s="252" t="s">
        <v>178</v>
      </c>
      <c r="E409" s="42"/>
      <c r="F409" s="253" t="s">
        <v>486</v>
      </c>
      <c r="G409" s="42"/>
      <c r="H409" s="42"/>
      <c r="I409" s="154"/>
      <c r="J409" s="154"/>
      <c r="K409" s="42"/>
      <c r="L409" s="42"/>
      <c r="M409" s="46"/>
      <c r="N409" s="254"/>
      <c r="O409" s="255"/>
      <c r="P409" s="87"/>
      <c r="Q409" s="87"/>
      <c r="R409" s="87"/>
      <c r="S409" s="87"/>
      <c r="T409" s="87"/>
      <c r="U409" s="87"/>
      <c r="V409" s="87"/>
      <c r="W409" s="87"/>
      <c r="X409" s="87"/>
      <c r="Y409" s="88"/>
      <c r="Z409" s="40"/>
      <c r="AA409" s="40"/>
      <c r="AB409" s="40"/>
      <c r="AC409" s="40"/>
      <c r="AD409" s="40"/>
      <c r="AE409" s="40"/>
      <c r="AT409" s="18" t="s">
        <v>178</v>
      </c>
      <c r="AU409" s="18" t="s">
        <v>88</v>
      </c>
    </row>
    <row r="410" s="2" customFormat="1" ht="24" customHeight="1">
      <c r="A410" s="40"/>
      <c r="B410" s="41"/>
      <c r="C410" s="290" t="s">
        <v>897</v>
      </c>
      <c r="D410" s="290" t="s">
        <v>426</v>
      </c>
      <c r="E410" s="291" t="s">
        <v>489</v>
      </c>
      <c r="F410" s="292" t="s">
        <v>490</v>
      </c>
      <c r="G410" s="293" t="s">
        <v>203</v>
      </c>
      <c r="H410" s="294">
        <v>55</v>
      </c>
      <c r="I410" s="295"/>
      <c r="J410" s="296"/>
      <c r="K410" s="297">
        <f>ROUND(P410*H410,2)</f>
        <v>0</v>
      </c>
      <c r="L410" s="292" t="s">
        <v>175</v>
      </c>
      <c r="M410" s="298"/>
      <c r="N410" s="299" t="s">
        <v>36</v>
      </c>
      <c r="O410" s="246" t="s">
        <v>52</v>
      </c>
      <c r="P410" s="247">
        <f>I410+J410</f>
        <v>0</v>
      </c>
      <c r="Q410" s="247">
        <f>ROUND(I410*H410,2)</f>
        <v>0</v>
      </c>
      <c r="R410" s="247">
        <f>ROUND(J410*H410,2)</f>
        <v>0</v>
      </c>
      <c r="S410" s="87"/>
      <c r="T410" s="248">
        <f>S410*H410</f>
        <v>0</v>
      </c>
      <c r="U410" s="248">
        <v>0.39700000000000002</v>
      </c>
      <c r="V410" s="248">
        <f>U410*H410</f>
        <v>21.835000000000001</v>
      </c>
      <c r="W410" s="248">
        <v>0</v>
      </c>
      <c r="X410" s="248">
        <f>W410*H410</f>
        <v>0</v>
      </c>
      <c r="Y410" s="249" t="s">
        <v>36</v>
      </c>
      <c r="Z410" s="40"/>
      <c r="AA410" s="40"/>
      <c r="AB410" s="40"/>
      <c r="AC410" s="40"/>
      <c r="AD410" s="40"/>
      <c r="AE410" s="40"/>
      <c r="AR410" s="250" t="s">
        <v>249</v>
      </c>
      <c r="AT410" s="250" t="s">
        <v>426</v>
      </c>
      <c r="AU410" s="250" t="s">
        <v>88</v>
      </c>
      <c r="AY410" s="18" t="s">
        <v>168</v>
      </c>
      <c r="BE410" s="251">
        <f>IF(O410="základní",K410,0)</f>
        <v>0</v>
      </c>
      <c r="BF410" s="251">
        <f>IF(O410="snížená",K410,0)</f>
        <v>0</v>
      </c>
      <c r="BG410" s="251">
        <f>IF(O410="zákl. přenesená",K410,0)</f>
        <v>0</v>
      </c>
      <c r="BH410" s="251">
        <f>IF(O410="sníž. přenesená",K410,0)</f>
        <v>0</v>
      </c>
      <c r="BI410" s="251">
        <f>IF(O410="nulová",K410,0)</f>
        <v>0</v>
      </c>
      <c r="BJ410" s="18" t="s">
        <v>176</v>
      </c>
      <c r="BK410" s="251">
        <f>ROUND(P410*H410,2)</f>
        <v>0</v>
      </c>
      <c r="BL410" s="18" t="s">
        <v>176</v>
      </c>
      <c r="BM410" s="250" t="s">
        <v>898</v>
      </c>
    </row>
    <row r="411" s="2" customFormat="1">
      <c r="A411" s="40"/>
      <c r="B411" s="41"/>
      <c r="C411" s="42"/>
      <c r="D411" s="252" t="s">
        <v>178</v>
      </c>
      <c r="E411" s="42"/>
      <c r="F411" s="253" t="s">
        <v>490</v>
      </c>
      <c r="G411" s="42"/>
      <c r="H411" s="42"/>
      <c r="I411" s="154"/>
      <c r="J411" s="154"/>
      <c r="K411" s="42"/>
      <c r="L411" s="42"/>
      <c r="M411" s="46"/>
      <c r="N411" s="254"/>
      <c r="O411" s="255"/>
      <c r="P411" s="87"/>
      <c r="Q411" s="87"/>
      <c r="R411" s="87"/>
      <c r="S411" s="87"/>
      <c r="T411" s="87"/>
      <c r="U411" s="87"/>
      <c r="V411" s="87"/>
      <c r="W411" s="87"/>
      <c r="X411" s="87"/>
      <c r="Y411" s="88"/>
      <c r="Z411" s="40"/>
      <c r="AA411" s="40"/>
      <c r="AB411" s="40"/>
      <c r="AC411" s="40"/>
      <c r="AD411" s="40"/>
      <c r="AE411" s="40"/>
      <c r="AT411" s="18" t="s">
        <v>178</v>
      </c>
      <c r="AU411" s="18" t="s">
        <v>88</v>
      </c>
    </row>
    <row r="412" s="2" customFormat="1" ht="24" customHeight="1">
      <c r="A412" s="40"/>
      <c r="B412" s="41"/>
      <c r="C412" s="290" t="s">
        <v>550</v>
      </c>
      <c r="D412" s="290" t="s">
        <v>426</v>
      </c>
      <c r="E412" s="291" t="s">
        <v>493</v>
      </c>
      <c r="F412" s="292" t="s">
        <v>494</v>
      </c>
      <c r="G412" s="293" t="s">
        <v>203</v>
      </c>
      <c r="H412" s="294">
        <v>2</v>
      </c>
      <c r="I412" s="295"/>
      <c r="J412" s="296"/>
      <c r="K412" s="297">
        <f>ROUND(P412*H412,2)</f>
        <v>0</v>
      </c>
      <c r="L412" s="292" t="s">
        <v>175</v>
      </c>
      <c r="M412" s="298"/>
      <c r="N412" s="299" t="s">
        <v>36</v>
      </c>
      <c r="O412" s="246" t="s">
        <v>52</v>
      </c>
      <c r="P412" s="247">
        <f>I412+J412</f>
        <v>0</v>
      </c>
      <c r="Q412" s="247">
        <f>ROUND(I412*H412,2)</f>
        <v>0</v>
      </c>
      <c r="R412" s="247">
        <f>ROUND(J412*H412,2)</f>
        <v>0</v>
      </c>
      <c r="S412" s="87"/>
      <c r="T412" s="248">
        <f>S412*H412</f>
        <v>0</v>
      </c>
      <c r="U412" s="248">
        <v>0</v>
      </c>
      <c r="V412" s="248">
        <f>U412*H412</f>
        <v>0</v>
      </c>
      <c r="W412" s="248">
        <v>0</v>
      </c>
      <c r="X412" s="248">
        <f>W412*H412</f>
        <v>0</v>
      </c>
      <c r="Y412" s="249" t="s">
        <v>36</v>
      </c>
      <c r="Z412" s="40"/>
      <c r="AA412" s="40"/>
      <c r="AB412" s="40"/>
      <c r="AC412" s="40"/>
      <c r="AD412" s="40"/>
      <c r="AE412" s="40"/>
      <c r="AR412" s="250" t="s">
        <v>249</v>
      </c>
      <c r="AT412" s="250" t="s">
        <v>426</v>
      </c>
      <c r="AU412" s="250" t="s">
        <v>88</v>
      </c>
      <c r="AY412" s="18" t="s">
        <v>168</v>
      </c>
      <c r="BE412" s="251">
        <f>IF(O412="základní",K412,0)</f>
        <v>0</v>
      </c>
      <c r="BF412" s="251">
        <f>IF(O412="snížená",K412,0)</f>
        <v>0</v>
      </c>
      <c r="BG412" s="251">
        <f>IF(O412="zákl. přenesená",K412,0)</f>
        <v>0</v>
      </c>
      <c r="BH412" s="251">
        <f>IF(O412="sníž. přenesená",K412,0)</f>
        <v>0</v>
      </c>
      <c r="BI412" s="251">
        <f>IF(O412="nulová",K412,0)</f>
        <v>0</v>
      </c>
      <c r="BJ412" s="18" t="s">
        <v>176</v>
      </c>
      <c r="BK412" s="251">
        <f>ROUND(P412*H412,2)</f>
        <v>0</v>
      </c>
      <c r="BL412" s="18" t="s">
        <v>176</v>
      </c>
      <c r="BM412" s="250" t="s">
        <v>899</v>
      </c>
    </row>
    <row r="413" s="2" customFormat="1">
      <c r="A413" s="40"/>
      <c r="B413" s="41"/>
      <c r="C413" s="42"/>
      <c r="D413" s="252" t="s">
        <v>178</v>
      </c>
      <c r="E413" s="42"/>
      <c r="F413" s="253" t="s">
        <v>494</v>
      </c>
      <c r="G413" s="42"/>
      <c r="H413" s="42"/>
      <c r="I413" s="154"/>
      <c r="J413" s="154"/>
      <c r="K413" s="42"/>
      <c r="L413" s="42"/>
      <c r="M413" s="46"/>
      <c r="N413" s="254"/>
      <c r="O413" s="255"/>
      <c r="P413" s="87"/>
      <c r="Q413" s="87"/>
      <c r="R413" s="87"/>
      <c r="S413" s="87"/>
      <c r="T413" s="87"/>
      <c r="U413" s="87"/>
      <c r="V413" s="87"/>
      <c r="W413" s="87"/>
      <c r="X413" s="87"/>
      <c r="Y413" s="88"/>
      <c r="Z413" s="40"/>
      <c r="AA413" s="40"/>
      <c r="AB413" s="40"/>
      <c r="AC413" s="40"/>
      <c r="AD413" s="40"/>
      <c r="AE413" s="40"/>
      <c r="AT413" s="18" t="s">
        <v>178</v>
      </c>
      <c r="AU413" s="18" t="s">
        <v>88</v>
      </c>
    </row>
    <row r="414" s="2" customFormat="1" ht="24" customHeight="1">
      <c r="A414" s="40"/>
      <c r="B414" s="41"/>
      <c r="C414" s="290" t="s">
        <v>900</v>
      </c>
      <c r="D414" s="290" t="s">
        <v>426</v>
      </c>
      <c r="E414" s="291" t="s">
        <v>497</v>
      </c>
      <c r="F414" s="292" t="s">
        <v>498</v>
      </c>
      <c r="G414" s="293" t="s">
        <v>203</v>
      </c>
      <c r="H414" s="294">
        <v>57</v>
      </c>
      <c r="I414" s="295"/>
      <c r="J414" s="296"/>
      <c r="K414" s="297">
        <f>ROUND(P414*H414,2)</f>
        <v>0</v>
      </c>
      <c r="L414" s="292" t="s">
        <v>175</v>
      </c>
      <c r="M414" s="298"/>
      <c r="N414" s="299" t="s">
        <v>36</v>
      </c>
      <c r="O414" s="246" t="s">
        <v>52</v>
      </c>
      <c r="P414" s="247">
        <f>I414+J414</f>
        <v>0</v>
      </c>
      <c r="Q414" s="247">
        <f>ROUND(I414*H414,2)</f>
        <v>0</v>
      </c>
      <c r="R414" s="247">
        <f>ROUND(J414*H414,2)</f>
        <v>0</v>
      </c>
      <c r="S414" s="87"/>
      <c r="T414" s="248">
        <f>S414*H414</f>
        <v>0</v>
      </c>
      <c r="U414" s="248">
        <v>0</v>
      </c>
      <c r="V414" s="248">
        <f>U414*H414</f>
        <v>0</v>
      </c>
      <c r="W414" s="248">
        <v>0</v>
      </c>
      <c r="X414" s="248">
        <f>W414*H414</f>
        <v>0</v>
      </c>
      <c r="Y414" s="249" t="s">
        <v>36</v>
      </c>
      <c r="Z414" s="40"/>
      <c r="AA414" s="40"/>
      <c r="AB414" s="40"/>
      <c r="AC414" s="40"/>
      <c r="AD414" s="40"/>
      <c r="AE414" s="40"/>
      <c r="AR414" s="250" t="s">
        <v>249</v>
      </c>
      <c r="AT414" s="250" t="s">
        <v>426</v>
      </c>
      <c r="AU414" s="250" t="s">
        <v>88</v>
      </c>
      <c r="AY414" s="18" t="s">
        <v>168</v>
      </c>
      <c r="BE414" s="251">
        <f>IF(O414="základní",K414,0)</f>
        <v>0</v>
      </c>
      <c r="BF414" s="251">
        <f>IF(O414="snížená",K414,0)</f>
        <v>0</v>
      </c>
      <c r="BG414" s="251">
        <f>IF(O414="zákl. přenesená",K414,0)</f>
        <v>0</v>
      </c>
      <c r="BH414" s="251">
        <f>IF(O414="sníž. přenesená",K414,0)</f>
        <v>0</v>
      </c>
      <c r="BI414" s="251">
        <f>IF(O414="nulová",K414,0)</f>
        <v>0</v>
      </c>
      <c r="BJ414" s="18" t="s">
        <v>176</v>
      </c>
      <c r="BK414" s="251">
        <f>ROUND(P414*H414,2)</f>
        <v>0</v>
      </c>
      <c r="BL414" s="18" t="s">
        <v>176</v>
      </c>
      <c r="BM414" s="250" t="s">
        <v>901</v>
      </c>
    </row>
    <row r="415" s="2" customFormat="1">
      <c r="A415" s="40"/>
      <c r="B415" s="41"/>
      <c r="C415" s="42"/>
      <c r="D415" s="252" t="s">
        <v>178</v>
      </c>
      <c r="E415" s="42"/>
      <c r="F415" s="253" t="s">
        <v>498</v>
      </c>
      <c r="G415" s="42"/>
      <c r="H415" s="42"/>
      <c r="I415" s="154"/>
      <c r="J415" s="154"/>
      <c r="K415" s="42"/>
      <c r="L415" s="42"/>
      <c r="M415" s="46"/>
      <c r="N415" s="300"/>
      <c r="O415" s="301"/>
      <c r="P415" s="302"/>
      <c r="Q415" s="302"/>
      <c r="R415" s="302"/>
      <c r="S415" s="302"/>
      <c r="T415" s="302"/>
      <c r="U415" s="302"/>
      <c r="V415" s="302"/>
      <c r="W415" s="302"/>
      <c r="X415" s="302"/>
      <c r="Y415" s="303"/>
      <c r="Z415" s="40"/>
      <c r="AA415" s="40"/>
      <c r="AB415" s="40"/>
      <c r="AC415" s="40"/>
      <c r="AD415" s="40"/>
      <c r="AE415" s="40"/>
      <c r="AT415" s="18" t="s">
        <v>178</v>
      </c>
      <c r="AU415" s="18" t="s">
        <v>88</v>
      </c>
    </row>
    <row r="416" s="2" customFormat="1" ht="6.96" customHeight="1">
      <c r="A416" s="40"/>
      <c r="B416" s="62"/>
      <c r="C416" s="63"/>
      <c r="D416" s="63"/>
      <c r="E416" s="63"/>
      <c r="F416" s="63"/>
      <c r="G416" s="63"/>
      <c r="H416" s="63"/>
      <c r="I416" s="184"/>
      <c r="J416" s="184"/>
      <c r="K416" s="63"/>
      <c r="L416" s="63"/>
      <c r="M416" s="46"/>
      <c r="N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</sheetData>
  <sheetProtection sheet="1" autoFilter="0" formatColumns="0" formatRows="0" objects="1" scenarios="1" spinCount="100000" saltValue="AQslp3lUS4A8IpZZnmuW7ZrSaqy6e9aSuw7KWCKU6zOQJl+O899ecFvIOGEScYYVJ0xg0LgQQ5nkWgUP2QjHXA==" hashValue="n34INVbcG3GoXWlei/m5ixKd9LZK29MPdL8X7Q8e1Hilt62mH2Ie+t7jjqhwwk5YQHaUaGjAFC0QyTRGCqjWag==" algorithmName="SHA-512" password="CDD6"/>
  <autoFilter ref="C89:L415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8:H78"/>
    <mergeCell ref="E80:H80"/>
    <mergeCell ref="E82:H82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46" customWidth="1"/>
    <col min="11" max="11" width="20.17" style="1" customWidth="1"/>
    <col min="12" max="12" width="15.5" style="1" customWidth="1"/>
    <col min="13" max="13" width="9.33" style="1" customWidth="1"/>
    <col min="14" max="14" width="10.83" style="1" hidden="1" customWidth="1"/>
    <col min="15" max="15" width="9.33" style="1" hidden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4.17" style="1" hidden="1" customWidth="1"/>
    <col min="22" max="22" width="14.17" style="1" hidden="1" customWidth="1"/>
    <col min="23" max="23" width="14.17" style="1" hidden="1" customWidth="1"/>
    <col min="24" max="24" width="14.17" style="1" hidden="1" customWidth="1"/>
    <col min="25" max="25" width="14.17" style="1" hidden="1" customWidth="1"/>
    <col min="26" max="26" width="16.33" style="1" customWidth="1"/>
    <col min="27" max="27" width="12.33" style="1" customWidth="1"/>
    <col min="28" max="28" width="15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J2" s="1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9"/>
      <c r="K3" s="148"/>
      <c r="L3" s="148"/>
      <c r="M3" s="21"/>
      <c r="AT3" s="18" t="s">
        <v>90</v>
      </c>
    </row>
    <row r="4" s="1" customFormat="1" ht="24.96" customHeight="1">
      <c r="B4" s="21"/>
      <c r="D4" s="150" t="s">
        <v>132</v>
      </c>
      <c r="I4" s="146"/>
      <c r="J4" s="146"/>
      <c r="M4" s="21"/>
      <c r="N4" s="151" t="s">
        <v>11</v>
      </c>
      <c r="AT4" s="18" t="s">
        <v>5</v>
      </c>
    </row>
    <row r="5" s="1" customFormat="1" ht="6.96" customHeight="1">
      <c r="B5" s="21"/>
      <c r="I5" s="146"/>
      <c r="J5" s="146"/>
      <c r="M5" s="21"/>
    </row>
    <row r="6" s="1" customFormat="1" ht="12" customHeight="1">
      <c r="B6" s="21"/>
      <c r="D6" s="152" t="s">
        <v>17</v>
      </c>
      <c r="I6" s="146"/>
      <c r="J6" s="146"/>
      <c r="M6" s="21"/>
    </row>
    <row r="7" s="1" customFormat="1" ht="16.5" customHeight="1">
      <c r="B7" s="21"/>
      <c r="E7" s="153" t="str">
        <f>'Rekapitulace zakázky'!K6</f>
        <v xml:space="preserve">Oprava trati v úseku Teplice, zámecká zahrada - Úpořiny   ( změna č.1 po prohlídce staveniště )</v>
      </c>
      <c r="F7" s="152"/>
      <c r="G7" s="152"/>
      <c r="H7" s="152"/>
      <c r="I7" s="146"/>
      <c r="J7" s="146"/>
      <c r="M7" s="21"/>
    </row>
    <row r="8" s="1" customFormat="1" ht="12" customHeight="1">
      <c r="B8" s="21"/>
      <c r="D8" s="152" t="s">
        <v>133</v>
      </c>
      <c r="I8" s="146"/>
      <c r="J8" s="146"/>
      <c r="M8" s="21"/>
    </row>
    <row r="9" s="2" customFormat="1" ht="16.5" customHeight="1">
      <c r="A9" s="40"/>
      <c r="B9" s="46"/>
      <c r="C9" s="40"/>
      <c r="D9" s="40"/>
      <c r="E9" s="153" t="s">
        <v>134</v>
      </c>
      <c r="F9" s="40"/>
      <c r="G9" s="40"/>
      <c r="H9" s="40"/>
      <c r="I9" s="154"/>
      <c r="J9" s="154"/>
      <c r="K9" s="40"/>
      <c r="L9" s="40"/>
      <c r="M9" s="15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135</v>
      </c>
      <c r="E10" s="40"/>
      <c r="F10" s="40"/>
      <c r="G10" s="40"/>
      <c r="H10" s="40"/>
      <c r="I10" s="154"/>
      <c r="J10" s="154"/>
      <c r="K10" s="40"/>
      <c r="L10" s="40"/>
      <c r="M10" s="15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902</v>
      </c>
      <c r="F11" s="40"/>
      <c r="G11" s="40"/>
      <c r="H11" s="40"/>
      <c r="I11" s="154"/>
      <c r="J11" s="154"/>
      <c r="K11" s="40"/>
      <c r="L11" s="40"/>
      <c r="M11" s="15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4"/>
      <c r="J12" s="154"/>
      <c r="K12" s="40"/>
      <c r="L12" s="40"/>
      <c r="M12" s="15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19</v>
      </c>
      <c r="E13" s="40"/>
      <c r="F13" s="138" t="s">
        <v>36</v>
      </c>
      <c r="G13" s="40"/>
      <c r="H13" s="40"/>
      <c r="I13" s="157" t="s">
        <v>21</v>
      </c>
      <c r="J13" s="158" t="s">
        <v>36</v>
      </c>
      <c r="K13" s="40"/>
      <c r="L13" s="40"/>
      <c r="M13" s="15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23</v>
      </c>
      <c r="E14" s="40"/>
      <c r="F14" s="138" t="s">
        <v>24</v>
      </c>
      <c r="G14" s="40"/>
      <c r="H14" s="40"/>
      <c r="I14" s="157" t="s">
        <v>25</v>
      </c>
      <c r="J14" s="159" t="str">
        <f>'Rekapitulace zakázky'!AN8</f>
        <v>2. 8. 2019</v>
      </c>
      <c r="K14" s="40"/>
      <c r="L14" s="40"/>
      <c r="M14" s="15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54"/>
      <c r="J15" s="154"/>
      <c r="K15" s="40"/>
      <c r="L15" s="40"/>
      <c r="M15" s="15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31</v>
      </c>
      <c r="E16" s="40"/>
      <c r="F16" s="40"/>
      <c r="G16" s="40"/>
      <c r="H16" s="40"/>
      <c r="I16" s="157" t="s">
        <v>32</v>
      </c>
      <c r="J16" s="158" t="s">
        <v>33</v>
      </c>
      <c r="K16" s="40"/>
      <c r="L16" s="40"/>
      <c r="M16" s="15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34</v>
      </c>
      <c r="F17" s="40"/>
      <c r="G17" s="40"/>
      <c r="H17" s="40"/>
      <c r="I17" s="157" t="s">
        <v>35</v>
      </c>
      <c r="J17" s="158" t="s">
        <v>36</v>
      </c>
      <c r="K17" s="40"/>
      <c r="L17" s="40"/>
      <c r="M17" s="15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4"/>
      <c r="J18" s="154"/>
      <c r="K18" s="40"/>
      <c r="L18" s="40"/>
      <c r="M18" s="15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37</v>
      </c>
      <c r="E19" s="40"/>
      <c r="F19" s="40"/>
      <c r="G19" s="40"/>
      <c r="H19" s="40"/>
      <c r="I19" s="157" t="s">
        <v>32</v>
      </c>
      <c r="J19" s="34" t="str">
        <f>'Rekapitulace zakázky'!AN13</f>
        <v>Vyplň údaj</v>
      </c>
      <c r="K19" s="40"/>
      <c r="L19" s="40"/>
      <c r="M19" s="15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8"/>
      <c r="G20" s="138"/>
      <c r="H20" s="138"/>
      <c r="I20" s="157" t="s">
        <v>35</v>
      </c>
      <c r="J20" s="34" t="str">
        <f>'Rekapitulace zakázky'!AN14</f>
        <v>Vyplň údaj</v>
      </c>
      <c r="K20" s="40"/>
      <c r="L20" s="40"/>
      <c r="M20" s="15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4"/>
      <c r="J21" s="154"/>
      <c r="K21" s="40"/>
      <c r="L21" s="40"/>
      <c r="M21" s="15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39</v>
      </c>
      <c r="E22" s="40"/>
      <c r="F22" s="40"/>
      <c r="G22" s="40"/>
      <c r="H22" s="40"/>
      <c r="I22" s="157" t="s">
        <v>32</v>
      </c>
      <c r="J22" s="158" t="str">
        <f>IF('Rekapitulace zakázky'!AN16="","",'Rekapitulace zakázky'!AN16)</f>
        <v/>
      </c>
      <c r="K22" s="40"/>
      <c r="L22" s="40"/>
      <c r="M22" s="15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tr">
        <f>IF('Rekapitulace zakázky'!E17="","",'Rekapitulace zakázky'!E17)</f>
        <v xml:space="preserve"> </v>
      </c>
      <c r="F23" s="40"/>
      <c r="G23" s="40"/>
      <c r="H23" s="40"/>
      <c r="I23" s="157" t="s">
        <v>35</v>
      </c>
      <c r="J23" s="158" t="str">
        <f>IF('Rekapitulace zakázky'!AN17="","",'Rekapitulace zakázky'!AN17)</f>
        <v/>
      </c>
      <c r="K23" s="40"/>
      <c r="L23" s="40"/>
      <c r="M23" s="15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4"/>
      <c r="J24" s="154"/>
      <c r="K24" s="40"/>
      <c r="L24" s="40"/>
      <c r="M24" s="15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41</v>
      </c>
      <c r="E25" s="40"/>
      <c r="F25" s="40"/>
      <c r="G25" s="40"/>
      <c r="H25" s="40"/>
      <c r="I25" s="157" t="s">
        <v>32</v>
      </c>
      <c r="J25" s="158" t="s">
        <v>36</v>
      </c>
      <c r="K25" s="40"/>
      <c r="L25" s="40"/>
      <c r="M25" s="15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42</v>
      </c>
      <c r="F26" s="40"/>
      <c r="G26" s="40"/>
      <c r="H26" s="40"/>
      <c r="I26" s="157" t="s">
        <v>35</v>
      </c>
      <c r="J26" s="158" t="s">
        <v>36</v>
      </c>
      <c r="K26" s="40"/>
      <c r="L26" s="40"/>
      <c r="M26" s="15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4"/>
      <c r="J27" s="154"/>
      <c r="K27" s="40"/>
      <c r="L27" s="40"/>
      <c r="M27" s="15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43</v>
      </c>
      <c r="E28" s="40"/>
      <c r="F28" s="40"/>
      <c r="G28" s="40"/>
      <c r="H28" s="40"/>
      <c r="I28" s="154"/>
      <c r="J28" s="154"/>
      <c r="K28" s="40"/>
      <c r="L28" s="40"/>
      <c r="M28" s="15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60"/>
      <c r="B29" s="161"/>
      <c r="C29" s="160"/>
      <c r="D29" s="160"/>
      <c r="E29" s="162" t="s">
        <v>44</v>
      </c>
      <c r="F29" s="162"/>
      <c r="G29" s="162"/>
      <c r="H29" s="162"/>
      <c r="I29" s="163"/>
      <c r="J29" s="163"/>
      <c r="K29" s="160"/>
      <c r="L29" s="160"/>
      <c r="M29" s="16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4"/>
      <c r="J30" s="154"/>
      <c r="K30" s="40"/>
      <c r="L30" s="40"/>
      <c r="M30" s="15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6"/>
      <c r="J31" s="166"/>
      <c r="K31" s="165"/>
      <c r="L31" s="165"/>
      <c r="M31" s="15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52" t="s">
        <v>137</v>
      </c>
      <c r="F32" s="40"/>
      <c r="G32" s="40"/>
      <c r="H32" s="40"/>
      <c r="I32" s="154"/>
      <c r="J32" s="154"/>
      <c r="K32" s="167">
        <f>I65</f>
        <v>0</v>
      </c>
      <c r="L32" s="40"/>
      <c r="M32" s="15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52" t="s">
        <v>138</v>
      </c>
      <c r="F33" s="40"/>
      <c r="G33" s="40"/>
      <c r="H33" s="40"/>
      <c r="I33" s="154"/>
      <c r="J33" s="154"/>
      <c r="K33" s="167">
        <f>J65</f>
        <v>0</v>
      </c>
      <c r="L33" s="40"/>
      <c r="M33" s="15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8" t="s">
        <v>45</v>
      </c>
      <c r="E34" s="40"/>
      <c r="F34" s="40"/>
      <c r="G34" s="40"/>
      <c r="H34" s="40"/>
      <c r="I34" s="154"/>
      <c r="J34" s="154"/>
      <c r="K34" s="169">
        <f>ROUND(K87, 2)</f>
        <v>0</v>
      </c>
      <c r="L34" s="40"/>
      <c r="M34" s="15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5"/>
      <c r="E35" s="165"/>
      <c r="F35" s="165"/>
      <c r="G35" s="165"/>
      <c r="H35" s="165"/>
      <c r="I35" s="166"/>
      <c r="J35" s="166"/>
      <c r="K35" s="165"/>
      <c r="L35" s="165"/>
      <c r="M35" s="15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70" t="s">
        <v>47</v>
      </c>
      <c r="G36" s="40"/>
      <c r="H36" s="40"/>
      <c r="I36" s="171" t="s">
        <v>46</v>
      </c>
      <c r="J36" s="154"/>
      <c r="K36" s="170" t="s">
        <v>48</v>
      </c>
      <c r="L36" s="40"/>
      <c r="M36" s="15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172" t="s">
        <v>49</v>
      </c>
      <c r="E37" s="152" t="s">
        <v>50</v>
      </c>
      <c r="F37" s="167">
        <f>ROUND((SUM(BE87:BE133)),  2)</f>
        <v>0</v>
      </c>
      <c r="G37" s="40"/>
      <c r="H37" s="40"/>
      <c r="I37" s="173">
        <v>0.20999999999999999</v>
      </c>
      <c r="J37" s="154"/>
      <c r="K37" s="167">
        <f>ROUND(((SUM(BE87:BE133))*I37),  2)</f>
        <v>0</v>
      </c>
      <c r="L37" s="40"/>
      <c r="M37" s="15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7">
        <f>ROUND((SUM(BF87:BF133)),  2)</f>
        <v>0</v>
      </c>
      <c r="G38" s="40"/>
      <c r="H38" s="40"/>
      <c r="I38" s="173">
        <v>0.14999999999999999</v>
      </c>
      <c r="J38" s="154"/>
      <c r="K38" s="167">
        <f>ROUND(((SUM(BF87:BF133))*I38),  2)</f>
        <v>0</v>
      </c>
      <c r="L38" s="40"/>
      <c r="M38" s="15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14.4" customHeight="1">
      <c r="A39" s="40"/>
      <c r="B39" s="46"/>
      <c r="C39" s="40"/>
      <c r="D39" s="152" t="s">
        <v>49</v>
      </c>
      <c r="E39" s="152" t="s">
        <v>52</v>
      </c>
      <c r="F39" s="167">
        <f>ROUND((SUM(BG87:BG133)),  2)</f>
        <v>0</v>
      </c>
      <c r="G39" s="40"/>
      <c r="H39" s="40"/>
      <c r="I39" s="173">
        <v>0.20999999999999999</v>
      </c>
      <c r="J39" s="154"/>
      <c r="K39" s="167">
        <f>0</f>
        <v>0</v>
      </c>
      <c r="L39" s="40"/>
      <c r="M39" s="15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152" t="s">
        <v>53</v>
      </c>
      <c r="F40" s="167">
        <f>ROUND((SUM(BH87:BH133)),  2)</f>
        <v>0</v>
      </c>
      <c r="G40" s="40"/>
      <c r="H40" s="40"/>
      <c r="I40" s="173">
        <v>0.14999999999999999</v>
      </c>
      <c r="J40" s="154"/>
      <c r="K40" s="167">
        <f>0</f>
        <v>0</v>
      </c>
      <c r="L40" s="40"/>
      <c r="M40" s="15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2" t="s">
        <v>54</v>
      </c>
      <c r="F41" s="167">
        <f>ROUND((SUM(BI87:BI133)),  2)</f>
        <v>0</v>
      </c>
      <c r="G41" s="40"/>
      <c r="H41" s="40"/>
      <c r="I41" s="173">
        <v>0</v>
      </c>
      <c r="J41" s="154"/>
      <c r="K41" s="167">
        <f>0</f>
        <v>0</v>
      </c>
      <c r="L41" s="40"/>
      <c r="M41" s="15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54"/>
      <c r="J42" s="154"/>
      <c r="K42" s="40"/>
      <c r="L42" s="40"/>
      <c r="M42" s="15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74"/>
      <c r="D43" s="175" t="s">
        <v>55</v>
      </c>
      <c r="E43" s="176"/>
      <c r="F43" s="176"/>
      <c r="G43" s="177" t="s">
        <v>56</v>
      </c>
      <c r="H43" s="178" t="s">
        <v>57</v>
      </c>
      <c r="I43" s="179"/>
      <c r="J43" s="179"/>
      <c r="K43" s="180">
        <f>SUM(K34:K41)</f>
        <v>0</v>
      </c>
      <c r="L43" s="181"/>
      <c r="M43" s="15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82"/>
      <c r="C44" s="183"/>
      <c r="D44" s="183"/>
      <c r="E44" s="183"/>
      <c r="F44" s="183"/>
      <c r="G44" s="183"/>
      <c r="H44" s="183"/>
      <c r="I44" s="184"/>
      <c r="J44" s="184"/>
      <c r="K44" s="183"/>
      <c r="L44" s="183"/>
      <c r="M44" s="15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85"/>
      <c r="C48" s="186"/>
      <c r="D48" s="186"/>
      <c r="E48" s="186"/>
      <c r="F48" s="186"/>
      <c r="G48" s="186"/>
      <c r="H48" s="186"/>
      <c r="I48" s="187"/>
      <c r="J48" s="187"/>
      <c r="K48" s="186"/>
      <c r="L48" s="186"/>
      <c r="M48" s="155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4" t="s">
        <v>139</v>
      </c>
      <c r="D49" s="42"/>
      <c r="E49" s="42"/>
      <c r="F49" s="42"/>
      <c r="G49" s="42"/>
      <c r="H49" s="42"/>
      <c r="I49" s="154"/>
      <c r="J49" s="154"/>
      <c r="K49" s="42"/>
      <c r="L49" s="42"/>
      <c r="M49" s="155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54"/>
      <c r="J50" s="154"/>
      <c r="K50" s="42"/>
      <c r="L50" s="42"/>
      <c r="M50" s="155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17</v>
      </c>
      <c r="D51" s="42"/>
      <c r="E51" s="42"/>
      <c r="F51" s="42"/>
      <c r="G51" s="42"/>
      <c r="H51" s="42"/>
      <c r="I51" s="154"/>
      <c r="J51" s="154"/>
      <c r="K51" s="42"/>
      <c r="L51" s="42"/>
      <c r="M51" s="155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8" t="str">
        <f>E7</f>
        <v xml:space="preserve">Oprava trati v úseku Teplice, zámecká zahrada - Úpořiny   ( změna č.1 po prohlídce staveniště )</v>
      </c>
      <c r="F52" s="33"/>
      <c r="G52" s="33"/>
      <c r="H52" s="33"/>
      <c r="I52" s="154"/>
      <c r="J52" s="154"/>
      <c r="K52" s="42"/>
      <c r="L52" s="42"/>
      <c r="M52" s="155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146"/>
      <c r="J53" s="146"/>
      <c r="K53" s="23"/>
      <c r="L53" s="23"/>
      <c r="M53" s="21"/>
    </row>
    <row r="54" s="2" customFormat="1" ht="16.5" customHeight="1">
      <c r="A54" s="40"/>
      <c r="B54" s="41"/>
      <c r="C54" s="42"/>
      <c r="D54" s="42"/>
      <c r="E54" s="188" t="s">
        <v>134</v>
      </c>
      <c r="F54" s="42"/>
      <c r="G54" s="42"/>
      <c r="H54" s="42"/>
      <c r="I54" s="154"/>
      <c r="J54" s="154"/>
      <c r="K54" s="42"/>
      <c r="L54" s="42"/>
      <c r="M54" s="155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3" t="s">
        <v>135</v>
      </c>
      <c r="D55" s="42"/>
      <c r="E55" s="42"/>
      <c r="F55" s="42"/>
      <c r="G55" s="42"/>
      <c r="H55" s="42"/>
      <c r="I55" s="154"/>
      <c r="J55" s="154"/>
      <c r="K55" s="42"/>
      <c r="L55" s="42"/>
      <c r="M55" s="155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2" t="str">
        <f>E11</f>
        <v>Č6 - NEOCEŇOVAT - materiál dodávaný ST</v>
      </c>
      <c r="F56" s="42"/>
      <c r="G56" s="42"/>
      <c r="H56" s="42"/>
      <c r="I56" s="154"/>
      <c r="J56" s="154"/>
      <c r="K56" s="42"/>
      <c r="L56" s="42"/>
      <c r="M56" s="155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54"/>
      <c r="J57" s="154"/>
      <c r="K57" s="42"/>
      <c r="L57" s="42"/>
      <c r="M57" s="155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3" t="s">
        <v>23</v>
      </c>
      <c r="D58" s="42"/>
      <c r="E58" s="42"/>
      <c r="F58" s="28" t="str">
        <f>F14</f>
        <v>TK Řetenice - Úpořiny</v>
      </c>
      <c r="G58" s="42"/>
      <c r="H58" s="42"/>
      <c r="I58" s="157" t="s">
        <v>25</v>
      </c>
      <c r="J58" s="159" t="str">
        <f>IF(J14="","",J14)</f>
        <v>2. 8. 2019</v>
      </c>
      <c r="K58" s="42"/>
      <c r="L58" s="42"/>
      <c r="M58" s="155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54"/>
      <c r="J59" s="154"/>
      <c r="K59" s="42"/>
      <c r="L59" s="42"/>
      <c r="M59" s="155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3" t="s">
        <v>31</v>
      </c>
      <c r="D60" s="42"/>
      <c r="E60" s="42"/>
      <c r="F60" s="28" t="str">
        <f>E17</f>
        <v>SŽDC s.o. OŘ UNL, ST Most</v>
      </c>
      <c r="G60" s="42"/>
      <c r="H60" s="42"/>
      <c r="I60" s="157" t="s">
        <v>39</v>
      </c>
      <c r="J60" s="189" t="str">
        <f>E23</f>
        <v xml:space="preserve"> </v>
      </c>
      <c r="K60" s="42"/>
      <c r="L60" s="42"/>
      <c r="M60" s="15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3" t="s">
        <v>37</v>
      </c>
      <c r="D61" s="42"/>
      <c r="E61" s="42"/>
      <c r="F61" s="28" t="str">
        <f>IF(E20="","",E20)</f>
        <v>Vyplň údaj</v>
      </c>
      <c r="G61" s="42"/>
      <c r="H61" s="42"/>
      <c r="I61" s="157" t="s">
        <v>41</v>
      </c>
      <c r="J61" s="189" t="str">
        <f>E26</f>
        <v>Ing. Střítezský Petr</v>
      </c>
      <c r="K61" s="42"/>
      <c r="L61" s="42"/>
      <c r="M61" s="15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54"/>
      <c r="J62" s="154"/>
      <c r="K62" s="42"/>
      <c r="L62" s="42"/>
      <c r="M62" s="155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90" t="s">
        <v>140</v>
      </c>
      <c r="D63" s="191"/>
      <c r="E63" s="191"/>
      <c r="F63" s="191"/>
      <c r="G63" s="191"/>
      <c r="H63" s="191"/>
      <c r="I63" s="192" t="s">
        <v>141</v>
      </c>
      <c r="J63" s="192" t="s">
        <v>142</v>
      </c>
      <c r="K63" s="193" t="s">
        <v>143</v>
      </c>
      <c r="L63" s="191"/>
      <c r="M63" s="155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54"/>
      <c r="J64" s="154"/>
      <c r="K64" s="42"/>
      <c r="L64" s="42"/>
      <c r="M64" s="15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94" t="s">
        <v>79</v>
      </c>
      <c r="D65" s="42"/>
      <c r="E65" s="42"/>
      <c r="F65" s="42"/>
      <c r="G65" s="42"/>
      <c r="H65" s="42"/>
      <c r="I65" s="195">
        <f>Q87</f>
        <v>0</v>
      </c>
      <c r="J65" s="195">
        <f>R87</f>
        <v>0</v>
      </c>
      <c r="K65" s="105">
        <f>K87</f>
        <v>0</v>
      </c>
      <c r="L65" s="42"/>
      <c r="M65" s="15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8" t="s">
        <v>144</v>
      </c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54"/>
      <c r="J66" s="154"/>
      <c r="K66" s="42"/>
      <c r="L66" s="42"/>
      <c r="M66" s="155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2"/>
      <c r="C67" s="63"/>
      <c r="D67" s="63"/>
      <c r="E67" s="63"/>
      <c r="F67" s="63"/>
      <c r="G67" s="63"/>
      <c r="H67" s="63"/>
      <c r="I67" s="184"/>
      <c r="J67" s="184"/>
      <c r="K67" s="63"/>
      <c r="L67" s="63"/>
      <c r="M67" s="155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4"/>
      <c r="C71" s="65"/>
      <c r="D71" s="65"/>
      <c r="E71" s="65"/>
      <c r="F71" s="65"/>
      <c r="G71" s="65"/>
      <c r="H71" s="65"/>
      <c r="I71" s="187"/>
      <c r="J71" s="187"/>
      <c r="K71" s="65"/>
      <c r="L71" s="65"/>
      <c r="M71" s="155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4" t="s">
        <v>148</v>
      </c>
      <c r="D72" s="42"/>
      <c r="E72" s="42"/>
      <c r="F72" s="42"/>
      <c r="G72" s="42"/>
      <c r="H72" s="42"/>
      <c r="I72" s="154"/>
      <c r="J72" s="154"/>
      <c r="K72" s="42"/>
      <c r="L72" s="42"/>
      <c r="M72" s="155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54"/>
      <c r="J73" s="154"/>
      <c r="K73" s="42"/>
      <c r="L73" s="42"/>
      <c r="M73" s="155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3" t="s">
        <v>17</v>
      </c>
      <c r="D74" s="42"/>
      <c r="E74" s="42"/>
      <c r="F74" s="42"/>
      <c r="G74" s="42"/>
      <c r="H74" s="42"/>
      <c r="I74" s="154"/>
      <c r="J74" s="154"/>
      <c r="K74" s="42"/>
      <c r="L74" s="42"/>
      <c r="M74" s="155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88" t="str">
        <f>E7</f>
        <v xml:space="preserve">Oprava trati v úseku Teplice, zámecká zahrada - Úpořiny   ( změna č.1 po prohlídce staveniště )</v>
      </c>
      <c r="F75" s="33"/>
      <c r="G75" s="33"/>
      <c r="H75" s="33"/>
      <c r="I75" s="154"/>
      <c r="J75" s="154"/>
      <c r="K75" s="42"/>
      <c r="L75" s="42"/>
      <c r="M75" s="15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2"/>
      <c r="C76" s="33" t="s">
        <v>133</v>
      </c>
      <c r="D76" s="23"/>
      <c r="E76" s="23"/>
      <c r="F76" s="23"/>
      <c r="G76" s="23"/>
      <c r="H76" s="23"/>
      <c r="I76" s="146"/>
      <c r="J76" s="146"/>
      <c r="K76" s="23"/>
      <c r="L76" s="23"/>
      <c r="M76" s="21"/>
    </row>
    <row r="77" s="2" customFormat="1" ht="16.5" customHeight="1">
      <c r="A77" s="40"/>
      <c r="B77" s="41"/>
      <c r="C77" s="42"/>
      <c r="D77" s="42"/>
      <c r="E77" s="188" t="s">
        <v>134</v>
      </c>
      <c r="F77" s="42"/>
      <c r="G77" s="42"/>
      <c r="H77" s="42"/>
      <c r="I77" s="154"/>
      <c r="J77" s="154"/>
      <c r="K77" s="42"/>
      <c r="L77" s="42"/>
      <c r="M77" s="15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135</v>
      </c>
      <c r="D78" s="42"/>
      <c r="E78" s="42"/>
      <c r="F78" s="42"/>
      <c r="G78" s="42"/>
      <c r="H78" s="42"/>
      <c r="I78" s="154"/>
      <c r="J78" s="154"/>
      <c r="K78" s="42"/>
      <c r="L78" s="42"/>
      <c r="M78" s="155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2" t="str">
        <f>E11</f>
        <v>Č6 - NEOCEŇOVAT - materiál dodávaný ST</v>
      </c>
      <c r="F79" s="42"/>
      <c r="G79" s="42"/>
      <c r="H79" s="42"/>
      <c r="I79" s="154"/>
      <c r="J79" s="154"/>
      <c r="K79" s="42"/>
      <c r="L79" s="42"/>
      <c r="M79" s="155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54"/>
      <c r="J80" s="154"/>
      <c r="K80" s="42"/>
      <c r="L80" s="42"/>
      <c r="M80" s="15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23</v>
      </c>
      <c r="D81" s="42"/>
      <c r="E81" s="42"/>
      <c r="F81" s="28" t="str">
        <f>F14</f>
        <v>TK Řetenice - Úpořiny</v>
      </c>
      <c r="G81" s="42"/>
      <c r="H81" s="42"/>
      <c r="I81" s="157" t="s">
        <v>25</v>
      </c>
      <c r="J81" s="159" t="str">
        <f>IF(J14="","",J14)</f>
        <v>2. 8. 2019</v>
      </c>
      <c r="K81" s="42"/>
      <c r="L81" s="42"/>
      <c r="M81" s="15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54"/>
      <c r="J82" s="154"/>
      <c r="K82" s="42"/>
      <c r="L82" s="42"/>
      <c r="M82" s="15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31</v>
      </c>
      <c r="D83" s="42"/>
      <c r="E83" s="42"/>
      <c r="F83" s="28" t="str">
        <f>E17</f>
        <v>SŽDC s.o. OŘ UNL, ST Most</v>
      </c>
      <c r="G83" s="42"/>
      <c r="H83" s="42"/>
      <c r="I83" s="157" t="s">
        <v>39</v>
      </c>
      <c r="J83" s="189" t="str">
        <f>E23</f>
        <v xml:space="preserve"> </v>
      </c>
      <c r="K83" s="42"/>
      <c r="L83" s="42"/>
      <c r="M83" s="15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3" t="s">
        <v>37</v>
      </c>
      <c r="D84" s="42"/>
      <c r="E84" s="42"/>
      <c r="F84" s="28" t="str">
        <f>IF(E20="","",E20)</f>
        <v>Vyplň údaj</v>
      </c>
      <c r="G84" s="42"/>
      <c r="H84" s="42"/>
      <c r="I84" s="157" t="s">
        <v>41</v>
      </c>
      <c r="J84" s="189" t="str">
        <f>E26</f>
        <v>Ing. Střítezský Petr</v>
      </c>
      <c r="K84" s="42"/>
      <c r="L84" s="42"/>
      <c r="M84" s="15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54"/>
      <c r="J85" s="154"/>
      <c r="K85" s="42"/>
      <c r="L85" s="42"/>
      <c r="M85" s="15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209"/>
      <c r="B86" s="210"/>
      <c r="C86" s="211" t="s">
        <v>149</v>
      </c>
      <c r="D86" s="212" t="s">
        <v>64</v>
      </c>
      <c r="E86" s="212" t="s">
        <v>60</v>
      </c>
      <c r="F86" s="212" t="s">
        <v>61</v>
      </c>
      <c r="G86" s="212" t="s">
        <v>150</v>
      </c>
      <c r="H86" s="212" t="s">
        <v>151</v>
      </c>
      <c r="I86" s="213" t="s">
        <v>152</v>
      </c>
      <c r="J86" s="213" t="s">
        <v>153</v>
      </c>
      <c r="K86" s="212" t="s">
        <v>143</v>
      </c>
      <c r="L86" s="214" t="s">
        <v>154</v>
      </c>
      <c r="M86" s="215"/>
      <c r="N86" s="95" t="s">
        <v>36</v>
      </c>
      <c r="O86" s="96" t="s">
        <v>49</v>
      </c>
      <c r="P86" s="96" t="s">
        <v>155</v>
      </c>
      <c r="Q86" s="96" t="s">
        <v>156</v>
      </c>
      <c r="R86" s="96" t="s">
        <v>157</v>
      </c>
      <c r="S86" s="96" t="s">
        <v>158</v>
      </c>
      <c r="T86" s="96" t="s">
        <v>159</v>
      </c>
      <c r="U86" s="96" t="s">
        <v>160</v>
      </c>
      <c r="V86" s="96" t="s">
        <v>161</v>
      </c>
      <c r="W86" s="96" t="s">
        <v>162</v>
      </c>
      <c r="X86" s="96" t="s">
        <v>163</v>
      </c>
      <c r="Y86" s="97" t="s">
        <v>164</v>
      </c>
      <c r="Z86" s="209"/>
      <c r="AA86" s="209"/>
      <c r="AB86" s="209"/>
      <c r="AC86" s="209"/>
      <c r="AD86" s="209"/>
      <c r="AE86" s="209"/>
    </row>
    <row r="87" s="2" customFormat="1" ht="22.8" customHeight="1">
      <c r="A87" s="40"/>
      <c r="B87" s="41"/>
      <c r="C87" s="102" t="s">
        <v>165</v>
      </c>
      <c r="D87" s="42"/>
      <c r="E87" s="42"/>
      <c r="F87" s="42"/>
      <c r="G87" s="42"/>
      <c r="H87" s="42"/>
      <c r="I87" s="154"/>
      <c r="J87" s="154"/>
      <c r="K87" s="216">
        <f>BK87</f>
        <v>0</v>
      </c>
      <c r="L87" s="42"/>
      <c r="M87" s="46"/>
      <c r="N87" s="98"/>
      <c r="O87" s="217"/>
      <c r="P87" s="99"/>
      <c r="Q87" s="218">
        <f>SUM(Q88:Q133)</f>
        <v>0</v>
      </c>
      <c r="R87" s="218">
        <f>SUM(R88:R133)</f>
        <v>0</v>
      </c>
      <c r="S87" s="99"/>
      <c r="T87" s="219">
        <f>SUM(T88:T133)</f>
        <v>0</v>
      </c>
      <c r="U87" s="99"/>
      <c r="V87" s="219">
        <f>SUM(V88:V133)</f>
        <v>0</v>
      </c>
      <c r="W87" s="99"/>
      <c r="X87" s="219">
        <f>SUM(X88:X133)</f>
        <v>0</v>
      </c>
      <c r="Y87" s="100"/>
      <c r="Z87" s="40"/>
      <c r="AA87" s="40"/>
      <c r="AB87" s="40"/>
      <c r="AC87" s="40"/>
      <c r="AD87" s="40"/>
      <c r="AE87" s="40"/>
      <c r="AT87" s="18" t="s">
        <v>80</v>
      </c>
      <c r="AU87" s="18" t="s">
        <v>144</v>
      </c>
      <c r="BK87" s="220">
        <f>SUM(BK88:BK133)</f>
        <v>0</v>
      </c>
    </row>
    <row r="88" s="2" customFormat="1" ht="24" customHeight="1">
      <c r="A88" s="40"/>
      <c r="B88" s="41"/>
      <c r="C88" s="290" t="s">
        <v>88</v>
      </c>
      <c r="D88" s="290" t="s">
        <v>426</v>
      </c>
      <c r="E88" s="291" t="s">
        <v>903</v>
      </c>
      <c r="F88" s="292" t="s">
        <v>904</v>
      </c>
      <c r="G88" s="293" t="s">
        <v>224</v>
      </c>
      <c r="H88" s="294">
        <v>3926</v>
      </c>
      <c r="I88" s="295"/>
      <c r="J88" s="296"/>
      <c r="K88" s="297">
        <f>ROUND(P88*H88,2)</f>
        <v>0</v>
      </c>
      <c r="L88" s="292" t="s">
        <v>175</v>
      </c>
      <c r="M88" s="298"/>
      <c r="N88" s="299" t="s">
        <v>36</v>
      </c>
      <c r="O88" s="246" t="s">
        <v>52</v>
      </c>
      <c r="P88" s="247">
        <f>I88+J88</f>
        <v>0</v>
      </c>
      <c r="Q88" s="247">
        <f>ROUND(I88*H88,2)</f>
        <v>0</v>
      </c>
      <c r="R88" s="247">
        <f>ROUND(J88*H88,2)</f>
        <v>0</v>
      </c>
      <c r="S88" s="87"/>
      <c r="T88" s="248">
        <f>S88*H88</f>
        <v>0</v>
      </c>
      <c r="U88" s="248">
        <v>0</v>
      </c>
      <c r="V88" s="248">
        <f>U88*H88</f>
        <v>0</v>
      </c>
      <c r="W88" s="248">
        <v>0</v>
      </c>
      <c r="X88" s="248">
        <f>W88*H88</f>
        <v>0</v>
      </c>
      <c r="Y88" s="249" t="s">
        <v>36</v>
      </c>
      <c r="Z88" s="40"/>
      <c r="AA88" s="40"/>
      <c r="AB88" s="40"/>
      <c r="AC88" s="40"/>
      <c r="AD88" s="40"/>
      <c r="AE88" s="40"/>
      <c r="AR88" s="250" t="s">
        <v>249</v>
      </c>
      <c r="AT88" s="250" t="s">
        <v>426</v>
      </c>
      <c r="AU88" s="250" t="s">
        <v>81</v>
      </c>
      <c r="AY88" s="18" t="s">
        <v>168</v>
      </c>
      <c r="BE88" s="251">
        <f>IF(O88="základní",K88,0)</f>
        <v>0</v>
      </c>
      <c r="BF88" s="251">
        <f>IF(O88="snížená",K88,0)</f>
        <v>0</v>
      </c>
      <c r="BG88" s="251">
        <f>IF(O88="zákl. přenesená",K88,0)</f>
        <v>0</v>
      </c>
      <c r="BH88" s="251">
        <f>IF(O88="sníž. přenesená",K88,0)</f>
        <v>0</v>
      </c>
      <c r="BI88" s="251">
        <f>IF(O88="nulová",K88,0)</f>
        <v>0</v>
      </c>
      <c r="BJ88" s="18" t="s">
        <v>176</v>
      </c>
      <c r="BK88" s="251">
        <f>ROUND(P88*H88,2)</f>
        <v>0</v>
      </c>
      <c r="BL88" s="18" t="s">
        <v>176</v>
      </c>
      <c r="BM88" s="250" t="s">
        <v>905</v>
      </c>
    </row>
    <row r="89" s="2" customFormat="1">
      <c r="A89" s="40"/>
      <c r="B89" s="41"/>
      <c r="C89" s="42"/>
      <c r="D89" s="252" t="s">
        <v>178</v>
      </c>
      <c r="E89" s="42"/>
      <c r="F89" s="253" t="s">
        <v>904</v>
      </c>
      <c r="G89" s="42"/>
      <c r="H89" s="42"/>
      <c r="I89" s="154"/>
      <c r="J89" s="154"/>
      <c r="K89" s="42"/>
      <c r="L89" s="42"/>
      <c r="M89" s="46"/>
      <c r="N89" s="254"/>
      <c r="O89" s="255"/>
      <c r="P89" s="87"/>
      <c r="Q89" s="87"/>
      <c r="R89" s="87"/>
      <c r="S89" s="87"/>
      <c r="T89" s="87"/>
      <c r="U89" s="87"/>
      <c r="V89" s="87"/>
      <c r="W89" s="87"/>
      <c r="X89" s="87"/>
      <c r="Y89" s="88"/>
      <c r="Z89" s="40"/>
      <c r="AA89" s="40"/>
      <c r="AB89" s="40"/>
      <c r="AC89" s="40"/>
      <c r="AD89" s="40"/>
      <c r="AE89" s="40"/>
      <c r="AT89" s="18" t="s">
        <v>178</v>
      </c>
      <c r="AU89" s="18" t="s">
        <v>81</v>
      </c>
    </row>
    <row r="90" s="2" customFormat="1" ht="24" customHeight="1">
      <c r="A90" s="40"/>
      <c r="B90" s="41"/>
      <c r="C90" s="290" t="s">
        <v>90</v>
      </c>
      <c r="D90" s="290" t="s">
        <v>426</v>
      </c>
      <c r="E90" s="291" t="s">
        <v>906</v>
      </c>
      <c r="F90" s="292" t="s">
        <v>907</v>
      </c>
      <c r="G90" s="293" t="s">
        <v>203</v>
      </c>
      <c r="H90" s="294">
        <v>8</v>
      </c>
      <c r="I90" s="295"/>
      <c r="J90" s="296"/>
      <c r="K90" s="297">
        <f>ROUND(P90*H90,2)</f>
        <v>0</v>
      </c>
      <c r="L90" s="292" t="s">
        <v>175</v>
      </c>
      <c r="M90" s="298"/>
      <c r="N90" s="299" t="s">
        <v>36</v>
      </c>
      <c r="O90" s="246" t="s">
        <v>52</v>
      </c>
      <c r="P90" s="247">
        <f>I90+J90</f>
        <v>0</v>
      </c>
      <c r="Q90" s="247">
        <f>ROUND(I90*H90,2)</f>
        <v>0</v>
      </c>
      <c r="R90" s="247">
        <f>ROUND(J90*H90,2)</f>
        <v>0</v>
      </c>
      <c r="S90" s="87"/>
      <c r="T90" s="248">
        <f>S90*H90</f>
        <v>0</v>
      </c>
      <c r="U90" s="248">
        <v>0</v>
      </c>
      <c r="V90" s="248">
        <f>U90*H90</f>
        <v>0</v>
      </c>
      <c r="W90" s="248">
        <v>0</v>
      </c>
      <c r="X90" s="248">
        <f>W90*H90</f>
        <v>0</v>
      </c>
      <c r="Y90" s="249" t="s">
        <v>36</v>
      </c>
      <c r="Z90" s="40"/>
      <c r="AA90" s="40"/>
      <c r="AB90" s="40"/>
      <c r="AC90" s="40"/>
      <c r="AD90" s="40"/>
      <c r="AE90" s="40"/>
      <c r="AR90" s="250" t="s">
        <v>249</v>
      </c>
      <c r="AT90" s="250" t="s">
        <v>426</v>
      </c>
      <c r="AU90" s="250" t="s">
        <v>81</v>
      </c>
      <c r="AY90" s="18" t="s">
        <v>168</v>
      </c>
      <c r="BE90" s="251">
        <f>IF(O90="základní",K90,0)</f>
        <v>0</v>
      </c>
      <c r="BF90" s="251">
        <f>IF(O90="snížená",K90,0)</f>
        <v>0</v>
      </c>
      <c r="BG90" s="251">
        <f>IF(O90="zákl. přenesená",K90,0)</f>
        <v>0</v>
      </c>
      <c r="BH90" s="251">
        <f>IF(O90="sníž. přenesená",K90,0)</f>
        <v>0</v>
      </c>
      <c r="BI90" s="251">
        <f>IF(O90="nulová",K90,0)</f>
        <v>0</v>
      </c>
      <c r="BJ90" s="18" t="s">
        <v>176</v>
      </c>
      <c r="BK90" s="251">
        <f>ROUND(P90*H90,2)</f>
        <v>0</v>
      </c>
      <c r="BL90" s="18" t="s">
        <v>176</v>
      </c>
      <c r="BM90" s="250" t="s">
        <v>908</v>
      </c>
    </row>
    <row r="91" s="2" customFormat="1">
      <c r="A91" s="40"/>
      <c r="B91" s="41"/>
      <c r="C91" s="42"/>
      <c r="D91" s="252" t="s">
        <v>178</v>
      </c>
      <c r="E91" s="42"/>
      <c r="F91" s="253" t="s">
        <v>907</v>
      </c>
      <c r="G91" s="42"/>
      <c r="H91" s="42"/>
      <c r="I91" s="154"/>
      <c r="J91" s="154"/>
      <c r="K91" s="42"/>
      <c r="L91" s="42"/>
      <c r="M91" s="46"/>
      <c r="N91" s="254"/>
      <c r="O91" s="255"/>
      <c r="P91" s="87"/>
      <c r="Q91" s="87"/>
      <c r="R91" s="87"/>
      <c r="S91" s="87"/>
      <c r="T91" s="87"/>
      <c r="U91" s="87"/>
      <c r="V91" s="87"/>
      <c r="W91" s="87"/>
      <c r="X91" s="87"/>
      <c r="Y91" s="88"/>
      <c r="Z91" s="40"/>
      <c r="AA91" s="40"/>
      <c r="AB91" s="40"/>
      <c r="AC91" s="40"/>
      <c r="AD91" s="40"/>
      <c r="AE91" s="40"/>
      <c r="AT91" s="18" t="s">
        <v>178</v>
      </c>
      <c r="AU91" s="18" t="s">
        <v>81</v>
      </c>
    </row>
    <row r="92" s="2" customFormat="1" ht="24" customHeight="1">
      <c r="A92" s="40"/>
      <c r="B92" s="41"/>
      <c r="C92" s="290" t="s">
        <v>119</v>
      </c>
      <c r="D92" s="290" t="s">
        <v>426</v>
      </c>
      <c r="E92" s="291" t="s">
        <v>909</v>
      </c>
      <c r="F92" s="292" t="s">
        <v>910</v>
      </c>
      <c r="G92" s="293" t="s">
        <v>203</v>
      </c>
      <c r="H92" s="294">
        <v>5</v>
      </c>
      <c r="I92" s="295"/>
      <c r="J92" s="296"/>
      <c r="K92" s="297">
        <f>ROUND(P92*H92,2)</f>
        <v>0</v>
      </c>
      <c r="L92" s="292" t="s">
        <v>175</v>
      </c>
      <c r="M92" s="298"/>
      <c r="N92" s="299" t="s">
        <v>36</v>
      </c>
      <c r="O92" s="246" t="s">
        <v>52</v>
      </c>
      <c r="P92" s="247">
        <f>I92+J92</f>
        <v>0</v>
      </c>
      <c r="Q92" s="247">
        <f>ROUND(I92*H92,2)</f>
        <v>0</v>
      </c>
      <c r="R92" s="247">
        <f>ROUND(J92*H92,2)</f>
        <v>0</v>
      </c>
      <c r="S92" s="87"/>
      <c r="T92" s="248">
        <f>S92*H92</f>
        <v>0</v>
      </c>
      <c r="U92" s="248">
        <v>0</v>
      </c>
      <c r="V92" s="248">
        <f>U92*H92</f>
        <v>0</v>
      </c>
      <c r="W92" s="248">
        <v>0</v>
      </c>
      <c r="X92" s="248">
        <f>W92*H92</f>
        <v>0</v>
      </c>
      <c r="Y92" s="249" t="s">
        <v>36</v>
      </c>
      <c r="Z92" s="40"/>
      <c r="AA92" s="40"/>
      <c r="AB92" s="40"/>
      <c r="AC92" s="40"/>
      <c r="AD92" s="40"/>
      <c r="AE92" s="40"/>
      <c r="AR92" s="250" t="s">
        <v>249</v>
      </c>
      <c r="AT92" s="250" t="s">
        <v>426</v>
      </c>
      <c r="AU92" s="250" t="s">
        <v>81</v>
      </c>
      <c r="AY92" s="18" t="s">
        <v>168</v>
      </c>
      <c r="BE92" s="251">
        <f>IF(O92="základní",K92,0)</f>
        <v>0</v>
      </c>
      <c r="BF92" s="251">
        <f>IF(O92="snížená",K92,0)</f>
        <v>0</v>
      </c>
      <c r="BG92" s="251">
        <f>IF(O92="zákl. přenesená",K92,0)</f>
        <v>0</v>
      </c>
      <c r="BH92" s="251">
        <f>IF(O92="sníž. přenesená",K92,0)</f>
        <v>0</v>
      </c>
      <c r="BI92" s="251">
        <f>IF(O92="nulová",K92,0)</f>
        <v>0</v>
      </c>
      <c r="BJ92" s="18" t="s">
        <v>176</v>
      </c>
      <c r="BK92" s="251">
        <f>ROUND(P92*H92,2)</f>
        <v>0</v>
      </c>
      <c r="BL92" s="18" t="s">
        <v>176</v>
      </c>
      <c r="BM92" s="250" t="s">
        <v>911</v>
      </c>
    </row>
    <row r="93" s="2" customFormat="1">
      <c r="A93" s="40"/>
      <c r="B93" s="41"/>
      <c r="C93" s="42"/>
      <c r="D93" s="252" t="s">
        <v>178</v>
      </c>
      <c r="E93" s="42"/>
      <c r="F93" s="253" t="s">
        <v>910</v>
      </c>
      <c r="G93" s="42"/>
      <c r="H93" s="42"/>
      <c r="I93" s="154"/>
      <c r="J93" s="154"/>
      <c r="K93" s="42"/>
      <c r="L93" s="42"/>
      <c r="M93" s="46"/>
      <c r="N93" s="254"/>
      <c r="O93" s="255"/>
      <c r="P93" s="87"/>
      <c r="Q93" s="87"/>
      <c r="R93" s="87"/>
      <c r="S93" s="87"/>
      <c r="T93" s="87"/>
      <c r="U93" s="87"/>
      <c r="V93" s="87"/>
      <c r="W93" s="87"/>
      <c r="X93" s="87"/>
      <c r="Y93" s="88"/>
      <c r="Z93" s="40"/>
      <c r="AA93" s="40"/>
      <c r="AB93" s="40"/>
      <c r="AC93" s="40"/>
      <c r="AD93" s="40"/>
      <c r="AE93" s="40"/>
      <c r="AT93" s="18" t="s">
        <v>178</v>
      </c>
      <c r="AU93" s="18" t="s">
        <v>81</v>
      </c>
    </row>
    <row r="94" s="2" customFormat="1" ht="24" customHeight="1">
      <c r="A94" s="40"/>
      <c r="B94" s="41"/>
      <c r="C94" s="290" t="s">
        <v>176</v>
      </c>
      <c r="D94" s="290" t="s">
        <v>426</v>
      </c>
      <c r="E94" s="291" t="s">
        <v>912</v>
      </c>
      <c r="F94" s="292" t="s">
        <v>913</v>
      </c>
      <c r="G94" s="293" t="s">
        <v>203</v>
      </c>
      <c r="H94" s="294">
        <v>3</v>
      </c>
      <c r="I94" s="295"/>
      <c r="J94" s="296"/>
      <c r="K94" s="297">
        <f>ROUND(P94*H94,2)</f>
        <v>0</v>
      </c>
      <c r="L94" s="292" t="s">
        <v>175</v>
      </c>
      <c r="M94" s="298"/>
      <c r="N94" s="299" t="s">
        <v>36</v>
      </c>
      <c r="O94" s="246" t="s">
        <v>52</v>
      </c>
      <c r="P94" s="247">
        <f>I94+J94</f>
        <v>0</v>
      </c>
      <c r="Q94" s="247">
        <f>ROUND(I94*H94,2)</f>
        <v>0</v>
      </c>
      <c r="R94" s="247">
        <f>ROUND(J94*H94,2)</f>
        <v>0</v>
      </c>
      <c r="S94" s="87"/>
      <c r="T94" s="248">
        <f>S94*H94</f>
        <v>0</v>
      </c>
      <c r="U94" s="248">
        <v>0</v>
      </c>
      <c r="V94" s="248">
        <f>U94*H94</f>
        <v>0</v>
      </c>
      <c r="W94" s="248">
        <v>0</v>
      </c>
      <c r="X94" s="248">
        <f>W94*H94</f>
        <v>0</v>
      </c>
      <c r="Y94" s="249" t="s">
        <v>36</v>
      </c>
      <c r="Z94" s="40"/>
      <c r="AA94" s="40"/>
      <c r="AB94" s="40"/>
      <c r="AC94" s="40"/>
      <c r="AD94" s="40"/>
      <c r="AE94" s="40"/>
      <c r="AR94" s="250" t="s">
        <v>249</v>
      </c>
      <c r="AT94" s="250" t="s">
        <v>426</v>
      </c>
      <c r="AU94" s="250" t="s">
        <v>81</v>
      </c>
      <c r="AY94" s="18" t="s">
        <v>168</v>
      </c>
      <c r="BE94" s="251">
        <f>IF(O94="základní",K94,0)</f>
        <v>0</v>
      </c>
      <c r="BF94" s="251">
        <f>IF(O94="snížená",K94,0)</f>
        <v>0</v>
      </c>
      <c r="BG94" s="251">
        <f>IF(O94="zákl. přenesená",K94,0)</f>
        <v>0</v>
      </c>
      <c r="BH94" s="251">
        <f>IF(O94="sníž. přenesená",K94,0)</f>
        <v>0</v>
      </c>
      <c r="BI94" s="251">
        <f>IF(O94="nulová",K94,0)</f>
        <v>0</v>
      </c>
      <c r="BJ94" s="18" t="s">
        <v>176</v>
      </c>
      <c r="BK94" s="251">
        <f>ROUND(P94*H94,2)</f>
        <v>0</v>
      </c>
      <c r="BL94" s="18" t="s">
        <v>176</v>
      </c>
      <c r="BM94" s="250" t="s">
        <v>914</v>
      </c>
    </row>
    <row r="95" s="2" customFormat="1">
      <c r="A95" s="40"/>
      <c r="B95" s="41"/>
      <c r="C95" s="42"/>
      <c r="D95" s="252" t="s">
        <v>178</v>
      </c>
      <c r="E95" s="42"/>
      <c r="F95" s="253" t="s">
        <v>913</v>
      </c>
      <c r="G95" s="42"/>
      <c r="H95" s="42"/>
      <c r="I95" s="154"/>
      <c r="J95" s="154"/>
      <c r="K95" s="42"/>
      <c r="L95" s="42"/>
      <c r="M95" s="46"/>
      <c r="N95" s="254"/>
      <c r="O95" s="255"/>
      <c r="P95" s="87"/>
      <c r="Q95" s="87"/>
      <c r="R95" s="87"/>
      <c r="S95" s="87"/>
      <c r="T95" s="87"/>
      <c r="U95" s="87"/>
      <c r="V95" s="87"/>
      <c r="W95" s="87"/>
      <c r="X95" s="87"/>
      <c r="Y95" s="88"/>
      <c r="Z95" s="40"/>
      <c r="AA95" s="40"/>
      <c r="AB95" s="40"/>
      <c r="AC95" s="40"/>
      <c r="AD95" s="40"/>
      <c r="AE95" s="40"/>
      <c r="AT95" s="18" t="s">
        <v>178</v>
      </c>
      <c r="AU95" s="18" t="s">
        <v>81</v>
      </c>
    </row>
    <row r="96" s="2" customFormat="1" ht="24" customHeight="1">
      <c r="A96" s="40"/>
      <c r="B96" s="41"/>
      <c r="C96" s="290" t="s">
        <v>169</v>
      </c>
      <c r="D96" s="290" t="s">
        <v>426</v>
      </c>
      <c r="E96" s="291" t="s">
        <v>915</v>
      </c>
      <c r="F96" s="292" t="s">
        <v>916</v>
      </c>
      <c r="G96" s="293" t="s">
        <v>203</v>
      </c>
      <c r="H96" s="294">
        <v>3</v>
      </c>
      <c r="I96" s="295"/>
      <c r="J96" s="296"/>
      <c r="K96" s="297">
        <f>ROUND(P96*H96,2)</f>
        <v>0</v>
      </c>
      <c r="L96" s="292" t="s">
        <v>175</v>
      </c>
      <c r="M96" s="298"/>
      <c r="N96" s="299" t="s">
        <v>36</v>
      </c>
      <c r="O96" s="246" t="s">
        <v>52</v>
      </c>
      <c r="P96" s="247">
        <f>I96+J96</f>
        <v>0</v>
      </c>
      <c r="Q96" s="247">
        <f>ROUND(I96*H96,2)</f>
        <v>0</v>
      </c>
      <c r="R96" s="247">
        <f>ROUND(J96*H96,2)</f>
        <v>0</v>
      </c>
      <c r="S96" s="87"/>
      <c r="T96" s="248">
        <f>S96*H96</f>
        <v>0</v>
      </c>
      <c r="U96" s="248">
        <v>0</v>
      </c>
      <c r="V96" s="248">
        <f>U96*H96</f>
        <v>0</v>
      </c>
      <c r="W96" s="248">
        <v>0</v>
      </c>
      <c r="X96" s="248">
        <f>W96*H96</f>
        <v>0</v>
      </c>
      <c r="Y96" s="249" t="s">
        <v>36</v>
      </c>
      <c r="Z96" s="40"/>
      <c r="AA96" s="40"/>
      <c r="AB96" s="40"/>
      <c r="AC96" s="40"/>
      <c r="AD96" s="40"/>
      <c r="AE96" s="40"/>
      <c r="AR96" s="250" t="s">
        <v>249</v>
      </c>
      <c r="AT96" s="250" t="s">
        <v>426</v>
      </c>
      <c r="AU96" s="250" t="s">
        <v>81</v>
      </c>
      <c r="AY96" s="18" t="s">
        <v>168</v>
      </c>
      <c r="BE96" s="251">
        <f>IF(O96="základní",K96,0)</f>
        <v>0</v>
      </c>
      <c r="BF96" s="251">
        <f>IF(O96="snížená",K96,0)</f>
        <v>0</v>
      </c>
      <c r="BG96" s="251">
        <f>IF(O96="zákl. přenesená",K96,0)</f>
        <v>0</v>
      </c>
      <c r="BH96" s="251">
        <f>IF(O96="sníž. přenesená",K96,0)</f>
        <v>0</v>
      </c>
      <c r="BI96" s="251">
        <f>IF(O96="nulová",K96,0)</f>
        <v>0</v>
      </c>
      <c r="BJ96" s="18" t="s">
        <v>176</v>
      </c>
      <c r="BK96" s="251">
        <f>ROUND(P96*H96,2)</f>
        <v>0</v>
      </c>
      <c r="BL96" s="18" t="s">
        <v>176</v>
      </c>
      <c r="BM96" s="250" t="s">
        <v>917</v>
      </c>
    </row>
    <row r="97" s="2" customFormat="1">
      <c r="A97" s="40"/>
      <c r="B97" s="41"/>
      <c r="C97" s="42"/>
      <c r="D97" s="252" t="s">
        <v>178</v>
      </c>
      <c r="E97" s="42"/>
      <c r="F97" s="253" t="s">
        <v>916</v>
      </c>
      <c r="G97" s="42"/>
      <c r="H97" s="42"/>
      <c r="I97" s="154"/>
      <c r="J97" s="154"/>
      <c r="K97" s="42"/>
      <c r="L97" s="42"/>
      <c r="M97" s="46"/>
      <c r="N97" s="254"/>
      <c r="O97" s="255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40"/>
      <c r="AA97" s="40"/>
      <c r="AB97" s="40"/>
      <c r="AC97" s="40"/>
      <c r="AD97" s="40"/>
      <c r="AE97" s="40"/>
      <c r="AT97" s="18" t="s">
        <v>178</v>
      </c>
      <c r="AU97" s="18" t="s">
        <v>81</v>
      </c>
    </row>
    <row r="98" s="2" customFormat="1" ht="24" customHeight="1">
      <c r="A98" s="40"/>
      <c r="B98" s="41"/>
      <c r="C98" s="290" t="s">
        <v>236</v>
      </c>
      <c r="D98" s="290" t="s">
        <v>426</v>
      </c>
      <c r="E98" s="291" t="s">
        <v>918</v>
      </c>
      <c r="F98" s="292" t="s">
        <v>919</v>
      </c>
      <c r="G98" s="293" t="s">
        <v>203</v>
      </c>
      <c r="H98" s="294">
        <v>2</v>
      </c>
      <c r="I98" s="295"/>
      <c r="J98" s="296"/>
      <c r="K98" s="297">
        <f>ROUND(P98*H98,2)</f>
        <v>0</v>
      </c>
      <c r="L98" s="292" t="s">
        <v>175</v>
      </c>
      <c r="M98" s="298"/>
      <c r="N98" s="299" t="s">
        <v>36</v>
      </c>
      <c r="O98" s="246" t="s">
        <v>52</v>
      </c>
      <c r="P98" s="247">
        <f>I98+J98</f>
        <v>0</v>
      </c>
      <c r="Q98" s="247">
        <f>ROUND(I98*H98,2)</f>
        <v>0</v>
      </c>
      <c r="R98" s="247">
        <f>ROUND(J98*H98,2)</f>
        <v>0</v>
      </c>
      <c r="S98" s="87"/>
      <c r="T98" s="248">
        <f>S98*H98</f>
        <v>0</v>
      </c>
      <c r="U98" s="248">
        <v>0</v>
      </c>
      <c r="V98" s="248">
        <f>U98*H98</f>
        <v>0</v>
      </c>
      <c r="W98" s="248">
        <v>0</v>
      </c>
      <c r="X98" s="248">
        <f>W98*H98</f>
        <v>0</v>
      </c>
      <c r="Y98" s="249" t="s">
        <v>36</v>
      </c>
      <c r="Z98" s="40"/>
      <c r="AA98" s="40"/>
      <c r="AB98" s="40"/>
      <c r="AC98" s="40"/>
      <c r="AD98" s="40"/>
      <c r="AE98" s="40"/>
      <c r="AR98" s="250" t="s">
        <v>249</v>
      </c>
      <c r="AT98" s="250" t="s">
        <v>426</v>
      </c>
      <c r="AU98" s="250" t="s">
        <v>81</v>
      </c>
      <c r="AY98" s="18" t="s">
        <v>168</v>
      </c>
      <c r="BE98" s="251">
        <f>IF(O98="základní",K98,0)</f>
        <v>0</v>
      </c>
      <c r="BF98" s="251">
        <f>IF(O98="snížená",K98,0)</f>
        <v>0</v>
      </c>
      <c r="BG98" s="251">
        <f>IF(O98="zákl. přenesená",K98,0)</f>
        <v>0</v>
      </c>
      <c r="BH98" s="251">
        <f>IF(O98="sníž. přenesená",K98,0)</f>
        <v>0</v>
      </c>
      <c r="BI98" s="251">
        <f>IF(O98="nulová",K98,0)</f>
        <v>0</v>
      </c>
      <c r="BJ98" s="18" t="s">
        <v>176</v>
      </c>
      <c r="BK98" s="251">
        <f>ROUND(P98*H98,2)</f>
        <v>0</v>
      </c>
      <c r="BL98" s="18" t="s">
        <v>176</v>
      </c>
      <c r="BM98" s="250" t="s">
        <v>920</v>
      </c>
    </row>
    <row r="99" s="2" customFormat="1">
      <c r="A99" s="40"/>
      <c r="B99" s="41"/>
      <c r="C99" s="42"/>
      <c r="D99" s="252" t="s">
        <v>178</v>
      </c>
      <c r="E99" s="42"/>
      <c r="F99" s="253" t="s">
        <v>919</v>
      </c>
      <c r="G99" s="42"/>
      <c r="H99" s="42"/>
      <c r="I99" s="154"/>
      <c r="J99" s="154"/>
      <c r="K99" s="42"/>
      <c r="L99" s="42"/>
      <c r="M99" s="46"/>
      <c r="N99" s="254"/>
      <c r="O99" s="255"/>
      <c r="P99" s="87"/>
      <c r="Q99" s="87"/>
      <c r="R99" s="87"/>
      <c r="S99" s="87"/>
      <c r="T99" s="87"/>
      <c r="U99" s="87"/>
      <c r="V99" s="87"/>
      <c r="W99" s="87"/>
      <c r="X99" s="87"/>
      <c r="Y99" s="88"/>
      <c r="Z99" s="40"/>
      <c r="AA99" s="40"/>
      <c r="AB99" s="40"/>
      <c r="AC99" s="40"/>
      <c r="AD99" s="40"/>
      <c r="AE99" s="40"/>
      <c r="AT99" s="18" t="s">
        <v>178</v>
      </c>
      <c r="AU99" s="18" t="s">
        <v>81</v>
      </c>
    </row>
    <row r="100" s="2" customFormat="1" ht="24" customHeight="1">
      <c r="A100" s="40"/>
      <c r="B100" s="41"/>
      <c r="C100" s="290" t="s">
        <v>243</v>
      </c>
      <c r="D100" s="290" t="s">
        <v>426</v>
      </c>
      <c r="E100" s="291" t="s">
        <v>921</v>
      </c>
      <c r="F100" s="292" t="s">
        <v>922</v>
      </c>
      <c r="G100" s="293" t="s">
        <v>203</v>
      </c>
      <c r="H100" s="294">
        <v>2</v>
      </c>
      <c r="I100" s="295"/>
      <c r="J100" s="296"/>
      <c r="K100" s="297">
        <f>ROUND(P100*H100,2)</f>
        <v>0</v>
      </c>
      <c r="L100" s="292" t="s">
        <v>175</v>
      </c>
      <c r="M100" s="298"/>
      <c r="N100" s="299" t="s">
        <v>36</v>
      </c>
      <c r="O100" s="246" t="s">
        <v>52</v>
      </c>
      <c r="P100" s="247">
        <f>I100+J100</f>
        <v>0</v>
      </c>
      <c r="Q100" s="247">
        <f>ROUND(I100*H100,2)</f>
        <v>0</v>
      </c>
      <c r="R100" s="247">
        <f>ROUND(J100*H100,2)</f>
        <v>0</v>
      </c>
      <c r="S100" s="87"/>
      <c r="T100" s="248">
        <f>S100*H100</f>
        <v>0</v>
      </c>
      <c r="U100" s="248">
        <v>0</v>
      </c>
      <c r="V100" s="248">
        <f>U100*H100</f>
        <v>0</v>
      </c>
      <c r="W100" s="248">
        <v>0</v>
      </c>
      <c r="X100" s="248">
        <f>W100*H100</f>
        <v>0</v>
      </c>
      <c r="Y100" s="249" t="s">
        <v>36</v>
      </c>
      <c r="Z100" s="40"/>
      <c r="AA100" s="40"/>
      <c r="AB100" s="40"/>
      <c r="AC100" s="40"/>
      <c r="AD100" s="40"/>
      <c r="AE100" s="40"/>
      <c r="AR100" s="250" t="s">
        <v>249</v>
      </c>
      <c r="AT100" s="250" t="s">
        <v>426</v>
      </c>
      <c r="AU100" s="250" t="s">
        <v>81</v>
      </c>
      <c r="AY100" s="18" t="s">
        <v>168</v>
      </c>
      <c r="BE100" s="251">
        <f>IF(O100="základní",K100,0)</f>
        <v>0</v>
      </c>
      <c r="BF100" s="251">
        <f>IF(O100="snížená",K100,0)</f>
        <v>0</v>
      </c>
      <c r="BG100" s="251">
        <f>IF(O100="zákl. přenesená",K100,0)</f>
        <v>0</v>
      </c>
      <c r="BH100" s="251">
        <f>IF(O100="sníž. přenesená",K100,0)</f>
        <v>0</v>
      </c>
      <c r="BI100" s="251">
        <f>IF(O100="nulová",K100,0)</f>
        <v>0</v>
      </c>
      <c r="BJ100" s="18" t="s">
        <v>176</v>
      </c>
      <c r="BK100" s="251">
        <f>ROUND(P100*H100,2)</f>
        <v>0</v>
      </c>
      <c r="BL100" s="18" t="s">
        <v>176</v>
      </c>
      <c r="BM100" s="250" t="s">
        <v>923</v>
      </c>
    </row>
    <row r="101" s="2" customFormat="1">
      <c r="A101" s="40"/>
      <c r="B101" s="41"/>
      <c r="C101" s="42"/>
      <c r="D101" s="252" t="s">
        <v>178</v>
      </c>
      <c r="E101" s="42"/>
      <c r="F101" s="253" t="s">
        <v>922</v>
      </c>
      <c r="G101" s="42"/>
      <c r="H101" s="42"/>
      <c r="I101" s="154"/>
      <c r="J101" s="154"/>
      <c r="K101" s="42"/>
      <c r="L101" s="42"/>
      <c r="M101" s="46"/>
      <c r="N101" s="254"/>
      <c r="O101" s="255"/>
      <c r="P101" s="87"/>
      <c r="Q101" s="87"/>
      <c r="R101" s="87"/>
      <c r="S101" s="87"/>
      <c r="T101" s="87"/>
      <c r="U101" s="87"/>
      <c r="V101" s="87"/>
      <c r="W101" s="87"/>
      <c r="X101" s="87"/>
      <c r="Y101" s="88"/>
      <c r="Z101" s="40"/>
      <c r="AA101" s="40"/>
      <c r="AB101" s="40"/>
      <c r="AC101" s="40"/>
      <c r="AD101" s="40"/>
      <c r="AE101" s="40"/>
      <c r="AT101" s="18" t="s">
        <v>178</v>
      </c>
      <c r="AU101" s="18" t="s">
        <v>81</v>
      </c>
    </row>
    <row r="102" s="2" customFormat="1" ht="24" customHeight="1">
      <c r="A102" s="40"/>
      <c r="B102" s="41"/>
      <c r="C102" s="290" t="s">
        <v>249</v>
      </c>
      <c r="D102" s="290" t="s">
        <v>426</v>
      </c>
      <c r="E102" s="291" t="s">
        <v>924</v>
      </c>
      <c r="F102" s="292" t="s">
        <v>925</v>
      </c>
      <c r="G102" s="293" t="s">
        <v>203</v>
      </c>
      <c r="H102" s="294">
        <v>2</v>
      </c>
      <c r="I102" s="295"/>
      <c r="J102" s="296"/>
      <c r="K102" s="297">
        <f>ROUND(P102*H102,2)</f>
        <v>0</v>
      </c>
      <c r="L102" s="292" t="s">
        <v>175</v>
      </c>
      <c r="M102" s="298"/>
      <c r="N102" s="299" t="s">
        <v>36</v>
      </c>
      <c r="O102" s="246" t="s">
        <v>52</v>
      </c>
      <c r="P102" s="247">
        <f>I102+J102</f>
        <v>0</v>
      </c>
      <c r="Q102" s="247">
        <f>ROUND(I102*H102,2)</f>
        <v>0</v>
      </c>
      <c r="R102" s="247">
        <f>ROUND(J102*H102,2)</f>
        <v>0</v>
      </c>
      <c r="S102" s="87"/>
      <c r="T102" s="248">
        <f>S102*H102</f>
        <v>0</v>
      </c>
      <c r="U102" s="248">
        <v>0</v>
      </c>
      <c r="V102" s="248">
        <f>U102*H102</f>
        <v>0</v>
      </c>
      <c r="W102" s="248">
        <v>0</v>
      </c>
      <c r="X102" s="248">
        <f>W102*H102</f>
        <v>0</v>
      </c>
      <c r="Y102" s="249" t="s">
        <v>36</v>
      </c>
      <c r="Z102" s="40"/>
      <c r="AA102" s="40"/>
      <c r="AB102" s="40"/>
      <c r="AC102" s="40"/>
      <c r="AD102" s="40"/>
      <c r="AE102" s="40"/>
      <c r="AR102" s="250" t="s">
        <v>249</v>
      </c>
      <c r="AT102" s="250" t="s">
        <v>426</v>
      </c>
      <c r="AU102" s="250" t="s">
        <v>81</v>
      </c>
      <c r="AY102" s="18" t="s">
        <v>168</v>
      </c>
      <c r="BE102" s="251">
        <f>IF(O102="základní",K102,0)</f>
        <v>0</v>
      </c>
      <c r="BF102" s="251">
        <f>IF(O102="snížená",K102,0)</f>
        <v>0</v>
      </c>
      <c r="BG102" s="251">
        <f>IF(O102="zákl. přenesená",K102,0)</f>
        <v>0</v>
      </c>
      <c r="BH102" s="251">
        <f>IF(O102="sníž. přenesená",K102,0)</f>
        <v>0</v>
      </c>
      <c r="BI102" s="251">
        <f>IF(O102="nulová",K102,0)</f>
        <v>0</v>
      </c>
      <c r="BJ102" s="18" t="s">
        <v>176</v>
      </c>
      <c r="BK102" s="251">
        <f>ROUND(P102*H102,2)</f>
        <v>0</v>
      </c>
      <c r="BL102" s="18" t="s">
        <v>176</v>
      </c>
      <c r="BM102" s="250" t="s">
        <v>926</v>
      </c>
    </row>
    <row r="103" s="2" customFormat="1">
      <c r="A103" s="40"/>
      <c r="B103" s="41"/>
      <c r="C103" s="42"/>
      <c r="D103" s="252" t="s">
        <v>178</v>
      </c>
      <c r="E103" s="42"/>
      <c r="F103" s="253" t="s">
        <v>925</v>
      </c>
      <c r="G103" s="42"/>
      <c r="H103" s="42"/>
      <c r="I103" s="154"/>
      <c r="J103" s="154"/>
      <c r="K103" s="42"/>
      <c r="L103" s="42"/>
      <c r="M103" s="46"/>
      <c r="N103" s="254"/>
      <c r="O103" s="255"/>
      <c r="P103" s="87"/>
      <c r="Q103" s="87"/>
      <c r="R103" s="87"/>
      <c r="S103" s="87"/>
      <c r="T103" s="87"/>
      <c r="U103" s="87"/>
      <c r="V103" s="87"/>
      <c r="W103" s="87"/>
      <c r="X103" s="87"/>
      <c r="Y103" s="88"/>
      <c r="Z103" s="40"/>
      <c r="AA103" s="40"/>
      <c r="AB103" s="40"/>
      <c r="AC103" s="40"/>
      <c r="AD103" s="40"/>
      <c r="AE103" s="40"/>
      <c r="AT103" s="18" t="s">
        <v>178</v>
      </c>
      <c r="AU103" s="18" t="s">
        <v>81</v>
      </c>
    </row>
    <row r="104" s="2" customFormat="1" ht="24" customHeight="1">
      <c r="A104" s="40"/>
      <c r="B104" s="41"/>
      <c r="C104" s="290" t="s">
        <v>261</v>
      </c>
      <c r="D104" s="290" t="s">
        <v>426</v>
      </c>
      <c r="E104" s="291" t="s">
        <v>927</v>
      </c>
      <c r="F104" s="292" t="s">
        <v>928</v>
      </c>
      <c r="G104" s="293" t="s">
        <v>203</v>
      </c>
      <c r="H104" s="294">
        <v>2</v>
      </c>
      <c r="I104" s="295"/>
      <c r="J104" s="296"/>
      <c r="K104" s="297">
        <f>ROUND(P104*H104,2)</f>
        <v>0</v>
      </c>
      <c r="L104" s="292" t="s">
        <v>175</v>
      </c>
      <c r="M104" s="298"/>
      <c r="N104" s="299" t="s">
        <v>36</v>
      </c>
      <c r="O104" s="246" t="s">
        <v>52</v>
      </c>
      <c r="P104" s="247">
        <f>I104+J104</f>
        <v>0</v>
      </c>
      <c r="Q104" s="247">
        <f>ROUND(I104*H104,2)</f>
        <v>0</v>
      </c>
      <c r="R104" s="247">
        <f>ROUND(J104*H104,2)</f>
        <v>0</v>
      </c>
      <c r="S104" s="87"/>
      <c r="T104" s="248">
        <f>S104*H104</f>
        <v>0</v>
      </c>
      <c r="U104" s="248">
        <v>0</v>
      </c>
      <c r="V104" s="248">
        <f>U104*H104</f>
        <v>0</v>
      </c>
      <c r="W104" s="248">
        <v>0</v>
      </c>
      <c r="X104" s="248">
        <f>W104*H104</f>
        <v>0</v>
      </c>
      <c r="Y104" s="249" t="s">
        <v>36</v>
      </c>
      <c r="Z104" s="40"/>
      <c r="AA104" s="40"/>
      <c r="AB104" s="40"/>
      <c r="AC104" s="40"/>
      <c r="AD104" s="40"/>
      <c r="AE104" s="40"/>
      <c r="AR104" s="250" t="s">
        <v>249</v>
      </c>
      <c r="AT104" s="250" t="s">
        <v>426</v>
      </c>
      <c r="AU104" s="250" t="s">
        <v>81</v>
      </c>
      <c r="AY104" s="18" t="s">
        <v>168</v>
      </c>
      <c r="BE104" s="251">
        <f>IF(O104="základní",K104,0)</f>
        <v>0</v>
      </c>
      <c r="BF104" s="251">
        <f>IF(O104="snížená",K104,0)</f>
        <v>0</v>
      </c>
      <c r="BG104" s="251">
        <f>IF(O104="zákl. přenesená",K104,0)</f>
        <v>0</v>
      </c>
      <c r="BH104" s="251">
        <f>IF(O104="sníž. přenesená",K104,0)</f>
        <v>0</v>
      </c>
      <c r="BI104" s="251">
        <f>IF(O104="nulová",K104,0)</f>
        <v>0</v>
      </c>
      <c r="BJ104" s="18" t="s">
        <v>176</v>
      </c>
      <c r="BK104" s="251">
        <f>ROUND(P104*H104,2)</f>
        <v>0</v>
      </c>
      <c r="BL104" s="18" t="s">
        <v>176</v>
      </c>
      <c r="BM104" s="250" t="s">
        <v>929</v>
      </c>
    </row>
    <row r="105" s="2" customFormat="1">
      <c r="A105" s="40"/>
      <c r="B105" s="41"/>
      <c r="C105" s="42"/>
      <c r="D105" s="252" t="s">
        <v>178</v>
      </c>
      <c r="E105" s="42"/>
      <c r="F105" s="253" t="s">
        <v>928</v>
      </c>
      <c r="G105" s="42"/>
      <c r="H105" s="42"/>
      <c r="I105" s="154"/>
      <c r="J105" s="154"/>
      <c r="K105" s="42"/>
      <c r="L105" s="42"/>
      <c r="M105" s="46"/>
      <c r="N105" s="254"/>
      <c r="O105" s="255"/>
      <c r="P105" s="87"/>
      <c r="Q105" s="87"/>
      <c r="R105" s="87"/>
      <c r="S105" s="87"/>
      <c r="T105" s="87"/>
      <c r="U105" s="87"/>
      <c r="V105" s="87"/>
      <c r="W105" s="87"/>
      <c r="X105" s="87"/>
      <c r="Y105" s="88"/>
      <c r="Z105" s="40"/>
      <c r="AA105" s="40"/>
      <c r="AB105" s="40"/>
      <c r="AC105" s="40"/>
      <c r="AD105" s="40"/>
      <c r="AE105" s="40"/>
      <c r="AT105" s="18" t="s">
        <v>178</v>
      </c>
      <c r="AU105" s="18" t="s">
        <v>81</v>
      </c>
    </row>
    <row r="106" s="2" customFormat="1" ht="24" customHeight="1">
      <c r="A106" s="40"/>
      <c r="B106" s="41"/>
      <c r="C106" s="290" t="s">
        <v>260</v>
      </c>
      <c r="D106" s="290" t="s">
        <v>426</v>
      </c>
      <c r="E106" s="291" t="s">
        <v>930</v>
      </c>
      <c r="F106" s="292" t="s">
        <v>931</v>
      </c>
      <c r="G106" s="293" t="s">
        <v>203</v>
      </c>
      <c r="H106" s="294">
        <v>2</v>
      </c>
      <c r="I106" s="295"/>
      <c r="J106" s="296"/>
      <c r="K106" s="297">
        <f>ROUND(P106*H106,2)</f>
        <v>0</v>
      </c>
      <c r="L106" s="292" t="s">
        <v>175</v>
      </c>
      <c r="M106" s="298"/>
      <c r="N106" s="299" t="s">
        <v>36</v>
      </c>
      <c r="O106" s="246" t="s">
        <v>52</v>
      </c>
      <c r="P106" s="247">
        <f>I106+J106</f>
        <v>0</v>
      </c>
      <c r="Q106" s="247">
        <f>ROUND(I106*H106,2)</f>
        <v>0</v>
      </c>
      <c r="R106" s="247">
        <f>ROUND(J106*H106,2)</f>
        <v>0</v>
      </c>
      <c r="S106" s="87"/>
      <c r="T106" s="248">
        <f>S106*H106</f>
        <v>0</v>
      </c>
      <c r="U106" s="248">
        <v>0</v>
      </c>
      <c r="V106" s="248">
        <f>U106*H106</f>
        <v>0</v>
      </c>
      <c r="W106" s="248">
        <v>0</v>
      </c>
      <c r="X106" s="248">
        <f>W106*H106</f>
        <v>0</v>
      </c>
      <c r="Y106" s="249" t="s">
        <v>36</v>
      </c>
      <c r="Z106" s="40"/>
      <c r="AA106" s="40"/>
      <c r="AB106" s="40"/>
      <c r="AC106" s="40"/>
      <c r="AD106" s="40"/>
      <c r="AE106" s="40"/>
      <c r="AR106" s="250" t="s">
        <v>249</v>
      </c>
      <c r="AT106" s="250" t="s">
        <v>426</v>
      </c>
      <c r="AU106" s="250" t="s">
        <v>81</v>
      </c>
      <c r="AY106" s="18" t="s">
        <v>168</v>
      </c>
      <c r="BE106" s="251">
        <f>IF(O106="základní",K106,0)</f>
        <v>0</v>
      </c>
      <c r="BF106" s="251">
        <f>IF(O106="snížená",K106,0)</f>
        <v>0</v>
      </c>
      <c r="BG106" s="251">
        <f>IF(O106="zákl. přenesená",K106,0)</f>
        <v>0</v>
      </c>
      <c r="BH106" s="251">
        <f>IF(O106="sníž. přenesená",K106,0)</f>
        <v>0</v>
      </c>
      <c r="BI106" s="251">
        <f>IF(O106="nulová",K106,0)</f>
        <v>0</v>
      </c>
      <c r="BJ106" s="18" t="s">
        <v>176</v>
      </c>
      <c r="BK106" s="251">
        <f>ROUND(P106*H106,2)</f>
        <v>0</v>
      </c>
      <c r="BL106" s="18" t="s">
        <v>176</v>
      </c>
      <c r="BM106" s="250" t="s">
        <v>932</v>
      </c>
    </row>
    <row r="107" s="2" customFormat="1">
      <c r="A107" s="40"/>
      <c r="B107" s="41"/>
      <c r="C107" s="42"/>
      <c r="D107" s="252" t="s">
        <v>178</v>
      </c>
      <c r="E107" s="42"/>
      <c r="F107" s="253" t="s">
        <v>931</v>
      </c>
      <c r="G107" s="42"/>
      <c r="H107" s="42"/>
      <c r="I107" s="154"/>
      <c r="J107" s="154"/>
      <c r="K107" s="42"/>
      <c r="L107" s="42"/>
      <c r="M107" s="46"/>
      <c r="N107" s="254"/>
      <c r="O107" s="255"/>
      <c r="P107" s="87"/>
      <c r="Q107" s="87"/>
      <c r="R107" s="87"/>
      <c r="S107" s="87"/>
      <c r="T107" s="87"/>
      <c r="U107" s="87"/>
      <c r="V107" s="87"/>
      <c r="W107" s="87"/>
      <c r="X107" s="87"/>
      <c r="Y107" s="88"/>
      <c r="Z107" s="40"/>
      <c r="AA107" s="40"/>
      <c r="AB107" s="40"/>
      <c r="AC107" s="40"/>
      <c r="AD107" s="40"/>
      <c r="AE107" s="40"/>
      <c r="AT107" s="18" t="s">
        <v>178</v>
      </c>
      <c r="AU107" s="18" t="s">
        <v>81</v>
      </c>
    </row>
    <row r="108" s="2" customFormat="1" ht="24" customHeight="1">
      <c r="A108" s="40"/>
      <c r="B108" s="41"/>
      <c r="C108" s="290" t="s">
        <v>209</v>
      </c>
      <c r="D108" s="290" t="s">
        <v>426</v>
      </c>
      <c r="E108" s="291" t="s">
        <v>933</v>
      </c>
      <c r="F108" s="292" t="s">
        <v>934</v>
      </c>
      <c r="G108" s="293" t="s">
        <v>203</v>
      </c>
      <c r="H108" s="294">
        <v>1</v>
      </c>
      <c r="I108" s="295"/>
      <c r="J108" s="296"/>
      <c r="K108" s="297">
        <f>ROUND(P108*H108,2)</f>
        <v>0</v>
      </c>
      <c r="L108" s="292" t="s">
        <v>175</v>
      </c>
      <c r="M108" s="298"/>
      <c r="N108" s="299" t="s">
        <v>36</v>
      </c>
      <c r="O108" s="246" t="s">
        <v>52</v>
      </c>
      <c r="P108" s="247">
        <f>I108+J108</f>
        <v>0</v>
      </c>
      <c r="Q108" s="247">
        <f>ROUND(I108*H108,2)</f>
        <v>0</v>
      </c>
      <c r="R108" s="247">
        <f>ROUND(J108*H108,2)</f>
        <v>0</v>
      </c>
      <c r="S108" s="87"/>
      <c r="T108" s="248">
        <f>S108*H108</f>
        <v>0</v>
      </c>
      <c r="U108" s="248">
        <v>0</v>
      </c>
      <c r="V108" s="248">
        <f>U108*H108</f>
        <v>0</v>
      </c>
      <c r="W108" s="248">
        <v>0</v>
      </c>
      <c r="X108" s="248">
        <f>W108*H108</f>
        <v>0</v>
      </c>
      <c r="Y108" s="249" t="s">
        <v>36</v>
      </c>
      <c r="Z108" s="40"/>
      <c r="AA108" s="40"/>
      <c r="AB108" s="40"/>
      <c r="AC108" s="40"/>
      <c r="AD108" s="40"/>
      <c r="AE108" s="40"/>
      <c r="AR108" s="250" t="s">
        <v>249</v>
      </c>
      <c r="AT108" s="250" t="s">
        <v>426</v>
      </c>
      <c r="AU108" s="250" t="s">
        <v>81</v>
      </c>
      <c r="AY108" s="18" t="s">
        <v>168</v>
      </c>
      <c r="BE108" s="251">
        <f>IF(O108="základní",K108,0)</f>
        <v>0</v>
      </c>
      <c r="BF108" s="251">
        <f>IF(O108="snížená",K108,0)</f>
        <v>0</v>
      </c>
      <c r="BG108" s="251">
        <f>IF(O108="zákl. přenesená",K108,0)</f>
        <v>0</v>
      </c>
      <c r="BH108" s="251">
        <f>IF(O108="sníž. přenesená",K108,0)</f>
        <v>0</v>
      </c>
      <c r="BI108" s="251">
        <f>IF(O108="nulová",K108,0)</f>
        <v>0</v>
      </c>
      <c r="BJ108" s="18" t="s">
        <v>176</v>
      </c>
      <c r="BK108" s="251">
        <f>ROUND(P108*H108,2)</f>
        <v>0</v>
      </c>
      <c r="BL108" s="18" t="s">
        <v>176</v>
      </c>
      <c r="BM108" s="250" t="s">
        <v>935</v>
      </c>
    </row>
    <row r="109" s="2" customFormat="1">
      <c r="A109" s="40"/>
      <c r="B109" s="41"/>
      <c r="C109" s="42"/>
      <c r="D109" s="252" t="s">
        <v>178</v>
      </c>
      <c r="E109" s="42"/>
      <c r="F109" s="253" t="s">
        <v>934</v>
      </c>
      <c r="G109" s="42"/>
      <c r="H109" s="42"/>
      <c r="I109" s="154"/>
      <c r="J109" s="154"/>
      <c r="K109" s="42"/>
      <c r="L109" s="42"/>
      <c r="M109" s="46"/>
      <c r="N109" s="254"/>
      <c r="O109" s="255"/>
      <c r="P109" s="87"/>
      <c r="Q109" s="87"/>
      <c r="R109" s="87"/>
      <c r="S109" s="87"/>
      <c r="T109" s="87"/>
      <c r="U109" s="87"/>
      <c r="V109" s="87"/>
      <c r="W109" s="87"/>
      <c r="X109" s="87"/>
      <c r="Y109" s="88"/>
      <c r="Z109" s="40"/>
      <c r="AA109" s="40"/>
      <c r="AB109" s="40"/>
      <c r="AC109" s="40"/>
      <c r="AD109" s="40"/>
      <c r="AE109" s="40"/>
      <c r="AT109" s="18" t="s">
        <v>178</v>
      </c>
      <c r="AU109" s="18" t="s">
        <v>81</v>
      </c>
    </row>
    <row r="110" s="2" customFormat="1" ht="24" customHeight="1">
      <c r="A110" s="40"/>
      <c r="B110" s="41"/>
      <c r="C110" s="290" t="s">
        <v>282</v>
      </c>
      <c r="D110" s="290" t="s">
        <v>426</v>
      </c>
      <c r="E110" s="291" t="s">
        <v>936</v>
      </c>
      <c r="F110" s="292" t="s">
        <v>937</v>
      </c>
      <c r="G110" s="293" t="s">
        <v>203</v>
      </c>
      <c r="H110" s="294">
        <v>2</v>
      </c>
      <c r="I110" s="295"/>
      <c r="J110" s="296"/>
      <c r="K110" s="297">
        <f>ROUND(P110*H110,2)</f>
        <v>0</v>
      </c>
      <c r="L110" s="292" t="s">
        <v>175</v>
      </c>
      <c r="M110" s="298"/>
      <c r="N110" s="299" t="s">
        <v>36</v>
      </c>
      <c r="O110" s="246" t="s">
        <v>52</v>
      </c>
      <c r="P110" s="247">
        <f>I110+J110</f>
        <v>0</v>
      </c>
      <c r="Q110" s="247">
        <f>ROUND(I110*H110,2)</f>
        <v>0</v>
      </c>
      <c r="R110" s="247">
        <f>ROUND(J110*H110,2)</f>
        <v>0</v>
      </c>
      <c r="S110" s="87"/>
      <c r="T110" s="248">
        <f>S110*H110</f>
        <v>0</v>
      </c>
      <c r="U110" s="248">
        <v>0</v>
      </c>
      <c r="V110" s="248">
        <f>U110*H110</f>
        <v>0</v>
      </c>
      <c r="W110" s="248">
        <v>0</v>
      </c>
      <c r="X110" s="248">
        <f>W110*H110</f>
        <v>0</v>
      </c>
      <c r="Y110" s="249" t="s">
        <v>36</v>
      </c>
      <c r="Z110" s="40"/>
      <c r="AA110" s="40"/>
      <c r="AB110" s="40"/>
      <c r="AC110" s="40"/>
      <c r="AD110" s="40"/>
      <c r="AE110" s="40"/>
      <c r="AR110" s="250" t="s">
        <v>249</v>
      </c>
      <c r="AT110" s="250" t="s">
        <v>426</v>
      </c>
      <c r="AU110" s="250" t="s">
        <v>81</v>
      </c>
      <c r="AY110" s="18" t="s">
        <v>168</v>
      </c>
      <c r="BE110" s="251">
        <f>IF(O110="základní",K110,0)</f>
        <v>0</v>
      </c>
      <c r="BF110" s="251">
        <f>IF(O110="snížená",K110,0)</f>
        <v>0</v>
      </c>
      <c r="BG110" s="251">
        <f>IF(O110="zákl. přenesená",K110,0)</f>
        <v>0</v>
      </c>
      <c r="BH110" s="251">
        <f>IF(O110="sníž. přenesená",K110,0)</f>
        <v>0</v>
      </c>
      <c r="BI110" s="251">
        <f>IF(O110="nulová",K110,0)</f>
        <v>0</v>
      </c>
      <c r="BJ110" s="18" t="s">
        <v>176</v>
      </c>
      <c r="BK110" s="251">
        <f>ROUND(P110*H110,2)</f>
        <v>0</v>
      </c>
      <c r="BL110" s="18" t="s">
        <v>176</v>
      </c>
      <c r="BM110" s="250" t="s">
        <v>938</v>
      </c>
    </row>
    <row r="111" s="2" customFormat="1">
      <c r="A111" s="40"/>
      <c r="B111" s="41"/>
      <c r="C111" s="42"/>
      <c r="D111" s="252" t="s">
        <v>178</v>
      </c>
      <c r="E111" s="42"/>
      <c r="F111" s="253" t="s">
        <v>937</v>
      </c>
      <c r="G111" s="42"/>
      <c r="H111" s="42"/>
      <c r="I111" s="154"/>
      <c r="J111" s="154"/>
      <c r="K111" s="42"/>
      <c r="L111" s="42"/>
      <c r="M111" s="46"/>
      <c r="N111" s="254"/>
      <c r="O111" s="255"/>
      <c r="P111" s="87"/>
      <c r="Q111" s="87"/>
      <c r="R111" s="87"/>
      <c r="S111" s="87"/>
      <c r="T111" s="87"/>
      <c r="U111" s="87"/>
      <c r="V111" s="87"/>
      <c r="W111" s="87"/>
      <c r="X111" s="87"/>
      <c r="Y111" s="88"/>
      <c r="Z111" s="40"/>
      <c r="AA111" s="40"/>
      <c r="AB111" s="40"/>
      <c r="AC111" s="40"/>
      <c r="AD111" s="40"/>
      <c r="AE111" s="40"/>
      <c r="AT111" s="18" t="s">
        <v>178</v>
      </c>
      <c r="AU111" s="18" t="s">
        <v>81</v>
      </c>
    </row>
    <row r="112" s="2" customFormat="1" ht="24" customHeight="1">
      <c r="A112" s="40"/>
      <c r="B112" s="41"/>
      <c r="C112" s="290" t="s">
        <v>289</v>
      </c>
      <c r="D112" s="290" t="s">
        <v>426</v>
      </c>
      <c r="E112" s="291" t="s">
        <v>939</v>
      </c>
      <c r="F112" s="292" t="s">
        <v>940</v>
      </c>
      <c r="G112" s="293" t="s">
        <v>203</v>
      </c>
      <c r="H112" s="294">
        <v>2</v>
      </c>
      <c r="I112" s="295"/>
      <c r="J112" s="296"/>
      <c r="K112" s="297">
        <f>ROUND(P112*H112,2)</f>
        <v>0</v>
      </c>
      <c r="L112" s="292" t="s">
        <v>175</v>
      </c>
      <c r="M112" s="298"/>
      <c r="N112" s="299" t="s">
        <v>36</v>
      </c>
      <c r="O112" s="246" t="s">
        <v>52</v>
      </c>
      <c r="P112" s="247">
        <f>I112+J112</f>
        <v>0</v>
      </c>
      <c r="Q112" s="247">
        <f>ROUND(I112*H112,2)</f>
        <v>0</v>
      </c>
      <c r="R112" s="247">
        <f>ROUND(J112*H112,2)</f>
        <v>0</v>
      </c>
      <c r="S112" s="87"/>
      <c r="T112" s="248">
        <f>S112*H112</f>
        <v>0</v>
      </c>
      <c r="U112" s="248">
        <v>0</v>
      </c>
      <c r="V112" s="248">
        <f>U112*H112</f>
        <v>0</v>
      </c>
      <c r="W112" s="248">
        <v>0</v>
      </c>
      <c r="X112" s="248">
        <f>W112*H112</f>
        <v>0</v>
      </c>
      <c r="Y112" s="249" t="s">
        <v>36</v>
      </c>
      <c r="Z112" s="40"/>
      <c r="AA112" s="40"/>
      <c r="AB112" s="40"/>
      <c r="AC112" s="40"/>
      <c r="AD112" s="40"/>
      <c r="AE112" s="40"/>
      <c r="AR112" s="250" t="s">
        <v>249</v>
      </c>
      <c r="AT112" s="250" t="s">
        <v>426</v>
      </c>
      <c r="AU112" s="250" t="s">
        <v>81</v>
      </c>
      <c r="AY112" s="18" t="s">
        <v>168</v>
      </c>
      <c r="BE112" s="251">
        <f>IF(O112="základní",K112,0)</f>
        <v>0</v>
      </c>
      <c r="BF112" s="251">
        <f>IF(O112="snížená",K112,0)</f>
        <v>0</v>
      </c>
      <c r="BG112" s="251">
        <f>IF(O112="zákl. přenesená",K112,0)</f>
        <v>0</v>
      </c>
      <c r="BH112" s="251">
        <f>IF(O112="sníž. přenesená",K112,0)</f>
        <v>0</v>
      </c>
      <c r="BI112" s="251">
        <f>IF(O112="nulová",K112,0)</f>
        <v>0</v>
      </c>
      <c r="BJ112" s="18" t="s">
        <v>176</v>
      </c>
      <c r="BK112" s="251">
        <f>ROUND(P112*H112,2)</f>
        <v>0</v>
      </c>
      <c r="BL112" s="18" t="s">
        <v>176</v>
      </c>
      <c r="BM112" s="250" t="s">
        <v>941</v>
      </c>
    </row>
    <row r="113" s="2" customFormat="1">
      <c r="A113" s="40"/>
      <c r="B113" s="41"/>
      <c r="C113" s="42"/>
      <c r="D113" s="252" t="s">
        <v>178</v>
      </c>
      <c r="E113" s="42"/>
      <c r="F113" s="253" t="s">
        <v>940</v>
      </c>
      <c r="G113" s="42"/>
      <c r="H113" s="42"/>
      <c r="I113" s="154"/>
      <c r="J113" s="154"/>
      <c r="K113" s="42"/>
      <c r="L113" s="42"/>
      <c r="M113" s="46"/>
      <c r="N113" s="254"/>
      <c r="O113" s="255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40"/>
      <c r="AA113" s="40"/>
      <c r="AB113" s="40"/>
      <c r="AC113" s="40"/>
      <c r="AD113" s="40"/>
      <c r="AE113" s="40"/>
      <c r="AT113" s="18" t="s">
        <v>178</v>
      </c>
      <c r="AU113" s="18" t="s">
        <v>81</v>
      </c>
    </row>
    <row r="114" s="2" customFormat="1" ht="24" customHeight="1">
      <c r="A114" s="40"/>
      <c r="B114" s="41"/>
      <c r="C114" s="290" t="s">
        <v>298</v>
      </c>
      <c r="D114" s="290" t="s">
        <v>426</v>
      </c>
      <c r="E114" s="291" t="s">
        <v>942</v>
      </c>
      <c r="F114" s="292" t="s">
        <v>943</v>
      </c>
      <c r="G114" s="293" t="s">
        <v>203</v>
      </c>
      <c r="H114" s="294">
        <v>1</v>
      </c>
      <c r="I114" s="295"/>
      <c r="J114" s="296"/>
      <c r="K114" s="297">
        <f>ROUND(P114*H114,2)</f>
        <v>0</v>
      </c>
      <c r="L114" s="292" t="s">
        <v>175</v>
      </c>
      <c r="M114" s="298"/>
      <c r="N114" s="299" t="s">
        <v>36</v>
      </c>
      <c r="O114" s="246" t="s">
        <v>52</v>
      </c>
      <c r="P114" s="247">
        <f>I114+J114</f>
        <v>0</v>
      </c>
      <c r="Q114" s="247">
        <f>ROUND(I114*H114,2)</f>
        <v>0</v>
      </c>
      <c r="R114" s="247">
        <f>ROUND(J114*H114,2)</f>
        <v>0</v>
      </c>
      <c r="S114" s="87"/>
      <c r="T114" s="248">
        <f>S114*H114</f>
        <v>0</v>
      </c>
      <c r="U114" s="248">
        <v>0</v>
      </c>
      <c r="V114" s="248">
        <f>U114*H114</f>
        <v>0</v>
      </c>
      <c r="W114" s="248">
        <v>0</v>
      </c>
      <c r="X114" s="248">
        <f>W114*H114</f>
        <v>0</v>
      </c>
      <c r="Y114" s="249" t="s">
        <v>36</v>
      </c>
      <c r="Z114" s="40"/>
      <c r="AA114" s="40"/>
      <c r="AB114" s="40"/>
      <c r="AC114" s="40"/>
      <c r="AD114" s="40"/>
      <c r="AE114" s="40"/>
      <c r="AR114" s="250" t="s">
        <v>249</v>
      </c>
      <c r="AT114" s="250" t="s">
        <v>426</v>
      </c>
      <c r="AU114" s="250" t="s">
        <v>81</v>
      </c>
      <c r="AY114" s="18" t="s">
        <v>168</v>
      </c>
      <c r="BE114" s="251">
        <f>IF(O114="základní",K114,0)</f>
        <v>0</v>
      </c>
      <c r="BF114" s="251">
        <f>IF(O114="snížená",K114,0)</f>
        <v>0</v>
      </c>
      <c r="BG114" s="251">
        <f>IF(O114="zákl. přenesená",K114,0)</f>
        <v>0</v>
      </c>
      <c r="BH114" s="251">
        <f>IF(O114="sníž. přenesená",K114,0)</f>
        <v>0</v>
      </c>
      <c r="BI114" s="251">
        <f>IF(O114="nulová",K114,0)</f>
        <v>0</v>
      </c>
      <c r="BJ114" s="18" t="s">
        <v>176</v>
      </c>
      <c r="BK114" s="251">
        <f>ROUND(P114*H114,2)</f>
        <v>0</v>
      </c>
      <c r="BL114" s="18" t="s">
        <v>176</v>
      </c>
      <c r="BM114" s="250" t="s">
        <v>944</v>
      </c>
    </row>
    <row r="115" s="2" customFormat="1">
      <c r="A115" s="40"/>
      <c r="B115" s="41"/>
      <c r="C115" s="42"/>
      <c r="D115" s="252" t="s">
        <v>178</v>
      </c>
      <c r="E115" s="42"/>
      <c r="F115" s="253" t="s">
        <v>943</v>
      </c>
      <c r="G115" s="42"/>
      <c r="H115" s="42"/>
      <c r="I115" s="154"/>
      <c r="J115" s="154"/>
      <c r="K115" s="42"/>
      <c r="L115" s="42"/>
      <c r="M115" s="46"/>
      <c r="N115" s="254"/>
      <c r="O115" s="255"/>
      <c r="P115" s="87"/>
      <c r="Q115" s="87"/>
      <c r="R115" s="87"/>
      <c r="S115" s="87"/>
      <c r="T115" s="87"/>
      <c r="U115" s="87"/>
      <c r="V115" s="87"/>
      <c r="W115" s="87"/>
      <c r="X115" s="87"/>
      <c r="Y115" s="88"/>
      <c r="Z115" s="40"/>
      <c r="AA115" s="40"/>
      <c r="AB115" s="40"/>
      <c r="AC115" s="40"/>
      <c r="AD115" s="40"/>
      <c r="AE115" s="40"/>
      <c r="AT115" s="18" t="s">
        <v>178</v>
      </c>
      <c r="AU115" s="18" t="s">
        <v>81</v>
      </c>
    </row>
    <row r="116" s="2" customFormat="1" ht="24" customHeight="1">
      <c r="A116" s="40"/>
      <c r="B116" s="41"/>
      <c r="C116" s="290" t="s">
        <v>9</v>
      </c>
      <c r="D116" s="290" t="s">
        <v>426</v>
      </c>
      <c r="E116" s="291" t="s">
        <v>945</v>
      </c>
      <c r="F116" s="292" t="s">
        <v>946</v>
      </c>
      <c r="G116" s="293" t="s">
        <v>203</v>
      </c>
      <c r="H116" s="294">
        <v>2</v>
      </c>
      <c r="I116" s="295"/>
      <c r="J116" s="296"/>
      <c r="K116" s="297">
        <f>ROUND(P116*H116,2)</f>
        <v>0</v>
      </c>
      <c r="L116" s="292" t="s">
        <v>175</v>
      </c>
      <c r="M116" s="298"/>
      <c r="N116" s="299" t="s">
        <v>36</v>
      </c>
      <c r="O116" s="246" t="s">
        <v>52</v>
      </c>
      <c r="P116" s="247">
        <f>I116+J116</f>
        <v>0</v>
      </c>
      <c r="Q116" s="247">
        <f>ROUND(I116*H116,2)</f>
        <v>0</v>
      </c>
      <c r="R116" s="247">
        <f>ROUND(J116*H116,2)</f>
        <v>0</v>
      </c>
      <c r="S116" s="87"/>
      <c r="T116" s="248">
        <f>S116*H116</f>
        <v>0</v>
      </c>
      <c r="U116" s="248">
        <v>0</v>
      </c>
      <c r="V116" s="248">
        <f>U116*H116</f>
        <v>0</v>
      </c>
      <c r="W116" s="248">
        <v>0</v>
      </c>
      <c r="X116" s="248">
        <f>W116*H116</f>
        <v>0</v>
      </c>
      <c r="Y116" s="249" t="s">
        <v>36</v>
      </c>
      <c r="Z116" s="40"/>
      <c r="AA116" s="40"/>
      <c r="AB116" s="40"/>
      <c r="AC116" s="40"/>
      <c r="AD116" s="40"/>
      <c r="AE116" s="40"/>
      <c r="AR116" s="250" t="s">
        <v>249</v>
      </c>
      <c r="AT116" s="250" t="s">
        <v>426</v>
      </c>
      <c r="AU116" s="250" t="s">
        <v>81</v>
      </c>
      <c r="AY116" s="18" t="s">
        <v>168</v>
      </c>
      <c r="BE116" s="251">
        <f>IF(O116="základní",K116,0)</f>
        <v>0</v>
      </c>
      <c r="BF116" s="251">
        <f>IF(O116="snížená",K116,0)</f>
        <v>0</v>
      </c>
      <c r="BG116" s="251">
        <f>IF(O116="zákl. přenesená",K116,0)</f>
        <v>0</v>
      </c>
      <c r="BH116" s="251">
        <f>IF(O116="sníž. přenesená",K116,0)</f>
        <v>0</v>
      </c>
      <c r="BI116" s="251">
        <f>IF(O116="nulová",K116,0)</f>
        <v>0</v>
      </c>
      <c r="BJ116" s="18" t="s">
        <v>176</v>
      </c>
      <c r="BK116" s="251">
        <f>ROUND(P116*H116,2)</f>
        <v>0</v>
      </c>
      <c r="BL116" s="18" t="s">
        <v>176</v>
      </c>
      <c r="BM116" s="250" t="s">
        <v>947</v>
      </c>
    </row>
    <row r="117" s="2" customFormat="1">
      <c r="A117" s="40"/>
      <c r="B117" s="41"/>
      <c r="C117" s="42"/>
      <c r="D117" s="252" t="s">
        <v>178</v>
      </c>
      <c r="E117" s="42"/>
      <c r="F117" s="253" t="s">
        <v>946</v>
      </c>
      <c r="G117" s="42"/>
      <c r="H117" s="42"/>
      <c r="I117" s="154"/>
      <c r="J117" s="154"/>
      <c r="K117" s="42"/>
      <c r="L117" s="42"/>
      <c r="M117" s="46"/>
      <c r="N117" s="254"/>
      <c r="O117" s="255"/>
      <c r="P117" s="87"/>
      <c r="Q117" s="87"/>
      <c r="R117" s="87"/>
      <c r="S117" s="87"/>
      <c r="T117" s="87"/>
      <c r="U117" s="87"/>
      <c r="V117" s="87"/>
      <c r="W117" s="87"/>
      <c r="X117" s="87"/>
      <c r="Y117" s="88"/>
      <c r="Z117" s="40"/>
      <c r="AA117" s="40"/>
      <c r="AB117" s="40"/>
      <c r="AC117" s="40"/>
      <c r="AD117" s="40"/>
      <c r="AE117" s="40"/>
      <c r="AT117" s="18" t="s">
        <v>178</v>
      </c>
      <c r="AU117" s="18" t="s">
        <v>81</v>
      </c>
    </row>
    <row r="118" s="2" customFormat="1" ht="24" customHeight="1">
      <c r="A118" s="40"/>
      <c r="B118" s="41"/>
      <c r="C118" s="290" t="s">
        <v>310</v>
      </c>
      <c r="D118" s="290" t="s">
        <v>426</v>
      </c>
      <c r="E118" s="291" t="s">
        <v>948</v>
      </c>
      <c r="F118" s="292" t="s">
        <v>949</v>
      </c>
      <c r="G118" s="293" t="s">
        <v>203</v>
      </c>
      <c r="H118" s="294">
        <v>2</v>
      </c>
      <c r="I118" s="295"/>
      <c r="J118" s="296"/>
      <c r="K118" s="297">
        <f>ROUND(P118*H118,2)</f>
        <v>0</v>
      </c>
      <c r="L118" s="292" t="s">
        <v>175</v>
      </c>
      <c r="M118" s="298"/>
      <c r="N118" s="299" t="s">
        <v>36</v>
      </c>
      <c r="O118" s="246" t="s">
        <v>52</v>
      </c>
      <c r="P118" s="247">
        <f>I118+J118</f>
        <v>0</v>
      </c>
      <c r="Q118" s="247">
        <f>ROUND(I118*H118,2)</f>
        <v>0</v>
      </c>
      <c r="R118" s="247">
        <f>ROUND(J118*H118,2)</f>
        <v>0</v>
      </c>
      <c r="S118" s="87"/>
      <c r="T118" s="248">
        <f>S118*H118</f>
        <v>0</v>
      </c>
      <c r="U118" s="248">
        <v>0</v>
      </c>
      <c r="V118" s="248">
        <f>U118*H118</f>
        <v>0</v>
      </c>
      <c r="W118" s="248">
        <v>0</v>
      </c>
      <c r="X118" s="248">
        <f>W118*H118</f>
        <v>0</v>
      </c>
      <c r="Y118" s="249" t="s">
        <v>36</v>
      </c>
      <c r="Z118" s="40"/>
      <c r="AA118" s="40"/>
      <c r="AB118" s="40"/>
      <c r="AC118" s="40"/>
      <c r="AD118" s="40"/>
      <c r="AE118" s="40"/>
      <c r="AR118" s="250" t="s">
        <v>249</v>
      </c>
      <c r="AT118" s="250" t="s">
        <v>426</v>
      </c>
      <c r="AU118" s="250" t="s">
        <v>81</v>
      </c>
      <c r="AY118" s="18" t="s">
        <v>168</v>
      </c>
      <c r="BE118" s="251">
        <f>IF(O118="základní",K118,0)</f>
        <v>0</v>
      </c>
      <c r="BF118" s="251">
        <f>IF(O118="snížená",K118,0)</f>
        <v>0</v>
      </c>
      <c r="BG118" s="251">
        <f>IF(O118="zákl. přenesená",K118,0)</f>
        <v>0</v>
      </c>
      <c r="BH118" s="251">
        <f>IF(O118="sníž. přenesená",K118,0)</f>
        <v>0</v>
      </c>
      <c r="BI118" s="251">
        <f>IF(O118="nulová",K118,0)</f>
        <v>0</v>
      </c>
      <c r="BJ118" s="18" t="s">
        <v>176</v>
      </c>
      <c r="BK118" s="251">
        <f>ROUND(P118*H118,2)</f>
        <v>0</v>
      </c>
      <c r="BL118" s="18" t="s">
        <v>176</v>
      </c>
      <c r="BM118" s="250" t="s">
        <v>950</v>
      </c>
    </row>
    <row r="119" s="2" customFormat="1">
      <c r="A119" s="40"/>
      <c r="B119" s="41"/>
      <c r="C119" s="42"/>
      <c r="D119" s="252" t="s">
        <v>178</v>
      </c>
      <c r="E119" s="42"/>
      <c r="F119" s="253" t="s">
        <v>949</v>
      </c>
      <c r="G119" s="42"/>
      <c r="H119" s="42"/>
      <c r="I119" s="154"/>
      <c r="J119" s="154"/>
      <c r="K119" s="42"/>
      <c r="L119" s="42"/>
      <c r="M119" s="46"/>
      <c r="N119" s="254"/>
      <c r="O119" s="255"/>
      <c r="P119" s="87"/>
      <c r="Q119" s="87"/>
      <c r="R119" s="87"/>
      <c r="S119" s="87"/>
      <c r="T119" s="87"/>
      <c r="U119" s="87"/>
      <c r="V119" s="87"/>
      <c r="W119" s="87"/>
      <c r="X119" s="87"/>
      <c r="Y119" s="88"/>
      <c r="Z119" s="40"/>
      <c r="AA119" s="40"/>
      <c r="AB119" s="40"/>
      <c r="AC119" s="40"/>
      <c r="AD119" s="40"/>
      <c r="AE119" s="40"/>
      <c r="AT119" s="18" t="s">
        <v>178</v>
      </c>
      <c r="AU119" s="18" t="s">
        <v>81</v>
      </c>
    </row>
    <row r="120" s="2" customFormat="1" ht="24" customHeight="1">
      <c r="A120" s="40"/>
      <c r="B120" s="41"/>
      <c r="C120" s="290" t="s">
        <v>318</v>
      </c>
      <c r="D120" s="290" t="s">
        <v>426</v>
      </c>
      <c r="E120" s="291" t="s">
        <v>951</v>
      </c>
      <c r="F120" s="292" t="s">
        <v>952</v>
      </c>
      <c r="G120" s="293" t="s">
        <v>203</v>
      </c>
      <c r="H120" s="294">
        <v>2</v>
      </c>
      <c r="I120" s="295"/>
      <c r="J120" s="296"/>
      <c r="K120" s="297">
        <f>ROUND(P120*H120,2)</f>
        <v>0</v>
      </c>
      <c r="L120" s="292" t="s">
        <v>175</v>
      </c>
      <c r="M120" s="298"/>
      <c r="N120" s="299" t="s">
        <v>36</v>
      </c>
      <c r="O120" s="246" t="s">
        <v>52</v>
      </c>
      <c r="P120" s="247">
        <f>I120+J120</f>
        <v>0</v>
      </c>
      <c r="Q120" s="247">
        <f>ROUND(I120*H120,2)</f>
        <v>0</v>
      </c>
      <c r="R120" s="247">
        <f>ROUND(J120*H120,2)</f>
        <v>0</v>
      </c>
      <c r="S120" s="87"/>
      <c r="T120" s="248">
        <f>S120*H120</f>
        <v>0</v>
      </c>
      <c r="U120" s="248">
        <v>0</v>
      </c>
      <c r="V120" s="248">
        <f>U120*H120</f>
        <v>0</v>
      </c>
      <c r="W120" s="248">
        <v>0</v>
      </c>
      <c r="X120" s="248">
        <f>W120*H120</f>
        <v>0</v>
      </c>
      <c r="Y120" s="249" t="s">
        <v>36</v>
      </c>
      <c r="Z120" s="40"/>
      <c r="AA120" s="40"/>
      <c r="AB120" s="40"/>
      <c r="AC120" s="40"/>
      <c r="AD120" s="40"/>
      <c r="AE120" s="40"/>
      <c r="AR120" s="250" t="s">
        <v>249</v>
      </c>
      <c r="AT120" s="250" t="s">
        <v>426</v>
      </c>
      <c r="AU120" s="250" t="s">
        <v>81</v>
      </c>
      <c r="AY120" s="18" t="s">
        <v>168</v>
      </c>
      <c r="BE120" s="251">
        <f>IF(O120="základní",K120,0)</f>
        <v>0</v>
      </c>
      <c r="BF120" s="251">
        <f>IF(O120="snížená",K120,0)</f>
        <v>0</v>
      </c>
      <c r="BG120" s="251">
        <f>IF(O120="zákl. přenesená",K120,0)</f>
        <v>0</v>
      </c>
      <c r="BH120" s="251">
        <f>IF(O120="sníž. přenesená",K120,0)</f>
        <v>0</v>
      </c>
      <c r="BI120" s="251">
        <f>IF(O120="nulová",K120,0)</f>
        <v>0</v>
      </c>
      <c r="BJ120" s="18" t="s">
        <v>176</v>
      </c>
      <c r="BK120" s="251">
        <f>ROUND(P120*H120,2)</f>
        <v>0</v>
      </c>
      <c r="BL120" s="18" t="s">
        <v>176</v>
      </c>
      <c r="BM120" s="250" t="s">
        <v>953</v>
      </c>
    </row>
    <row r="121" s="2" customFormat="1">
      <c r="A121" s="40"/>
      <c r="B121" s="41"/>
      <c r="C121" s="42"/>
      <c r="D121" s="252" t="s">
        <v>178</v>
      </c>
      <c r="E121" s="42"/>
      <c r="F121" s="253" t="s">
        <v>952</v>
      </c>
      <c r="G121" s="42"/>
      <c r="H121" s="42"/>
      <c r="I121" s="154"/>
      <c r="J121" s="154"/>
      <c r="K121" s="42"/>
      <c r="L121" s="42"/>
      <c r="M121" s="46"/>
      <c r="N121" s="254"/>
      <c r="O121" s="255"/>
      <c r="P121" s="87"/>
      <c r="Q121" s="87"/>
      <c r="R121" s="87"/>
      <c r="S121" s="87"/>
      <c r="T121" s="87"/>
      <c r="U121" s="87"/>
      <c r="V121" s="87"/>
      <c r="W121" s="87"/>
      <c r="X121" s="87"/>
      <c r="Y121" s="88"/>
      <c r="Z121" s="40"/>
      <c r="AA121" s="40"/>
      <c r="AB121" s="40"/>
      <c r="AC121" s="40"/>
      <c r="AD121" s="40"/>
      <c r="AE121" s="40"/>
      <c r="AT121" s="18" t="s">
        <v>178</v>
      </c>
      <c r="AU121" s="18" t="s">
        <v>81</v>
      </c>
    </row>
    <row r="122" s="2" customFormat="1" ht="24" customHeight="1">
      <c r="A122" s="40"/>
      <c r="B122" s="41"/>
      <c r="C122" s="290" t="s">
        <v>326</v>
      </c>
      <c r="D122" s="290" t="s">
        <v>426</v>
      </c>
      <c r="E122" s="291" t="s">
        <v>954</v>
      </c>
      <c r="F122" s="292" t="s">
        <v>955</v>
      </c>
      <c r="G122" s="293" t="s">
        <v>203</v>
      </c>
      <c r="H122" s="294">
        <v>1</v>
      </c>
      <c r="I122" s="295"/>
      <c r="J122" s="296"/>
      <c r="K122" s="297">
        <f>ROUND(P122*H122,2)</f>
        <v>0</v>
      </c>
      <c r="L122" s="292" t="s">
        <v>175</v>
      </c>
      <c r="M122" s="298"/>
      <c r="N122" s="299" t="s">
        <v>36</v>
      </c>
      <c r="O122" s="246" t="s">
        <v>52</v>
      </c>
      <c r="P122" s="247">
        <f>I122+J122</f>
        <v>0</v>
      </c>
      <c r="Q122" s="247">
        <f>ROUND(I122*H122,2)</f>
        <v>0</v>
      </c>
      <c r="R122" s="247">
        <f>ROUND(J122*H122,2)</f>
        <v>0</v>
      </c>
      <c r="S122" s="87"/>
      <c r="T122" s="248">
        <f>S122*H122</f>
        <v>0</v>
      </c>
      <c r="U122" s="248">
        <v>0</v>
      </c>
      <c r="V122" s="248">
        <f>U122*H122</f>
        <v>0</v>
      </c>
      <c r="W122" s="248">
        <v>0</v>
      </c>
      <c r="X122" s="248">
        <f>W122*H122</f>
        <v>0</v>
      </c>
      <c r="Y122" s="249" t="s">
        <v>36</v>
      </c>
      <c r="Z122" s="40"/>
      <c r="AA122" s="40"/>
      <c r="AB122" s="40"/>
      <c r="AC122" s="40"/>
      <c r="AD122" s="40"/>
      <c r="AE122" s="40"/>
      <c r="AR122" s="250" t="s">
        <v>249</v>
      </c>
      <c r="AT122" s="250" t="s">
        <v>426</v>
      </c>
      <c r="AU122" s="250" t="s">
        <v>81</v>
      </c>
      <c r="AY122" s="18" t="s">
        <v>168</v>
      </c>
      <c r="BE122" s="251">
        <f>IF(O122="základní",K122,0)</f>
        <v>0</v>
      </c>
      <c r="BF122" s="251">
        <f>IF(O122="snížená",K122,0)</f>
        <v>0</v>
      </c>
      <c r="BG122" s="251">
        <f>IF(O122="zákl. přenesená",K122,0)</f>
        <v>0</v>
      </c>
      <c r="BH122" s="251">
        <f>IF(O122="sníž. přenesená",K122,0)</f>
        <v>0</v>
      </c>
      <c r="BI122" s="251">
        <f>IF(O122="nulová",K122,0)</f>
        <v>0</v>
      </c>
      <c r="BJ122" s="18" t="s">
        <v>176</v>
      </c>
      <c r="BK122" s="251">
        <f>ROUND(P122*H122,2)</f>
        <v>0</v>
      </c>
      <c r="BL122" s="18" t="s">
        <v>176</v>
      </c>
      <c r="BM122" s="250" t="s">
        <v>956</v>
      </c>
    </row>
    <row r="123" s="2" customFormat="1">
      <c r="A123" s="40"/>
      <c r="B123" s="41"/>
      <c r="C123" s="42"/>
      <c r="D123" s="252" t="s">
        <v>178</v>
      </c>
      <c r="E123" s="42"/>
      <c r="F123" s="253" t="s">
        <v>955</v>
      </c>
      <c r="G123" s="42"/>
      <c r="H123" s="42"/>
      <c r="I123" s="154"/>
      <c r="J123" s="154"/>
      <c r="K123" s="42"/>
      <c r="L123" s="42"/>
      <c r="M123" s="46"/>
      <c r="N123" s="254"/>
      <c r="O123" s="255"/>
      <c r="P123" s="87"/>
      <c r="Q123" s="87"/>
      <c r="R123" s="87"/>
      <c r="S123" s="87"/>
      <c r="T123" s="87"/>
      <c r="U123" s="87"/>
      <c r="V123" s="87"/>
      <c r="W123" s="87"/>
      <c r="X123" s="87"/>
      <c r="Y123" s="88"/>
      <c r="Z123" s="40"/>
      <c r="AA123" s="40"/>
      <c r="AB123" s="40"/>
      <c r="AC123" s="40"/>
      <c r="AD123" s="40"/>
      <c r="AE123" s="40"/>
      <c r="AT123" s="18" t="s">
        <v>178</v>
      </c>
      <c r="AU123" s="18" t="s">
        <v>81</v>
      </c>
    </row>
    <row r="124" s="2" customFormat="1" ht="24" customHeight="1">
      <c r="A124" s="40"/>
      <c r="B124" s="41"/>
      <c r="C124" s="290" t="s">
        <v>332</v>
      </c>
      <c r="D124" s="290" t="s">
        <v>426</v>
      </c>
      <c r="E124" s="291" t="s">
        <v>957</v>
      </c>
      <c r="F124" s="292" t="s">
        <v>958</v>
      </c>
      <c r="G124" s="293" t="s">
        <v>203</v>
      </c>
      <c r="H124" s="294">
        <v>1</v>
      </c>
      <c r="I124" s="295"/>
      <c r="J124" s="296"/>
      <c r="K124" s="297">
        <f>ROUND(P124*H124,2)</f>
        <v>0</v>
      </c>
      <c r="L124" s="292" t="s">
        <v>175</v>
      </c>
      <c r="M124" s="298"/>
      <c r="N124" s="299" t="s">
        <v>36</v>
      </c>
      <c r="O124" s="246" t="s">
        <v>52</v>
      </c>
      <c r="P124" s="247">
        <f>I124+J124</f>
        <v>0</v>
      </c>
      <c r="Q124" s="247">
        <f>ROUND(I124*H124,2)</f>
        <v>0</v>
      </c>
      <c r="R124" s="247">
        <f>ROUND(J124*H124,2)</f>
        <v>0</v>
      </c>
      <c r="S124" s="87"/>
      <c r="T124" s="248">
        <f>S124*H124</f>
        <v>0</v>
      </c>
      <c r="U124" s="248">
        <v>0</v>
      </c>
      <c r="V124" s="248">
        <f>U124*H124</f>
        <v>0</v>
      </c>
      <c r="W124" s="248">
        <v>0</v>
      </c>
      <c r="X124" s="248">
        <f>W124*H124</f>
        <v>0</v>
      </c>
      <c r="Y124" s="249" t="s">
        <v>36</v>
      </c>
      <c r="Z124" s="40"/>
      <c r="AA124" s="40"/>
      <c r="AB124" s="40"/>
      <c r="AC124" s="40"/>
      <c r="AD124" s="40"/>
      <c r="AE124" s="40"/>
      <c r="AR124" s="250" t="s">
        <v>249</v>
      </c>
      <c r="AT124" s="250" t="s">
        <v>426</v>
      </c>
      <c r="AU124" s="250" t="s">
        <v>81</v>
      </c>
      <c r="AY124" s="18" t="s">
        <v>168</v>
      </c>
      <c r="BE124" s="251">
        <f>IF(O124="základní",K124,0)</f>
        <v>0</v>
      </c>
      <c r="BF124" s="251">
        <f>IF(O124="snížená",K124,0)</f>
        <v>0</v>
      </c>
      <c r="BG124" s="251">
        <f>IF(O124="zákl. přenesená",K124,0)</f>
        <v>0</v>
      </c>
      <c r="BH124" s="251">
        <f>IF(O124="sníž. přenesená",K124,0)</f>
        <v>0</v>
      </c>
      <c r="BI124" s="251">
        <f>IF(O124="nulová",K124,0)</f>
        <v>0</v>
      </c>
      <c r="BJ124" s="18" t="s">
        <v>176</v>
      </c>
      <c r="BK124" s="251">
        <f>ROUND(P124*H124,2)</f>
        <v>0</v>
      </c>
      <c r="BL124" s="18" t="s">
        <v>176</v>
      </c>
      <c r="BM124" s="250" t="s">
        <v>959</v>
      </c>
    </row>
    <row r="125" s="2" customFormat="1">
      <c r="A125" s="40"/>
      <c r="B125" s="41"/>
      <c r="C125" s="42"/>
      <c r="D125" s="252" t="s">
        <v>178</v>
      </c>
      <c r="E125" s="42"/>
      <c r="F125" s="253" t="s">
        <v>958</v>
      </c>
      <c r="G125" s="42"/>
      <c r="H125" s="42"/>
      <c r="I125" s="154"/>
      <c r="J125" s="154"/>
      <c r="K125" s="42"/>
      <c r="L125" s="42"/>
      <c r="M125" s="46"/>
      <c r="N125" s="254"/>
      <c r="O125" s="255"/>
      <c r="P125" s="87"/>
      <c r="Q125" s="87"/>
      <c r="R125" s="87"/>
      <c r="S125" s="87"/>
      <c r="T125" s="87"/>
      <c r="U125" s="87"/>
      <c r="V125" s="87"/>
      <c r="W125" s="87"/>
      <c r="X125" s="87"/>
      <c r="Y125" s="88"/>
      <c r="Z125" s="40"/>
      <c r="AA125" s="40"/>
      <c r="AB125" s="40"/>
      <c r="AC125" s="40"/>
      <c r="AD125" s="40"/>
      <c r="AE125" s="40"/>
      <c r="AT125" s="18" t="s">
        <v>178</v>
      </c>
      <c r="AU125" s="18" t="s">
        <v>81</v>
      </c>
    </row>
    <row r="126" s="2" customFormat="1" ht="24" customHeight="1">
      <c r="A126" s="40"/>
      <c r="B126" s="41"/>
      <c r="C126" s="290" t="s">
        <v>212</v>
      </c>
      <c r="D126" s="290" t="s">
        <v>426</v>
      </c>
      <c r="E126" s="291" t="s">
        <v>960</v>
      </c>
      <c r="F126" s="292" t="s">
        <v>961</v>
      </c>
      <c r="G126" s="293" t="s">
        <v>203</v>
      </c>
      <c r="H126" s="294">
        <v>2</v>
      </c>
      <c r="I126" s="295"/>
      <c r="J126" s="296"/>
      <c r="K126" s="297">
        <f>ROUND(P126*H126,2)</f>
        <v>0</v>
      </c>
      <c r="L126" s="292" t="s">
        <v>175</v>
      </c>
      <c r="M126" s="298"/>
      <c r="N126" s="299" t="s">
        <v>36</v>
      </c>
      <c r="O126" s="246" t="s">
        <v>52</v>
      </c>
      <c r="P126" s="247">
        <f>I126+J126</f>
        <v>0</v>
      </c>
      <c r="Q126" s="247">
        <f>ROUND(I126*H126,2)</f>
        <v>0</v>
      </c>
      <c r="R126" s="247">
        <f>ROUND(J126*H126,2)</f>
        <v>0</v>
      </c>
      <c r="S126" s="87"/>
      <c r="T126" s="248">
        <f>S126*H126</f>
        <v>0</v>
      </c>
      <c r="U126" s="248">
        <v>0</v>
      </c>
      <c r="V126" s="248">
        <f>U126*H126</f>
        <v>0</v>
      </c>
      <c r="W126" s="248">
        <v>0</v>
      </c>
      <c r="X126" s="248">
        <f>W126*H126</f>
        <v>0</v>
      </c>
      <c r="Y126" s="249" t="s">
        <v>36</v>
      </c>
      <c r="Z126" s="40"/>
      <c r="AA126" s="40"/>
      <c r="AB126" s="40"/>
      <c r="AC126" s="40"/>
      <c r="AD126" s="40"/>
      <c r="AE126" s="40"/>
      <c r="AR126" s="250" t="s">
        <v>249</v>
      </c>
      <c r="AT126" s="250" t="s">
        <v>426</v>
      </c>
      <c r="AU126" s="250" t="s">
        <v>81</v>
      </c>
      <c r="AY126" s="18" t="s">
        <v>168</v>
      </c>
      <c r="BE126" s="251">
        <f>IF(O126="základní",K126,0)</f>
        <v>0</v>
      </c>
      <c r="BF126" s="251">
        <f>IF(O126="snížená",K126,0)</f>
        <v>0</v>
      </c>
      <c r="BG126" s="251">
        <f>IF(O126="zákl. přenesená",K126,0)</f>
        <v>0</v>
      </c>
      <c r="BH126" s="251">
        <f>IF(O126="sníž. přenesená",K126,0)</f>
        <v>0</v>
      </c>
      <c r="BI126" s="251">
        <f>IF(O126="nulová",K126,0)</f>
        <v>0</v>
      </c>
      <c r="BJ126" s="18" t="s">
        <v>176</v>
      </c>
      <c r="BK126" s="251">
        <f>ROUND(P126*H126,2)</f>
        <v>0</v>
      </c>
      <c r="BL126" s="18" t="s">
        <v>176</v>
      </c>
      <c r="BM126" s="250" t="s">
        <v>962</v>
      </c>
    </row>
    <row r="127" s="2" customFormat="1">
      <c r="A127" s="40"/>
      <c r="B127" s="41"/>
      <c r="C127" s="42"/>
      <c r="D127" s="252" t="s">
        <v>178</v>
      </c>
      <c r="E127" s="42"/>
      <c r="F127" s="253" t="s">
        <v>961</v>
      </c>
      <c r="G127" s="42"/>
      <c r="H127" s="42"/>
      <c r="I127" s="154"/>
      <c r="J127" s="154"/>
      <c r="K127" s="42"/>
      <c r="L127" s="42"/>
      <c r="M127" s="46"/>
      <c r="N127" s="254"/>
      <c r="O127" s="255"/>
      <c r="P127" s="87"/>
      <c r="Q127" s="87"/>
      <c r="R127" s="87"/>
      <c r="S127" s="87"/>
      <c r="T127" s="87"/>
      <c r="U127" s="87"/>
      <c r="V127" s="87"/>
      <c r="W127" s="87"/>
      <c r="X127" s="87"/>
      <c r="Y127" s="88"/>
      <c r="Z127" s="40"/>
      <c r="AA127" s="40"/>
      <c r="AB127" s="40"/>
      <c r="AC127" s="40"/>
      <c r="AD127" s="40"/>
      <c r="AE127" s="40"/>
      <c r="AT127" s="18" t="s">
        <v>178</v>
      </c>
      <c r="AU127" s="18" t="s">
        <v>81</v>
      </c>
    </row>
    <row r="128" s="2" customFormat="1" ht="24" customHeight="1">
      <c r="A128" s="40"/>
      <c r="B128" s="41"/>
      <c r="C128" s="290" t="s">
        <v>8</v>
      </c>
      <c r="D128" s="290" t="s">
        <v>426</v>
      </c>
      <c r="E128" s="291" t="s">
        <v>963</v>
      </c>
      <c r="F128" s="292" t="s">
        <v>964</v>
      </c>
      <c r="G128" s="293" t="s">
        <v>203</v>
      </c>
      <c r="H128" s="294">
        <v>180</v>
      </c>
      <c r="I128" s="295"/>
      <c r="J128" s="296"/>
      <c r="K128" s="297">
        <f>ROUND(P128*H128,2)</f>
        <v>0</v>
      </c>
      <c r="L128" s="292" t="s">
        <v>175</v>
      </c>
      <c r="M128" s="298"/>
      <c r="N128" s="299" t="s">
        <v>36</v>
      </c>
      <c r="O128" s="246" t="s">
        <v>52</v>
      </c>
      <c r="P128" s="247">
        <f>I128+J128</f>
        <v>0</v>
      </c>
      <c r="Q128" s="247">
        <f>ROUND(I128*H128,2)</f>
        <v>0</v>
      </c>
      <c r="R128" s="247">
        <f>ROUND(J128*H128,2)</f>
        <v>0</v>
      </c>
      <c r="S128" s="87"/>
      <c r="T128" s="248">
        <f>S128*H128</f>
        <v>0</v>
      </c>
      <c r="U128" s="248">
        <v>0</v>
      </c>
      <c r="V128" s="248">
        <f>U128*H128</f>
        <v>0</v>
      </c>
      <c r="W128" s="248">
        <v>0</v>
      </c>
      <c r="X128" s="248">
        <f>W128*H128</f>
        <v>0</v>
      </c>
      <c r="Y128" s="249" t="s">
        <v>36</v>
      </c>
      <c r="Z128" s="40"/>
      <c r="AA128" s="40"/>
      <c r="AB128" s="40"/>
      <c r="AC128" s="40"/>
      <c r="AD128" s="40"/>
      <c r="AE128" s="40"/>
      <c r="AR128" s="250" t="s">
        <v>249</v>
      </c>
      <c r="AT128" s="250" t="s">
        <v>426</v>
      </c>
      <c r="AU128" s="250" t="s">
        <v>81</v>
      </c>
      <c r="AY128" s="18" t="s">
        <v>168</v>
      </c>
      <c r="BE128" s="251">
        <f>IF(O128="základní",K128,0)</f>
        <v>0</v>
      </c>
      <c r="BF128" s="251">
        <f>IF(O128="snížená",K128,0)</f>
        <v>0</v>
      </c>
      <c r="BG128" s="251">
        <f>IF(O128="zákl. přenesená",K128,0)</f>
        <v>0</v>
      </c>
      <c r="BH128" s="251">
        <f>IF(O128="sníž. přenesená",K128,0)</f>
        <v>0</v>
      </c>
      <c r="BI128" s="251">
        <f>IF(O128="nulová",K128,0)</f>
        <v>0</v>
      </c>
      <c r="BJ128" s="18" t="s">
        <v>176</v>
      </c>
      <c r="BK128" s="251">
        <f>ROUND(P128*H128,2)</f>
        <v>0</v>
      </c>
      <c r="BL128" s="18" t="s">
        <v>176</v>
      </c>
      <c r="BM128" s="250" t="s">
        <v>965</v>
      </c>
    </row>
    <row r="129" s="2" customFormat="1">
      <c r="A129" s="40"/>
      <c r="B129" s="41"/>
      <c r="C129" s="42"/>
      <c r="D129" s="252" t="s">
        <v>178</v>
      </c>
      <c r="E129" s="42"/>
      <c r="F129" s="253" t="s">
        <v>964</v>
      </c>
      <c r="G129" s="42"/>
      <c r="H129" s="42"/>
      <c r="I129" s="154"/>
      <c r="J129" s="154"/>
      <c r="K129" s="42"/>
      <c r="L129" s="42"/>
      <c r="M129" s="46"/>
      <c r="N129" s="254"/>
      <c r="O129" s="255"/>
      <c r="P129" s="87"/>
      <c r="Q129" s="87"/>
      <c r="R129" s="87"/>
      <c r="S129" s="87"/>
      <c r="T129" s="87"/>
      <c r="U129" s="87"/>
      <c r="V129" s="87"/>
      <c r="W129" s="87"/>
      <c r="X129" s="87"/>
      <c r="Y129" s="88"/>
      <c r="Z129" s="40"/>
      <c r="AA129" s="40"/>
      <c r="AB129" s="40"/>
      <c r="AC129" s="40"/>
      <c r="AD129" s="40"/>
      <c r="AE129" s="40"/>
      <c r="AT129" s="18" t="s">
        <v>178</v>
      </c>
      <c r="AU129" s="18" t="s">
        <v>81</v>
      </c>
    </row>
    <row r="130" s="2" customFormat="1" ht="24" customHeight="1">
      <c r="A130" s="40"/>
      <c r="B130" s="41"/>
      <c r="C130" s="290" t="s">
        <v>347</v>
      </c>
      <c r="D130" s="290" t="s">
        <v>426</v>
      </c>
      <c r="E130" s="291" t="s">
        <v>966</v>
      </c>
      <c r="F130" s="292" t="s">
        <v>967</v>
      </c>
      <c r="G130" s="293" t="s">
        <v>203</v>
      </c>
      <c r="H130" s="294">
        <v>126</v>
      </c>
      <c r="I130" s="295"/>
      <c r="J130" s="296"/>
      <c r="K130" s="297">
        <f>ROUND(P130*H130,2)</f>
        <v>0</v>
      </c>
      <c r="L130" s="292" t="s">
        <v>175</v>
      </c>
      <c r="M130" s="298"/>
      <c r="N130" s="299" t="s">
        <v>36</v>
      </c>
      <c r="O130" s="246" t="s">
        <v>52</v>
      </c>
      <c r="P130" s="247">
        <f>I130+J130</f>
        <v>0</v>
      </c>
      <c r="Q130" s="247">
        <f>ROUND(I130*H130,2)</f>
        <v>0</v>
      </c>
      <c r="R130" s="247">
        <f>ROUND(J130*H130,2)</f>
        <v>0</v>
      </c>
      <c r="S130" s="87"/>
      <c r="T130" s="248">
        <f>S130*H130</f>
        <v>0</v>
      </c>
      <c r="U130" s="248">
        <v>0</v>
      </c>
      <c r="V130" s="248">
        <f>U130*H130</f>
        <v>0</v>
      </c>
      <c r="W130" s="248">
        <v>0</v>
      </c>
      <c r="X130" s="248">
        <f>W130*H130</f>
        <v>0</v>
      </c>
      <c r="Y130" s="249" t="s">
        <v>36</v>
      </c>
      <c r="Z130" s="40"/>
      <c r="AA130" s="40"/>
      <c r="AB130" s="40"/>
      <c r="AC130" s="40"/>
      <c r="AD130" s="40"/>
      <c r="AE130" s="40"/>
      <c r="AR130" s="250" t="s">
        <v>249</v>
      </c>
      <c r="AT130" s="250" t="s">
        <v>426</v>
      </c>
      <c r="AU130" s="250" t="s">
        <v>81</v>
      </c>
      <c r="AY130" s="18" t="s">
        <v>168</v>
      </c>
      <c r="BE130" s="251">
        <f>IF(O130="základní",K130,0)</f>
        <v>0</v>
      </c>
      <c r="BF130" s="251">
        <f>IF(O130="snížená",K130,0)</f>
        <v>0</v>
      </c>
      <c r="BG130" s="251">
        <f>IF(O130="zákl. přenesená",K130,0)</f>
        <v>0</v>
      </c>
      <c r="BH130" s="251">
        <f>IF(O130="sníž. přenesená",K130,0)</f>
        <v>0</v>
      </c>
      <c r="BI130" s="251">
        <f>IF(O130="nulová",K130,0)</f>
        <v>0</v>
      </c>
      <c r="BJ130" s="18" t="s">
        <v>176</v>
      </c>
      <c r="BK130" s="251">
        <f>ROUND(P130*H130,2)</f>
        <v>0</v>
      </c>
      <c r="BL130" s="18" t="s">
        <v>176</v>
      </c>
      <c r="BM130" s="250" t="s">
        <v>968</v>
      </c>
    </row>
    <row r="131" s="2" customFormat="1">
      <c r="A131" s="40"/>
      <c r="B131" s="41"/>
      <c r="C131" s="42"/>
      <c r="D131" s="252" t="s">
        <v>178</v>
      </c>
      <c r="E131" s="42"/>
      <c r="F131" s="253" t="s">
        <v>967</v>
      </c>
      <c r="G131" s="42"/>
      <c r="H131" s="42"/>
      <c r="I131" s="154"/>
      <c r="J131" s="154"/>
      <c r="K131" s="42"/>
      <c r="L131" s="42"/>
      <c r="M131" s="46"/>
      <c r="N131" s="254"/>
      <c r="O131" s="255"/>
      <c r="P131" s="87"/>
      <c r="Q131" s="87"/>
      <c r="R131" s="87"/>
      <c r="S131" s="87"/>
      <c r="T131" s="87"/>
      <c r="U131" s="87"/>
      <c r="V131" s="87"/>
      <c r="W131" s="87"/>
      <c r="X131" s="87"/>
      <c r="Y131" s="88"/>
      <c r="Z131" s="40"/>
      <c r="AA131" s="40"/>
      <c r="AB131" s="40"/>
      <c r="AC131" s="40"/>
      <c r="AD131" s="40"/>
      <c r="AE131" s="40"/>
      <c r="AT131" s="18" t="s">
        <v>178</v>
      </c>
      <c r="AU131" s="18" t="s">
        <v>81</v>
      </c>
    </row>
    <row r="132" s="2" customFormat="1" ht="24" customHeight="1">
      <c r="A132" s="40"/>
      <c r="B132" s="41"/>
      <c r="C132" s="290" t="s">
        <v>354</v>
      </c>
      <c r="D132" s="290" t="s">
        <v>426</v>
      </c>
      <c r="E132" s="291" t="s">
        <v>969</v>
      </c>
      <c r="F132" s="292" t="s">
        <v>970</v>
      </c>
      <c r="G132" s="293" t="s">
        <v>203</v>
      </c>
      <c r="H132" s="294">
        <v>306</v>
      </c>
      <c r="I132" s="295"/>
      <c r="J132" s="296"/>
      <c r="K132" s="297">
        <f>ROUND(P132*H132,2)</f>
        <v>0</v>
      </c>
      <c r="L132" s="292" t="s">
        <v>175</v>
      </c>
      <c r="M132" s="298"/>
      <c r="N132" s="299" t="s">
        <v>36</v>
      </c>
      <c r="O132" s="246" t="s">
        <v>52</v>
      </c>
      <c r="P132" s="247">
        <f>I132+J132</f>
        <v>0</v>
      </c>
      <c r="Q132" s="247">
        <f>ROUND(I132*H132,2)</f>
        <v>0</v>
      </c>
      <c r="R132" s="247">
        <f>ROUND(J132*H132,2)</f>
        <v>0</v>
      </c>
      <c r="S132" s="87"/>
      <c r="T132" s="248">
        <f>S132*H132</f>
        <v>0</v>
      </c>
      <c r="U132" s="248">
        <v>0</v>
      </c>
      <c r="V132" s="248">
        <f>U132*H132</f>
        <v>0</v>
      </c>
      <c r="W132" s="248">
        <v>0</v>
      </c>
      <c r="X132" s="248">
        <f>W132*H132</f>
        <v>0</v>
      </c>
      <c r="Y132" s="249" t="s">
        <v>36</v>
      </c>
      <c r="Z132" s="40"/>
      <c r="AA132" s="40"/>
      <c r="AB132" s="40"/>
      <c r="AC132" s="40"/>
      <c r="AD132" s="40"/>
      <c r="AE132" s="40"/>
      <c r="AR132" s="250" t="s">
        <v>249</v>
      </c>
      <c r="AT132" s="250" t="s">
        <v>426</v>
      </c>
      <c r="AU132" s="250" t="s">
        <v>81</v>
      </c>
      <c r="AY132" s="18" t="s">
        <v>168</v>
      </c>
      <c r="BE132" s="251">
        <f>IF(O132="základní",K132,0)</f>
        <v>0</v>
      </c>
      <c r="BF132" s="251">
        <f>IF(O132="snížená",K132,0)</f>
        <v>0</v>
      </c>
      <c r="BG132" s="251">
        <f>IF(O132="zákl. přenesená",K132,0)</f>
        <v>0</v>
      </c>
      <c r="BH132" s="251">
        <f>IF(O132="sníž. přenesená",K132,0)</f>
        <v>0</v>
      </c>
      <c r="BI132" s="251">
        <f>IF(O132="nulová",K132,0)</f>
        <v>0</v>
      </c>
      <c r="BJ132" s="18" t="s">
        <v>176</v>
      </c>
      <c r="BK132" s="251">
        <f>ROUND(P132*H132,2)</f>
        <v>0</v>
      </c>
      <c r="BL132" s="18" t="s">
        <v>176</v>
      </c>
      <c r="BM132" s="250" t="s">
        <v>971</v>
      </c>
    </row>
    <row r="133" s="2" customFormat="1">
      <c r="A133" s="40"/>
      <c r="B133" s="41"/>
      <c r="C133" s="42"/>
      <c r="D133" s="252" t="s">
        <v>178</v>
      </c>
      <c r="E133" s="42"/>
      <c r="F133" s="253" t="s">
        <v>970</v>
      </c>
      <c r="G133" s="42"/>
      <c r="H133" s="42"/>
      <c r="I133" s="154"/>
      <c r="J133" s="154"/>
      <c r="K133" s="42"/>
      <c r="L133" s="42"/>
      <c r="M133" s="46"/>
      <c r="N133" s="300"/>
      <c r="O133" s="301"/>
      <c r="P133" s="302"/>
      <c r="Q133" s="302"/>
      <c r="R133" s="302"/>
      <c r="S133" s="302"/>
      <c r="T133" s="302"/>
      <c r="U133" s="302"/>
      <c r="V133" s="302"/>
      <c r="W133" s="302"/>
      <c r="X133" s="302"/>
      <c r="Y133" s="303"/>
      <c r="Z133" s="40"/>
      <c r="AA133" s="40"/>
      <c r="AB133" s="40"/>
      <c r="AC133" s="40"/>
      <c r="AD133" s="40"/>
      <c r="AE133" s="40"/>
      <c r="AT133" s="18" t="s">
        <v>178</v>
      </c>
      <c r="AU133" s="18" t="s">
        <v>81</v>
      </c>
    </row>
    <row r="134" s="2" customFormat="1" ht="6.96" customHeight="1">
      <c r="A134" s="40"/>
      <c r="B134" s="62"/>
      <c r="C134" s="63"/>
      <c r="D134" s="63"/>
      <c r="E134" s="63"/>
      <c r="F134" s="63"/>
      <c r="G134" s="63"/>
      <c r="H134" s="63"/>
      <c r="I134" s="184"/>
      <c r="J134" s="184"/>
      <c r="K134" s="63"/>
      <c r="L134" s="63"/>
      <c r="M134" s="46"/>
      <c r="N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GYM+D6vWvfBoqOqAcYeyadmZtRADdqUS584cVdYt60kU8gO2P2yXuOJUivJDmPNXFQSv+umKTuwyckOPASk+fA==" hashValue="kpuv/Zj0tUtrlrr1s7ggJpkN0bIYqGnCajw9UbLteVOzWD7tp6pt2kc+rrz8j89iIjoWa8hRiGWvFAS5l1azDQ==" algorithmName="SHA-512" password="CDD6"/>
  <autoFilter ref="C86:L133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5:H75"/>
    <mergeCell ref="E77:H77"/>
    <mergeCell ref="E79:H79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46" customWidth="1"/>
    <col min="11" max="11" width="20.17" style="1" customWidth="1"/>
    <col min="12" max="12" width="15.5" style="1" customWidth="1"/>
    <col min="13" max="13" width="9.33" style="1" customWidth="1"/>
    <col min="14" max="14" width="10.83" style="1" hidden="1" customWidth="1"/>
    <col min="15" max="15" width="9.33" style="1" hidden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4.17" style="1" hidden="1" customWidth="1"/>
    <col min="22" max="22" width="14.17" style="1" hidden="1" customWidth="1"/>
    <col min="23" max="23" width="14.17" style="1" hidden="1" customWidth="1"/>
    <col min="24" max="24" width="14.17" style="1" hidden="1" customWidth="1"/>
    <col min="25" max="25" width="14.17" style="1" hidden="1" customWidth="1"/>
    <col min="26" max="26" width="16.33" style="1" customWidth="1"/>
    <col min="27" max="27" width="12.33" style="1" customWidth="1"/>
    <col min="28" max="28" width="15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J2" s="1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9"/>
      <c r="K3" s="148"/>
      <c r="L3" s="148"/>
      <c r="M3" s="21"/>
      <c r="AT3" s="18" t="s">
        <v>90</v>
      </c>
    </row>
    <row r="4" s="1" customFormat="1" ht="24.96" customHeight="1">
      <c r="B4" s="21"/>
      <c r="D4" s="150" t="s">
        <v>132</v>
      </c>
      <c r="I4" s="146"/>
      <c r="J4" s="146"/>
      <c r="M4" s="21"/>
      <c r="N4" s="151" t="s">
        <v>11</v>
      </c>
      <c r="AT4" s="18" t="s">
        <v>5</v>
      </c>
    </row>
    <row r="5" s="1" customFormat="1" ht="6.96" customHeight="1">
      <c r="B5" s="21"/>
      <c r="I5" s="146"/>
      <c r="J5" s="146"/>
      <c r="M5" s="21"/>
    </row>
    <row r="6" s="1" customFormat="1" ht="12" customHeight="1">
      <c r="B6" s="21"/>
      <c r="D6" s="152" t="s">
        <v>17</v>
      </c>
      <c r="I6" s="146"/>
      <c r="J6" s="146"/>
      <c r="M6" s="21"/>
    </row>
    <row r="7" s="1" customFormat="1" ht="16.5" customHeight="1">
      <c r="B7" s="21"/>
      <c r="E7" s="153" t="str">
        <f>'Rekapitulace zakázky'!K6</f>
        <v xml:space="preserve">Oprava trati v úseku Teplice, zámecká zahrada - Úpořiny   ( změna č.1 po prohlídce staveniště )</v>
      </c>
      <c r="F7" s="152"/>
      <c r="G7" s="152"/>
      <c r="H7" s="152"/>
      <c r="I7" s="146"/>
      <c r="J7" s="146"/>
      <c r="M7" s="21"/>
    </row>
    <row r="8">
      <c r="B8" s="21"/>
      <c r="D8" s="152" t="s">
        <v>133</v>
      </c>
      <c r="M8" s="21"/>
    </row>
    <row r="9" s="1" customFormat="1" ht="16.5" customHeight="1">
      <c r="B9" s="21"/>
      <c r="E9" s="153" t="s">
        <v>972</v>
      </c>
      <c r="F9" s="1"/>
      <c r="G9" s="1"/>
      <c r="H9" s="1"/>
      <c r="I9" s="146"/>
      <c r="J9" s="146"/>
      <c r="M9" s="21"/>
    </row>
    <row r="10" s="1" customFormat="1" ht="12" customHeight="1">
      <c r="B10" s="21"/>
      <c r="D10" s="152" t="s">
        <v>135</v>
      </c>
      <c r="I10" s="146"/>
      <c r="J10" s="146"/>
      <c r="M10" s="21"/>
    </row>
    <row r="11" s="2" customFormat="1" ht="16.5" customHeight="1">
      <c r="A11" s="40"/>
      <c r="B11" s="46"/>
      <c r="C11" s="40"/>
      <c r="D11" s="40"/>
      <c r="E11" s="172" t="s">
        <v>973</v>
      </c>
      <c r="F11" s="40"/>
      <c r="G11" s="40"/>
      <c r="H11" s="40"/>
      <c r="I11" s="154"/>
      <c r="J11" s="154"/>
      <c r="K11" s="40"/>
      <c r="L11" s="40"/>
      <c r="M11" s="15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974</v>
      </c>
      <c r="E12" s="40"/>
      <c r="F12" s="40"/>
      <c r="G12" s="40"/>
      <c r="H12" s="40"/>
      <c r="I12" s="154"/>
      <c r="J12" s="154"/>
      <c r="K12" s="40"/>
      <c r="L12" s="40"/>
      <c r="M12" s="15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975</v>
      </c>
      <c r="F13" s="40"/>
      <c r="G13" s="40"/>
      <c r="H13" s="40"/>
      <c r="I13" s="154"/>
      <c r="J13" s="154"/>
      <c r="K13" s="40"/>
      <c r="L13" s="40"/>
      <c r="M13" s="15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54"/>
      <c r="J14" s="154"/>
      <c r="K14" s="40"/>
      <c r="L14" s="40"/>
      <c r="M14" s="15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2" t="s">
        <v>19</v>
      </c>
      <c r="E15" s="40"/>
      <c r="F15" s="138" t="s">
        <v>36</v>
      </c>
      <c r="G15" s="40"/>
      <c r="H15" s="40"/>
      <c r="I15" s="157" t="s">
        <v>21</v>
      </c>
      <c r="J15" s="158" t="s">
        <v>36</v>
      </c>
      <c r="K15" s="40"/>
      <c r="L15" s="40"/>
      <c r="M15" s="15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23</v>
      </c>
      <c r="E16" s="40"/>
      <c r="F16" s="138" t="s">
        <v>24</v>
      </c>
      <c r="G16" s="40"/>
      <c r="H16" s="40"/>
      <c r="I16" s="157" t="s">
        <v>25</v>
      </c>
      <c r="J16" s="159" t="str">
        <f>'Rekapitulace zakázky'!AN8</f>
        <v>2. 8. 2019</v>
      </c>
      <c r="K16" s="40"/>
      <c r="L16" s="40"/>
      <c r="M16" s="15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54"/>
      <c r="J17" s="154"/>
      <c r="K17" s="40"/>
      <c r="L17" s="40"/>
      <c r="M17" s="15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2" t="s">
        <v>31</v>
      </c>
      <c r="E18" s="40"/>
      <c r="F18" s="40"/>
      <c r="G18" s="40"/>
      <c r="H18" s="40"/>
      <c r="I18" s="157" t="s">
        <v>32</v>
      </c>
      <c r="J18" s="158" t="s">
        <v>33</v>
      </c>
      <c r="K18" s="40"/>
      <c r="L18" s="40"/>
      <c r="M18" s="15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8" t="s">
        <v>34</v>
      </c>
      <c r="F19" s="40"/>
      <c r="G19" s="40"/>
      <c r="H19" s="40"/>
      <c r="I19" s="157" t="s">
        <v>35</v>
      </c>
      <c r="J19" s="158" t="s">
        <v>36</v>
      </c>
      <c r="K19" s="40"/>
      <c r="L19" s="40"/>
      <c r="M19" s="15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54"/>
      <c r="J20" s="154"/>
      <c r="K20" s="40"/>
      <c r="L20" s="40"/>
      <c r="M20" s="15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2" t="s">
        <v>37</v>
      </c>
      <c r="E21" s="40"/>
      <c r="F21" s="40"/>
      <c r="G21" s="40"/>
      <c r="H21" s="40"/>
      <c r="I21" s="157" t="s">
        <v>32</v>
      </c>
      <c r="J21" s="34" t="str">
        <f>'Rekapitulace zakázky'!AN13</f>
        <v>Vyplň údaj</v>
      </c>
      <c r="K21" s="40"/>
      <c r="L21" s="40"/>
      <c r="M21" s="15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zakázky'!E14</f>
        <v>Vyplň údaj</v>
      </c>
      <c r="F22" s="138"/>
      <c r="G22" s="138"/>
      <c r="H22" s="138"/>
      <c r="I22" s="157" t="s">
        <v>35</v>
      </c>
      <c r="J22" s="34" t="str">
        <f>'Rekapitulace zakázky'!AN14</f>
        <v>Vyplň údaj</v>
      </c>
      <c r="K22" s="40"/>
      <c r="L22" s="40"/>
      <c r="M22" s="15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54"/>
      <c r="J23" s="154"/>
      <c r="K23" s="40"/>
      <c r="L23" s="40"/>
      <c r="M23" s="15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2" t="s">
        <v>39</v>
      </c>
      <c r="E24" s="40"/>
      <c r="F24" s="40"/>
      <c r="G24" s="40"/>
      <c r="H24" s="40"/>
      <c r="I24" s="157" t="s">
        <v>32</v>
      </c>
      <c r="J24" s="158" t="str">
        <f>IF('Rekapitulace zakázky'!AN16="","",'Rekapitulace zakázky'!AN16)</f>
        <v/>
      </c>
      <c r="K24" s="40"/>
      <c r="L24" s="40"/>
      <c r="M24" s="15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8" t="str">
        <f>IF('Rekapitulace zakázky'!E17="","",'Rekapitulace zakázky'!E17)</f>
        <v xml:space="preserve"> </v>
      </c>
      <c r="F25" s="40"/>
      <c r="G25" s="40"/>
      <c r="H25" s="40"/>
      <c r="I25" s="157" t="s">
        <v>35</v>
      </c>
      <c r="J25" s="158" t="str">
        <f>IF('Rekapitulace zakázky'!AN17="","",'Rekapitulace zakázky'!AN17)</f>
        <v/>
      </c>
      <c r="K25" s="40"/>
      <c r="L25" s="40"/>
      <c r="M25" s="15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54"/>
      <c r="J26" s="154"/>
      <c r="K26" s="40"/>
      <c r="L26" s="40"/>
      <c r="M26" s="15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2" t="s">
        <v>41</v>
      </c>
      <c r="E27" s="40"/>
      <c r="F27" s="40"/>
      <c r="G27" s="40"/>
      <c r="H27" s="40"/>
      <c r="I27" s="157" t="s">
        <v>32</v>
      </c>
      <c r="J27" s="158" t="s">
        <v>36</v>
      </c>
      <c r="K27" s="40"/>
      <c r="L27" s="40"/>
      <c r="M27" s="15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8" t="s">
        <v>42</v>
      </c>
      <c r="F28" s="40"/>
      <c r="G28" s="40"/>
      <c r="H28" s="40"/>
      <c r="I28" s="157" t="s">
        <v>35</v>
      </c>
      <c r="J28" s="158" t="s">
        <v>36</v>
      </c>
      <c r="K28" s="40"/>
      <c r="L28" s="40"/>
      <c r="M28" s="15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54"/>
      <c r="J29" s="154"/>
      <c r="K29" s="40"/>
      <c r="L29" s="40"/>
      <c r="M29" s="15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2" t="s">
        <v>43</v>
      </c>
      <c r="E30" s="40"/>
      <c r="F30" s="40"/>
      <c r="G30" s="40"/>
      <c r="H30" s="40"/>
      <c r="I30" s="154"/>
      <c r="J30" s="154"/>
      <c r="K30" s="40"/>
      <c r="L30" s="40"/>
      <c r="M30" s="15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51" customHeight="1">
      <c r="A31" s="160"/>
      <c r="B31" s="161"/>
      <c r="C31" s="160"/>
      <c r="D31" s="160"/>
      <c r="E31" s="162" t="s">
        <v>44</v>
      </c>
      <c r="F31" s="162"/>
      <c r="G31" s="162"/>
      <c r="H31" s="162"/>
      <c r="I31" s="163"/>
      <c r="J31" s="163"/>
      <c r="K31" s="160"/>
      <c r="L31" s="160"/>
      <c r="M31" s="164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54"/>
      <c r="J32" s="154"/>
      <c r="K32" s="40"/>
      <c r="L32" s="40"/>
      <c r="M32" s="15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5"/>
      <c r="E33" s="165"/>
      <c r="F33" s="165"/>
      <c r="G33" s="165"/>
      <c r="H33" s="165"/>
      <c r="I33" s="166"/>
      <c r="J33" s="166"/>
      <c r="K33" s="165"/>
      <c r="L33" s="165"/>
      <c r="M33" s="15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>
      <c r="A34" s="40"/>
      <c r="B34" s="46"/>
      <c r="C34" s="40"/>
      <c r="D34" s="40"/>
      <c r="E34" s="152" t="s">
        <v>137</v>
      </c>
      <c r="F34" s="40"/>
      <c r="G34" s="40"/>
      <c r="H34" s="40"/>
      <c r="I34" s="154"/>
      <c r="J34" s="154"/>
      <c r="K34" s="167">
        <f>I69</f>
        <v>0</v>
      </c>
      <c r="L34" s="40"/>
      <c r="M34" s="15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>
      <c r="A35" s="40"/>
      <c r="B35" s="46"/>
      <c r="C35" s="40"/>
      <c r="D35" s="40"/>
      <c r="E35" s="152" t="s">
        <v>138</v>
      </c>
      <c r="F35" s="40"/>
      <c r="G35" s="40"/>
      <c r="H35" s="40"/>
      <c r="I35" s="154"/>
      <c r="J35" s="154"/>
      <c r="K35" s="167">
        <f>J69</f>
        <v>0</v>
      </c>
      <c r="L35" s="40"/>
      <c r="M35" s="15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25.44" customHeight="1">
      <c r="A36" s="40"/>
      <c r="B36" s="46"/>
      <c r="C36" s="40"/>
      <c r="D36" s="168" t="s">
        <v>45</v>
      </c>
      <c r="E36" s="40"/>
      <c r="F36" s="40"/>
      <c r="G36" s="40"/>
      <c r="H36" s="40"/>
      <c r="I36" s="154"/>
      <c r="J36" s="154"/>
      <c r="K36" s="169">
        <f>ROUND(K94, 2)</f>
        <v>0</v>
      </c>
      <c r="L36" s="40"/>
      <c r="M36" s="15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6.96" customHeight="1">
      <c r="A37" s="40"/>
      <c r="B37" s="46"/>
      <c r="C37" s="40"/>
      <c r="D37" s="165"/>
      <c r="E37" s="165"/>
      <c r="F37" s="165"/>
      <c r="G37" s="165"/>
      <c r="H37" s="165"/>
      <c r="I37" s="166"/>
      <c r="J37" s="166"/>
      <c r="K37" s="165"/>
      <c r="L37" s="165"/>
      <c r="M37" s="15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40"/>
      <c r="F38" s="170" t="s">
        <v>47</v>
      </c>
      <c r="G38" s="40"/>
      <c r="H38" s="40"/>
      <c r="I38" s="171" t="s">
        <v>46</v>
      </c>
      <c r="J38" s="154"/>
      <c r="K38" s="170" t="s">
        <v>48</v>
      </c>
      <c r="L38" s="40"/>
      <c r="M38" s="15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172" t="s">
        <v>49</v>
      </c>
      <c r="E39" s="152" t="s">
        <v>50</v>
      </c>
      <c r="F39" s="167">
        <f>ROUND((SUM(BE94:BE109)),  2)</f>
        <v>0</v>
      </c>
      <c r="G39" s="40"/>
      <c r="H39" s="40"/>
      <c r="I39" s="173">
        <v>0.20999999999999999</v>
      </c>
      <c r="J39" s="154"/>
      <c r="K39" s="167">
        <f>ROUND(((SUM(BE94:BE109))*I39),  2)</f>
        <v>0</v>
      </c>
      <c r="L39" s="40"/>
      <c r="M39" s="15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2" t="s">
        <v>51</v>
      </c>
      <c r="F40" s="167">
        <f>ROUND((SUM(BF94:BF109)),  2)</f>
        <v>0</v>
      </c>
      <c r="G40" s="40"/>
      <c r="H40" s="40"/>
      <c r="I40" s="173">
        <v>0.14999999999999999</v>
      </c>
      <c r="J40" s="154"/>
      <c r="K40" s="167">
        <f>ROUND(((SUM(BF94:BF109))*I40),  2)</f>
        <v>0</v>
      </c>
      <c r="L40" s="40"/>
      <c r="M40" s="15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14.4" customHeight="1">
      <c r="A41" s="40"/>
      <c r="B41" s="46"/>
      <c r="C41" s="40"/>
      <c r="D41" s="152" t="s">
        <v>49</v>
      </c>
      <c r="E41" s="152" t="s">
        <v>52</v>
      </c>
      <c r="F41" s="167">
        <f>ROUND((SUM(BG94:BG109)),  2)</f>
        <v>0</v>
      </c>
      <c r="G41" s="40"/>
      <c r="H41" s="40"/>
      <c r="I41" s="173">
        <v>0.20999999999999999</v>
      </c>
      <c r="J41" s="154"/>
      <c r="K41" s="167">
        <f>0</f>
        <v>0</v>
      </c>
      <c r="L41" s="40"/>
      <c r="M41" s="15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152" t="s">
        <v>53</v>
      </c>
      <c r="F42" s="167">
        <f>ROUND((SUM(BH94:BH109)),  2)</f>
        <v>0</v>
      </c>
      <c r="G42" s="40"/>
      <c r="H42" s="40"/>
      <c r="I42" s="173">
        <v>0.14999999999999999</v>
      </c>
      <c r="J42" s="154"/>
      <c r="K42" s="167">
        <f>0</f>
        <v>0</v>
      </c>
      <c r="L42" s="40"/>
      <c r="M42" s="15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2" customFormat="1" ht="14.4" customHeight="1">
      <c r="A43" s="40"/>
      <c r="B43" s="46"/>
      <c r="C43" s="40"/>
      <c r="D43" s="40"/>
      <c r="E43" s="152" t="s">
        <v>54</v>
      </c>
      <c r="F43" s="167">
        <f>ROUND((SUM(BI94:BI109)),  2)</f>
        <v>0</v>
      </c>
      <c r="G43" s="40"/>
      <c r="H43" s="40"/>
      <c r="I43" s="173">
        <v>0</v>
      </c>
      <c r="J43" s="154"/>
      <c r="K43" s="167">
        <f>0</f>
        <v>0</v>
      </c>
      <c r="L43" s="40"/>
      <c r="M43" s="15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6"/>
      <c r="C44" s="40"/>
      <c r="D44" s="40"/>
      <c r="E44" s="40"/>
      <c r="F44" s="40"/>
      <c r="G44" s="40"/>
      <c r="H44" s="40"/>
      <c r="I44" s="154"/>
      <c r="J44" s="154"/>
      <c r="K44" s="40"/>
      <c r="L44" s="40"/>
      <c r="M44" s="15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5.44" customHeight="1">
      <c r="A45" s="40"/>
      <c r="B45" s="46"/>
      <c r="C45" s="174"/>
      <c r="D45" s="175" t="s">
        <v>55</v>
      </c>
      <c r="E45" s="176"/>
      <c r="F45" s="176"/>
      <c r="G45" s="177" t="s">
        <v>56</v>
      </c>
      <c r="H45" s="178" t="s">
        <v>57</v>
      </c>
      <c r="I45" s="179"/>
      <c r="J45" s="179"/>
      <c r="K45" s="180">
        <f>SUM(K36:K43)</f>
        <v>0</v>
      </c>
      <c r="L45" s="181"/>
      <c r="M45" s="155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4.4" customHeight="1">
      <c r="A46" s="40"/>
      <c r="B46" s="182"/>
      <c r="C46" s="183"/>
      <c r="D46" s="183"/>
      <c r="E46" s="183"/>
      <c r="F46" s="183"/>
      <c r="G46" s="183"/>
      <c r="H46" s="183"/>
      <c r="I46" s="184"/>
      <c r="J46" s="184"/>
      <c r="K46" s="183"/>
      <c r="L46" s="183"/>
      <c r="M46" s="155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50" s="2" customFormat="1" ht="6.96" customHeight="1">
      <c r="A50" s="40"/>
      <c r="B50" s="185"/>
      <c r="C50" s="186"/>
      <c r="D50" s="186"/>
      <c r="E50" s="186"/>
      <c r="F50" s="186"/>
      <c r="G50" s="186"/>
      <c r="H50" s="186"/>
      <c r="I50" s="187"/>
      <c r="J50" s="187"/>
      <c r="K50" s="186"/>
      <c r="L50" s="186"/>
      <c r="M50" s="155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24.96" customHeight="1">
      <c r="A51" s="40"/>
      <c r="B51" s="41"/>
      <c r="C51" s="24" t="s">
        <v>139</v>
      </c>
      <c r="D51" s="42"/>
      <c r="E51" s="42"/>
      <c r="F51" s="42"/>
      <c r="G51" s="42"/>
      <c r="H51" s="42"/>
      <c r="I51" s="154"/>
      <c r="J51" s="154"/>
      <c r="K51" s="42"/>
      <c r="L51" s="42"/>
      <c r="M51" s="155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6.96" customHeight="1">
      <c r="A52" s="40"/>
      <c r="B52" s="41"/>
      <c r="C52" s="42"/>
      <c r="D52" s="42"/>
      <c r="E52" s="42"/>
      <c r="F52" s="42"/>
      <c r="G52" s="42"/>
      <c r="H52" s="42"/>
      <c r="I52" s="154"/>
      <c r="J52" s="154"/>
      <c r="K52" s="42"/>
      <c r="L52" s="42"/>
      <c r="M52" s="155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17</v>
      </c>
      <c r="D53" s="42"/>
      <c r="E53" s="42"/>
      <c r="F53" s="42"/>
      <c r="G53" s="42"/>
      <c r="H53" s="42"/>
      <c r="I53" s="154"/>
      <c r="J53" s="154"/>
      <c r="K53" s="42"/>
      <c r="L53" s="42"/>
      <c r="M53" s="155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188" t="str">
        <f>E7</f>
        <v xml:space="preserve">Oprava trati v úseku Teplice, zámecká zahrada - Úpořiny   ( změna č.1 po prohlídce staveniště )</v>
      </c>
      <c r="F54" s="33"/>
      <c r="G54" s="33"/>
      <c r="H54" s="33"/>
      <c r="I54" s="154"/>
      <c r="J54" s="154"/>
      <c r="K54" s="42"/>
      <c r="L54" s="42"/>
      <c r="M54" s="155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146"/>
      <c r="J55" s="146"/>
      <c r="K55" s="23"/>
      <c r="L55" s="23"/>
      <c r="M55" s="21"/>
    </row>
    <row r="56" s="1" customFormat="1" ht="16.5" customHeight="1">
      <c r="B56" s="22"/>
      <c r="C56" s="23"/>
      <c r="D56" s="23"/>
      <c r="E56" s="188" t="s">
        <v>972</v>
      </c>
      <c r="F56" s="23"/>
      <c r="G56" s="23"/>
      <c r="H56" s="23"/>
      <c r="I56" s="146"/>
      <c r="J56" s="146"/>
      <c r="K56" s="23"/>
      <c r="L56" s="23"/>
      <c r="M56" s="21"/>
    </row>
    <row r="57" s="1" customFormat="1" ht="12" customHeight="1">
      <c r="B57" s="22"/>
      <c r="C57" s="33" t="s">
        <v>135</v>
      </c>
      <c r="D57" s="23"/>
      <c r="E57" s="23"/>
      <c r="F57" s="23"/>
      <c r="G57" s="23"/>
      <c r="H57" s="23"/>
      <c r="I57" s="146"/>
      <c r="J57" s="146"/>
      <c r="K57" s="23"/>
      <c r="L57" s="23"/>
      <c r="M57" s="21"/>
    </row>
    <row r="58" s="2" customFormat="1" ht="16.5" customHeight="1">
      <c r="A58" s="40"/>
      <c r="B58" s="41"/>
      <c r="C58" s="42"/>
      <c r="D58" s="42"/>
      <c r="E58" s="54" t="s">
        <v>973</v>
      </c>
      <c r="F58" s="42"/>
      <c r="G58" s="42"/>
      <c r="H58" s="42"/>
      <c r="I58" s="154"/>
      <c r="J58" s="154"/>
      <c r="K58" s="42"/>
      <c r="L58" s="42"/>
      <c r="M58" s="155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2" customHeight="1">
      <c r="A59" s="40"/>
      <c r="B59" s="41"/>
      <c r="C59" s="33" t="s">
        <v>974</v>
      </c>
      <c r="D59" s="42"/>
      <c r="E59" s="42"/>
      <c r="F59" s="42"/>
      <c r="G59" s="42"/>
      <c r="H59" s="42"/>
      <c r="I59" s="154"/>
      <c r="J59" s="154"/>
      <c r="K59" s="42"/>
      <c r="L59" s="42"/>
      <c r="M59" s="155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6.5" customHeight="1">
      <c r="A60" s="40"/>
      <c r="B60" s="41"/>
      <c r="C60" s="42"/>
      <c r="D60" s="42"/>
      <c r="E60" s="72" t="str">
        <f>E13</f>
        <v>SO 1.1.1 - elektroinstalace</v>
      </c>
      <c r="F60" s="42"/>
      <c r="G60" s="42"/>
      <c r="H60" s="42"/>
      <c r="I60" s="154"/>
      <c r="J60" s="154"/>
      <c r="K60" s="42"/>
      <c r="L60" s="42"/>
      <c r="M60" s="15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54"/>
      <c r="J61" s="154"/>
      <c r="K61" s="42"/>
      <c r="L61" s="42"/>
      <c r="M61" s="15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2" customHeight="1">
      <c r="A62" s="40"/>
      <c r="B62" s="41"/>
      <c r="C62" s="33" t="s">
        <v>23</v>
      </c>
      <c r="D62" s="42"/>
      <c r="E62" s="42"/>
      <c r="F62" s="28" t="str">
        <f>F16</f>
        <v>TK Řetenice - Úpořiny</v>
      </c>
      <c r="G62" s="42"/>
      <c r="H62" s="42"/>
      <c r="I62" s="157" t="s">
        <v>25</v>
      </c>
      <c r="J62" s="159" t="str">
        <f>IF(J16="","",J16)</f>
        <v>2. 8. 2019</v>
      </c>
      <c r="K62" s="42"/>
      <c r="L62" s="42"/>
      <c r="M62" s="155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41"/>
      <c r="C63" s="42"/>
      <c r="D63" s="42"/>
      <c r="E63" s="42"/>
      <c r="F63" s="42"/>
      <c r="G63" s="42"/>
      <c r="H63" s="42"/>
      <c r="I63" s="154"/>
      <c r="J63" s="154"/>
      <c r="K63" s="42"/>
      <c r="L63" s="42"/>
      <c r="M63" s="155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5.15" customHeight="1">
      <c r="A64" s="40"/>
      <c r="B64" s="41"/>
      <c r="C64" s="33" t="s">
        <v>31</v>
      </c>
      <c r="D64" s="42"/>
      <c r="E64" s="42"/>
      <c r="F64" s="28" t="str">
        <f>E19</f>
        <v>SŽDC s.o. OŘ UNL, ST Most</v>
      </c>
      <c r="G64" s="42"/>
      <c r="H64" s="42"/>
      <c r="I64" s="157" t="s">
        <v>39</v>
      </c>
      <c r="J64" s="189" t="str">
        <f>E25</f>
        <v xml:space="preserve"> </v>
      </c>
      <c r="K64" s="42"/>
      <c r="L64" s="42"/>
      <c r="M64" s="15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15.15" customHeight="1">
      <c r="A65" s="40"/>
      <c r="B65" s="41"/>
      <c r="C65" s="33" t="s">
        <v>37</v>
      </c>
      <c r="D65" s="42"/>
      <c r="E65" s="42"/>
      <c r="F65" s="28" t="str">
        <f>IF(E22="","",E22)</f>
        <v>Vyplň údaj</v>
      </c>
      <c r="G65" s="42"/>
      <c r="H65" s="42"/>
      <c r="I65" s="157" t="s">
        <v>41</v>
      </c>
      <c r="J65" s="189" t="str">
        <f>E28</f>
        <v>Ing. Střítezský Petr</v>
      </c>
      <c r="K65" s="42"/>
      <c r="L65" s="42"/>
      <c r="M65" s="15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54"/>
      <c r="J66" s="154"/>
      <c r="K66" s="42"/>
      <c r="L66" s="42"/>
      <c r="M66" s="155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9.28" customHeight="1">
      <c r="A67" s="40"/>
      <c r="B67" s="41"/>
      <c r="C67" s="190" t="s">
        <v>140</v>
      </c>
      <c r="D67" s="191"/>
      <c r="E67" s="191"/>
      <c r="F67" s="191"/>
      <c r="G67" s="191"/>
      <c r="H67" s="191"/>
      <c r="I67" s="192" t="s">
        <v>141</v>
      </c>
      <c r="J67" s="192" t="s">
        <v>142</v>
      </c>
      <c r="K67" s="193" t="s">
        <v>143</v>
      </c>
      <c r="L67" s="191"/>
      <c r="M67" s="155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0.32" customHeight="1">
      <c r="A68" s="40"/>
      <c r="B68" s="41"/>
      <c r="C68" s="42"/>
      <c r="D68" s="42"/>
      <c r="E68" s="42"/>
      <c r="F68" s="42"/>
      <c r="G68" s="42"/>
      <c r="H68" s="42"/>
      <c r="I68" s="154"/>
      <c r="J68" s="154"/>
      <c r="K68" s="42"/>
      <c r="L68" s="42"/>
      <c r="M68" s="155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2.8" customHeight="1">
      <c r="A69" s="40"/>
      <c r="B69" s="41"/>
      <c r="C69" s="194" t="s">
        <v>79</v>
      </c>
      <c r="D69" s="42"/>
      <c r="E69" s="42"/>
      <c r="F69" s="42"/>
      <c r="G69" s="42"/>
      <c r="H69" s="42"/>
      <c r="I69" s="195">
        <f>Q94</f>
        <v>0</v>
      </c>
      <c r="J69" s="195">
        <f>R94</f>
        <v>0</v>
      </c>
      <c r="K69" s="105">
        <f>K94</f>
        <v>0</v>
      </c>
      <c r="L69" s="42"/>
      <c r="M69" s="155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U69" s="18" t="s">
        <v>144</v>
      </c>
    </row>
    <row r="70" s="9" customFormat="1" ht="24.96" customHeight="1">
      <c r="A70" s="9"/>
      <c r="B70" s="196"/>
      <c r="C70" s="197"/>
      <c r="D70" s="198" t="s">
        <v>147</v>
      </c>
      <c r="E70" s="199"/>
      <c r="F70" s="199"/>
      <c r="G70" s="199"/>
      <c r="H70" s="199"/>
      <c r="I70" s="200">
        <f>Q95</f>
        <v>0</v>
      </c>
      <c r="J70" s="200">
        <f>R95</f>
        <v>0</v>
      </c>
      <c r="K70" s="201">
        <f>K95</f>
        <v>0</v>
      </c>
      <c r="L70" s="197"/>
      <c r="M70" s="20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154"/>
      <c r="J71" s="154"/>
      <c r="K71" s="42"/>
      <c r="L71" s="42"/>
      <c r="M71" s="155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2"/>
      <c r="C72" s="63"/>
      <c r="D72" s="63"/>
      <c r="E72" s="63"/>
      <c r="F72" s="63"/>
      <c r="G72" s="63"/>
      <c r="H72" s="63"/>
      <c r="I72" s="184"/>
      <c r="J72" s="184"/>
      <c r="K72" s="63"/>
      <c r="L72" s="63"/>
      <c r="M72" s="155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4"/>
      <c r="C76" s="65"/>
      <c r="D76" s="65"/>
      <c r="E76" s="65"/>
      <c r="F76" s="65"/>
      <c r="G76" s="65"/>
      <c r="H76" s="65"/>
      <c r="I76" s="187"/>
      <c r="J76" s="187"/>
      <c r="K76" s="65"/>
      <c r="L76" s="65"/>
      <c r="M76" s="15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4" t="s">
        <v>148</v>
      </c>
      <c r="D77" s="42"/>
      <c r="E77" s="42"/>
      <c r="F77" s="42"/>
      <c r="G77" s="42"/>
      <c r="H77" s="42"/>
      <c r="I77" s="154"/>
      <c r="J77" s="154"/>
      <c r="K77" s="42"/>
      <c r="L77" s="42"/>
      <c r="M77" s="15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54"/>
      <c r="J78" s="154"/>
      <c r="K78" s="42"/>
      <c r="L78" s="42"/>
      <c r="M78" s="155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17</v>
      </c>
      <c r="D79" s="42"/>
      <c r="E79" s="42"/>
      <c r="F79" s="42"/>
      <c r="G79" s="42"/>
      <c r="H79" s="42"/>
      <c r="I79" s="154"/>
      <c r="J79" s="154"/>
      <c r="K79" s="42"/>
      <c r="L79" s="42"/>
      <c r="M79" s="155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88" t="str">
        <f>E7</f>
        <v xml:space="preserve">Oprava trati v úseku Teplice, zámecká zahrada - Úpořiny   ( změna č.1 po prohlídce staveniště )</v>
      </c>
      <c r="F80" s="33"/>
      <c r="G80" s="33"/>
      <c r="H80" s="33"/>
      <c r="I80" s="154"/>
      <c r="J80" s="154"/>
      <c r="K80" s="42"/>
      <c r="L80" s="42"/>
      <c r="M80" s="15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2"/>
      <c r="C81" s="33" t="s">
        <v>133</v>
      </c>
      <c r="D81" s="23"/>
      <c r="E81" s="23"/>
      <c r="F81" s="23"/>
      <c r="G81" s="23"/>
      <c r="H81" s="23"/>
      <c r="I81" s="146"/>
      <c r="J81" s="146"/>
      <c r="K81" s="23"/>
      <c r="L81" s="23"/>
      <c r="M81" s="21"/>
    </row>
    <row r="82" s="1" customFormat="1" ht="16.5" customHeight="1">
      <c r="B82" s="22"/>
      <c r="C82" s="23"/>
      <c r="D82" s="23"/>
      <c r="E82" s="188" t="s">
        <v>972</v>
      </c>
      <c r="F82" s="23"/>
      <c r="G82" s="23"/>
      <c r="H82" s="23"/>
      <c r="I82" s="146"/>
      <c r="J82" s="146"/>
      <c r="K82" s="23"/>
      <c r="L82" s="23"/>
      <c r="M82" s="21"/>
    </row>
    <row r="83" s="1" customFormat="1" ht="12" customHeight="1">
      <c r="B83" s="22"/>
      <c r="C83" s="33" t="s">
        <v>135</v>
      </c>
      <c r="D83" s="23"/>
      <c r="E83" s="23"/>
      <c r="F83" s="23"/>
      <c r="G83" s="23"/>
      <c r="H83" s="23"/>
      <c r="I83" s="146"/>
      <c r="J83" s="146"/>
      <c r="K83" s="23"/>
      <c r="L83" s="23"/>
      <c r="M83" s="21"/>
    </row>
    <row r="84" s="2" customFormat="1" ht="16.5" customHeight="1">
      <c r="A84" s="40"/>
      <c r="B84" s="41"/>
      <c r="C84" s="42"/>
      <c r="D84" s="42"/>
      <c r="E84" s="54" t="s">
        <v>973</v>
      </c>
      <c r="F84" s="42"/>
      <c r="G84" s="42"/>
      <c r="H84" s="42"/>
      <c r="I84" s="154"/>
      <c r="J84" s="154"/>
      <c r="K84" s="42"/>
      <c r="L84" s="42"/>
      <c r="M84" s="15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974</v>
      </c>
      <c r="D85" s="42"/>
      <c r="E85" s="42"/>
      <c r="F85" s="42"/>
      <c r="G85" s="42"/>
      <c r="H85" s="42"/>
      <c r="I85" s="154"/>
      <c r="J85" s="154"/>
      <c r="K85" s="42"/>
      <c r="L85" s="42"/>
      <c r="M85" s="15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2" t="str">
        <f>E13</f>
        <v>SO 1.1.1 - elektroinstalace</v>
      </c>
      <c r="F86" s="42"/>
      <c r="G86" s="42"/>
      <c r="H86" s="42"/>
      <c r="I86" s="154"/>
      <c r="J86" s="154"/>
      <c r="K86" s="42"/>
      <c r="L86" s="42"/>
      <c r="M86" s="15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54"/>
      <c r="J87" s="154"/>
      <c r="K87" s="42"/>
      <c r="L87" s="42"/>
      <c r="M87" s="15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23</v>
      </c>
      <c r="D88" s="42"/>
      <c r="E88" s="42"/>
      <c r="F88" s="28" t="str">
        <f>F16</f>
        <v>TK Řetenice - Úpořiny</v>
      </c>
      <c r="G88" s="42"/>
      <c r="H88" s="42"/>
      <c r="I88" s="157" t="s">
        <v>25</v>
      </c>
      <c r="J88" s="159" t="str">
        <f>IF(J16="","",J16)</f>
        <v>2. 8. 2019</v>
      </c>
      <c r="K88" s="42"/>
      <c r="L88" s="42"/>
      <c r="M88" s="15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154"/>
      <c r="J89" s="154"/>
      <c r="K89" s="42"/>
      <c r="L89" s="42"/>
      <c r="M89" s="15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3" t="s">
        <v>31</v>
      </c>
      <c r="D90" s="42"/>
      <c r="E90" s="42"/>
      <c r="F90" s="28" t="str">
        <f>E19</f>
        <v>SŽDC s.o. OŘ UNL, ST Most</v>
      </c>
      <c r="G90" s="42"/>
      <c r="H90" s="42"/>
      <c r="I90" s="157" t="s">
        <v>39</v>
      </c>
      <c r="J90" s="189" t="str">
        <f>E25</f>
        <v xml:space="preserve"> </v>
      </c>
      <c r="K90" s="42"/>
      <c r="L90" s="42"/>
      <c r="M90" s="15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37</v>
      </c>
      <c r="D91" s="42"/>
      <c r="E91" s="42"/>
      <c r="F91" s="28" t="str">
        <f>IF(E22="","",E22)</f>
        <v>Vyplň údaj</v>
      </c>
      <c r="G91" s="42"/>
      <c r="H91" s="42"/>
      <c r="I91" s="157" t="s">
        <v>41</v>
      </c>
      <c r="J91" s="189" t="str">
        <f>E28</f>
        <v>Ing. Střítezský Petr</v>
      </c>
      <c r="K91" s="42"/>
      <c r="L91" s="42"/>
      <c r="M91" s="15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154"/>
      <c r="J92" s="154"/>
      <c r="K92" s="42"/>
      <c r="L92" s="42"/>
      <c r="M92" s="15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209"/>
      <c r="B93" s="210"/>
      <c r="C93" s="211" t="s">
        <v>149</v>
      </c>
      <c r="D93" s="212" t="s">
        <v>64</v>
      </c>
      <c r="E93" s="212" t="s">
        <v>60</v>
      </c>
      <c r="F93" s="212" t="s">
        <v>61</v>
      </c>
      <c r="G93" s="212" t="s">
        <v>150</v>
      </c>
      <c r="H93" s="212" t="s">
        <v>151</v>
      </c>
      <c r="I93" s="213" t="s">
        <v>152</v>
      </c>
      <c r="J93" s="213" t="s">
        <v>153</v>
      </c>
      <c r="K93" s="212" t="s">
        <v>143</v>
      </c>
      <c r="L93" s="214" t="s">
        <v>154</v>
      </c>
      <c r="M93" s="215"/>
      <c r="N93" s="95" t="s">
        <v>36</v>
      </c>
      <c r="O93" s="96" t="s">
        <v>49</v>
      </c>
      <c r="P93" s="96" t="s">
        <v>155</v>
      </c>
      <c r="Q93" s="96" t="s">
        <v>156</v>
      </c>
      <c r="R93" s="96" t="s">
        <v>157</v>
      </c>
      <c r="S93" s="96" t="s">
        <v>158</v>
      </c>
      <c r="T93" s="96" t="s">
        <v>159</v>
      </c>
      <c r="U93" s="96" t="s">
        <v>160</v>
      </c>
      <c r="V93" s="96" t="s">
        <v>161</v>
      </c>
      <c r="W93" s="96" t="s">
        <v>162</v>
      </c>
      <c r="X93" s="96" t="s">
        <v>163</v>
      </c>
      <c r="Y93" s="97" t="s">
        <v>164</v>
      </c>
      <c r="Z93" s="209"/>
      <c r="AA93" s="209"/>
      <c r="AB93" s="209"/>
      <c r="AC93" s="209"/>
      <c r="AD93" s="209"/>
      <c r="AE93" s="209"/>
    </row>
    <row r="94" s="2" customFormat="1" ht="22.8" customHeight="1">
      <c r="A94" s="40"/>
      <c r="B94" s="41"/>
      <c r="C94" s="102" t="s">
        <v>165</v>
      </c>
      <c r="D94" s="42"/>
      <c r="E94" s="42"/>
      <c r="F94" s="42"/>
      <c r="G94" s="42"/>
      <c r="H94" s="42"/>
      <c r="I94" s="154"/>
      <c r="J94" s="154"/>
      <c r="K94" s="216">
        <f>BK94</f>
        <v>0</v>
      </c>
      <c r="L94" s="42"/>
      <c r="M94" s="46"/>
      <c r="N94" s="98"/>
      <c r="O94" s="217"/>
      <c r="P94" s="99"/>
      <c r="Q94" s="218">
        <f>Q95</f>
        <v>0</v>
      </c>
      <c r="R94" s="218">
        <f>R95</f>
        <v>0</v>
      </c>
      <c r="S94" s="99"/>
      <c r="T94" s="219">
        <f>T95</f>
        <v>0</v>
      </c>
      <c r="U94" s="99"/>
      <c r="V94" s="219">
        <f>V95</f>
        <v>0</v>
      </c>
      <c r="W94" s="99"/>
      <c r="X94" s="219">
        <f>X95</f>
        <v>0</v>
      </c>
      <c r="Y94" s="100"/>
      <c r="Z94" s="40"/>
      <c r="AA94" s="40"/>
      <c r="AB94" s="40"/>
      <c r="AC94" s="40"/>
      <c r="AD94" s="40"/>
      <c r="AE94" s="40"/>
      <c r="AT94" s="18" t="s">
        <v>80</v>
      </c>
      <c r="AU94" s="18" t="s">
        <v>144</v>
      </c>
      <c r="BK94" s="220">
        <f>BK95</f>
        <v>0</v>
      </c>
    </row>
    <row r="95" s="12" customFormat="1" ht="25.92" customHeight="1">
      <c r="A95" s="12"/>
      <c r="B95" s="221"/>
      <c r="C95" s="222"/>
      <c r="D95" s="223" t="s">
        <v>80</v>
      </c>
      <c r="E95" s="224" t="s">
        <v>398</v>
      </c>
      <c r="F95" s="224" t="s">
        <v>399</v>
      </c>
      <c r="G95" s="222"/>
      <c r="H95" s="222"/>
      <c r="I95" s="225"/>
      <c r="J95" s="225"/>
      <c r="K95" s="226">
        <f>BK95</f>
        <v>0</v>
      </c>
      <c r="L95" s="222"/>
      <c r="M95" s="227"/>
      <c r="N95" s="228"/>
      <c r="O95" s="229"/>
      <c r="P95" s="229"/>
      <c r="Q95" s="230">
        <f>SUM(Q96:Q109)</f>
        <v>0</v>
      </c>
      <c r="R95" s="230">
        <f>SUM(R96:R109)</f>
        <v>0</v>
      </c>
      <c r="S95" s="229"/>
      <c r="T95" s="231">
        <f>SUM(T96:T109)</f>
        <v>0</v>
      </c>
      <c r="U95" s="229"/>
      <c r="V95" s="231">
        <f>SUM(V96:V109)</f>
        <v>0</v>
      </c>
      <c r="W95" s="229"/>
      <c r="X95" s="231">
        <f>SUM(X96:X109)</f>
        <v>0</v>
      </c>
      <c r="Y95" s="232"/>
      <c r="Z95" s="12"/>
      <c r="AA95" s="12"/>
      <c r="AB95" s="12"/>
      <c r="AC95" s="12"/>
      <c r="AD95" s="12"/>
      <c r="AE95" s="12"/>
      <c r="AR95" s="233" t="s">
        <v>176</v>
      </c>
      <c r="AT95" s="234" t="s">
        <v>80</v>
      </c>
      <c r="AU95" s="234" t="s">
        <v>81</v>
      </c>
      <c r="AY95" s="233" t="s">
        <v>168</v>
      </c>
      <c r="BK95" s="235">
        <f>SUM(BK96:BK109)</f>
        <v>0</v>
      </c>
    </row>
    <row r="96" s="2" customFormat="1" ht="24" customHeight="1">
      <c r="A96" s="40"/>
      <c r="B96" s="41"/>
      <c r="C96" s="238" t="s">
        <v>88</v>
      </c>
      <c r="D96" s="238" t="s">
        <v>171</v>
      </c>
      <c r="E96" s="239" t="s">
        <v>976</v>
      </c>
      <c r="F96" s="240" t="s">
        <v>977</v>
      </c>
      <c r="G96" s="241" t="s">
        <v>203</v>
      </c>
      <c r="H96" s="242">
        <v>3</v>
      </c>
      <c r="I96" s="243"/>
      <c r="J96" s="243"/>
      <c r="K96" s="244">
        <f>ROUND(P96*H96,2)</f>
        <v>0</v>
      </c>
      <c r="L96" s="240" t="s">
        <v>175</v>
      </c>
      <c r="M96" s="46"/>
      <c r="N96" s="245" t="s">
        <v>36</v>
      </c>
      <c r="O96" s="246" t="s">
        <v>52</v>
      </c>
      <c r="P96" s="247">
        <f>I96+J96</f>
        <v>0</v>
      </c>
      <c r="Q96" s="247">
        <f>ROUND(I96*H96,2)</f>
        <v>0</v>
      </c>
      <c r="R96" s="247">
        <f>ROUND(J96*H96,2)</f>
        <v>0</v>
      </c>
      <c r="S96" s="87"/>
      <c r="T96" s="248">
        <f>S96*H96</f>
        <v>0</v>
      </c>
      <c r="U96" s="248">
        <v>0</v>
      </c>
      <c r="V96" s="248">
        <f>U96*H96</f>
        <v>0</v>
      </c>
      <c r="W96" s="248">
        <v>0</v>
      </c>
      <c r="X96" s="248">
        <f>W96*H96</f>
        <v>0</v>
      </c>
      <c r="Y96" s="249" t="s">
        <v>36</v>
      </c>
      <c r="Z96" s="40"/>
      <c r="AA96" s="40"/>
      <c r="AB96" s="40"/>
      <c r="AC96" s="40"/>
      <c r="AD96" s="40"/>
      <c r="AE96" s="40"/>
      <c r="AR96" s="250" t="s">
        <v>403</v>
      </c>
      <c r="AT96" s="250" t="s">
        <v>171</v>
      </c>
      <c r="AU96" s="250" t="s">
        <v>88</v>
      </c>
      <c r="AY96" s="18" t="s">
        <v>168</v>
      </c>
      <c r="BE96" s="251">
        <f>IF(O96="základní",K96,0)</f>
        <v>0</v>
      </c>
      <c r="BF96" s="251">
        <f>IF(O96="snížená",K96,0)</f>
        <v>0</v>
      </c>
      <c r="BG96" s="251">
        <f>IF(O96="zákl. přenesená",K96,0)</f>
        <v>0</v>
      </c>
      <c r="BH96" s="251">
        <f>IF(O96="sníž. přenesená",K96,0)</f>
        <v>0</v>
      </c>
      <c r="BI96" s="251">
        <f>IF(O96="nulová",K96,0)</f>
        <v>0</v>
      </c>
      <c r="BJ96" s="18" t="s">
        <v>176</v>
      </c>
      <c r="BK96" s="251">
        <f>ROUND(P96*H96,2)</f>
        <v>0</v>
      </c>
      <c r="BL96" s="18" t="s">
        <v>403</v>
      </c>
      <c r="BM96" s="250" t="s">
        <v>978</v>
      </c>
    </row>
    <row r="97" s="2" customFormat="1">
      <c r="A97" s="40"/>
      <c r="B97" s="41"/>
      <c r="C97" s="42"/>
      <c r="D97" s="252" t="s">
        <v>178</v>
      </c>
      <c r="E97" s="42"/>
      <c r="F97" s="253" t="s">
        <v>979</v>
      </c>
      <c r="G97" s="42"/>
      <c r="H97" s="42"/>
      <c r="I97" s="154"/>
      <c r="J97" s="154"/>
      <c r="K97" s="42"/>
      <c r="L97" s="42"/>
      <c r="M97" s="46"/>
      <c r="N97" s="254"/>
      <c r="O97" s="255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40"/>
      <c r="AA97" s="40"/>
      <c r="AB97" s="40"/>
      <c r="AC97" s="40"/>
      <c r="AD97" s="40"/>
      <c r="AE97" s="40"/>
      <c r="AT97" s="18" t="s">
        <v>178</v>
      </c>
      <c r="AU97" s="18" t="s">
        <v>88</v>
      </c>
    </row>
    <row r="98" s="2" customFormat="1" ht="24" customHeight="1">
      <c r="A98" s="40"/>
      <c r="B98" s="41"/>
      <c r="C98" s="238" t="s">
        <v>90</v>
      </c>
      <c r="D98" s="238" t="s">
        <v>171</v>
      </c>
      <c r="E98" s="239" t="s">
        <v>980</v>
      </c>
      <c r="F98" s="240" t="s">
        <v>981</v>
      </c>
      <c r="G98" s="241" t="s">
        <v>203</v>
      </c>
      <c r="H98" s="242">
        <v>3</v>
      </c>
      <c r="I98" s="243"/>
      <c r="J98" s="243"/>
      <c r="K98" s="244">
        <f>ROUND(P98*H98,2)</f>
        <v>0</v>
      </c>
      <c r="L98" s="240" t="s">
        <v>175</v>
      </c>
      <c r="M98" s="46"/>
      <c r="N98" s="245" t="s">
        <v>36</v>
      </c>
      <c r="O98" s="246" t="s">
        <v>52</v>
      </c>
      <c r="P98" s="247">
        <f>I98+J98</f>
        <v>0</v>
      </c>
      <c r="Q98" s="247">
        <f>ROUND(I98*H98,2)</f>
        <v>0</v>
      </c>
      <c r="R98" s="247">
        <f>ROUND(J98*H98,2)</f>
        <v>0</v>
      </c>
      <c r="S98" s="87"/>
      <c r="T98" s="248">
        <f>S98*H98</f>
        <v>0</v>
      </c>
      <c r="U98" s="248">
        <v>0</v>
      </c>
      <c r="V98" s="248">
        <f>U98*H98</f>
        <v>0</v>
      </c>
      <c r="W98" s="248">
        <v>0</v>
      </c>
      <c r="X98" s="248">
        <f>W98*H98</f>
        <v>0</v>
      </c>
      <c r="Y98" s="249" t="s">
        <v>36</v>
      </c>
      <c r="Z98" s="40"/>
      <c r="AA98" s="40"/>
      <c r="AB98" s="40"/>
      <c r="AC98" s="40"/>
      <c r="AD98" s="40"/>
      <c r="AE98" s="40"/>
      <c r="AR98" s="250" t="s">
        <v>403</v>
      </c>
      <c r="AT98" s="250" t="s">
        <v>171</v>
      </c>
      <c r="AU98" s="250" t="s">
        <v>88</v>
      </c>
      <c r="AY98" s="18" t="s">
        <v>168</v>
      </c>
      <c r="BE98" s="251">
        <f>IF(O98="základní",K98,0)</f>
        <v>0</v>
      </c>
      <c r="BF98" s="251">
        <f>IF(O98="snížená",K98,0)</f>
        <v>0</v>
      </c>
      <c r="BG98" s="251">
        <f>IF(O98="zákl. přenesená",K98,0)</f>
        <v>0</v>
      </c>
      <c r="BH98" s="251">
        <f>IF(O98="sníž. přenesená",K98,0)</f>
        <v>0</v>
      </c>
      <c r="BI98" s="251">
        <f>IF(O98="nulová",K98,0)</f>
        <v>0</v>
      </c>
      <c r="BJ98" s="18" t="s">
        <v>176</v>
      </c>
      <c r="BK98" s="251">
        <f>ROUND(P98*H98,2)</f>
        <v>0</v>
      </c>
      <c r="BL98" s="18" t="s">
        <v>403</v>
      </c>
      <c r="BM98" s="250" t="s">
        <v>982</v>
      </c>
    </row>
    <row r="99" s="2" customFormat="1">
      <c r="A99" s="40"/>
      <c r="B99" s="41"/>
      <c r="C99" s="42"/>
      <c r="D99" s="252" t="s">
        <v>178</v>
      </c>
      <c r="E99" s="42"/>
      <c r="F99" s="253" t="s">
        <v>983</v>
      </c>
      <c r="G99" s="42"/>
      <c r="H99" s="42"/>
      <c r="I99" s="154"/>
      <c r="J99" s="154"/>
      <c r="K99" s="42"/>
      <c r="L99" s="42"/>
      <c r="M99" s="46"/>
      <c r="N99" s="254"/>
      <c r="O99" s="255"/>
      <c r="P99" s="87"/>
      <c r="Q99" s="87"/>
      <c r="R99" s="87"/>
      <c r="S99" s="87"/>
      <c r="T99" s="87"/>
      <c r="U99" s="87"/>
      <c r="V99" s="87"/>
      <c r="W99" s="87"/>
      <c r="X99" s="87"/>
      <c r="Y99" s="88"/>
      <c r="Z99" s="40"/>
      <c r="AA99" s="40"/>
      <c r="AB99" s="40"/>
      <c r="AC99" s="40"/>
      <c r="AD99" s="40"/>
      <c r="AE99" s="40"/>
      <c r="AT99" s="18" t="s">
        <v>178</v>
      </c>
      <c r="AU99" s="18" t="s">
        <v>88</v>
      </c>
    </row>
    <row r="100" s="2" customFormat="1" ht="24" customHeight="1">
      <c r="A100" s="40"/>
      <c r="B100" s="41"/>
      <c r="C100" s="238" t="s">
        <v>119</v>
      </c>
      <c r="D100" s="238" t="s">
        <v>171</v>
      </c>
      <c r="E100" s="239" t="s">
        <v>984</v>
      </c>
      <c r="F100" s="240" t="s">
        <v>985</v>
      </c>
      <c r="G100" s="241" t="s">
        <v>224</v>
      </c>
      <c r="H100" s="242">
        <v>75</v>
      </c>
      <c r="I100" s="243"/>
      <c r="J100" s="243"/>
      <c r="K100" s="244">
        <f>ROUND(P100*H100,2)</f>
        <v>0</v>
      </c>
      <c r="L100" s="240" t="s">
        <v>175</v>
      </c>
      <c r="M100" s="46"/>
      <c r="N100" s="245" t="s">
        <v>36</v>
      </c>
      <c r="O100" s="246" t="s">
        <v>52</v>
      </c>
      <c r="P100" s="247">
        <f>I100+J100</f>
        <v>0</v>
      </c>
      <c r="Q100" s="247">
        <f>ROUND(I100*H100,2)</f>
        <v>0</v>
      </c>
      <c r="R100" s="247">
        <f>ROUND(J100*H100,2)</f>
        <v>0</v>
      </c>
      <c r="S100" s="87"/>
      <c r="T100" s="248">
        <f>S100*H100</f>
        <v>0</v>
      </c>
      <c r="U100" s="248">
        <v>0</v>
      </c>
      <c r="V100" s="248">
        <f>U100*H100</f>
        <v>0</v>
      </c>
      <c r="W100" s="248">
        <v>0</v>
      </c>
      <c r="X100" s="248">
        <f>W100*H100</f>
        <v>0</v>
      </c>
      <c r="Y100" s="249" t="s">
        <v>36</v>
      </c>
      <c r="Z100" s="40"/>
      <c r="AA100" s="40"/>
      <c r="AB100" s="40"/>
      <c r="AC100" s="40"/>
      <c r="AD100" s="40"/>
      <c r="AE100" s="40"/>
      <c r="AR100" s="250" t="s">
        <v>403</v>
      </c>
      <c r="AT100" s="250" t="s">
        <v>171</v>
      </c>
      <c r="AU100" s="250" t="s">
        <v>88</v>
      </c>
      <c r="AY100" s="18" t="s">
        <v>168</v>
      </c>
      <c r="BE100" s="251">
        <f>IF(O100="základní",K100,0)</f>
        <v>0</v>
      </c>
      <c r="BF100" s="251">
        <f>IF(O100="snížená",K100,0)</f>
        <v>0</v>
      </c>
      <c r="BG100" s="251">
        <f>IF(O100="zákl. přenesená",K100,0)</f>
        <v>0</v>
      </c>
      <c r="BH100" s="251">
        <f>IF(O100="sníž. přenesená",K100,0)</f>
        <v>0</v>
      </c>
      <c r="BI100" s="251">
        <f>IF(O100="nulová",K100,0)</f>
        <v>0</v>
      </c>
      <c r="BJ100" s="18" t="s">
        <v>176</v>
      </c>
      <c r="BK100" s="251">
        <f>ROUND(P100*H100,2)</f>
        <v>0</v>
      </c>
      <c r="BL100" s="18" t="s">
        <v>403</v>
      </c>
      <c r="BM100" s="250" t="s">
        <v>986</v>
      </c>
    </row>
    <row r="101" s="2" customFormat="1">
      <c r="A101" s="40"/>
      <c r="B101" s="41"/>
      <c r="C101" s="42"/>
      <c r="D101" s="252" t="s">
        <v>178</v>
      </c>
      <c r="E101" s="42"/>
      <c r="F101" s="253" t="s">
        <v>985</v>
      </c>
      <c r="G101" s="42"/>
      <c r="H101" s="42"/>
      <c r="I101" s="154"/>
      <c r="J101" s="154"/>
      <c r="K101" s="42"/>
      <c r="L101" s="42"/>
      <c r="M101" s="46"/>
      <c r="N101" s="254"/>
      <c r="O101" s="255"/>
      <c r="P101" s="87"/>
      <c r="Q101" s="87"/>
      <c r="R101" s="87"/>
      <c r="S101" s="87"/>
      <c r="T101" s="87"/>
      <c r="U101" s="87"/>
      <c r="V101" s="87"/>
      <c r="W101" s="87"/>
      <c r="X101" s="87"/>
      <c r="Y101" s="88"/>
      <c r="Z101" s="40"/>
      <c r="AA101" s="40"/>
      <c r="AB101" s="40"/>
      <c r="AC101" s="40"/>
      <c r="AD101" s="40"/>
      <c r="AE101" s="40"/>
      <c r="AT101" s="18" t="s">
        <v>178</v>
      </c>
      <c r="AU101" s="18" t="s">
        <v>88</v>
      </c>
    </row>
    <row r="102" s="2" customFormat="1" ht="24" customHeight="1">
      <c r="A102" s="40"/>
      <c r="B102" s="41"/>
      <c r="C102" s="238" t="s">
        <v>176</v>
      </c>
      <c r="D102" s="238" t="s">
        <v>171</v>
      </c>
      <c r="E102" s="239" t="s">
        <v>987</v>
      </c>
      <c r="F102" s="240" t="s">
        <v>988</v>
      </c>
      <c r="G102" s="241" t="s">
        <v>203</v>
      </c>
      <c r="H102" s="242">
        <v>8</v>
      </c>
      <c r="I102" s="243"/>
      <c r="J102" s="243"/>
      <c r="K102" s="244">
        <f>ROUND(P102*H102,2)</f>
        <v>0</v>
      </c>
      <c r="L102" s="240" t="s">
        <v>175</v>
      </c>
      <c r="M102" s="46"/>
      <c r="N102" s="245" t="s">
        <v>36</v>
      </c>
      <c r="O102" s="246" t="s">
        <v>52</v>
      </c>
      <c r="P102" s="247">
        <f>I102+J102</f>
        <v>0</v>
      </c>
      <c r="Q102" s="247">
        <f>ROUND(I102*H102,2)</f>
        <v>0</v>
      </c>
      <c r="R102" s="247">
        <f>ROUND(J102*H102,2)</f>
        <v>0</v>
      </c>
      <c r="S102" s="87"/>
      <c r="T102" s="248">
        <f>S102*H102</f>
        <v>0</v>
      </c>
      <c r="U102" s="248">
        <v>0</v>
      </c>
      <c r="V102" s="248">
        <f>U102*H102</f>
        <v>0</v>
      </c>
      <c r="W102" s="248">
        <v>0</v>
      </c>
      <c r="X102" s="248">
        <f>W102*H102</f>
        <v>0</v>
      </c>
      <c r="Y102" s="249" t="s">
        <v>36</v>
      </c>
      <c r="Z102" s="40"/>
      <c r="AA102" s="40"/>
      <c r="AB102" s="40"/>
      <c r="AC102" s="40"/>
      <c r="AD102" s="40"/>
      <c r="AE102" s="40"/>
      <c r="AR102" s="250" t="s">
        <v>403</v>
      </c>
      <c r="AT102" s="250" t="s">
        <v>171</v>
      </c>
      <c r="AU102" s="250" t="s">
        <v>88</v>
      </c>
      <c r="AY102" s="18" t="s">
        <v>168</v>
      </c>
      <c r="BE102" s="251">
        <f>IF(O102="základní",K102,0)</f>
        <v>0</v>
      </c>
      <c r="BF102" s="251">
        <f>IF(O102="snížená",K102,0)</f>
        <v>0</v>
      </c>
      <c r="BG102" s="251">
        <f>IF(O102="zákl. přenesená",K102,0)</f>
        <v>0</v>
      </c>
      <c r="BH102" s="251">
        <f>IF(O102="sníž. přenesená",K102,0)</f>
        <v>0</v>
      </c>
      <c r="BI102" s="251">
        <f>IF(O102="nulová",K102,0)</f>
        <v>0</v>
      </c>
      <c r="BJ102" s="18" t="s">
        <v>176</v>
      </c>
      <c r="BK102" s="251">
        <f>ROUND(P102*H102,2)</f>
        <v>0</v>
      </c>
      <c r="BL102" s="18" t="s">
        <v>403</v>
      </c>
      <c r="BM102" s="250" t="s">
        <v>989</v>
      </c>
    </row>
    <row r="103" s="2" customFormat="1">
      <c r="A103" s="40"/>
      <c r="B103" s="41"/>
      <c r="C103" s="42"/>
      <c r="D103" s="252" t="s">
        <v>178</v>
      </c>
      <c r="E103" s="42"/>
      <c r="F103" s="253" t="s">
        <v>990</v>
      </c>
      <c r="G103" s="42"/>
      <c r="H103" s="42"/>
      <c r="I103" s="154"/>
      <c r="J103" s="154"/>
      <c r="K103" s="42"/>
      <c r="L103" s="42"/>
      <c r="M103" s="46"/>
      <c r="N103" s="254"/>
      <c r="O103" s="255"/>
      <c r="P103" s="87"/>
      <c r="Q103" s="87"/>
      <c r="R103" s="87"/>
      <c r="S103" s="87"/>
      <c r="T103" s="87"/>
      <c r="U103" s="87"/>
      <c r="V103" s="87"/>
      <c r="W103" s="87"/>
      <c r="X103" s="87"/>
      <c r="Y103" s="88"/>
      <c r="Z103" s="40"/>
      <c r="AA103" s="40"/>
      <c r="AB103" s="40"/>
      <c r="AC103" s="40"/>
      <c r="AD103" s="40"/>
      <c r="AE103" s="40"/>
      <c r="AT103" s="18" t="s">
        <v>178</v>
      </c>
      <c r="AU103" s="18" t="s">
        <v>88</v>
      </c>
    </row>
    <row r="104" s="2" customFormat="1" ht="24" customHeight="1">
      <c r="A104" s="40"/>
      <c r="B104" s="41"/>
      <c r="C104" s="290" t="s">
        <v>169</v>
      </c>
      <c r="D104" s="290" t="s">
        <v>426</v>
      </c>
      <c r="E104" s="291" t="s">
        <v>991</v>
      </c>
      <c r="F104" s="292" t="s">
        <v>992</v>
      </c>
      <c r="G104" s="293" t="s">
        <v>224</v>
      </c>
      <c r="H104" s="294">
        <v>75</v>
      </c>
      <c r="I104" s="295"/>
      <c r="J104" s="296"/>
      <c r="K104" s="297">
        <f>ROUND(P104*H104,2)</f>
        <v>0</v>
      </c>
      <c r="L104" s="292" t="s">
        <v>175</v>
      </c>
      <c r="M104" s="298"/>
      <c r="N104" s="299" t="s">
        <v>36</v>
      </c>
      <c r="O104" s="246" t="s">
        <v>52</v>
      </c>
      <c r="P104" s="247">
        <f>I104+J104</f>
        <v>0</v>
      </c>
      <c r="Q104" s="247">
        <f>ROUND(I104*H104,2)</f>
        <v>0</v>
      </c>
      <c r="R104" s="247">
        <f>ROUND(J104*H104,2)</f>
        <v>0</v>
      </c>
      <c r="S104" s="87"/>
      <c r="T104" s="248">
        <f>S104*H104</f>
        <v>0</v>
      </c>
      <c r="U104" s="248">
        <v>0</v>
      </c>
      <c r="V104" s="248">
        <f>U104*H104</f>
        <v>0</v>
      </c>
      <c r="W104" s="248">
        <v>0</v>
      </c>
      <c r="X104" s="248">
        <f>W104*H104</f>
        <v>0</v>
      </c>
      <c r="Y104" s="249" t="s">
        <v>36</v>
      </c>
      <c r="Z104" s="40"/>
      <c r="AA104" s="40"/>
      <c r="AB104" s="40"/>
      <c r="AC104" s="40"/>
      <c r="AD104" s="40"/>
      <c r="AE104" s="40"/>
      <c r="AR104" s="250" t="s">
        <v>993</v>
      </c>
      <c r="AT104" s="250" t="s">
        <v>426</v>
      </c>
      <c r="AU104" s="250" t="s">
        <v>88</v>
      </c>
      <c r="AY104" s="18" t="s">
        <v>168</v>
      </c>
      <c r="BE104" s="251">
        <f>IF(O104="základní",K104,0)</f>
        <v>0</v>
      </c>
      <c r="BF104" s="251">
        <f>IF(O104="snížená",K104,0)</f>
        <v>0</v>
      </c>
      <c r="BG104" s="251">
        <f>IF(O104="zákl. přenesená",K104,0)</f>
        <v>0</v>
      </c>
      <c r="BH104" s="251">
        <f>IF(O104="sníž. přenesená",K104,0)</f>
        <v>0</v>
      </c>
      <c r="BI104" s="251">
        <f>IF(O104="nulová",K104,0)</f>
        <v>0</v>
      </c>
      <c r="BJ104" s="18" t="s">
        <v>176</v>
      </c>
      <c r="BK104" s="251">
        <f>ROUND(P104*H104,2)</f>
        <v>0</v>
      </c>
      <c r="BL104" s="18" t="s">
        <v>993</v>
      </c>
      <c r="BM104" s="250" t="s">
        <v>994</v>
      </c>
    </row>
    <row r="105" s="2" customFormat="1">
      <c r="A105" s="40"/>
      <c r="B105" s="41"/>
      <c r="C105" s="42"/>
      <c r="D105" s="252" t="s">
        <v>178</v>
      </c>
      <c r="E105" s="42"/>
      <c r="F105" s="253" t="s">
        <v>992</v>
      </c>
      <c r="G105" s="42"/>
      <c r="H105" s="42"/>
      <c r="I105" s="154"/>
      <c r="J105" s="154"/>
      <c r="K105" s="42"/>
      <c r="L105" s="42"/>
      <c r="M105" s="46"/>
      <c r="N105" s="254"/>
      <c r="O105" s="255"/>
      <c r="P105" s="87"/>
      <c r="Q105" s="87"/>
      <c r="R105" s="87"/>
      <c r="S105" s="87"/>
      <c r="T105" s="87"/>
      <c r="U105" s="87"/>
      <c r="V105" s="87"/>
      <c r="W105" s="87"/>
      <c r="X105" s="87"/>
      <c r="Y105" s="88"/>
      <c r="Z105" s="40"/>
      <c r="AA105" s="40"/>
      <c r="AB105" s="40"/>
      <c r="AC105" s="40"/>
      <c r="AD105" s="40"/>
      <c r="AE105" s="40"/>
      <c r="AT105" s="18" t="s">
        <v>178</v>
      </c>
      <c r="AU105" s="18" t="s">
        <v>88</v>
      </c>
    </row>
    <row r="106" s="2" customFormat="1" ht="24" customHeight="1">
      <c r="A106" s="40"/>
      <c r="B106" s="41"/>
      <c r="C106" s="290" t="s">
        <v>236</v>
      </c>
      <c r="D106" s="290" t="s">
        <v>426</v>
      </c>
      <c r="E106" s="291" t="s">
        <v>995</v>
      </c>
      <c r="F106" s="292" t="s">
        <v>996</v>
      </c>
      <c r="G106" s="293" t="s">
        <v>224</v>
      </c>
      <c r="H106" s="294">
        <v>15</v>
      </c>
      <c r="I106" s="295"/>
      <c r="J106" s="296"/>
      <c r="K106" s="297">
        <f>ROUND(P106*H106,2)</f>
        <v>0</v>
      </c>
      <c r="L106" s="292" t="s">
        <v>175</v>
      </c>
      <c r="M106" s="298"/>
      <c r="N106" s="299" t="s">
        <v>36</v>
      </c>
      <c r="O106" s="246" t="s">
        <v>52</v>
      </c>
      <c r="P106" s="247">
        <f>I106+J106</f>
        <v>0</v>
      </c>
      <c r="Q106" s="247">
        <f>ROUND(I106*H106,2)</f>
        <v>0</v>
      </c>
      <c r="R106" s="247">
        <f>ROUND(J106*H106,2)</f>
        <v>0</v>
      </c>
      <c r="S106" s="87"/>
      <c r="T106" s="248">
        <f>S106*H106</f>
        <v>0</v>
      </c>
      <c r="U106" s="248">
        <v>0</v>
      </c>
      <c r="V106" s="248">
        <f>U106*H106</f>
        <v>0</v>
      </c>
      <c r="W106" s="248">
        <v>0</v>
      </c>
      <c r="X106" s="248">
        <f>W106*H106</f>
        <v>0</v>
      </c>
      <c r="Y106" s="249" t="s">
        <v>36</v>
      </c>
      <c r="Z106" s="40"/>
      <c r="AA106" s="40"/>
      <c r="AB106" s="40"/>
      <c r="AC106" s="40"/>
      <c r="AD106" s="40"/>
      <c r="AE106" s="40"/>
      <c r="AR106" s="250" t="s">
        <v>993</v>
      </c>
      <c r="AT106" s="250" t="s">
        <v>426</v>
      </c>
      <c r="AU106" s="250" t="s">
        <v>88</v>
      </c>
      <c r="AY106" s="18" t="s">
        <v>168</v>
      </c>
      <c r="BE106" s="251">
        <f>IF(O106="základní",K106,0)</f>
        <v>0</v>
      </c>
      <c r="BF106" s="251">
        <f>IF(O106="snížená",K106,0)</f>
        <v>0</v>
      </c>
      <c r="BG106" s="251">
        <f>IF(O106="zákl. přenesená",K106,0)</f>
        <v>0</v>
      </c>
      <c r="BH106" s="251">
        <f>IF(O106="sníž. přenesená",K106,0)</f>
        <v>0</v>
      </c>
      <c r="BI106" s="251">
        <f>IF(O106="nulová",K106,0)</f>
        <v>0</v>
      </c>
      <c r="BJ106" s="18" t="s">
        <v>176</v>
      </c>
      <c r="BK106" s="251">
        <f>ROUND(P106*H106,2)</f>
        <v>0</v>
      </c>
      <c r="BL106" s="18" t="s">
        <v>993</v>
      </c>
      <c r="BM106" s="250" t="s">
        <v>997</v>
      </c>
    </row>
    <row r="107" s="2" customFormat="1">
      <c r="A107" s="40"/>
      <c r="B107" s="41"/>
      <c r="C107" s="42"/>
      <c r="D107" s="252" t="s">
        <v>178</v>
      </c>
      <c r="E107" s="42"/>
      <c r="F107" s="253" t="s">
        <v>996</v>
      </c>
      <c r="G107" s="42"/>
      <c r="H107" s="42"/>
      <c r="I107" s="154"/>
      <c r="J107" s="154"/>
      <c r="K107" s="42"/>
      <c r="L107" s="42"/>
      <c r="M107" s="46"/>
      <c r="N107" s="254"/>
      <c r="O107" s="255"/>
      <c r="P107" s="87"/>
      <c r="Q107" s="87"/>
      <c r="R107" s="87"/>
      <c r="S107" s="87"/>
      <c r="T107" s="87"/>
      <c r="U107" s="87"/>
      <c r="V107" s="87"/>
      <c r="W107" s="87"/>
      <c r="X107" s="87"/>
      <c r="Y107" s="88"/>
      <c r="Z107" s="40"/>
      <c r="AA107" s="40"/>
      <c r="AB107" s="40"/>
      <c r="AC107" s="40"/>
      <c r="AD107" s="40"/>
      <c r="AE107" s="40"/>
      <c r="AT107" s="18" t="s">
        <v>178</v>
      </c>
      <c r="AU107" s="18" t="s">
        <v>88</v>
      </c>
    </row>
    <row r="108" s="2" customFormat="1" ht="24" customHeight="1">
      <c r="A108" s="40"/>
      <c r="B108" s="41"/>
      <c r="C108" s="238" t="s">
        <v>243</v>
      </c>
      <c r="D108" s="238" t="s">
        <v>171</v>
      </c>
      <c r="E108" s="239" t="s">
        <v>998</v>
      </c>
      <c r="F108" s="240" t="s">
        <v>999</v>
      </c>
      <c r="G108" s="241" t="s">
        <v>203</v>
      </c>
      <c r="H108" s="242">
        <v>1</v>
      </c>
      <c r="I108" s="243"/>
      <c r="J108" s="243"/>
      <c r="K108" s="244">
        <f>ROUND(P108*H108,2)</f>
        <v>0</v>
      </c>
      <c r="L108" s="240" t="s">
        <v>175</v>
      </c>
      <c r="M108" s="46"/>
      <c r="N108" s="245" t="s">
        <v>36</v>
      </c>
      <c r="O108" s="246" t="s">
        <v>52</v>
      </c>
      <c r="P108" s="247">
        <f>I108+J108</f>
        <v>0</v>
      </c>
      <c r="Q108" s="247">
        <f>ROUND(I108*H108,2)</f>
        <v>0</v>
      </c>
      <c r="R108" s="247">
        <f>ROUND(J108*H108,2)</f>
        <v>0</v>
      </c>
      <c r="S108" s="87"/>
      <c r="T108" s="248">
        <f>S108*H108</f>
        <v>0</v>
      </c>
      <c r="U108" s="248">
        <v>0</v>
      </c>
      <c r="V108" s="248">
        <f>U108*H108</f>
        <v>0</v>
      </c>
      <c r="W108" s="248">
        <v>0</v>
      </c>
      <c r="X108" s="248">
        <f>W108*H108</f>
        <v>0</v>
      </c>
      <c r="Y108" s="249" t="s">
        <v>36</v>
      </c>
      <c r="Z108" s="40"/>
      <c r="AA108" s="40"/>
      <c r="AB108" s="40"/>
      <c r="AC108" s="40"/>
      <c r="AD108" s="40"/>
      <c r="AE108" s="40"/>
      <c r="AR108" s="250" t="s">
        <v>403</v>
      </c>
      <c r="AT108" s="250" t="s">
        <v>171</v>
      </c>
      <c r="AU108" s="250" t="s">
        <v>88</v>
      </c>
      <c r="AY108" s="18" t="s">
        <v>168</v>
      </c>
      <c r="BE108" s="251">
        <f>IF(O108="základní",K108,0)</f>
        <v>0</v>
      </c>
      <c r="BF108" s="251">
        <f>IF(O108="snížená",K108,0)</f>
        <v>0</v>
      </c>
      <c r="BG108" s="251">
        <f>IF(O108="zákl. přenesená",K108,0)</f>
        <v>0</v>
      </c>
      <c r="BH108" s="251">
        <f>IF(O108="sníž. přenesená",K108,0)</f>
        <v>0</v>
      </c>
      <c r="BI108" s="251">
        <f>IF(O108="nulová",K108,0)</f>
        <v>0</v>
      </c>
      <c r="BJ108" s="18" t="s">
        <v>176</v>
      </c>
      <c r="BK108" s="251">
        <f>ROUND(P108*H108,2)</f>
        <v>0</v>
      </c>
      <c r="BL108" s="18" t="s">
        <v>403</v>
      </c>
      <c r="BM108" s="250" t="s">
        <v>1000</v>
      </c>
    </row>
    <row r="109" s="2" customFormat="1">
      <c r="A109" s="40"/>
      <c r="B109" s="41"/>
      <c r="C109" s="42"/>
      <c r="D109" s="252" t="s">
        <v>178</v>
      </c>
      <c r="E109" s="42"/>
      <c r="F109" s="253" t="s">
        <v>1001</v>
      </c>
      <c r="G109" s="42"/>
      <c r="H109" s="42"/>
      <c r="I109" s="154"/>
      <c r="J109" s="154"/>
      <c r="K109" s="42"/>
      <c r="L109" s="42"/>
      <c r="M109" s="46"/>
      <c r="N109" s="300"/>
      <c r="O109" s="301"/>
      <c r="P109" s="302"/>
      <c r="Q109" s="302"/>
      <c r="R109" s="302"/>
      <c r="S109" s="302"/>
      <c r="T109" s="302"/>
      <c r="U109" s="302"/>
      <c r="V109" s="302"/>
      <c r="W109" s="302"/>
      <c r="X109" s="302"/>
      <c r="Y109" s="303"/>
      <c r="Z109" s="40"/>
      <c r="AA109" s="40"/>
      <c r="AB109" s="40"/>
      <c r="AC109" s="40"/>
      <c r="AD109" s="40"/>
      <c r="AE109" s="40"/>
      <c r="AT109" s="18" t="s">
        <v>178</v>
      </c>
      <c r="AU109" s="18" t="s">
        <v>88</v>
      </c>
    </row>
    <row r="110" s="2" customFormat="1" ht="6.96" customHeight="1">
      <c r="A110" s="40"/>
      <c r="B110" s="62"/>
      <c r="C110" s="63"/>
      <c r="D110" s="63"/>
      <c r="E110" s="63"/>
      <c r="F110" s="63"/>
      <c r="G110" s="63"/>
      <c r="H110" s="63"/>
      <c r="I110" s="184"/>
      <c r="J110" s="184"/>
      <c r="K110" s="63"/>
      <c r="L110" s="63"/>
      <c r="M110" s="46"/>
      <c r="N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3H3FvANRWMkzbIaH+rfMOtHBNMIRJ/SFHYJyo5rMkPlFilXR7lN/L85dyfZdHTfZVOzLNliXaCEcm5NyIOwXDg==" hashValue="Od16YSCAqOF4Qd1I/UW3uPGRV5YoA7i947m29zQkHKiU1h5G/lT6uYqNrCjzxPHZRw2FElQjCvOWySy1vNbB9w==" algorithmName="SHA-512" password="CDD6"/>
  <autoFilter ref="C93:L109"/>
  <mergeCells count="15">
    <mergeCell ref="E7:H7"/>
    <mergeCell ref="E11:H11"/>
    <mergeCell ref="E9:H9"/>
    <mergeCell ref="E13:H13"/>
    <mergeCell ref="E22:H22"/>
    <mergeCell ref="E31:H31"/>
    <mergeCell ref="E54:H54"/>
    <mergeCell ref="E58:H58"/>
    <mergeCell ref="E56:H56"/>
    <mergeCell ref="E60:H60"/>
    <mergeCell ref="E80:H80"/>
    <mergeCell ref="E84:H84"/>
    <mergeCell ref="E82:H82"/>
    <mergeCell ref="E86:H86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46" customWidth="1"/>
    <col min="11" max="11" width="20.17" style="1" customWidth="1"/>
    <col min="12" max="12" width="15.5" style="1" customWidth="1"/>
    <col min="13" max="13" width="9.33" style="1" customWidth="1"/>
    <col min="14" max="14" width="10.83" style="1" hidden="1" customWidth="1"/>
    <col min="15" max="15" width="9.33" style="1" hidden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4.17" style="1" hidden="1" customWidth="1"/>
    <col min="22" max="22" width="14.17" style="1" hidden="1" customWidth="1"/>
    <col min="23" max="23" width="14.17" style="1" hidden="1" customWidth="1"/>
    <col min="24" max="24" width="14.17" style="1" hidden="1" customWidth="1"/>
    <col min="25" max="25" width="14.17" style="1" hidden="1" customWidth="1"/>
    <col min="26" max="26" width="16.33" style="1" customWidth="1"/>
    <col min="27" max="27" width="12.33" style="1" customWidth="1"/>
    <col min="28" max="28" width="15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J2" s="1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9"/>
      <c r="K3" s="148"/>
      <c r="L3" s="148"/>
      <c r="M3" s="21"/>
      <c r="AT3" s="18" t="s">
        <v>90</v>
      </c>
    </row>
    <row r="4" s="1" customFormat="1" ht="24.96" customHeight="1">
      <c r="B4" s="21"/>
      <c r="D4" s="150" t="s">
        <v>132</v>
      </c>
      <c r="I4" s="146"/>
      <c r="J4" s="146"/>
      <c r="M4" s="21"/>
      <c r="N4" s="151" t="s">
        <v>11</v>
      </c>
      <c r="AT4" s="18" t="s">
        <v>5</v>
      </c>
    </row>
    <row r="5" s="1" customFormat="1" ht="6.96" customHeight="1">
      <c r="B5" s="21"/>
      <c r="I5" s="146"/>
      <c r="J5" s="146"/>
      <c r="M5" s="21"/>
    </row>
    <row r="6" s="1" customFormat="1" ht="12" customHeight="1">
      <c r="B6" s="21"/>
      <c r="D6" s="152" t="s">
        <v>17</v>
      </c>
      <c r="I6" s="146"/>
      <c r="J6" s="146"/>
      <c r="M6" s="21"/>
    </row>
    <row r="7" s="1" customFormat="1" ht="16.5" customHeight="1">
      <c r="B7" s="21"/>
      <c r="E7" s="153" t="str">
        <f>'Rekapitulace zakázky'!K6</f>
        <v xml:space="preserve">Oprava trati v úseku Teplice, zámecká zahrada - Úpořiny   ( změna č.1 po prohlídce staveniště )</v>
      </c>
      <c r="F7" s="152"/>
      <c r="G7" s="152"/>
      <c r="H7" s="152"/>
      <c r="I7" s="146"/>
      <c r="J7" s="146"/>
      <c r="M7" s="21"/>
    </row>
    <row r="8">
      <c r="B8" s="21"/>
      <c r="D8" s="152" t="s">
        <v>133</v>
      </c>
      <c r="M8" s="21"/>
    </row>
    <row r="9" s="1" customFormat="1" ht="16.5" customHeight="1">
      <c r="B9" s="21"/>
      <c r="E9" s="153" t="s">
        <v>972</v>
      </c>
      <c r="F9" s="1"/>
      <c r="G9" s="1"/>
      <c r="H9" s="1"/>
      <c r="I9" s="146"/>
      <c r="J9" s="146"/>
      <c r="M9" s="21"/>
    </row>
    <row r="10" s="1" customFormat="1" ht="12" customHeight="1">
      <c r="B10" s="21"/>
      <c r="D10" s="152" t="s">
        <v>135</v>
      </c>
      <c r="I10" s="146"/>
      <c r="J10" s="146"/>
      <c r="M10" s="21"/>
    </row>
    <row r="11" s="2" customFormat="1" ht="16.5" customHeight="1">
      <c r="A11" s="40"/>
      <c r="B11" s="46"/>
      <c r="C11" s="40"/>
      <c r="D11" s="40"/>
      <c r="E11" s="172" t="s">
        <v>973</v>
      </c>
      <c r="F11" s="40"/>
      <c r="G11" s="40"/>
      <c r="H11" s="40"/>
      <c r="I11" s="154"/>
      <c r="J11" s="154"/>
      <c r="K11" s="40"/>
      <c r="L11" s="40"/>
      <c r="M11" s="15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974</v>
      </c>
      <c r="E12" s="40"/>
      <c r="F12" s="40"/>
      <c r="G12" s="40"/>
      <c r="H12" s="40"/>
      <c r="I12" s="154"/>
      <c r="J12" s="154"/>
      <c r="K12" s="40"/>
      <c r="L12" s="40"/>
      <c r="M12" s="15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1002</v>
      </c>
      <c r="F13" s="40"/>
      <c r="G13" s="40"/>
      <c r="H13" s="40"/>
      <c r="I13" s="154"/>
      <c r="J13" s="154"/>
      <c r="K13" s="40"/>
      <c r="L13" s="40"/>
      <c r="M13" s="15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154"/>
      <c r="J14" s="154"/>
      <c r="K14" s="40"/>
      <c r="L14" s="40"/>
      <c r="M14" s="15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2" t="s">
        <v>19</v>
      </c>
      <c r="E15" s="40"/>
      <c r="F15" s="138" t="s">
        <v>36</v>
      </c>
      <c r="G15" s="40"/>
      <c r="H15" s="40"/>
      <c r="I15" s="157" t="s">
        <v>21</v>
      </c>
      <c r="J15" s="158" t="s">
        <v>36</v>
      </c>
      <c r="K15" s="40"/>
      <c r="L15" s="40"/>
      <c r="M15" s="15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23</v>
      </c>
      <c r="E16" s="40"/>
      <c r="F16" s="138" t="s">
        <v>24</v>
      </c>
      <c r="G16" s="40"/>
      <c r="H16" s="40"/>
      <c r="I16" s="157" t="s">
        <v>25</v>
      </c>
      <c r="J16" s="159" t="str">
        <f>'Rekapitulace zakázky'!AN8</f>
        <v>2. 8. 2019</v>
      </c>
      <c r="K16" s="40"/>
      <c r="L16" s="40"/>
      <c r="M16" s="15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154"/>
      <c r="J17" s="154"/>
      <c r="K17" s="40"/>
      <c r="L17" s="40"/>
      <c r="M17" s="15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2" t="s">
        <v>31</v>
      </c>
      <c r="E18" s="40"/>
      <c r="F18" s="40"/>
      <c r="G18" s="40"/>
      <c r="H18" s="40"/>
      <c r="I18" s="157" t="s">
        <v>32</v>
      </c>
      <c r="J18" s="158" t="s">
        <v>33</v>
      </c>
      <c r="K18" s="40"/>
      <c r="L18" s="40"/>
      <c r="M18" s="15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8" t="s">
        <v>34</v>
      </c>
      <c r="F19" s="40"/>
      <c r="G19" s="40"/>
      <c r="H19" s="40"/>
      <c r="I19" s="157" t="s">
        <v>35</v>
      </c>
      <c r="J19" s="158" t="s">
        <v>36</v>
      </c>
      <c r="K19" s="40"/>
      <c r="L19" s="40"/>
      <c r="M19" s="15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154"/>
      <c r="J20" s="154"/>
      <c r="K20" s="40"/>
      <c r="L20" s="40"/>
      <c r="M20" s="15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2" t="s">
        <v>37</v>
      </c>
      <c r="E21" s="40"/>
      <c r="F21" s="40"/>
      <c r="G21" s="40"/>
      <c r="H21" s="40"/>
      <c r="I21" s="157" t="s">
        <v>32</v>
      </c>
      <c r="J21" s="34" t="str">
        <f>'Rekapitulace zakázky'!AN13</f>
        <v>Vyplň údaj</v>
      </c>
      <c r="K21" s="40"/>
      <c r="L21" s="40"/>
      <c r="M21" s="15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zakázky'!E14</f>
        <v>Vyplň údaj</v>
      </c>
      <c r="F22" s="138"/>
      <c r="G22" s="138"/>
      <c r="H22" s="138"/>
      <c r="I22" s="157" t="s">
        <v>35</v>
      </c>
      <c r="J22" s="34" t="str">
        <f>'Rekapitulace zakázky'!AN14</f>
        <v>Vyplň údaj</v>
      </c>
      <c r="K22" s="40"/>
      <c r="L22" s="40"/>
      <c r="M22" s="15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154"/>
      <c r="J23" s="154"/>
      <c r="K23" s="40"/>
      <c r="L23" s="40"/>
      <c r="M23" s="15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2" t="s">
        <v>39</v>
      </c>
      <c r="E24" s="40"/>
      <c r="F24" s="40"/>
      <c r="G24" s="40"/>
      <c r="H24" s="40"/>
      <c r="I24" s="157" t="s">
        <v>32</v>
      </c>
      <c r="J24" s="158" t="str">
        <f>IF('Rekapitulace zakázky'!AN16="","",'Rekapitulace zakázky'!AN16)</f>
        <v/>
      </c>
      <c r="K24" s="40"/>
      <c r="L24" s="40"/>
      <c r="M24" s="15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8" t="str">
        <f>IF('Rekapitulace zakázky'!E17="","",'Rekapitulace zakázky'!E17)</f>
        <v xml:space="preserve"> </v>
      </c>
      <c r="F25" s="40"/>
      <c r="G25" s="40"/>
      <c r="H25" s="40"/>
      <c r="I25" s="157" t="s">
        <v>35</v>
      </c>
      <c r="J25" s="158" t="str">
        <f>IF('Rekapitulace zakázky'!AN17="","",'Rekapitulace zakázky'!AN17)</f>
        <v/>
      </c>
      <c r="K25" s="40"/>
      <c r="L25" s="40"/>
      <c r="M25" s="15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154"/>
      <c r="J26" s="154"/>
      <c r="K26" s="40"/>
      <c r="L26" s="40"/>
      <c r="M26" s="15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2" t="s">
        <v>41</v>
      </c>
      <c r="E27" s="40"/>
      <c r="F27" s="40"/>
      <c r="G27" s="40"/>
      <c r="H27" s="40"/>
      <c r="I27" s="157" t="s">
        <v>32</v>
      </c>
      <c r="J27" s="158" t="s">
        <v>36</v>
      </c>
      <c r="K27" s="40"/>
      <c r="L27" s="40"/>
      <c r="M27" s="15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8" t="s">
        <v>42</v>
      </c>
      <c r="F28" s="40"/>
      <c r="G28" s="40"/>
      <c r="H28" s="40"/>
      <c r="I28" s="157" t="s">
        <v>35</v>
      </c>
      <c r="J28" s="158" t="s">
        <v>36</v>
      </c>
      <c r="K28" s="40"/>
      <c r="L28" s="40"/>
      <c r="M28" s="15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154"/>
      <c r="J29" s="154"/>
      <c r="K29" s="40"/>
      <c r="L29" s="40"/>
      <c r="M29" s="15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2" t="s">
        <v>43</v>
      </c>
      <c r="E30" s="40"/>
      <c r="F30" s="40"/>
      <c r="G30" s="40"/>
      <c r="H30" s="40"/>
      <c r="I30" s="154"/>
      <c r="J30" s="154"/>
      <c r="K30" s="40"/>
      <c r="L30" s="40"/>
      <c r="M30" s="15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51" customHeight="1">
      <c r="A31" s="160"/>
      <c r="B31" s="161"/>
      <c r="C31" s="160"/>
      <c r="D31" s="160"/>
      <c r="E31" s="162" t="s">
        <v>44</v>
      </c>
      <c r="F31" s="162"/>
      <c r="G31" s="162"/>
      <c r="H31" s="162"/>
      <c r="I31" s="163"/>
      <c r="J31" s="163"/>
      <c r="K31" s="160"/>
      <c r="L31" s="160"/>
      <c r="M31" s="164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154"/>
      <c r="J32" s="154"/>
      <c r="K32" s="40"/>
      <c r="L32" s="40"/>
      <c r="M32" s="15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5"/>
      <c r="E33" s="165"/>
      <c r="F33" s="165"/>
      <c r="G33" s="165"/>
      <c r="H33" s="165"/>
      <c r="I33" s="166"/>
      <c r="J33" s="166"/>
      <c r="K33" s="165"/>
      <c r="L33" s="165"/>
      <c r="M33" s="15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>
      <c r="A34" s="40"/>
      <c r="B34" s="46"/>
      <c r="C34" s="40"/>
      <c r="D34" s="40"/>
      <c r="E34" s="152" t="s">
        <v>137</v>
      </c>
      <c r="F34" s="40"/>
      <c r="G34" s="40"/>
      <c r="H34" s="40"/>
      <c r="I34" s="154"/>
      <c r="J34" s="154"/>
      <c r="K34" s="167">
        <f>I69</f>
        <v>0</v>
      </c>
      <c r="L34" s="40"/>
      <c r="M34" s="15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>
      <c r="A35" s="40"/>
      <c r="B35" s="46"/>
      <c r="C35" s="40"/>
      <c r="D35" s="40"/>
      <c r="E35" s="152" t="s">
        <v>138</v>
      </c>
      <c r="F35" s="40"/>
      <c r="G35" s="40"/>
      <c r="H35" s="40"/>
      <c r="I35" s="154"/>
      <c r="J35" s="154"/>
      <c r="K35" s="167">
        <f>J69</f>
        <v>0</v>
      </c>
      <c r="L35" s="40"/>
      <c r="M35" s="15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25.44" customHeight="1">
      <c r="A36" s="40"/>
      <c r="B36" s="46"/>
      <c r="C36" s="40"/>
      <c r="D36" s="168" t="s">
        <v>45</v>
      </c>
      <c r="E36" s="40"/>
      <c r="F36" s="40"/>
      <c r="G36" s="40"/>
      <c r="H36" s="40"/>
      <c r="I36" s="154"/>
      <c r="J36" s="154"/>
      <c r="K36" s="169">
        <f>ROUND(K98, 2)</f>
        <v>0</v>
      </c>
      <c r="L36" s="40"/>
      <c r="M36" s="15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6.96" customHeight="1">
      <c r="A37" s="40"/>
      <c r="B37" s="46"/>
      <c r="C37" s="40"/>
      <c r="D37" s="165"/>
      <c r="E37" s="165"/>
      <c r="F37" s="165"/>
      <c r="G37" s="165"/>
      <c r="H37" s="165"/>
      <c r="I37" s="166"/>
      <c r="J37" s="166"/>
      <c r="K37" s="165"/>
      <c r="L37" s="165"/>
      <c r="M37" s="15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40"/>
      <c r="F38" s="170" t="s">
        <v>47</v>
      </c>
      <c r="G38" s="40"/>
      <c r="H38" s="40"/>
      <c r="I38" s="171" t="s">
        <v>46</v>
      </c>
      <c r="J38" s="154"/>
      <c r="K38" s="170" t="s">
        <v>48</v>
      </c>
      <c r="L38" s="40"/>
      <c r="M38" s="15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172" t="s">
        <v>49</v>
      </c>
      <c r="E39" s="152" t="s">
        <v>50</v>
      </c>
      <c r="F39" s="167">
        <f>ROUND((SUM(BE98:BE125)),  2)</f>
        <v>0</v>
      </c>
      <c r="G39" s="40"/>
      <c r="H39" s="40"/>
      <c r="I39" s="173">
        <v>0.20999999999999999</v>
      </c>
      <c r="J39" s="154"/>
      <c r="K39" s="167">
        <f>ROUND(((SUM(BE98:BE125))*I39),  2)</f>
        <v>0</v>
      </c>
      <c r="L39" s="40"/>
      <c r="M39" s="15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2" t="s">
        <v>51</v>
      </c>
      <c r="F40" s="167">
        <f>ROUND((SUM(BF98:BF125)),  2)</f>
        <v>0</v>
      </c>
      <c r="G40" s="40"/>
      <c r="H40" s="40"/>
      <c r="I40" s="173">
        <v>0.14999999999999999</v>
      </c>
      <c r="J40" s="154"/>
      <c r="K40" s="167">
        <f>ROUND(((SUM(BF98:BF125))*I40),  2)</f>
        <v>0</v>
      </c>
      <c r="L40" s="40"/>
      <c r="M40" s="15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14.4" customHeight="1">
      <c r="A41" s="40"/>
      <c r="B41" s="46"/>
      <c r="C41" s="40"/>
      <c r="D41" s="152" t="s">
        <v>49</v>
      </c>
      <c r="E41" s="152" t="s">
        <v>52</v>
      </c>
      <c r="F41" s="167">
        <f>ROUND((SUM(BG98:BG125)),  2)</f>
        <v>0</v>
      </c>
      <c r="G41" s="40"/>
      <c r="H41" s="40"/>
      <c r="I41" s="173">
        <v>0.20999999999999999</v>
      </c>
      <c r="J41" s="154"/>
      <c r="K41" s="167">
        <f>0</f>
        <v>0</v>
      </c>
      <c r="L41" s="40"/>
      <c r="M41" s="15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152" t="s">
        <v>53</v>
      </c>
      <c r="F42" s="167">
        <f>ROUND((SUM(BH98:BH125)),  2)</f>
        <v>0</v>
      </c>
      <c r="G42" s="40"/>
      <c r="H42" s="40"/>
      <c r="I42" s="173">
        <v>0.14999999999999999</v>
      </c>
      <c r="J42" s="154"/>
      <c r="K42" s="167">
        <f>0</f>
        <v>0</v>
      </c>
      <c r="L42" s="40"/>
      <c r="M42" s="15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hidden="1" s="2" customFormat="1" ht="14.4" customHeight="1">
      <c r="A43" s="40"/>
      <c r="B43" s="46"/>
      <c r="C43" s="40"/>
      <c r="D43" s="40"/>
      <c r="E43" s="152" t="s">
        <v>54</v>
      </c>
      <c r="F43" s="167">
        <f>ROUND((SUM(BI98:BI125)),  2)</f>
        <v>0</v>
      </c>
      <c r="G43" s="40"/>
      <c r="H43" s="40"/>
      <c r="I43" s="173">
        <v>0</v>
      </c>
      <c r="J43" s="154"/>
      <c r="K43" s="167">
        <f>0</f>
        <v>0</v>
      </c>
      <c r="L43" s="40"/>
      <c r="M43" s="15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6"/>
      <c r="C44" s="40"/>
      <c r="D44" s="40"/>
      <c r="E44" s="40"/>
      <c r="F44" s="40"/>
      <c r="G44" s="40"/>
      <c r="H44" s="40"/>
      <c r="I44" s="154"/>
      <c r="J44" s="154"/>
      <c r="K44" s="40"/>
      <c r="L44" s="40"/>
      <c r="M44" s="15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5.44" customHeight="1">
      <c r="A45" s="40"/>
      <c r="B45" s="46"/>
      <c r="C45" s="174"/>
      <c r="D45" s="175" t="s">
        <v>55</v>
      </c>
      <c r="E45" s="176"/>
      <c r="F45" s="176"/>
      <c r="G45" s="177" t="s">
        <v>56</v>
      </c>
      <c r="H45" s="178" t="s">
        <v>57</v>
      </c>
      <c r="I45" s="179"/>
      <c r="J45" s="179"/>
      <c r="K45" s="180">
        <f>SUM(K36:K43)</f>
        <v>0</v>
      </c>
      <c r="L45" s="181"/>
      <c r="M45" s="155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4.4" customHeight="1">
      <c r="A46" s="40"/>
      <c r="B46" s="182"/>
      <c r="C46" s="183"/>
      <c r="D46" s="183"/>
      <c r="E46" s="183"/>
      <c r="F46" s="183"/>
      <c r="G46" s="183"/>
      <c r="H46" s="183"/>
      <c r="I46" s="184"/>
      <c r="J46" s="184"/>
      <c r="K46" s="183"/>
      <c r="L46" s="183"/>
      <c r="M46" s="155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50" s="2" customFormat="1" ht="6.96" customHeight="1">
      <c r="A50" s="40"/>
      <c r="B50" s="185"/>
      <c r="C50" s="186"/>
      <c r="D50" s="186"/>
      <c r="E50" s="186"/>
      <c r="F50" s="186"/>
      <c r="G50" s="186"/>
      <c r="H50" s="186"/>
      <c r="I50" s="187"/>
      <c r="J50" s="187"/>
      <c r="K50" s="186"/>
      <c r="L50" s="186"/>
      <c r="M50" s="155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24.96" customHeight="1">
      <c r="A51" s="40"/>
      <c r="B51" s="41"/>
      <c r="C51" s="24" t="s">
        <v>139</v>
      </c>
      <c r="D51" s="42"/>
      <c r="E51" s="42"/>
      <c r="F51" s="42"/>
      <c r="G51" s="42"/>
      <c r="H51" s="42"/>
      <c r="I51" s="154"/>
      <c r="J51" s="154"/>
      <c r="K51" s="42"/>
      <c r="L51" s="42"/>
      <c r="M51" s="155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6.96" customHeight="1">
      <c r="A52" s="40"/>
      <c r="B52" s="41"/>
      <c r="C52" s="42"/>
      <c r="D52" s="42"/>
      <c r="E52" s="42"/>
      <c r="F52" s="42"/>
      <c r="G52" s="42"/>
      <c r="H52" s="42"/>
      <c r="I52" s="154"/>
      <c r="J52" s="154"/>
      <c r="K52" s="42"/>
      <c r="L52" s="42"/>
      <c r="M52" s="155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17</v>
      </c>
      <c r="D53" s="42"/>
      <c r="E53" s="42"/>
      <c r="F53" s="42"/>
      <c r="G53" s="42"/>
      <c r="H53" s="42"/>
      <c r="I53" s="154"/>
      <c r="J53" s="154"/>
      <c r="K53" s="42"/>
      <c r="L53" s="42"/>
      <c r="M53" s="155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188" t="str">
        <f>E7</f>
        <v xml:space="preserve">Oprava trati v úseku Teplice, zámecká zahrada - Úpořiny   ( změna č.1 po prohlídce staveniště )</v>
      </c>
      <c r="F54" s="33"/>
      <c r="G54" s="33"/>
      <c r="H54" s="33"/>
      <c r="I54" s="154"/>
      <c r="J54" s="154"/>
      <c r="K54" s="42"/>
      <c r="L54" s="42"/>
      <c r="M54" s="155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1" customFormat="1" ht="12" customHeight="1">
      <c r="B55" s="22"/>
      <c r="C55" s="33" t="s">
        <v>133</v>
      </c>
      <c r="D55" s="23"/>
      <c r="E55" s="23"/>
      <c r="F55" s="23"/>
      <c r="G55" s="23"/>
      <c r="H55" s="23"/>
      <c r="I55" s="146"/>
      <c r="J55" s="146"/>
      <c r="K55" s="23"/>
      <c r="L55" s="23"/>
      <c r="M55" s="21"/>
    </row>
    <row r="56" s="1" customFormat="1" ht="16.5" customHeight="1">
      <c r="B56" s="22"/>
      <c r="C56" s="23"/>
      <c r="D56" s="23"/>
      <c r="E56" s="188" t="s">
        <v>972</v>
      </c>
      <c r="F56" s="23"/>
      <c r="G56" s="23"/>
      <c r="H56" s="23"/>
      <c r="I56" s="146"/>
      <c r="J56" s="146"/>
      <c r="K56" s="23"/>
      <c r="L56" s="23"/>
      <c r="M56" s="21"/>
    </row>
    <row r="57" s="1" customFormat="1" ht="12" customHeight="1">
      <c r="B57" s="22"/>
      <c r="C57" s="33" t="s">
        <v>135</v>
      </c>
      <c r="D57" s="23"/>
      <c r="E57" s="23"/>
      <c r="F57" s="23"/>
      <c r="G57" s="23"/>
      <c r="H57" s="23"/>
      <c r="I57" s="146"/>
      <c r="J57" s="146"/>
      <c r="K57" s="23"/>
      <c r="L57" s="23"/>
      <c r="M57" s="21"/>
    </row>
    <row r="58" s="2" customFormat="1" ht="16.5" customHeight="1">
      <c r="A58" s="40"/>
      <c r="B58" s="41"/>
      <c r="C58" s="42"/>
      <c r="D58" s="42"/>
      <c r="E58" s="54" t="s">
        <v>973</v>
      </c>
      <c r="F58" s="42"/>
      <c r="G58" s="42"/>
      <c r="H58" s="42"/>
      <c r="I58" s="154"/>
      <c r="J58" s="154"/>
      <c r="K58" s="42"/>
      <c r="L58" s="42"/>
      <c r="M58" s="155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2" customHeight="1">
      <c r="A59" s="40"/>
      <c r="B59" s="41"/>
      <c r="C59" s="33" t="s">
        <v>974</v>
      </c>
      <c r="D59" s="42"/>
      <c r="E59" s="42"/>
      <c r="F59" s="42"/>
      <c r="G59" s="42"/>
      <c r="H59" s="42"/>
      <c r="I59" s="154"/>
      <c r="J59" s="154"/>
      <c r="K59" s="42"/>
      <c r="L59" s="42"/>
      <c r="M59" s="155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6.5" customHeight="1">
      <c r="A60" s="40"/>
      <c r="B60" s="41"/>
      <c r="C60" s="42"/>
      <c r="D60" s="42"/>
      <c r="E60" s="72" t="str">
        <f>E13</f>
        <v>SO 1.1.2 - zemní práce</v>
      </c>
      <c r="F60" s="42"/>
      <c r="G60" s="42"/>
      <c r="H60" s="42"/>
      <c r="I60" s="154"/>
      <c r="J60" s="154"/>
      <c r="K60" s="42"/>
      <c r="L60" s="42"/>
      <c r="M60" s="15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154"/>
      <c r="J61" s="154"/>
      <c r="K61" s="42"/>
      <c r="L61" s="42"/>
      <c r="M61" s="15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2" customHeight="1">
      <c r="A62" s="40"/>
      <c r="B62" s="41"/>
      <c r="C62" s="33" t="s">
        <v>23</v>
      </c>
      <c r="D62" s="42"/>
      <c r="E62" s="42"/>
      <c r="F62" s="28" t="str">
        <f>F16</f>
        <v>TK Řetenice - Úpořiny</v>
      </c>
      <c r="G62" s="42"/>
      <c r="H62" s="42"/>
      <c r="I62" s="157" t="s">
        <v>25</v>
      </c>
      <c r="J62" s="159" t="str">
        <f>IF(J16="","",J16)</f>
        <v>2. 8. 2019</v>
      </c>
      <c r="K62" s="42"/>
      <c r="L62" s="42"/>
      <c r="M62" s="155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41"/>
      <c r="C63" s="42"/>
      <c r="D63" s="42"/>
      <c r="E63" s="42"/>
      <c r="F63" s="42"/>
      <c r="G63" s="42"/>
      <c r="H63" s="42"/>
      <c r="I63" s="154"/>
      <c r="J63" s="154"/>
      <c r="K63" s="42"/>
      <c r="L63" s="42"/>
      <c r="M63" s="155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5.15" customHeight="1">
      <c r="A64" s="40"/>
      <c r="B64" s="41"/>
      <c r="C64" s="33" t="s">
        <v>31</v>
      </c>
      <c r="D64" s="42"/>
      <c r="E64" s="42"/>
      <c r="F64" s="28" t="str">
        <f>E19</f>
        <v>SŽDC s.o. OŘ UNL, ST Most</v>
      </c>
      <c r="G64" s="42"/>
      <c r="H64" s="42"/>
      <c r="I64" s="157" t="s">
        <v>39</v>
      </c>
      <c r="J64" s="189" t="str">
        <f>E25</f>
        <v xml:space="preserve"> </v>
      </c>
      <c r="K64" s="42"/>
      <c r="L64" s="42"/>
      <c r="M64" s="15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15.15" customHeight="1">
      <c r="A65" s="40"/>
      <c r="B65" s="41"/>
      <c r="C65" s="33" t="s">
        <v>37</v>
      </c>
      <c r="D65" s="42"/>
      <c r="E65" s="42"/>
      <c r="F65" s="28" t="str">
        <f>IF(E22="","",E22)</f>
        <v>Vyplň údaj</v>
      </c>
      <c r="G65" s="42"/>
      <c r="H65" s="42"/>
      <c r="I65" s="157" t="s">
        <v>41</v>
      </c>
      <c r="J65" s="189" t="str">
        <f>E28</f>
        <v>Ing. Střítezský Petr</v>
      </c>
      <c r="K65" s="42"/>
      <c r="L65" s="42"/>
      <c r="M65" s="15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154"/>
      <c r="J66" s="154"/>
      <c r="K66" s="42"/>
      <c r="L66" s="42"/>
      <c r="M66" s="155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9.28" customHeight="1">
      <c r="A67" s="40"/>
      <c r="B67" s="41"/>
      <c r="C67" s="190" t="s">
        <v>140</v>
      </c>
      <c r="D67" s="191"/>
      <c r="E67" s="191"/>
      <c r="F67" s="191"/>
      <c r="G67" s="191"/>
      <c r="H67" s="191"/>
      <c r="I67" s="192" t="s">
        <v>141</v>
      </c>
      <c r="J67" s="192" t="s">
        <v>142</v>
      </c>
      <c r="K67" s="193" t="s">
        <v>143</v>
      </c>
      <c r="L67" s="191"/>
      <c r="M67" s="155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0.32" customHeight="1">
      <c r="A68" s="40"/>
      <c r="B68" s="41"/>
      <c r="C68" s="42"/>
      <c r="D68" s="42"/>
      <c r="E68" s="42"/>
      <c r="F68" s="42"/>
      <c r="G68" s="42"/>
      <c r="H68" s="42"/>
      <c r="I68" s="154"/>
      <c r="J68" s="154"/>
      <c r="K68" s="42"/>
      <c r="L68" s="42"/>
      <c r="M68" s="155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2.8" customHeight="1">
      <c r="A69" s="40"/>
      <c r="B69" s="41"/>
      <c r="C69" s="194" t="s">
        <v>79</v>
      </c>
      <c r="D69" s="42"/>
      <c r="E69" s="42"/>
      <c r="F69" s="42"/>
      <c r="G69" s="42"/>
      <c r="H69" s="42"/>
      <c r="I69" s="195">
        <f>Q98</f>
        <v>0</v>
      </c>
      <c r="J69" s="195">
        <f>R98</f>
        <v>0</v>
      </c>
      <c r="K69" s="105">
        <f>K98</f>
        <v>0</v>
      </c>
      <c r="L69" s="42"/>
      <c r="M69" s="155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U69" s="18" t="s">
        <v>144</v>
      </c>
    </row>
    <row r="70" s="9" customFormat="1" ht="24.96" customHeight="1">
      <c r="A70" s="9"/>
      <c r="B70" s="196"/>
      <c r="C70" s="197"/>
      <c r="D70" s="198" t="s">
        <v>145</v>
      </c>
      <c r="E70" s="199"/>
      <c r="F70" s="199"/>
      <c r="G70" s="199"/>
      <c r="H70" s="199"/>
      <c r="I70" s="200">
        <f>Q99</f>
        <v>0</v>
      </c>
      <c r="J70" s="200">
        <f>R99</f>
        <v>0</v>
      </c>
      <c r="K70" s="201">
        <f>K99</f>
        <v>0</v>
      </c>
      <c r="L70" s="197"/>
      <c r="M70" s="20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203"/>
      <c r="C71" s="130"/>
      <c r="D71" s="204" t="s">
        <v>1003</v>
      </c>
      <c r="E71" s="205"/>
      <c r="F71" s="205"/>
      <c r="G71" s="205"/>
      <c r="H71" s="205"/>
      <c r="I71" s="206">
        <f>Q100</f>
        <v>0</v>
      </c>
      <c r="J71" s="206">
        <f>R100</f>
        <v>0</v>
      </c>
      <c r="K71" s="207">
        <f>K100</f>
        <v>0</v>
      </c>
      <c r="L71" s="130"/>
      <c r="M71" s="20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203"/>
      <c r="C72" s="130"/>
      <c r="D72" s="204" t="s">
        <v>1004</v>
      </c>
      <c r="E72" s="205"/>
      <c r="F72" s="205"/>
      <c r="G72" s="205"/>
      <c r="H72" s="205"/>
      <c r="I72" s="206">
        <f>Q117</f>
        <v>0</v>
      </c>
      <c r="J72" s="206">
        <f>R117</f>
        <v>0</v>
      </c>
      <c r="K72" s="207">
        <f>K117</f>
        <v>0</v>
      </c>
      <c r="L72" s="130"/>
      <c r="M72" s="20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96"/>
      <c r="C73" s="197"/>
      <c r="D73" s="198" t="s">
        <v>1005</v>
      </c>
      <c r="E73" s="199"/>
      <c r="F73" s="199"/>
      <c r="G73" s="199"/>
      <c r="H73" s="199"/>
      <c r="I73" s="200">
        <f>Q122</f>
        <v>0</v>
      </c>
      <c r="J73" s="200">
        <f>R122</f>
        <v>0</v>
      </c>
      <c r="K73" s="201">
        <f>K122</f>
        <v>0</v>
      </c>
      <c r="L73" s="197"/>
      <c r="M73" s="20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203"/>
      <c r="C74" s="130"/>
      <c r="D74" s="204" t="s">
        <v>1006</v>
      </c>
      <c r="E74" s="205"/>
      <c r="F74" s="205"/>
      <c r="G74" s="205"/>
      <c r="H74" s="205"/>
      <c r="I74" s="206">
        <f>Q123</f>
        <v>0</v>
      </c>
      <c r="J74" s="206">
        <f>R123</f>
        <v>0</v>
      </c>
      <c r="K74" s="207">
        <f>K123</f>
        <v>0</v>
      </c>
      <c r="L74" s="130"/>
      <c r="M74" s="20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154"/>
      <c r="J75" s="154"/>
      <c r="K75" s="42"/>
      <c r="L75" s="42"/>
      <c r="M75" s="15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2"/>
      <c r="C76" s="63"/>
      <c r="D76" s="63"/>
      <c r="E76" s="63"/>
      <c r="F76" s="63"/>
      <c r="G76" s="63"/>
      <c r="H76" s="63"/>
      <c r="I76" s="184"/>
      <c r="J76" s="184"/>
      <c r="K76" s="63"/>
      <c r="L76" s="63"/>
      <c r="M76" s="15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4"/>
      <c r="C80" s="65"/>
      <c r="D80" s="65"/>
      <c r="E80" s="65"/>
      <c r="F80" s="65"/>
      <c r="G80" s="65"/>
      <c r="H80" s="65"/>
      <c r="I80" s="187"/>
      <c r="J80" s="187"/>
      <c r="K80" s="65"/>
      <c r="L80" s="65"/>
      <c r="M80" s="15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4" t="s">
        <v>148</v>
      </c>
      <c r="D81" s="42"/>
      <c r="E81" s="42"/>
      <c r="F81" s="42"/>
      <c r="G81" s="42"/>
      <c r="H81" s="42"/>
      <c r="I81" s="154"/>
      <c r="J81" s="154"/>
      <c r="K81" s="42"/>
      <c r="L81" s="42"/>
      <c r="M81" s="15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54"/>
      <c r="J82" s="154"/>
      <c r="K82" s="42"/>
      <c r="L82" s="42"/>
      <c r="M82" s="15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3" t="s">
        <v>17</v>
      </c>
      <c r="D83" s="42"/>
      <c r="E83" s="42"/>
      <c r="F83" s="42"/>
      <c r="G83" s="42"/>
      <c r="H83" s="42"/>
      <c r="I83" s="154"/>
      <c r="J83" s="154"/>
      <c r="K83" s="42"/>
      <c r="L83" s="42"/>
      <c r="M83" s="15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88" t="str">
        <f>E7</f>
        <v xml:space="preserve">Oprava trati v úseku Teplice, zámecká zahrada - Úpořiny   ( změna č.1 po prohlídce staveniště )</v>
      </c>
      <c r="F84" s="33"/>
      <c r="G84" s="33"/>
      <c r="H84" s="33"/>
      <c r="I84" s="154"/>
      <c r="J84" s="154"/>
      <c r="K84" s="42"/>
      <c r="L84" s="42"/>
      <c r="M84" s="15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2"/>
      <c r="C85" s="33" t="s">
        <v>133</v>
      </c>
      <c r="D85" s="23"/>
      <c r="E85" s="23"/>
      <c r="F85" s="23"/>
      <c r="G85" s="23"/>
      <c r="H85" s="23"/>
      <c r="I85" s="146"/>
      <c r="J85" s="146"/>
      <c r="K85" s="23"/>
      <c r="L85" s="23"/>
      <c r="M85" s="21"/>
    </row>
    <row r="86" s="1" customFormat="1" ht="16.5" customHeight="1">
      <c r="B86" s="22"/>
      <c r="C86" s="23"/>
      <c r="D86" s="23"/>
      <c r="E86" s="188" t="s">
        <v>972</v>
      </c>
      <c r="F86" s="23"/>
      <c r="G86" s="23"/>
      <c r="H86" s="23"/>
      <c r="I86" s="146"/>
      <c r="J86" s="146"/>
      <c r="K86" s="23"/>
      <c r="L86" s="23"/>
      <c r="M86" s="21"/>
    </row>
    <row r="87" s="1" customFormat="1" ht="12" customHeight="1">
      <c r="B87" s="22"/>
      <c r="C87" s="33" t="s">
        <v>135</v>
      </c>
      <c r="D87" s="23"/>
      <c r="E87" s="23"/>
      <c r="F87" s="23"/>
      <c r="G87" s="23"/>
      <c r="H87" s="23"/>
      <c r="I87" s="146"/>
      <c r="J87" s="146"/>
      <c r="K87" s="23"/>
      <c r="L87" s="23"/>
      <c r="M87" s="21"/>
    </row>
    <row r="88" s="2" customFormat="1" ht="16.5" customHeight="1">
      <c r="A88" s="40"/>
      <c r="B88" s="41"/>
      <c r="C88" s="42"/>
      <c r="D88" s="42"/>
      <c r="E88" s="54" t="s">
        <v>973</v>
      </c>
      <c r="F88" s="42"/>
      <c r="G88" s="42"/>
      <c r="H88" s="42"/>
      <c r="I88" s="154"/>
      <c r="J88" s="154"/>
      <c r="K88" s="42"/>
      <c r="L88" s="42"/>
      <c r="M88" s="15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974</v>
      </c>
      <c r="D89" s="42"/>
      <c r="E89" s="42"/>
      <c r="F89" s="42"/>
      <c r="G89" s="42"/>
      <c r="H89" s="42"/>
      <c r="I89" s="154"/>
      <c r="J89" s="154"/>
      <c r="K89" s="42"/>
      <c r="L89" s="42"/>
      <c r="M89" s="15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2" t="str">
        <f>E13</f>
        <v>SO 1.1.2 - zemní práce</v>
      </c>
      <c r="F90" s="42"/>
      <c r="G90" s="42"/>
      <c r="H90" s="42"/>
      <c r="I90" s="154"/>
      <c r="J90" s="154"/>
      <c r="K90" s="42"/>
      <c r="L90" s="42"/>
      <c r="M90" s="15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154"/>
      <c r="J91" s="154"/>
      <c r="K91" s="42"/>
      <c r="L91" s="42"/>
      <c r="M91" s="15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3" t="s">
        <v>23</v>
      </c>
      <c r="D92" s="42"/>
      <c r="E92" s="42"/>
      <c r="F92" s="28" t="str">
        <f>F16</f>
        <v>TK Řetenice - Úpořiny</v>
      </c>
      <c r="G92" s="42"/>
      <c r="H92" s="42"/>
      <c r="I92" s="157" t="s">
        <v>25</v>
      </c>
      <c r="J92" s="159" t="str">
        <f>IF(J16="","",J16)</f>
        <v>2. 8. 2019</v>
      </c>
      <c r="K92" s="42"/>
      <c r="L92" s="42"/>
      <c r="M92" s="15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54"/>
      <c r="J93" s="154"/>
      <c r="K93" s="42"/>
      <c r="L93" s="42"/>
      <c r="M93" s="15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31</v>
      </c>
      <c r="D94" s="42"/>
      <c r="E94" s="42"/>
      <c r="F94" s="28" t="str">
        <f>E19</f>
        <v>SŽDC s.o. OŘ UNL, ST Most</v>
      </c>
      <c r="G94" s="42"/>
      <c r="H94" s="42"/>
      <c r="I94" s="157" t="s">
        <v>39</v>
      </c>
      <c r="J94" s="189" t="str">
        <f>E25</f>
        <v xml:space="preserve"> </v>
      </c>
      <c r="K94" s="42"/>
      <c r="L94" s="42"/>
      <c r="M94" s="15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37</v>
      </c>
      <c r="D95" s="42"/>
      <c r="E95" s="42"/>
      <c r="F95" s="28" t="str">
        <f>IF(E22="","",E22)</f>
        <v>Vyplň údaj</v>
      </c>
      <c r="G95" s="42"/>
      <c r="H95" s="42"/>
      <c r="I95" s="157" t="s">
        <v>41</v>
      </c>
      <c r="J95" s="189" t="str">
        <f>E28</f>
        <v>Ing. Střítezský Petr</v>
      </c>
      <c r="K95" s="42"/>
      <c r="L95" s="42"/>
      <c r="M95" s="15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154"/>
      <c r="J96" s="154"/>
      <c r="K96" s="42"/>
      <c r="L96" s="42"/>
      <c r="M96" s="15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209"/>
      <c r="B97" s="210"/>
      <c r="C97" s="211" t="s">
        <v>149</v>
      </c>
      <c r="D97" s="212" t="s">
        <v>64</v>
      </c>
      <c r="E97" s="212" t="s">
        <v>60</v>
      </c>
      <c r="F97" s="212" t="s">
        <v>61</v>
      </c>
      <c r="G97" s="212" t="s">
        <v>150</v>
      </c>
      <c r="H97" s="212" t="s">
        <v>151</v>
      </c>
      <c r="I97" s="213" t="s">
        <v>152</v>
      </c>
      <c r="J97" s="213" t="s">
        <v>153</v>
      </c>
      <c r="K97" s="212" t="s">
        <v>143</v>
      </c>
      <c r="L97" s="214" t="s">
        <v>154</v>
      </c>
      <c r="M97" s="215"/>
      <c r="N97" s="95" t="s">
        <v>36</v>
      </c>
      <c r="O97" s="96" t="s">
        <v>49</v>
      </c>
      <c r="P97" s="96" t="s">
        <v>155</v>
      </c>
      <c r="Q97" s="96" t="s">
        <v>156</v>
      </c>
      <c r="R97" s="96" t="s">
        <v>157</v>
      </c>
      <c r="S97" s="96" t="s">
        <v>158</v>
      </c>
      <c r="T97" s="96" t="s">
        <v>159</v>
      </c>
      <c r="U97" s="96" t="s">
        <v>160</v>
      </c>
      <c r="V97" s="96" t="s">
        <v>161</v>
      </c>
      <c r="W97" s="96" t="s">
        <v>162</v>
      </c>
      <c r="X97" s="96" t="s">
        <v>163</v>
      </c>
      <c r="Y97" s="97" t="s">
        <v>164</v>
      </c>
      <c r="Z97" s="209"/>
      <c r="AA97" s="209"/>
      <c r="AB97" s="209"/>
      <c r="AC97" s="209"/>
      <c r="AD97" s="209"/>
      <c r="AE97" s="209"/>
    </row>
    <row r="98" s="2" customFormat="1" ht="22.8" customHeight="1">
      <c r="A98" s="40"/>
      <c r="B98" s="41"/>
      <c r="C98" s="102" t="s">
        <v>165</v>
      </c>
      <c r="D98" s="42"/>
      <c r="E98" s="42"/>
      <c r="F98" s="42"/>
      <c r="G98" s="42"/>
      <c r="H98" s="42"/>
      <c r="I98" s="154"/>
      <c r="J98" s="154"/>
      <c r="K98" s="216">
        <f>BK98</f>
        <v>0</v>
      </c>
      <c r="L98" s="42"/>
      <c r="M98" s="46"/>
      <c r="N98" s="98"/>
      <c r="O98" s="217"/>
      <c r="P98" s="99"/>
      <c r="Q98" s="218">
        <f>Q99+Q122</f>
        <v>0</v>
      </c>
      <c r="R98" s="218">
        <f>R99+R122</f>
        <v>0</v>
      </c>
      <c r="S98" s="99"/>
      <c r="T98" s="219">
        <f>T99+T122</f>
        <v>0</v>
      </c>
      <c r="U98" s="99"/>
      <c r="V98" s="219">
        <f>V99+V122</f>
        <v>1.1775792000000001</v>
      </c>
      <c r="W98" s="99"/>
      <c r="X98" s="219">
        <f>X99+X122</f>
        <v>0</v>
      </c>
      <c r="Y98" s="100"/>
      <c r="Z98" s="40"/>
      <c r="AA98" s="40"/>
      <c r="AB98" s="40"/>
      <c r="AC98" s="40"/>
      <c r="AD98" s="40"/>
      <c r="AE98" s="40"/>
      <c r="AT98" s="18" t="s">
        <v>80</v>
      </c>
      <c r="AU98" s="18" t="s">
        <v>144</v>
      </c>
      <c r="BK98" s="220">
        <f>BK99+BK122</f>
        <v>0</v>
      </c>
    </row>
    <row r="99" s="12" customFormat="1" ht="25.92" customHeight="1">
      <c r="A99" s="12"/>
      <c r="B99" s="221"/>
      <c r="C99" s="222"/>
      <c r="D99" s="223" t="s">
        <v>80</v>
      </c>
      <c r="E99" s="224" t="s">
        <v>166</v>
      </c>
      <c r="F99" s="224" t="s">
        <v>167</v>
      </c>
      <c r="G99" s="222"/>
      <c r="H99" s="222"/>
      <c r="I99" s="225"/>
      <c r="J99" s="225"/>
      <c r="K99" s="226">
        <f>BK99</f>
        <v>0</v>
      </c>
      <c r="L99" s="222"/>
      <c r="M99" s="227"/>
      <c r="N99" s="228"/>
      <c r="O99" s="229"/>
      <c r="P99" s="229"/>
      <c r="Q99" s="230">
        <f>Q100+Q117</f>
        <v>0</v>
      </c>
      <c r="R99" s="230">
        <f>R100+R117</f>
        <v>0</v>
      </c>
      <c r="S99" s="229"/>
      <c r="T99" s="231">
        <f>T100+T117</f>
        <v>0</v>
      </c>
      <c r="U99" s="229"/>
      <c r="V99" s="231">
        <f>V100+V117</f>
        <v>1.1775792000000001</v>
      </c>
      <c r="W99" s="229"/>
      <c r="X99" s="231">
        <f>X100+X117</f>
        <v>0</v>
      </c>
      <c r="Y99" s="232"/>
      <c r="Z99" s="12"/>
      <c r="AA99" s="12"/>
      <c r="AB99" s="12"/>
      <c r="AC99" s="12"/>
      <c r="AD99" s="12"/>
      <c r="AE99" s="12"/>
      <c r="AR99" s="233" t="s">
        <v>88</v>
      </c>
      <c r="AT99" s="234" t="s">
        <v>80</v>
      </c>
      <c r="AU99" s="234" t="s">
        <v>81</v>
      </c>
      <c r="AY99" s="233" t="s">
        <v>168</v>
      </c>
      <c r="BK99" s="235">
        <f>BK100+BK117</f>
        <v>0</v>
      </c>
    </row>
    <row r="100" s="12" customFormat="1" ht="22.8" customHeight="1">
      <c r="A100" s="12"/>
      <c r="B100" s="221"/>
      <c r="C100" s="222"/>
      <c r="D100" s="223" t="s">
        <v>80</v>
      </c>
      <c r="E100" s="236" t="s">
        <v>88</v>
      </c>
      <c r="F100" s="236" t="s">
        <v>1007</v>
      </c>
      <c r="G100" s="222"/>
      <c r="H100" s="222"/>
      <c r="I100" s="225"/>
      <c r="J100" s="225"/>
      <c r="K100" s="237">
        <f>BK100</f>
        <v>0</v>
      </c>
      <c r="L100" s="222"/>
      <c r="M100" s="227"/>
      <c r="N100" s="228"/>
      <c r="O100" s="229"/>
      <c r="P100" s="229"/>
      <c r="Q100" s="230">
        <f>SUM(Q101:Q116)</f>
        <v>0</v>
      </c>
      <c r="R100" s="230">
        <f>SUM(R101:R116)</f>
        <v>0</v>
      </c>
      <c r="S100" s="229"/>
      <c r="T100" s="231">
        <f>SUM(T101:T116)</f>
        <v>0</v>
      </c>
      <c r="U100" s="229"/>
      <c r="V100" s="231">
        <f>SUM(V101:V116)</f>
        <v>0</v>
      </c>
      <c r="W100" s="229"/>
      <c r="X100" s="231">
        <f>SUM(X101:X116)</f>
        <v>0</v>
      </c>
      <c r="Y100" s="232"/>
      <c r="Z100" s="12"/>
      <c r="AA100" s="12"/>
      <c r="AB100" s="12"/>
      <c r="AC100" s="12"/>
      <c r="AD100" s="12"/>
      <c r="AE100" s="12"/>
      <c r="AR100" s="233" t="s">
        <v>88</v>
      </c>
      <c r="AT100" s="234" t="s">
        <v>80</v>
      </c>
      <c r="AU100" s="234" t="s">
        <v>88</v>
      </c>
      <c r="AY100" s="233" t="s">
        <v>168</v>
      </c>
      <c r="BK100" s="235">
        <f>SUM(BK101:BK116)</f>
        <v>0</v>
      </c>
    </row>
    <row r="101" s="2" customFormat="1" ht="24" customHeight="1">
      <c r="A101" s="40"/>
      <c r="B101" s="41"/>
      <c r="C101" s="238" t="s">
        <v>88</v>
      </c>
      <c r="D101" s="238" t="s">
        <v>171</v>
      </c>
      <c r="E101" s="239" t="s">
        <v>1008</v>
      </c>
      <c r="F101" s="240" t="s">
        <v>1009</v>
      </c>
      <c r="G101" s="241" t="s">
        <v>174</v>
      </c>
      <c r="H101" s="242">
        <v>3.2000000000000002</v>
      </c>
      <c r="I101" s="243"/>
      <c r="J101" s="243"/>
      <c r="K101" s="244">
        <f>ROUND(P101*H101,2)</f>
        <v>0</v>
      </c>
      <c r="L101" s="240" t="s">
        <v>1010</v>
      </c>
      <c r="M101" s="46"/>
      <c r="N101" s="245" t="s">
        <v>36</v>
      </c>
      <c r="O101" s="246" t="s">
        <v>52</v>
      </c>
      <c r="P101" s="247">
        <f>I101+J101</f>
        <v>0</v>
      </c>
      <c r="Q101" s="247">
        <f>ROUND(I101*H101,2)</f>
        <v>0</v>
      </c>
      <c r="R101" s="247">
        <f>ROUND(J101*H101,2)</f>
        <v>0</v>
      </c>
      <c r="S101" s="87"/>
      <c r="T101" s="248">
        <f>S101*H101</f>
        <v>0</v>
      </c>
      <c r="U101" s="248">
        <v>0</v>
      </c>
      <c r="V101" s="248">
        <f>U101*H101</f>
        <v>0</v>
      </c>
      <c r="W101" s="248">
        <v>0</v>
      </c>
      <c r="X101" s="248">
        <f>W101*H101</f>
        <v>0</v>
      </c>
      <c r="Y101" s="249" t="s">
        <v>36</v>
      </c>
      <c r="Z101" s="40"/>
      <c r="AA101" s="40"/>
      <c r="AB101" s="40"/>
      <c r="AC101" s="40"/>
      <c r="AD101" s="40"/>
      <c r="AE101" s="40"/>
      <c r="AR101" s="250" t="s">
        <v>176</v>
      </c>
      <c r="AT101" s="250" t="s">
        <v>171</v>
      </c>
      <c r="AU101" s="250" t="s">
        <v>90</v>
      </c>
      <c r="AY101" s="18" t="s">
        <v>168</v>
      </c>
      <c r="BE101" s="251">
        <f>IF(O101="základní",K101,0)</f>
        <v>0</v>
      </c>
      <c r="BF101" s="251">
        <f>IF(O101="snížená",K101,0)</f>
        <v>0</v>
      </c>
      <c r="BG101" s="251">
        <f>IF(O101="zákl. přenesená",K101,0)</f>
        <v>0</v>
      </c>
      <c r="BH101" s="251">
        <f>IF(O101="sníž. přenesená",K101,0)</f>
        <v>0</v>
      </c>
      <c r="BI101" s="251">
        <f>IF(O101="nulová",K101,0)</f>
        <v>0</v>
      </c>
      <c r="BJ101" s="18" t="s">
        <v>176</v>
      </c>
      <c r="BK101" s="251">
        <f>ROUND(P101*H101,2)</f>
        <v>0</v>
      </c>
      <c r="BL101" s="18" t="s">
        <v>176</v>
      </c>
      <c r="BM101" s="250" t="s">
        <v>1011</v>
      </c>
    </row>
    <row r="102" s="2" customFormat="1">
      <c r="A102" s="40"/>
      <c r="B102" s="41"/>
      <c r="C102" s="42"/>
      <c r="D102" s="252" t="s">
        <v>178</v>
      </c>
      <c r="E102" s="42"/>
      <c r="F102" s="253" t="s">
        <v>1012</v>
      </c>
      <c r="G102" s="42"/>
      <c r="H102" s="42"/>
      <c r="I102" s="154"/>
      <c r="J102" s="154"/>
      <c r="K102" s="42"/>
      <c r="L102" s="42"/>
      <c r="M102" s="46"/>
      <c r="N102" s="254"/>
      <c r="O102" s="255"/>
      <c r="P102" s="87"/>
      <c r="Q102" s="87"/>
      <c r="R102" s="87"/>
      <c r="S102" s="87"/>
      <c r="T102" s="87"/>
      <c r="U102" s="87"/>
      <c r="V102" s="87"/>
      <c r="W102" s="87"/>
      <c r="X102" s="87"/>
      <c r="Y102" s="88"/>
      <c r="Z102" s="40"/>
      <c r="AA102" s="40"/>
      <c r="AB102" s="40"/>
      <c r="AC102" s="40"/>
      <c r="AD102" s="40"/>
      <c r="AE102" s="40"/>
      <c r="AT102" s="18" t="s">
        <v>178</v>
      </c>
      <c r="AU102" s="18" t="s">
        <v>90</v>
      </c>
    </row>
    <row r="103" s="2" customFormat="1">
      <c r="A103" s="40"/>
      <c r="B103" s="41"/>
      <c r="C103" s="42"/>
      <c r="D103" s="252" t="s">
        <v>180</v>
      </c>
      <c r="E103" s="42"/>
      <c r="F103" s="256" t="s">
        <v>1013</v>
      </c>
      <c r="G103" s="42"/>
      <c r="H103" s="42"/>
      <c r="I103" s="154"/>
      <c r="J103" s="154"/>
      <c r="K103" s="42"/>
      <c r="L103" s="42"/>
      <c r="M103" s="46"/>
      <c r="N103" s="254"/>
      <c r="O103" s="255"/>
      <c r="P103" s="87"/>
      <c r="Q103" s="87"/>
      <c r="R103" s="87"/>
      <c r="S103" s="87"/>
      <c r="T103" s="87"/>
      <c r="U103" s="87"/>
      <c r="V103" s="87"/>
      <c r="W103" s="87"/>
      <c r="X103" s="87"/>
      <c r="Y103" s="88"/>
      <c r="Z103" s="40"/>
      <c r="AA103" s="40"/>
      <c r="AB103" s="40"/>
      <c r="AC103" s="40"/>
      <c r="AD103" s="40"/>
      <c r="AE103" s="40"/>
      <c r="AT103" s="18" t="s">
        <v>180</v>
      </c>
      <c r="AU103" s="18" t="s">
        <v>90</v>
      </c>
    </row>
    <row r="104" s="14" customFormat="1">
      <c r="A104" s="14"/>
      <c r="B104" s="267"/>
      <c r="C104" s="268"/>
      <c r="D104" s="252" t="s">
        <v>182</v>
      </c>
      <c r="E104" s="269" t="s">
        <v>36</v>
      </c>
      <c r="F104" s="270" t="s">
        <v>1014</v>
      </c>
      <c r="G104" s="268"/>
      <c r="H104" s="271">
        <v>3.2000000000000002</v>
      </c>
      <c r="I104" s="272"/>
      <c r="J104" s="272"/>
      <c r="K104" s="268"/>
      <c r="L104" s="268"/>
      <c r="M104" s="273"/>
      <c r="N104" s="274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6"/>
      <c r="Z104" s="14"/>
      <c r="AA104" s="14"/>
      <c r="AB104" s="14"/>
      <c r="AC104" s="14"/>
      <c r="AD104" s="14"/>
      <c r="AE104" s="14"/>
      <c r="AT104" s="277" t="s">
        <v>182</v>
      </c>
      <c r="AU104" s="277" t="s">
        <v>90</v>
      </c>
      <c r="AV104" s="14" t="s">
        <v>90</v>
      </c>
      <c r="AW104" s="14" t="s">
        <v>5</v>
      </c>
      <c r="AX104" s="14" t="s">
        <v>88</v>
      </c>
      <c r="AY104" s="277" t="s">
        <v>168</v>
      </c>
    </row>
    <row r="105" s="2" customFormat="1" ht="24" customHeight="1">
      <c r="A105" s="40"/>
      <c r="B105" s="41"/>
      <c r="C105" s="238" t="s">
        <v>90</v>
      </c>
      <c r="D105" s="238" t="s">
        <v>171</v>
      </c>
      <c r="E105" s="239" t="s">
        <v>1015</v>
      </c>
      <c r="F105" s="240" t="s">
        <v>1016</v>
      </c>
      <c r="G105" s="241" t="s">
        <v>174</v>
      </c>
      <c r="H105" s="242">
        <v>0.82499999999999996</v>
      </c>
      <c r="I105" s="243"/>
      <c r="J105" s="243"/>
      <c r="K105" s="244">
        <f>ROUND(P105*H105,2)</f>
        <v>0</v>
      </c>
      <c r="L105" s="240" t="s">
        <v>1010</v>
      </c>
      <c r="M105" s="46"/>
      <c r="N105" s="245" t="s">
        <v>36</v>
      </c>
      <c r="O105" s="246" t="s">
        <v>52</v>
      </c>
      <c r="P105" s="247">
        <f>I105+J105</f>
        <v>0</v>
      </c>
      <c r="Q105" s="247">
        <f>ROUND(I105*H105,2)</f>
        <v>0</v>
      </c>
      <c r="R105" s="247">
        <f>ROUND(J105*H105,2)</f>
        <v>0</v>
      </c>
      <c r="S105" s="87"/>
      <c r="T105" s="248">
        <f>S105*H105</f>
        <v>0</v>
      </c>
      <c r="U105" s="248">
        <v>0</v>
      </c>
      <c r="V105" s="248">
        <f>U105*H105</f>
        <v>0</v>
      </c>
      <c r="W105" s="248">
        <v>0</v>
      </c>
      <c r="X105" s="248">
        <f>W105*H105</f>
        <v>0</v>
      </c>
      <c r="Y105" s="249" t="s">
        <v>36</v>
      </c>
      <c r="Z105" s="40"/>
      <c r="AA105" s="40"/>
      <c r="AB105" s="40"/>
      <c r="AC105" s="40"/>
      <c r="AD105" s="40"/>
      <c r="AE105" s="40"/>
      <c r="AR105" s="250" t="s">
        <v>176</v>
      </c>
      <c r="AT105" s="250" t="s">
        <v>171</v>
      </c>
      <c r="AU105" s="250" t="s">
        <v>90</v>
      </c>
      <c r="AY105" s="18" t="s">
        <v>168</v>
      </c>
      <c r="BE105" s="251">
        <f>IF(O105="základní",K105,0)</f>
        <v>0</v>
      </c>
      <c r="BF105" s="251">
        <f>IF(O105="snížená",K105,0)</f>
        <v>0</v>
      </c>
      <c r="BG105" s="251">
        <f>IF(O105="zákl. přenesená",K105,0)</f>
        <v>0</v>
      </c>
      <c r="BH105" s="251">
        <f>IF(O105="sníž. přenesená",K105,0)</f>
        <v>0</v>
      </c>
      <c r="BI105" s="251">
        <f>IF(O105="nulová",K105,0)</f>
        <v>0</v>
      </c>
      <c r="BJ105" s="18" t="s">
        <v>176</v>
      </c>
      <c r="BK105" s="251">
        <f>ROUND(P105*H105,2)</f>
        <v>0</v>
      </c>
      <c r="BL105" s="18" t="s">
        <v>176</v>
      </c>
      <c r="BM105" s="250" t="s">
        <v>1017</v>
      </c>
    </row>
    <row r="106" s="2" customFormat="1">
      <c r="A106" s="40"/>
      <c r="B106" s="41"/>
      <c r="C106" s="42"/>
      <c r="D106" s="252" t="s">
        <v>178</v>
      </c>
      <c r="E106" s="42"/>
      <c r="F106" s="253" t="s">
        <v>1018</v>
      </c>
      <c r="G106" s="42"/>
      <c r="H106" s="42"/>
      <c r="I106" s="154"/>
      <c r="J106" s="154"/>
      <c r="K106" s="42"/>
      <c r="L106" s="42"/>
      <c r="M106" s="46"/>
      <c r="N106" s="254"/>
      <c r="O106" s="255"/>
      <c r="P106" s="87"/>
      <c r="Q106" s="87"/>
      <c r="R106" s="87"/>
      <c r="S106" s="87"/>
      <c r="T106" s="87"/>
      <c r="U106" s="87"/>
      <c r="V106" s="87"/>
      <c r="W106" s="87"/>
      <c r="X106" s="87"/>
      <c r="Y106" s="88"/>
      <c r="Z106" s="40"/>
      <c r="AA106" s="40"/>
      <c r="AB106" s="40"/>
      <c r="AC106" s="40"/>
      <c r="AD106" s="40"/>
      <c r="AE106" s="40"/>
      <c r="AT106" s="18" t="s">
        <v>178</v>
      </c>
      <c r="AU106" s="18" t="s">
        <v>90</v>
      </c>
    </row>
    <row r="107" s="2" customFormat="1">
      <c r="A107" s="40"/>
      <c r="B107" s="41"/>
      <c r="C107" s="42"/>
      <c r="D107" s="252" t="s">
        <v>180</v>
      </c>
      <c r="E107" s="42"/>
      <c r="F107" s="256" t="s">
        <v>1019</v>
      </c>
      <c r="G107" s="42"/>
      <c r="H107" s="42"/>
      <c r="I107" s="154"/>
      <c r="J107" s="154"/>
      <c r="K107" s="42"/>
      <c r="L107" s="42"/>
      <c r="M107" s="46"/>
      <c r="N107" s="254"/>
      <c r="O107" s="255"/>
      <c r="P107" s="87"/>
      <c r="Q107" s="87"/>
      <c r="R107" s="87"/>
      <c r="S107" s="87"/>
      <c r="T107" s="87"/>
      <c r="U107" s="87"/>
      <c r="V107" s="87"/>
      <c r="W107" s="87"/>
      <c r="X107" s="87"/>
      <c r="Y107" s="88"/>
      <c r="Z107" s="40"/>
      <c r="AA107" s="40"/>
      <c r="AB107" s="40"/>
      <c r="AC107" s="40"/>
      <c r="AD107" s="40"/>
      <c r="AE107" s="40"/>
      <c r="AT107" s="18" t="s">
        <v>180</v>
      </c>
      <c r="AU107" s="18" t="s">
        <v>90</v>
      </c>
    </row>
    <row r="108" s="14" customFormat="1">
      <c r="A108" s="14"/>
      <c r="B108" s="267"/>
      <c r="C108" s="268"/>
      <c r="D108" s="252" t="s">
        <v>182</v>
      </c>
      <c r="E108" s="269" t="s">
        <v>36</v>
      </c>
      <c r="F108" s="270" t="s">
        <v>1020</v>
      </c>
      <c r="G108" s="268"/>
      <c r="H108" s="271">
        <v>0.82499999999999996</v>
      </c>
      <c r="I108" s="272"/>
      <c r="J108" s="272"/>
      <c r="K108" s="268"/>
      <c r="L108" s="268"/>
      <c r="M108" s="273"/>
      <c r="N108" s="274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6"/>
      <c r="Z108" s="14"/>
      <c r="AA108" s="14"/>
      <c r="AB108" s="14"/>
      <c r="AC108" s="14"/>
      <c r="AD108" s="14"/>
      <c r="AE108" s="14"/>
      <c r="AT108" s="277" t="s">
        <v>182</v>
      </c>
      <c r="AU108" s="277" t="s">
        <v>90</v>
      </c>
      <c r="AV108" s="14" t="s">
        <v>90</v>
      </c>
      <c r="AW108" s="14" t="s">
        <v>5</v>
      </c>
      <c r="AX108" s="14" t="s">
        <v>88</v>
      </c>
      <c r="AY108" s="277" t="s">
        <v>168</v>
      </c>
    </row>
    <row r="109" s="2" customFormat="1" ht="24" customHeight="1">
      <c r="A109" s="40"/>
      <c r="B109" s="41"/>
      <c r="C109" s="238" t="s">
        <v>119</v>
      </c>
      <c r="D109" s="238" t="s">
        <v>171</v>
      </c>
      <c r="E109" s="239" t="s">
        <v>1021</v>
      </c>
      <c r="F109" s="240" t="s">
        <v>1022</v>
      </c>
      <c r="G109" s="241" t="s">
        <v>174</v>
      </c>
      <c r="H109" s="242">
        <v>4</v>
      </c>
      <c r="I109" s="243"/>
      <c r="J109" s="243"/>
      <c r="K109" s="244">
        <f>ROUND(P109*H109,2)</f>
        <v>0</v>
      </c>
      <c r="L109" s="240" t="s">
        <v>1010</v>
      </c>
      <c r="M109" s="46"/>
      <c r="N109" s="245" t="s">
        <v>36</v>
      </c>
      <c r="O109" s="246" t="s">
        <v>52</v>
      </c>
      <c r="P109" s="247">
        <f>I109+J109</f>
        <v>0</v>
      </c>
      <c r="Q109" s="247">
        <f>ROUND(I109*H109,2)</f>
        <v>0</v>
      </c>
      <c r="R109" s="247">
        <f>ROUND(J109*H109,2)</f>
        <v>0</v>
      </c>
      <c r="S109" s="87"/>
      <c r="T109" s="248">
        <f>S109*H109</f>
        <v>0</v>
      </c>
      <c r="U109" s="248">
        <v>0</v>
      </c>
      <c r="V109" s="248">
        <f>U109*H109</f>
        <v>0</v>
      </c>
      <c r="W109" s="248">
        <v>0</v>
      </c>
      <c r="X109" s="248">
        <f>W109*H109</f>
        <v>0</v>
      </c>
      <c r="Y109" s="249" t="s">
        <v>36</v>
      </c>
      <c r="Z109" s="40"/>
      <c r="AA109" s="40"/>
      <c r="AB109" s="40"/>
      <c r="AC109" s="40"/>
      <c r="AD109" s="40"/>
      <c r="AE109" s="40"/>
      <c r="AR109" s="250" t="s">
        <v>176</v>
      </c>
      <c r="AT109" s="250" t="s">
        <v>171</v>
      </c>
      <c r="AU109" s="250" t="s">
        <v>90</v>
      </c>
      <c r="AY109" s="18" t="s">
        <v>168</v>
      </c>
      <c r="BE109" s="251">
        <f>IF(O109="základní",K109,0)</f>
        <v>0</v>
      </c>
      <c r="BF109" s="251">
        <f>IF(O109="snížená",K109,0)</f>
        <v>0</v>
      </c>
      <c r="BG109" s="251">
        <f>IF(O109="zákl. přenesená",K109,0)</f>
        <v>0</v>
      </c>
      <c r="BH109" s="251">
        <f>IF(O109="sníž. přenesená",K109,0)</f>
        <v>0</v>
      </c>
      <c r="BI109" s="251">
        <f>IF(O109="nulová",K109,0)</f>
        <v>0</v>
      </c>
      <c r="BJ109" s="18" t="s">
        <v>176</v>
      </c>
      <c r="BK109" s="251">
        <f>ROUND(P109*H109,2)</f>
        <v>0</v>
      </c>
      <c r="BL109" s="18" t="s">
        <v>176</v>
      </c>
      <c r="BM109" s="250" t="s">
        <v>1023</v>
      </c>
    </row>
    <row r="110" s="2" customFormat="1">
      <c r="A110" s="40"/>
      <c r="B110" s="41"/>
      <c r="C110" s="42"/>
      <c r="D110" s="252" t="s">
        <v>178</v>
      </c>
      <c r="E110" s="42"/>
      <c r="F110" s="253" t="s">
        <v>1024</v>
      </c>
      <c r="G110" s="42"/>
      <c r="H110" s="42"/>
      <c r="I110" s="154"/>
      <c r="J110" s="154"/>
      <c r="K110" s="42"/>
      <c r="L110" s="42"/>
      <c r="M110" s="46"/>
      <c r="N110" s="254"/>
      <c r="O110" s="255"/>
      <c r="P110" s="87"/>
      <c r="Q110" s="87"/>
      <c r="R110" s="87"/>
      <c r="S110" s="87"/>
      <c r="T110" s="87"/>
      <c r="U110" s="87"/>
      <c r="V110" s="87"/>
      <c r="W110" s="87"/>
      <c r="X110" s="87"/>
      <c r="Y110" s="88"/>
      <c r="Z110" s="40"/>
      <c r="AA110" s="40"/>
      <c r="AB110" s="40"/>
      <c r="AC110" s="40"/>
      <c r="AD110" s="40"/>
      <c r="AE110" s="40"/>
      <c r="AT110" s="18" t="s">
        <v>178</v>
      </c>
      <c r="AU110" s="18" t="s">
        <v>90</v>
      </c>
    </row>
    <row r="111" s="2" customFormat="1">
      <c r="A111" s="40"/>
      <c r="B111" s="41"/>
      <c r="C111" s="42"/>
      <c r="D111" s="252" t="s">
        <v>180</v>
      </c>
      <c r="E111" s="42"/>
      <c r="F111" s="256" t="s">
        <v>1025</v>
      </c>
      <c r="G111" s="42"/>
      <c r="H111" s="42"/>
      <c r="I111" s="154"/>
      <c r="J111" s="154"/>
      <c r="K111" s="42"/>
      <c r="L111" s="42"/>
      <c r="M111" s="46"/>
      <c r="N111" s="254"/>
      <c r="O111" s="255"/>
      <c r="P111" s="87"/>
      <c r="Q111" s="87"/>
      <c r="R111" s="87"/>
      <c r="S111" s="87"/>
      <c r="T111" s="87"/>
      <c r="U111" s="87"/>
      <c r="V111" s="87"/>
      <c r="W111" s="87"/>
      <c r="X111" s="87"/>
      <c r="Y111" s="88"/>
      <c r="Z111" s="40"/>
      <c r="AA111" s="40"/>
      <c r="AB111" s="40"/>
      <c r="AC111" s="40"/>
      <c r="AD111" s="40"/>
      <c r="AE111" s="40"/>
      <c r="AT111" s="18" t="s">
        <v>180</v>
      </c>
      <c r="AU111" s="18" t="s">
        <v>90</v>
      </c>
    </row>
    <row r="112" s="2" customFormat="1" ht="24" customHeight="1">
      <c r="A112" s="40"/>
      <c r="B112" s="41"/>
      <c r="C112" s="238" t="s">
        <v>176</v>
      </c>
      <c r="D112" s="238" t="s">
        <v>171</v>
      </c>
      <c r="E112" s="239" t="s">
        <v>1026</v>
      </c>
      <c r="F112" s="240" t="s">
        <v>1027</v>
      </c>
      <c r="G112" s="241" t="s">
        <v>174</v>
      </c>
      <c r="H112" s="242">
        <v>0.47999999999999998</v>
      </c>
      <c r="I112" s="243"/>
      <c r="J112" s="243"/>
      <c r="K112" s="244">
        <f>ROUND(P112*H112,2)</f>
        <v>0</v>
      </c>
      <c r="L112" s="240" t="s">
        <v>1010</v>
      </c>
      <c r="M112" s="46"/>
      <c r="N112" s="245" t="s">
        <v>36</v>
      </c>
      <c r="O112" s="246" t="s">
        <v>52</v>
      </c>
      <c r="P112" s="247">
        <f>I112+J112</f>
        <v>0</v>
      </c>
      <c r="Q112" s="247">
        <f>ROUND(I112*H112,2)</f>
        <v>0</v>
      </c>
      <c r="R112" s="247">
        <f>ROUND(J112*H112,2)</f>
        <v>0</v>
      </c>
      <c r="S112" s="87"/>
      <c r="T112" s="248">
        <f>S112*H112</f>
        <v>0</v>
      </c>
      <c r="U112" s="248">
        <v>0</v>
      </c>
      <c r="V112" s="248">
        <f>U112*H112</f>
        <v>0</v>
      </c>
      <c r="W112" s="248">
        <v>0</v>
      </c>
      <c r="X112" s="248">
        <f>W112*H112</f>
        <v>0</v>
      </c>
      <c r="Y112" s="249" t="s">
        <v>36</v>
      </c>
      <c r="Z112" s="40"/>
      <c r="AA112" s="40"/>
      <c r="AB112" s="40"/>
      <c r="AC112" s="40"/>
      <c r="AD112" s="40"/>
      <c r="AE112" s="40"/>
      <c r="AR112" s="250" t="s">
        <v>176</v>
      </c>
      <c r="AT112" s="250" t="s">
        <v>171</v>
      </c>
      <c r="AU112" s="250" t="s">
        <v>90</v>
      </c>
      <c r="AY112" s="18" t="s">
        <v>168</v>
      </c>
      <c r="BE112" s="251">
        <f>IF(O112="základní",K112,0)</f>
        <v>0</v>
      </c>
      <c r="BF112" s="251">
        <f>IF(O112="snížená",K112,0)</f>
        <v>0</v>
      </c>
      <c r="BG112" s="251">
        <f>IF(O112="zákl. přenesená",K112,0)</f>
        <v>0</v>
      </c>
      <c r="BH112" s="251">
        <f>IF(O112="sníž. přenesená",K112,0)</f>
        <v>0</v>
      </c>
      <c r="BI112" s="251">
        <f>IF(O112="nulová",K112,0)</f>
        <v>0</v>
      </c>
      <c r="BJ112" s="18" t="s">
        <v>176</v>
      </c>
      <c r="BK112" s="251">
        <f>ROUND(P112*H112,2)</f>
        <v>0</v>
      </c>
      <c r="BL112" s="18" t="s">
        <v>176</v>
      </c>
      <c r="BM112" s="250" t="s">
        <v>1028</v>
      </c>
    </row>
    <row r="113" s="2" customFormat="1">
      <c r="A113" s="40"/>
      <c r="B113" s="41"/>
      <c r="C113" s="42"/>
      <c r="D113" s="252" t="s">
        <v>178</v>
      </c>
      <c r="E113" s="42"/>
      <c r="F113" s="253" t="s">
        <v>1029</v>
      </c>
      <c r="G113" s="42"/>
      <c r="H113" s="42"/>
      <c r="I113" s="154"/>
      <c r="J113" s="154"/>
      <c r="K113" s="42"/>
      <c r="L113" s="42"/>
      <c r="M113" s="46"/>
      <c r="N113" s="254"/>
      <c r="O113" s="255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40"/>
      <c r="AA113" s="40"/>
      <c r="AB113" s="40"/>
      <c r="AC113" s="40"/>
      <c r="AD113" s="40"/>
      <c r="AE113" s="40"/>
      <c r="AT113" s="18" t="s">
        <v>178</v>
      </c>
      <c r="AU113" s="18" t="s">
        <v>90</v>
      </c>
    </row>
    <row r="114" s="2" customFormat="1">
      <c r="A114" s="40"/>
      <c r="B114" s="41"/>
      <c r="C114" s="42"/>
      <c r="D114" s="252" t="s">
        <v>180</v>
      </c>
      <c r="E114" s="42"/>
      <c r="F114" s="256" t="s">
        <v>1030</v>
      </c>
      <c r="G114" s="42"/>
      <c r="H114" s="42"/>
      <c r="I114" s="154"/>
      <c r="J114" s="154"/>
      <c r="K114" s="42"/>
      <c r="L114" s="42"/>
      <c r="M114" s="46"/>
      <c r="N114" s="254"/>
      <c r="O114" s="255"/>
      <c r="P114" s="87"/>
      <c r="Q114" s="87"/>
      <c r="R114" s="87"/>
      <c r="S114" s="87"/>
      <c r="T114" s="87"/>
      <c r="U114" s="87"/>
      <c r="V114" s="87"/>
      <c r="W114" s="87"/>
      <c r="X114" s="87"/>
      <c r="Y114" s="88"/>
      <c r="Z114" s="40"/>
      <c r="AA114" s="40"/>
      <c r="AB114" s="40"/>
      <c r="AC114" s="40"/>
      <c r="AD114" s="40"/>
      <c r="AE114" s="40"/>
      <c r="AT114" s="18" t="s">
        <v>180</v>
      </c>
      <c r="AU114" s="18" t="s">
        <v>90</v>
      </c>
    </row>
    <row r="115" s="2" customFormat="1">
      <c r="A115" s="40"/>
      <c r="B115" s="41"/>
      <c r="C115" s="42"/>
      <c r="D115" s="252" t="s">
        <v>430</v>
      </c>
      <c r="E115" s="42"/>
      <c r="F115" s="256" t="s">
        <v>1031</v>
      </c>
      <c r="G115" s="42"/>
      <c r="H115" s="42"/>
      <c r="I115" s="154"/>
      <c r="J115" s="154"/>
      <c r="K115" s="42"/>
      <c r="L115" s="42"/>
      <c r="M115" s="46"/>
      <c r="N115" s="254"/>
      <c r="O115" s="255"/>
      <c r="P115" s="87"/>
      <c r="Q115" s="87"/>
      <c r="R115" s="87"/>
      <c r="S115" s="87"/>
      <c r="T115" s="87"/>
      <c r="U115" s="87"/>
      <c r="V115" s="87"/>
      <c r="W115" s="87"/>
      <c r="X115" s="87"/>
      <c r="Y115" s="88"/>
      <c r="Z115" s="40"/>
      <c r="AA115" s="40"/>
      <c r="AB115" s="40"/>
      <c r="AC115" s="40"/>
      <c r="AD115" s="40"/>
      <c r="AE115" s="40"/>
      <c r="AT115" s="18" t="s">
        <v>430</v>
      </c>
      <c r="AU115" s="18" t="s">
        <v>90</v>
      </c>
    </row>
    <row r="116" s="14" customFormat="1">
      <c r="A116" s="14"/>
      <c r="B116" s="267"/>
      <c r="C116" s="268"/>
      <c r="D116" s="252" t="s">
        <v>182</v>
      </c>
      <c r="E116" s="269" t="s">
        <v>36</v>
      </c>
      <c r="F116" s="270" t="s">
        <v>1032</v>
      </c>
      <c r="G116" s="268"/>
      <c r="H116" s="271">
        <v>0.47999999999999998</v>
      </c>
      <c r="I116" s="272"/>
      <c r="J116" s="272"/>
      <c r="K116" s="268"/>
      <c r="L116" s="268"/>
      <c r="M116" s="273"/>
      <c r="N116" s="274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6"/>
      <c r="Z116" s="14"/>
      <c r="AA116" s="14"/>
      <c r="AB116" s="14"/>
      <c r="AC116" s="14"/>
      <c r="AD116" s="14"/>
      <c r="AE116" s="14"/>
      <c r="AT116" s="277" t="s">
        <v>182</v>
      </c>
      <c r="AU116" s="277" t="s">
        <v>90</v>
      </c>
      <c r="AV116" s="14" t="s">
        <v>90</v>
      </c>
      <c r="AW116" s="14" t="s">
        <v>5</v>
      </c>
      <c r="AX116" s="14" t="s">
        <v>88</v>
      </c>
      <c r="AY116" s="277" t="s">
        <v>168</v>
      </c>
    </row>
    <row r="117" s="12" customFormat="1" ht="22.8" customHeight="1">
      <c r="A117" s="12"/>
      <c r="B117" s="221"/>
      <c r="C117" s="222"/>
      <c r="D117" s="223" t="s">
        <v>80</v>
      </c>
      <c r="E117" s="236" t="s">
        <v>90</v>
      </c>
      <c r="F117" s="236" t="s">
        <v>1033</v>
      </c>
      <c r="G117" s="222"/>
      <c r="H117" s="222"/>
      <c r="I117" s="225"/>
      <c r="J117" s="225"/>
      <c r="K117" s="237">
        <f>BK117</f>
        <v>0</v>
      </c>
      <c r="L117" s="222"/>
      <c r="M117" s="227"/>
      <c r="N117" s="228"/>
      <c r="O117" s="229"/>
      <c r="P117" s="229"/>
      <c r="Q117" s="230">
        <f>SUM(Q118:Q121)</f>
        <v>0</v>
      </c>
      <c r="R117" s="230">
        <f>SUM(R118:R121)</f>
        <v>0</v>
      </c>
      <c r="S117" s="229"/>
      <c r="T117" s="231">
        <f>SUM(T118:T121)</f>
        <v>0</v>
      </c>
      <c r="U117" s="229"/>
      <c r="V117" s="231">
        <f>SUM(V118:V121)</f>
        <v>1.1775792000000001</v>
      </c>
      <c r="W117" s="229"/>
      <c r="X117" s="231">
        <f>SUM(X118:X121)</f>
        <v>0</v>
      </c>
      <c r="Y117" s="232"/>
      <c r="Z117" s="12"/>
      <c r="AA117" s="12"/>
      <c r="AB117" s="12"/>
      <c r="AC117" s="12"/>
      <c r="AD117" s="12"/>
      <c r="AE117" s="12"/>
      <c r="AR117" s="233" t="s">
        <v>88</v>
      </c>
      <c r="AT117" s="234" t="s">
        <v>80</v>
      </c>
      <c r="AU117" s="234" t="s">
        <v>88</v>
      </c>
      <c r="AY117" s="233" t="s">
        <v>168</v>
      </c>
      <c r="BK117" s="235">
        <f>SUM(BK118:BK121)</f>
        <v>0</v>
      </c>
    </row>
    <row r="118" s="2" customFormat="1" ht="24" customHeight="1">
      <c r="A118" s="40"/>
      <c r="B118" s="41"/>
      <c r="C118" s="238" t="s">
        <v>169</v>
      </c>
      <c r="D118" s="238" t="s">
        <v>171</v>
      </c>
      <c r="E118" s="239" t="s">
        <v>1034</v>
      </c>
      <c r="F118" s="240" t="s">
        <v>1035</v>
      </c>
      <c r="G118" s="241" t="s">
        <v>174</v>
      </c>
      <c r="H118" s="242">
        <v>0.47999999999999998</v>
      </c>
      <c r="I118" s="243"/>
      <c r="J118" s="243"/>
      <c r="K118" s="244">
        <f>ROUND(P118*H118,2)</f>
        <v>0</v>
      </c>
      <c r="L118" s="240" t="s">
        <v>1010</v>
      </c>
      <c r="M118" s="46"/>
      <c r="N118" s="245" t="s">
        <v>36</v>
      </c>
      <c r="O118" s="246" t="s">
        <v>52</v>
      </c>
      <c r="P118" s="247">
        <f>I118+J118</f>
        <v>0</v>
      </c>
      <c r="Q118" s="247">
        <f>ROUND(I118*H118,2)</f>
        <v>0</v>
      </c>
      <c r="R118" s="247">
        <f>ROUND(J118*H118,2)</f>
        <v>0</v>
      </c>
      <c r="S118" s="87"/>
      <c r="T118" s="248">
        <f>S118*H118</f>
        <v>0</v>
      </c>
      <c r="U118" s="248">
        <v>2.45329</v>
      </c>
      <c r="V118" s="248">
        <f>U118*H118</f>
        <v>1.1775792000000001</v>
      </c>
      <c r="W118" s="248">
        <v>0</v>
      </c>
      <c r="X118" s="248">
        <f>W118*H118</f>
        <v>0</v>
      </c>
      <c r="Y118" s="249" t="s">
        <v>36</v>
      </c>
      <c r="Z118" s="40"/>
      <c r="AA118" s="40"/>
      <c r="AB118" s="40"/>
      <c r="AC118" s="40"/>
      <c r="AD118" s="40"/>
      <c r="AE118" s="40"/>
      <c r="AR118" s="250" t="s">
        <v>176</v>
      </c>
      <c r="AT118" s="250" t="s">
        <v>171</v>
      </c>
      <c r="AU118" s="250" t="s">
        <v>90</v>
      </c>
      <c r="AY118" s="18" t="s">
        <v>168</v>
      </c>
      <c r="BE118" s="251">
        <f>IF(O118="základní",K118,0)</f>
        <v>0</v>
      </c>
      <c r="BF118" s="251">
        <f>IF(O118="snížená",K118,0)</f>
        <v>0</v>
      </c>
      <c r="BG118" s="251">
        <f>IF(O118="zákl. přenesená",K118,0)</f>
        <v>0</v>
      </c>
      <c r="BH118" s="251">
        <f>IF(O118="sníž. přenesená",K118,0)</f>
        <v>0</v>
      </c>
      <c r="BI118" s="251">
        <f>IF(O118="nulová",K118,0)</f>
        <v>0</v>
      </c>
      <c r="BJ118" s="18" t="s">
        <v>176</v>
      </c>
      <c r="BK118" s="251">
        <f>ROUND(P118*H118,2)</f>
        <v>0</v>
      </c>
      <c r="BL118" s="18" t="s">
        <v>176</v>
      </c>
      <c r="BM118" s="250" t="s">
        <v>1036</v>
      </c>
    </row>
    <row r="119" s="2" customFormat="1">
      <c r="A119" s="40"/>
      <c r="B119" s="41"/>
      <c r="C119" s="42"/>
      <c r="D119" s="252" t="s">
        <v>178</v>
      </c>
      <c r="E119" s="42"/>
      <c r="F119" s="253" t="s">
        <v>1037</v>
      </c>
      <c r="G119" s="42"/>
      <c r="H119" s="42"/>
      <c r="I119" s="154"/>
      <c r="J119" s="154"/>
      <c r="K119" s="42"/>
      <c r="L119" s="42"/>
      <c r="M119" s="46"/>
      <c r="N119" s="254"/>
      <c r="O119" s="255"/>
      <c r="P119" s="87"/>
      <c r="Q119" s="87"/>
      <c r="R119" s="87"/>
      <c r="S119" s="87"/>
      <c r="T119" s="87"/>
      <c r="U119" s="87"/>
      <c r="V119" s="87"/>
      <c r="W119" s="87"/>
      <c r="X119" s="87"/>
      <c r="Y119" s="88"/>
      <c r="Z119" s="40"/>
      <c r="AA119" s="40"/>
      <c r="AB119" s="40"/>
      <c r="AC119" s="40"/>
      <c r="AD119" s="40"/>
      <c r="AE119" s="40"/>
      <c r="AT119" s="18" t="s">
        <v>178</v>
      </c>
      <c r="AU119" s="18" t="s">
        <v>90</v>
      </c>
    </row>
    <row r="120" s="2" customFormat="1">
      <c r="A120" s="40"/>
      <c r="B120" s="41"/>
      <c r="C120" s="42"/>
      <c r="D120" s="252" t="s">
        <v>180</v>
      </c>
      <c r="E120" s="42"/>
      <c r="F120" s="256" t="s">
        <v>1038</v>
      </c>
      <c r="G120" s="42"/>
      <c r="H120" s="42"/>
      <c r="I120" s="154"/>
      <c r="J120" s="154"/>
      <c r="K120" s="42"/>
      <c r="L120" s="42"/>
      <c r="M120" s="46"/>
      <c r="N120" s="254"/>
      <c r="O120" s="255"/>
      <c r="P120" s="87"/>
      <c r="Q120" s="87"/>
      <c r="R120" s="87"/>
      <c r="S120" s="87"/>
      <c r="T120" s="87"/>
      <c r="U120" s="87"/>
      <c r="V120" s="87"/>
      <c r="W120" s="87"/>
      <c r="X120" s="87"/>
      <c r="Y120" s="88"/>
      <c r="Z120" s="40"/>
      <c r="AA120" s="40"/>
      <c r="AB120" s="40"/>
      <c r="AC120" s="40"/>
      <c r="AD120" s="40"/>
      <c r="AE120" s="40"/>
      <c r="AT120" s="18" t="s">
        <v>180</v>
      </c>
      <c r="AU120" s="18" t="s">
        <v>90</v>
      </c>
    </row>
    <row r="121" s="14" customFormat="1">
      <c r="A121" s="14"/>
      <c r="B121" s="267"/>
      <c r="C121" s="268"/>
      <c r="D121" s="252" t="s">
        <v>182</v>
      </c>
      <c r="E121" s="269" t="s">
        <v>36</v>
      </c>
      <c r="F121" s="270" t="s">
        <v>1032</v>
      </c>
      <c r="G121" s="268"/>
      <c r="H121" s="271">
        <v>0.47999999999999998</v>
      </c>
      <c r="I121" s="272"/>
      <c r="J121" s="272"/>
      <c r="K121" s="268"/>
      <c r="L121" s="268"/>
      <c r="M121" s="273"/>
      <c r="N121" s="274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6"/>
      <c r="Z121" s="14"/>
      <c r="AA121" s="14"/>
      <c r="AB121" s="14"/>
      <c r="AC121" s="14"/>
      <c r="AD121" s="14"/>
      <c r="AE121" s="14"/>
      <c r="AT121" s="277" t="s">
        <v>182</v>
      </c>
      <c r="AU121" s="277" t="s">
        <v>90</v>
      </c>
      <c r="AV121" s="14" t="s">
        <v>90</v>
      </c>
      <c r="AW121" s="14" t="s">
        <v>5</v>
      </c>
      <c r="AX121" s="14" t="s">
        <v>88</v>
      </c>
      <c r="AY121" s="277" t="s">
        <v>168</v>
      </c>
    </row>
    <row r="122" s="12" customFormat="1" ht="25.92" customHeight="1">
      <c r="A122" s="12"/>
      <c r="B122" s="221"/>
      <c r="C122" s="222"/>
      <c r="D122" s="223" t="s">
        <v>80</v>
      </c>
      <c r="E122" s="224" t="s">
        <v>426</v>
      </c>
      <c r="F122" s="224" t="s">
        <v>1039</v>
      </c>
      <c r="G122" s="222"/>
      <c r="H122" s="222"/>
      <c r="I122" s="225"/>
      <c r="J122" s="225"/>
      <c r="K122" s="226">
        <f>BK122</f>
        <v>0</v>
      </c>
      <c r="L122" s="222"/>
      <c r="M122" s="227"/>
      <c r="N122" s="228"/>
      <c r="O122" s="229"/>
      <c r="P122" s="229"/>
      <c r="Q122" s="230">
        <f>Q123</f>
        <v>0</v>
      </c>
      <c r="R122" s="230">
        <f>R123</f>
        <v>0</v>
      </c>
      <c r="S122" s="229"/>
      <c r="T122" s="231">
        <f>T123</f>
        <v>0</v>
      </c>
      <c r="U122" s="229"/>
      <c r="V122" s="231">
        <f>V123</f>
        <v>0</v>
      </c>
      <c r="W122" s="229"/>
      <c r="X122" s="231">
        <f>X123</f>
        <v>0</v>
      </c>
      <c r="Y122" s="232"/>
      <c r="Z122" s="12"/>
      <c r="AA122" s="12"/>
      <c r="AB122" s="12"/>
      <c r="AC122" s="12"/>
      <c r="AD122" s="12"/>
      <c r="AE122" s="12"/>
      <c r="AR122" s="233" t="s">
        <v>119</v>
      </c>
      <c r="AT122" s="234" t="s">
        <v>80</v>
      </c>
      <c r="AU122" s="234" t="s">
        <v>81</v>
      </c>
      <c r="AY122" s="233" t="s">
        <v>168</v>
      </c>
      <c r="BK122" s="235">
        <f>BK123</f>
        <v>0</v>
      </c>
    </row>
    <row r="123" s="12" customFormat="1" ht="22.8" customHeight="1">
      <c r="A123" s="12"/>
      <c r="B123" s="221"/>
      <c r="C123" s="222"/>
      <c r="D123" s="223" t="s">
        <v>80</v>
      </c>
      <c r="E123" s="236" t="s">
        <v>1040</v>
      </c>
      <c r="F123" s="236" t="s">
        <v>1041</v>
      </c>
      <c r="G123" s="222"/>
      <c r="H123" s="222"/>
      <c r="I123" s="225"/>
      <c r="J123" s="225"/>
      <c r="K123" s="237">
        <f>BK123</f>
        <v>0</v>
      </c>
      <c r="L123" s="222"/>
      <c r="M123" s="227"/>
      <c r="N123" s="228"/>
      <c r="O123" s="229"/>
      <c r="P123" s="229"/>
      <c r="Q123" s="230">
        <f>SUM(Q124:Q125)</f>
        <v>0</v>
      </c>
      <c r="R123" s="230">
        <f>SUM(R124:R125)</f>
        <v>0</v>
      </c>
      <c r="S123" s="229"/>
      <c r="T123" s="231">
        <f>SUM(T124:T125)</f>
        <v>0</v>
      </c>
      <c r="U123" s="229"/>
      <c r="V123" s="231">
        <f>SUM(V124:V125)</f>
        <v>0</v>
      </c>
      <c r="W123" s="229"/>
      <c r="X123" s="231">
        <f>SUM(X124:X125)</f>
        <v>0</v>
      </c>
      <c r="Y123" s="232"/>
      <c r="Z123" s="12"/>
      <c r="AA123" s="12"/>
      <c r="AB123" s="12"/>
      <c r="AC123" s="12"/>
      <c r="AD123" s="12"/>
      <c r="AE123" s="12"/>
      <c r="AR123" s="233" t="s">
        <v>119</v>
      </c>
      <c r="AT123" s="234" t="s">
        <v>80</v>
      </c>
      <c r="AU123" s="234" t="s">
        <v>88</v>
      </c>
      <c r="AY123" s="233" t="s">
        <v>168</v>
      </c>
      <c r="BK123" s="235">
        <f>SUM(BK124:BK125)</f>
        <v>0</v>
      </c>
    </row>
    <row r="124" s="2" customFormat="1" ht="24" customHeight="1">
      <c r="A124" s="40"/>
      <c r="B124" s="41"/>
      <c r="C124" s="238" t="s">
        <v>236</v>
      </c>
      <c r="D124" s="238" t="s">
        <v>171</v>
      </c>
      <c r="E124" s="239" t="s">
        <v>1042</v>
      </c>
      <c r="F124" s="240" t="s">
        <v>1043</v>
      </c>
      <c r="G124" s="241" t="s">
        <v>224</v>
      </c>
      <c r="H124" s="242">
        <v>75</v>
      </c>
      <c r="I124" s="243"/>
      <c r="J124" s="243"/>
      <c r="K124" s="244">
        <f>ROUND(P124*H124,2)</f>
        <v>0</v>
      </c>
      <c r="L124" s="240" t="s">
        <v>1010</v>
      </c>
      <c r="M124" s="46"/>
      <c r="N124" s="245" t="s">
        <v>36</v>
      </c>
      <c r="O124" s="246" t="s">
        <v>52</v>
      </c>
      <c r="P124" s="247">
        <f>I124+J124</f>
        <v>0</v>
      </c>
      <c r="Q124" s="247">
        <f>ROUND(I124*H124,2)</f>
        <v>0</v>
      </c>
      <c r="R124" s="247">
        <f>ROUND(J124*H124,2)</f>
        <v>0</v>
      </c>
      <c r="S124" s="87"/>
      <c r="T124" s="248">
        <f>S124*H124</f>
        <v>0</v>
      </c>
      <c r="U124" s="248">
        <v>0</v>
      </c>
      <c r="V124" s="248">
        <f>U124*H124</f>
        <v>0</v>
      </c>
      <c r="W124" s="248">
        <v>0</v>
      </c>
      <c r="X124" s="248">
        <f>W124*H124</f>
        <v>0</v>
      </c>
      <c r="Y124" s="249" t="s">
        <v>36</v>
      </c>
      <c r="Z124" s="40"/>
      <c r="AA124" s="40"/>
      <c r="AB124" s="40"/>
      <c r="AC124" s="40"/>
      <c r="AD124" s="40"/>
      <c r="AE124" s="40"/>
      <c r="AR124" s="250" t="s">
        <v>1044</v>
      </c>
      <c r="AT124" s="250" t="s">
        <v>171</v>
      </c>
      <c r="AU124" s="250" t="s">
        <v>90</v>
      </c>
      <c r="AY124" s="18" t="s">
        <v>168</v>
      </c>
      <c r="BE124" s="251">
        <f>IF(O124="základní",K124,0)</f>
        <v>0</v>
      </c>
      <c r="BF124" s="251">
        <f>IF(O124="snížená",K124,0)</f>
        <v>0</v>
      </c>
      <c r="BG124" s="251">
        <f>IF(O124="zákl. přenesená",K124,0)</f>
        <v>0</v>
      </c>
      <c r="BH124" s="251">
        <f>IF(O124="sníž. přenesená",K124,0)</f>
        <v>0</v>
      </c>
      <c r="BI124" s="251">
        <f>IF(O124="nulová",K124,0)</f>
        <v>0</v>
      </c>
      <c r="BJ124" s="18" t="s">
        <v>176</v>
      </c>
      <c r="BK124" s="251">
        <f>ROUND(P124*H124,2)</f>
        <v>0</v>
      </c>
      <c r="BL124" s="18" t="s">
        <v>1044</v>
      </c>
      <c r="BM124" s="250" t="s">
        <v>1045</v>
      </c>
    </row>
    <row r="125" s="2" customFormat="1">
      <c r="A125" s="40"/>
      <c r="B125" s="41"/>
      <c r="C125" s="42"/>
      <c r="D125" s="252" t="s">
        <v>178</v>
      </c>
      <c r="E125" s="42"/>
      <c r="F125" s="253" t="s">
        <v>1046</v>
      </c>
      <c r="G125" s="42"/>
      <c r="H125" s="42"/>
      <c r="I125" s="154"/>
      <c r="J125" s="154"/>
      <c r="K125" s="42"/>
      <c r="L125" s="42"/>
      <c r="M125" s="46"/>
      <c r="N125" s="300"/>
      <c r="O125" s="301"/>
      <c r="P125" s="302"/>
      <c r="Q125" s="302"/>
      <c r="R125" s="302"/>
      <c r="S125" s="302"/>
      <c r="T125" s="302"/>
      <c r="U125" s="302"/>
      <c r="V125" s="302"/>
      <c r="W125" s="302"/>
      <c r="X125" s="302"/>
      <c r="Y125" s="303"/>
      <c r="Z125" s="40"/>
      <c r="AA125" s="40"/>
      <c r="AB125" s="40"/>
      <c r="AC125" s="40"/>
      <c r="AD125" s="40"/>
      <c r="AE125" s="40"/>
      <c r="AT125" s="18" t="s">
        <v>178</v>
      </c>
      <c r="AU125" s="18" t="s">
        <v>90</v>
      </c>
    </row>
    <row r="126" s="2" customFormat="1" ht="6.96" customHeight="1">
      <c r="A126" s="40"/>
      <c r="B126" s="62"/>
      <c r="C126" s="63"/>
      <c r="D126" s="63"/>
      <c r="E126" s="63"/>
      <c r="F126" s="63"/>
      <c r="G126" s="63"/>
      <c r="H126" s="63"/>
      <c r="I126" s="184"/>
      <c r="J126" s="184"/>
      <c r="K126" s="63"/>
      <c r="L126" s="63"/>
      <c r="M126" s="46"/>
      <c r="N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/EsilkaVQQYMgSiUNdJ7PrLJdImBuZcJDI1okmGp354Z5pyrOmmm++1ZruPxp8JL6VweF2otJzRCGsWRcnBk6Q==" hashValue="Og7STRmHyQsP8cmIeVpSpSuheqJAOyD2qe3bnpXYkz0FWNcRdz38vmbqWbpjG621jujV6p/3iStrioOoOOc+Tg==" algorithmName="SHA-512" password="CDD6"/>
  <autoFilter ref="C97:L125"/>
  <mergeCells count="15">
    <mergeCell ref="E7:H7"/>
    <mergeCell ref="E11:H11"/>
    <mergeCell ref="E9:H9"/>
    <mergeCell ref="E13:H13"/>
    <mergeCell ref="E22:H22"/>
    <mergeCell ref="E31:H31"/>
    <mergeCell ref="E54:H54"/>
    <mergeCell ref="E58:H58"/>
    <mergeCell ref="E56:H56"/>
    <mergeCell ref="E60:H60"/>
    <mergeCell ref="E84:H84"/>
    <mergeCell ref="E88:H88"/>
    <mergeCell ref="E86:H86"/>
    <mergeCell ref="E90:H90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46" customWidth="1"/>
    <col min="11" max="11" width="20.17" style="1" customWidth="1"/>
    <col min="12" max="12" width="15.5" style="1" customWidth="1"/>
    <col min="13" max="13" width="9.33" style="1" customWidth="1"/>
    <col min="14" max="14" width="10.83" style="1" hidden="1" customWidth="1"/>
    <col min="15" max="15" width="9.33" style="1" hidden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4.17" style="1" hidden="1" customWidth="1"/>
    <col min="22" max="22" width="14.17" style="1" hidden="1" customWidth="1"/>
    <col min="23" max="23" width="14.17" style="1" hidden="1" customWidth="1"/>
    <col min="24" max="24" width="14.17" style="1" hidden="1" customWidth="1"/>
    <col min="25" max="25" width="14.17" style="1" hidden="1" customWidth="1"/>
    <col min="26" max="26" width="16.33" style="1" customWidth="1"/>
    <col min="27" max="27" width="12.33" style="1" customWidth="1"/>
    <col min="28" max="28" width="15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J2" s="1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9"/>
      <c r="K3" s="148"/>
      <c r="L3" s="148"/>
      <c r="M3" s="21"/>
      <c r="AT3" s="18" t="s">
        <v>90</v>
      </c>
    </row>
    <row r="4" s="1" customFormat="1" ht="24.96" customHeight="1">
      <c r="B4" s="21"/>
      <c r="D4" s="150" t="s">
        <v>132</v>
      </c>
      <c r="I4" s="146"/>
      <c r="J4" s="146"/>
      <c r="M4" s="21"/>
      <c r="N4" s="151" t="s">
        <v>11</v>
      </c>
      <c r="AT4" s="18" t="s">
        <v>5</v>
      </c>
    </row>
    <row r="5" s="1" customFormat="1" ht="6.96" customHeight="1">
      <c r="B5" s="21"/>
      <c r="I5" s="146"/>
      <c r="J5" s="146"/>
      <c r="M5" s="21"/>
    </row>
    <row r="6" s="1" customFormat="1" ht="12" customHeight="1">
      <c r="B6" s="21"/>
      <c r="D6" s="152" t="s">
        <v>17</v>
      </c>
      <c r="I6" s="146"/>
      <c r="J6" s="146"/>
      <c r="M6" s="21"/>
    </row>
    <row r="7" s="1" customFormat="1" ht="16.5" customHeight="1">
      <c r="B7" s="21"/>
      <c r="E7" s="153" t="str">
        <f>'Rekapitulace zakázky'!K6</f>
        <v xml:space="preserve">Oprava trati v úseku Teplice, zámecká zahrada - Úpořiny   ( změna č.1 po prohlídce staveniště )</v>
      </c>
      <c r="F7" s="152"/>
      <c r="G7" s="152"/>
      <c r="H7" s="152"/>
      <c r="I7" s="146"/>
      <c r="J7" s="146"/>
      <c r="M7" s="21"/>
    </row>
    <row r="8" s="1" customFormat="1" ht="12" customHeight="1">
      <c r="B8" s="21"/>
      <c r="D8" s="152" t="s">
        <v>133</v>
      </c>
      <c r="I8" s="146"/>
      <c r="J8" s="146"/>
      <c r="M8" s="21"/>
    </row>
    <row r="9" s="2" customFormat="1" ht="16.5" customHeight="1">
      <c r="A9" s="40"/>
      <c r="B9" s="46"/>
      <c r="C9" s="40"/>
      <c r="D9" s="40"/>
      <c r="E9" s="153" t="s">
        <v>1047</v>
      </c>
      <c r="F9" s="40"/>
      <c r="G9" s="40"/>
      <c r="H9" s="40"/>
      <c r="I9" s="154"/>
      <c r="J9" s="154"/>
      <c r="K9" s="40"/>
      <c r="L9" s="40"/>
      <c r="M9" s="15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135</v>
      </c>
      <c r="E10" s="40"/>
      <c r="F10" s="40"/>
      <c r="G10" s="40"/>
      <c r="H10" s="40"/>
      <c r="I10" s="154"/>
      <c r="J10" s="154"/>
      <c r="K10" s="40"/>
      <c r="L10" s="40"/>
      <c r="M10" s="15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1048</v>
      </c>
      <c r="F11" s="40"/>
      <c r="G11" s="40"/>
      <c r="H11" s="40"/>
      <c r="I11" s="154"/>
      <c r="J11" s="154"/>
      <c r="K11" s="40"/>
      <c r="L11" s="40"/>
      <c r="M11" s="15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4"/>
      <c r="J12" s="154"/>
      <c r="K12" s="40"/>
      <c r="L12" s="40"/>
      <c r="M12" s="15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19</v>
      </c>
      <c r="E13" s="40"/>
      <c r="F13" s="138" t="s">
        <v>36</v>
      </c>
      <c r="G13" s="40"/>
      <c r="H13" s="40"/>
      <c r="I13" s="157" t="s">
        <v>21</v>
      </c>
      <c r="J13" s="158" t="s">
        <v>36</v>
      </c>
      <c r="K13" s="40"/>
      <c r="L13" s="40"/>
      <c r="M13" s="15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23</v>
      </c>
      <c r="E14" s="40"/>
      <c r="F14" s="138" t="s">
        <v>24</v>
      </c>
      <c r="G14" s="40"/>
      <c r="H14" s="40"/>
      <c r="I14" s="157" t="s">
        <v>25</v>
      </c>
      <c r="J14" s="159" t="str">
        <f>'Rekapitulace zakázky'!AN8</f>
        <v>2. 8. 2019</v>
      </c>
      <c r="K14" s="40"/>
      <c r="L14" s="40"/>
      <c r="M14" s="15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54"/>
      <c r="J15" s="154"/>
      <c r="K15" s="40"/>
      <c r="L15" s="40"/>
      <c r="M15" s="15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31</v>
      </c>
      <c r="E16" s="40"/>
      <c r="F16" s="40"/>
      <c r="G16" s="40"/>
      <c r="H16" s="40"/>
      <c r="I16" s="157" t="s">
        <v>32</v>
      </c>
      <c r="J16" s="158" t="s">
        <v>33</v>
      </c>
      <c r="K16" s="40"/>
      <c r="L16" s="40"/>
      <c r="M16" s="15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34</v>
      </c>
      <c r="F17" s="40"/>
      <c r="G17" s="40"/>
      <c r="H17" s="40"/>
      <c r="I17" s="157" t="s">
        <v>35</v>
      </c>
      <c r="J17" s="158" t="s">
        <v>36</v>
      </c>
      <c r="K17" s="40"/>
      <c r="L17" s="40"/>
      <c r="M17" s="15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4"/>
      <c r="J18" s="154"/>
      <c r="K18" s="40"/>
      <c r="L18" s="40"/>
      <c r="M18" s="15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37</v>
      </c>
      <c r="E19" s="40"/>
      <c r="F19" s="40"/>
      <c r="G19" s="40"/>
      <c r="H19" s="40"/>
      <c r="I19" s="157" t="s">
        <v>32</v>
      </c>
      <c r="J19" s="34" t="str">
        <f>'Rekapitulace zakázky'!AN13</f>
        <v>Vyplň údaj</v>
      </c>
      <c r="K19" s="40"/>
      <c r="L19" s="40"/>
      <c r="M19" s="15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8"/>
      <c r="G20" s="138"/>
      <c r="H20" s="138"/>
      <c r="I20" s="157" t="s">
        <v>35</v>
      </c>
      <c r="J20" s="34" t="str">
        <f>'Rekapitulace zakázky'!AN14</f>
        <v>Vyplň údaj</v>
      </c>
      <c r="K20" s="40"/>
      <c r="L20" s="40"/>
      <c r="M20" s="15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4"/>
      <c r="J21" s="154"/>
      <c r="K21" s="40"/>
      <c r="L21" s="40"/>
      <c r="M21" s="15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39</v>
      </c>
      <c r="E22" s="40"/>
      <c r="F22" s="40"/>
      <c r="G22" s="40"/>
      <c r="H22" s="40"/>
      <c r="I22" s="157" t="s">
        <v>32</v>
      </c>
      <c r="J22" s="158" t="str">
        <f>IF('Rekapitulace zakázky'!AN16="","",'Rekapitulace zakázky'!AN16)</f>
        <v/>
      </c>
      <c r="K22" s="40"/>
      <c r="L22" s="40"/>
      <c r="M22" s="15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tr">
        <f>IF('Rekapitulace zakázky'!E17="","",'Rekapitulace zakázky'!E17)</f>
        <v xml:space="preserve"> </v>
      </c>
      <c r="F23" s="40"/>
      <c r="G23" s="40"/>
      <c r="H23" s="40"/>
      <c r="I23" s="157" t="s">
        <v>35</v>
      </c>
      <c r="J23" s="158" t="str">
        <f>IF('Rekapitulace zakázky'!AN17="","",'Rekapitulace zakázky'!AN17)</f>
        <v/>
      </c>
      <c r="K23" s="40"/>
      <c r="L23" s="40"/>
      <c r="M23" s="15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4"/>
      <c r="J24" s="154"/>
      <c r="K24" s="40"/>
      <c r="L24" s="40"/>
      <c r="M24" s="15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41</v>
      </c>
      <c r="E25" s="40"/>
      <c r="F25" s="40"/>
      <c r="G25" s="40"/>
      <c r="H25" s="40"/>
      <c r="I25" s="157" t="s">
        <v>32</v>
      </c>
      <c r="J25" s="158" t="s">
        <v>36</v>
      </c>
      <c r="K25" s="40"/>
      <c r="L25" s="40"/>
      <c r="M25" s="15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42</v>
      </c>
      <c r="F26" s="40"/>
      <c r="G26" s="40"/>
      <c r="H26" s="40"/>
      <c r="I26" s="157" t="s">
        <v>35</v>
      </c>
      <c r="J26" s="158" t="s">
        <v>36</v>
      </c>
      <c r="K26" s="40"/>
      <c r="L26" s="40"/>
      <c r="M26" s="15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4"/>
      <c r="J27" s="154"/>
      <c r="K27" s="40"/>
      <c r="L27" s="40"/>
      <c r="M27" s="15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43</v>
      </c>
      <c r="E28" s="40"/>
      <c r="F28" s="40"/>
      <c r="G28" s="40"/>
      <c r="H28" s="40"/>
      <c r="I28" s="154"/>
      <c r="J28" s="154"/>
      <c r="K28" s="40"/>
      <c r="L28" s="40"/>
      <c r="M28" s="15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60"/>
      <c r="B29" s="161"/>
      <c r="C29" s="160"/>
      <c r="D29" s="160"/>
      <c r="E29" s="162" t="s">
        <v>44</v>
      </c>
      <c r="F29" s="162"/>
      <c r="G29" s="162"/>
      <c r="H29" s="162"/>
      <c r="I29" s="163"/>
      <c r="J29" s="163"/>
      <c r="K29" s="160"/>
      <c r="L29" s="160"/>
      <c r="M29" s="16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4"/>
      <c r="J30" s="154"/>
      <c r="K30" s="40"/>
      <c r="L30" s="40"/>
      <c r="M30" s="15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6"/>
      <c r="J31" s="166"/>
      <c r="K31" s="165"/>
      <c r="L31" s="165"/>
      <c r="M31" s="15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52" t="s">
        <v>137</v>
      </c>
      <c r="F32" s="40"/>
      <c r="G32" s="40"/>
      <c r="H32" s="40"/>
      <c r="I32" s="154"/>
      <c r="J32" s="154"/>
      <c r="K32" s="167">
        <f>I65</f>
        <v>0</v>
      </c>
      <c r="L32" s="40"/>
      <c r="M32" s="15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52" t="s">
        <v>138</v>
      </c>
      <c r="F33" s="40"/>
      <c r="G33" s="40"/>
      <c r="H33" s="40"/>
      <c r="I33" s="154"/>
      <c r="J33" s="154"/>
      <c r="K33" s="167">
        <f>J65</f>
        <v>0</v>
      </c>
      <c r="L33" s="40"/>
      <c r="M33" s="15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8" t="s">
        <v>45</v>
      </c>
      <c r="E34" s="40"/>
      <c r="F34" s="40"/>
      <c r="G34" s="40"/>
      <c r="H34" s="40"/>
      <c r="I34" s="154"/>
      <c r="J34" s="154"/>
      <c r="K34" s="169">
        <f>ROUND(K88, 2)</f>
        <v>0</v>
      </c>
      <c r="L34" s="40"/>
      <c r="M34" s="15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5"/>
      <c r="E35" s="165"/>
      <c r="F35" s="165"/>
      <c r="G35" s="165"/>
      <c r="H35" s="165"/>
      <c r="I35" s="166"/>
      <c r="J35" s="166"/>
      <c r="K35" s="165"/>
      <c r="L35" s="165"/>
      <c r="M35" s="15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70" t="s">
        <v>47</v>
      </c>
      <c r="G36" s="40"/>
      <c r="H36" s="40"/>
      <c r="I36" s="171" t="s">
        <v>46</v>
      </c>
      <c r="J36" s="154"/>
      <c r="K36" s="170" t="s">
        <v>48</v>
      </c>
      <c r="L36" s="40"/>
      <c r="M36" s="15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172" t="s">
        <v>49</v>
      </c>
      <c r="E37" s="152" t="s">
        <v>50</v>
      </c>
      <c r="F37" s="167">
        <f>ROUND((SUM(BE88:BE122)),  2)</f>
        <v>0</v>
      </c>
      <c r="G37" s="40"/>
      <c r="H37" s="40"/>
      <c r="I37" s="173">
        <v>0.20999999999999999</v>
      </c>
      <c r="J37" s="154"/>
      <c r="K37" s="167">
        <f>ROUND(((SUM(BE88:BE122))*I37),  2)</f>
        <v>0</v>
      </c>
      <c r="L37" s="40"/>
      <c r="M37" s="15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7">
        <f>ROUND((SUM(BF88:BF122)),  2)</f>
        <v>0</v>
      </c>
      <c r="G38" s="40"/>
      <c r="H38" s="40"/>
      <c r="I38" s="173">
        <v>0.14999999999999999</v>
      </c>
      <c r="J38" s="154"/>
      <c r="K38" s="167">
        <f>ROUND(((SUM(BF88:BF122))*I38),  2)</f>
        <v>0</v>
      </c>
      <c r="L38" s="40"/>
      <c r="M38" s="15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14.4" customHeight="1">
      <c r="A39" s="40"/>
      <c r="B39" s="46"/>
      <c r="C39" s="40"/>
      <c r="D39" s="152" t="s">
        <v>49</v>
      </c>
      <c r="E39" s="152" t="s">
        <v>52</v>
      </c>
      <c r="F39" s="167">
        <f>ROUND((SUM(BG88:BG122)),  2)</f>
        <v>0</v>
      </c>
      <c r="G39" s="40"/>
      <c r="H39" s="40"/>
      <c r="I39" s="173">
        <v>0.20999999999999999</v>
      </c>
      <c r="J39" s="154"/>
      <c r="K39" s="167">
        <f>0</f>
        <v>0</v>
      </c>
      <c r="L39" s="40"/>
      <c r="M39" s="15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152" t="s">
        <v>53</v>
      </c>
      <c r="F40" s="167">
        <f>ROUND((SUM(BH88:BH122)),  2)</f>
        <v>0</v>
      </c>
      <c r="G40" s="40"/>
      <c r="H40" s="40"/>
      <c r="I40" s="173">
        <v>0.14999999999999999</v>
      </c>
      <c r="J40" s="154"/>
      <c r="K40" s="167">
        <f>0</f>
        <v>0</v>
      </c>
      <c r="L40" s="40"/>
      <c r="M40" s="15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2" t="s">
        <v>54</v>
      </c>
      <c r="F41" s="167">
        <f>ROUND((SUM(BI88:BI122)),  2)</f>
        <v>0</v>
      </c>
      <c r="G41" s="40"/>
      <c r="H41" s="40"/>
      <c r="I41" s="173">
        <v>0</v>
      </c>
      <c r="J41" s="154"/>
      <c r="K41" s="167">
        <f>0</f>
        <v>0</v>
      </c>
      <c r="L41" s="40"/>
      <c r="M41" s="15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54"/>
      <c r="J42" s="154"/>
      <c r="K42" s="40"/>
      <c r="L42" s="40"/>
      <c r="M42" s="15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74"/>
      <c r="D43" s="175" t="s">
        <v>55</v>
      </c>
      <c r="E43" s="176"/>
      <c r="F43" s="176"/>
      <c r="G43" s="177" t="s">
        <v>56</v>
      </c>
      <c r="H43" s="178" t="s">
        <v>57</v>
      </c>
      <c r="I43" s="179"/>
      <c r="J43" s="179"/>
      <c r="K43" s="180">
        <f>SUM(K34:K41)</f>
        <v>0</v>
      </c>
      <c r="L43" s="181"/>
      <c r="M43" s="15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82"/>
      <c r="C44" s="183"/>
      <c r="D44" s="183"/>
      <c r="E44" s="183"/>
      <c r="F44" s="183"/>
      <c r="G44" s="183"/>
      <c r="H44" s="183"/>
      <c r="I44" s="184"/>
      <c r="J44" s="184"/>
      <c r="K44" s="183"/>
      <c r="L44" s="183"/>
      <c r="M44" s="15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85"/>
      <c r="C48" s="186"/>
      <c r="D48" s="186"/>
      <c r="E48" s="186"/>
      <c r="F48" s="186"/>
      <c r="G48" s="186"/>
      <c r="H48" s="186"/>
      <c r="I48" s="187"/>
      <c r="J48" s="187"/>
      <c r="K48" s="186"/>
      <c r="L48" s="186"/>
      <c r="M48" s="155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4" t="s">
        <v>139</v>
      </c>
      <c r="D49" s="42"/>
      <c r="E49" s="42"/>
      <c r="F49" s="42"/>
      <c r="G49" s="42"/>
      <c r="H49" s="42"/>
      <c r="I49" s="154"/>
      <c r="J49" s="154"/>
      <c r="K49" s="42"/>
      <c r="L49" s="42"/>
      <c r="M49" s="155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54"/>
      <c r="J50" s="154"/>
      <c r="K50" s="42"/>
      <c r="L50" s="42"/>
      <c r="M50" s="155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17</v>
      </c>
      <c r="D51" s="42"/>
      <c r="E51" s="42"/>
      <c r="F51" s="42"/>
      <c r="G51" s="42"/>
      <c r="H51" s="42"/>
      <c r="I51" s="154"/>
      <c r="J51" s="154"/>
      <c r="K51" s="42"/>
      <c r="L51" s="42"/>
      <c r="M51" s="155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8" t="str">
        <f>E7</f>
        <v xml:space="preserve">Oprava trati v úseku Teplice, zámecká zahrada - Úpořiny   ( změna č.1 po prohlídce staveniště )</v>
      </c>
      <c r="F52" s="33"/>
      <c r="G52" s="33"/>
      <c r="H52" s="33"/>
      <c r="I52" s="154"/>
      <c r="J52" s="154"/>
      <c r="K52" s="42"/>
      <c r="L52" s="42"/>
      <c r="M52" s="155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146"/>
      <c r="J53" s="146"/>
      <c r="K53" s="23"/>
      <c r="L53" s="23"/>
      <c r="M53" s="21"/>
    </row>
    <row r="54" s="2" customFormat="1" ht="16.5" customHeight="1">
      <c r="A54" s="40"/>
      <c r="B54" s="41"/>
      <c r="C54" s="42"/>
      <c r="D54" s="42"/>
      <c r="E54" s="188" t="s">
        <v>1047</v>
      </c>
      <c r="F54" s="42"/>
      <c r="G54" s="42"/>
      <c r="H54" s="42"/>
      <c r="I54" s="154"/>
      <c r="J54" s="154"/>
      <c r="K54" s="42"/>
      <c r="L54" s="42"/>
      <c r="M54" s="155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3" t="s">
        <v>135</v>
      </c>
      <c r="D55" s="42"/>
      <c r="E55" s="42"/>
      <c r="F55" s="42"/>
      <c r="G55" s="42"/>
      <c r="H55" s="42"/>
      <c r="I55" s="154"/>
      <c r="J55" s="154"/>
      <c r="K55" s="42"/>
      <c r="L55" s="42"/>
      <c r="M55" s="155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2" t="str">
        <f>E11</f>
        <v>Č1 - VRN - TK Teplice zám. zah. - Úpořiny</v>
      </c>
      <c r="F56" s="42"/>
      <c r="G56" s="42"/>
      <c r="H56" s="42"/>
      <c r="I56" s="154"/>
      <c r="J56" s="154"/>
      <c r="K56" s="42"/>
      <c r="L56" s="42"/>
      <c r="M56" s="155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54"/>
      <c r="J57" s="154"/>
      <c r="K57" s="42"/>
      <c r="L57" s="42"/>
      <c r="M57" s="155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3" t="s">
        <v>23</v>
      </c>
      <c r="D58" s="42"/>
      <c r="E58" s="42"/>
      <c r="F58" s="28" t="str">
        <f>F14</f>
        <v>TK Řetenice - Úpořiny</v>
      </c>
      <c r="G58" s="42"/>
      <c r="H58" s="42"/>
      <c r="I58" s="157" t="s">
        <v>25</v>
      </c>
      <c r="J58" s="159" t="str">
        <f>IF(J14="","",J14)</f>
        <v>2. 8. 2019</v>
      </c>
      <c r="K58" s="42"/>
      <c r="L58" s="42"/>
      <c r="M58" s="155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54"/>
      <c r="J59" s="154"/>
      <c r="K59" s="42"/>
      <c r="L59" s="42"/>
      <c r="M59" s="155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3" t="s">
        <v>31</v>
      </c>
      <c r="D60" s="42"/>
      <c r="E60" s="42"/>
      <c r="F60" s="28" t="str">
        <f>E17</f>
        <v>SŽDC s.o. OŘ UNL, ST Most</v>
      </c>
      <c r="G60" s="42"/>
      <c r="H60" s="42"/>
      <c r="I60" s="157" t="s">
        <v>39</v>
      </c>
      <c r="J60" s="189" t="str">
        <f>E23</f>
        <v xml:space="preserve"> </v>
      </c>
      <c r="K60" s="42"/>
      <c r="L60" s="42"/>
      <c r="M60" s="15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3" t="s">
        <v>37</v>
      </c>
      <c r="D61" s="42"/>
      <c r="E61" s="42"/>
      <c r="F61" s="28" t="str">
        <f>IF(E20="","",E20)</f>
        <v>Vyplň údaj</v>
      </c>
      <c r="G61" s="42"/>
      <c r="H61" s="42"/>
      <c r="I61" s="157" t="s">
        <v>41</v>
      </c>
      <c r="J61" s="189" t="str">
        <f>E26</f>
        <v>Ing. Střítezský Petr</v>
      </c>
      <c r="K61" s="42"/>
      <c r="L61" s="42"/>
      <c r="M61" s="15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54"/>
      <c r="J62" s="154"/>
      <c r="K62" s="42"/>
      <c r="L62" s="42"/>
      <c r="M62" s="155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90" t="s">
        <v>140</v>
      </c>
      <c r="D63" s="191"/>
      <c r="E63" s="191"/>
      <c r="F63" s="191"/>
      <c r="G63" s="191"/>
      <c r="H63" s="191"/>
      <c r="I63" s="192" t="s">
        <v>141</v>
      </c>
      <c r="J63" s="192" t="s">
        <v>142</v>
      </c>
      <c r="K63" s="193" t="s">
        <v>143</v>
      </c>
      <c r="L63" s="191"/>
      <c r="M63" s="155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54"/>
      <c r="J64" s="154"/>
      <c r="K64" s="42"/>
      <c r="L64" s="42"/>
      <c r="M64" s="15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94" t="s">
        <v>79</v>
      </c>
      <c r="D65" s="42"/>
      <c r="E65" s="42"/>
      <c r="F65" s="42"/>
      <c r="G65" s="42"/>
      <c r="H65" s="42"/>
      <c r="I65" s="195">
        <f>Q88</f>
        <v>0</v>
      </c>
      <c r="J65" s="195">
        <f>R88</f>
        <v>0</v>
      </c>
      <c r="K65" s="105">
        <f>K88</f>
        <v>0</v>
      </c>
      <c r="L65" s="42"/>
      <c r="M65" s="15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8" t="s">
        <v>144</v>
      </c>
    </row>
    <row r="66" s="9" customFormat="1" ht="24.96" customHeight="1">
      <c r="A66" s="9"/>
      <c r="B66" s="196"/>
      <c r="C66" s="197"/>
      <c r="D66" s="198" t="s">
        <v>1049</v>
      </c>
      <c r="E66" s="199"/>
      <c r="F66" s="199"/>
      <c r="G66" s="199"/>
      <c r="H66" s="199"/>
      <c r="I66" s="200">
        <f>Q116</f>
        <v>0</v>
      </c>
      <c r="J66" s="200">
        <f>R116</f>
        <v>0</v>
      </c>
      <c r="K66" s="201">
        <f>K116</f>
        <v>0</v>
      </c>
      <c r="L66" s="197"/>
      <c r="M66" s="20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154"/>
      <c r="J67" s="154"/>
      <c r="K67" s="42"/>
      <c r="L67" s="42"/>
      <c r="M67" s="155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2"/>
      <c r="C68" s="63"/>
      <c r="D68" s="63"/>
      <c r="E68" s="63"/>
      <c r="F68" s="63"/>
      <c r="G68" s="63"/>
      <c r="H68" s="63"/>
      <c r="I68" s="184"/>
      <c r="J68" s="184"/>
      <c r="K68" s="63"/>
      <c r="L68" s="63"/>
      <c r="M68" s="155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4"/>
      <c r="C72" s="65"/>
      <c r="D72" s="65"/>
      <c r="E72" s="65"/>
      <c r="F72" s="65"/>
      <c r="G72" s="65"/>
      <c r="H72" s="65"/>
      <c r="I72" s="187"/>
      <c r="J72" s="187"/>
      <c r="K72" s="65"/>
      <c r="L72" s="65"/>
      <c r="M72" s="155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148</v>
      </c>
      <c r="D73" s="42"/>
      <c r="E73" s="42"/>
      <c r="F73" s="42"/>
      <c r="G73" s="42"/>
      <c r="H73" s="42"/>
      <c r="I73" s="154"/>
      <c r="J73" s="154"/>
      <c r="K73" s="42"/>
      <c r="L73" s="42"/>
      <c r="M73" s="155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54"/>
      <c r="J74" s="154"/>
      <c r="K74" s="42"/>
      <c r="L74" s="42"/>
      <c r="M74" s="155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17</v>
      </c>
      <c r="D75" s="42"/>
      <c r="E75" s="42"/>
      <c r="F75" s="42"/>
      <c r="G75" s="42"/>
      <c r="H75" s="42"/>
      <c r="I75" s="154"/>
      <c r="J75" s="154"/>
      <c r="K75" s="42"/>
      <c r="L75" s="42"/>
      <c r="M75" s="15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88" t="str">
        <f>E7</f>
        <v xml:space="preserve">Oprava trati v úseku Teplice, zámecká zahrada - Úpořiny   ( změna č.1 po prohlídce staveniště )</v>
      </c>
      <c r="F76" s="33"/>
      <c r="G76" s="33"/>
      <c r="H76" s="33"/>
      <c r="I76" s="154"/>
      <c r="J76" s="154"/>
      <c r="K76" s="42"/>
      <c r="L76" s="42"/>
      <c r="M76" s="15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2"/>
      <c r="C77" s="33" t="s">
        <v>133</v>
      </c>
      <c r="D77" s="23"/>
      <c r="E77" s="23"/>
      <c r="F77" s="23"/>
      <c r="G77" s="23"/>
      <c r="H77" s="23"/>
      <c r="I77" s="146"/>
      <c r="J77" s="146"/>
      <c r="K77" s="23"/>
      <c r="L77" s="23"/>
      <c r="M77" s="21"/>
    </row>
    <row r="78" s="2" customFormat="1" ht="16.5" customHeight="1">
      <c r="A78" s="40"/>
      <c r="B78" s="41"/>
      <c r="C78" s="42"/>
      <c r="D78" s="42"/>
      <c r="E78" s="188" t="s">
        <v>1047</v>
      </c>
      <c r="F78" s="42"/>
      <c r="G78" s="42"/>
      <c r="H78" s="42"/>
      <c r="I78" s="154"/>
      <c r="J78" s="154"/>
      <c r="K78" s="42"/>
      <c r="L78" s="42"/>
      <c r="M78" s="155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135</v>
      </c>
      <c r="D79" s="42"/>
      <c r="E79" s="42"/>
      <c r="F79" s="42"/>
      <c r="G79" s="42"/>
      <c r="H79" s="42"/>
      <c r="I79" s="154"/>
      <c r="J79" s="154"/>
      <c r="K79" s="42"/>
      <c r="L79" s="42"/>
      <c r="M79" s="155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2" t="str">
        <f>E11</f>
        <v>Č1 - VRN - TK Teplice zám. zah. - Úpořiny</v>
      </c>
      <c r="F80" s="42"/>
      <c r="G80" s="42"/>
      <c r="H80" s="42"/>
      <c r="I80" s="154"/>
      <c r="J80" s="154"/>
      <c r="K80" s="42"/>
      <c r="L80" s="42"/>
      <c r="M80" s="15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54"/>
      <c r="J81" s="154"/>
      <c r="K81" s="42"/>
      <c r="L81" s="42"/>
      <c r="M81" s="15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2"/>
      <c r="E82" s="42"/>
      <c r="F82" s="28" t="str">
        <f>F14</f>
        <v>TK Řetenice - Úpořiny</v>
      </c>
      <c r="G82" s="42"/>
      <c r="H82" s="42"/>
      <c r="I82" s="157" t="s">
        <v>25</v>
      </c>
      <c r="J82" s="159" t="str">
        <f>IF(J14="","",J14)</f>
        <v>2. 8. 2019</v>
      </c>
      <c r="K82" s="42"/>
      <c r="L82" s="42"/>
      <c r="M82" s="15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54"/>
      <c r="J83" s="154"/>
      <c r="K83" s="42"/>
      <c r="L83" s="42"/>
      <c r="M83" s="15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3" t="s">
        <v>31</v>
      </c>
      <c r="D84" s="42"/>
      <c r="E84" s="42"/>
      <c r="F84" s="28" t="str">
        <f>E17</f>
        <v>SŽDC s.o. OŘ UNL, ST Most</v>
      </c>
      <c r="G84" s="42"/>
      <c r="H84" s="42"/>
      <c r="I84" s="157" t="s">
        <v>39</v>
      </c>
      <c r="J84" s="189" t="str">
        <f>E23</f>
        <v xml:space="preserve"> </v>
      </c>
      <c r="K84" s="42"/>
      <c r="L84" s="42"/>
      <c r="M84" s="15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3" t="s">
        <v>37</v>
      </c>
      <c r="D85" s="42"/>
      <c r="E85" s="42"/>
      <c r="F85" s="28" t="str">
        <f>IF(E20="","",E20)</f>
        <v>Vyplň údaj</v>
      </c>
      <c r="G85" s="42"/>
      <c r="H85" s="42"/>
      <c r="I85" s="157" t="s">
        <v>41</v>
      </c>
      <c r="J85" s="189" t="str">
        <f>E26</f>
        <v>Ing. Střítezský Petr</v>
      </c>
      <c r="K85" s="42"/>
      <c r="L85" s="42"/>
      <c r="M85" s="15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154"/>
      <c r="J86" s="154"/>
      <c r="K86" s="42"/>
      <c r="L86" s="42"/>
      <c r="M86" s="15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209"/>
      <c r="B87" s="210"/>
      <c r="C87" s="211" t="s">
        <v>149</v>
      </c>
      <c r="D87" s="212" t="s">
        <v>64</v>
      </c>
      <c r="E87" s="212" t="s">
        <v>60</v>
      </c>
      <c r="F87" s="212" t="s">
        <v>61</v>
      </c>
      <c r="G87" s="212" t="s">
        <v>150</v>
      </c>
      <c r="H87" s="212" t="s">
        <v>151</v>
      </c>
      <c r="I87" s="213" t="s">
        <v>152</v>
      </c>
      <c r="J87" s="213" t="s">
        <v>153</v>
      </c>
      <c r="K87" s="212" t="s">
        <v>143</v>
      </c>
      <c r="L87" s="214" t="s">
        <v>154</v>
      </c>
      <c r="M87" s="215"/>
      <c r="N87" s="95" t="s">
        <v>36</v>
      </c>
      <c r="O87" s="96" t="s">
        <v>49</v>
      </c>
      <c r="P87" s="96" t="s">
        <v>155</v>
      </c>
      <c r="Q87" s="96" t="s">
        <v>156</v>
      </c>
      <c r="R87" s="96" t="s">
        <v>157</v>
      </c>
      <c r="S87" s="96" t="s">
        <v>158</v>
      </c>
      <c r="T87" s="96" t="s">
        <v>159</v>
      </c>
      <c r="U87" s="96" t="s">
        <v>160</v>
      </c>
      <c r="V87" s="96" t="s">
        <v>161</v>
      </c>
      <c r="W87" s="96" t="s">
        <v>162</v>
      </c>
      <c r="X87" s="96" t="s">
        <v>163</v>
      </c>
      <c r="Y87" s="97" t="s">
        <v>164</v>
      </c>
      <c r="Z87" s="209"/>
      <c r="AA87" s="209"/>
      <c r="AB87" s="209"/>
      <c r="AC87" s="209"/>
      <c r="AD87" s="209"/>
      <c r="AE87" s="209"/>
    </row>
    <row r="88" s="2" customFormat="1" ht="22.8" customHeight="1">
      <c r="A88" s="40"/>
      <c r="B88" s="41"/>
      <c r="C88" s="102" t="s">
        <v>165</v>
      </c>
      <c r="D88" s="42"/>
      <c r="E88" s="42"/>
      <c r="F88" s="42"/>
      <c r="G88" s="42"/>
      <c r="H88" s="42"/>
      <c r="I88" s="154"/>
      <c r="J88" s="154"/>
      <c r="K88" s="216">
        <f>BK88</f>
        <v>0</v>
      </c>
      <c r="L88" s="42"/>
      <c r="M88" s="46"/>
      <c r="N88" s="98"/>
      <c r="O88" s="217"/>
      <c r="P88" s="99"/>
      <c r="Q88" s="218">
        <f>Q89+SUM(Q90:Q116)</f>
        <v>0</v>
      </c>
      <c r="R88" s="218">
        <f>R89+SUM(R90:R116)</f>
        <v>0</v>
      </c>
      <c r="S88" s="99"/>
      <c r="T88" s="219">
        <f>T89+SUM(T90:T116)</f>
        <v>0</v>
      </c>
      <c r="U88" s="99"/>
      <c r="V88" s="219">
        <f>V89+SUM(V90:V116)</f>
        <v>0</v>
      </c>
      <c r="W88" s="99"/>
      <c r="X88" s="219">
        <f>X89+SUM(X90:X116)</f>
        <v>0</v>
      </c>
      <c r="Y88" s="100"/>
      <c r="Z88" s="40"/>
      <c r="AA88" s="40"/>
      <c r="AB88" s="40"/>
      <c r="AC88" s="40"/>
      <c r="AD88" s="40"/>
      <c r="AE88" s="40"/>
      <c r="AT88" s="18" t="s">
        <v>80</v>
      </c>
      <c r="AU88" s="18" t="s">
        <v>144</v>
      </c>
      <c r="BK88" s="220">
        <f>BK89+SUM(BK90:BK116)</f>
        <v>0</v>
      </c>
    </row>
    <row r="89" s="2" customFormat="1" ht="24" customHeight="1">
      <c r="A89" s="40"/>
      <c r="B89" s="41"/>
      <c r="C89" s="238" t="s">
        <v>88</v>
      </c>
      <c r="D89" s="238" t="s">
        <v>171</v>
      </c>
      <c r="E89" s="239" t="s">
        <v>1050</v>
      </c>
      <c r="F89" s="240" t="s">
        <v>1051</v>
      </c>
      <c r="G89" s="241" t="s">
        <v>203</v>
      </c>
      <c r="H89" s="242">
        <v>4</v>
      </c>
      <c r="I89" s="243"/>
      <c r="J89" s="243"/>
      <c r="K89" s="244">
        <f>ROUND(P89*H89,2)</f>
        <v>0</v>
      </c>
      <c r="L89" s="240" t="s">
        <v>175</v>
      </c>
      <c r="M89" s="46"/>
      <c r="N89" s="245" t="s">
        <v>36</v>
      </c>
      <c r="O89" s="246" t="s">
        <v>52</v>
      </c>
      <c r="P89" s="247">
        <f>I89+J89</f>
        <v>0</v>
      </c>
      <c r="Q89" s="247">
        <f>ROUND(I89*H89,2)</f>
        <v>0</v>
      </c>
      <c r="R89" s="247">
        <f>ROUND(J89*H89,2)</f>
        <v>0</v>
      </c>
      <c r="S89" s="87"/>
      <c r="T89" s="248">
        <f>S89*H89</f>
        <v>0</v>
      </c>
      <c r="U89" s="248">
        <v>0</v>
      </c>
      <c r="V89" s="248">
        <f>U89*H89</f>
        <v>0</v>
      </c>
      <c r="W89" s="248">
        <v>0</v>
      </c>
      <c r="X89" s="248">
        <f>W89*H89</f>
        <v>0</v>
      </c>
      <c r="Y89" s="249" t="s">
        <v>36</v>
      </c>
      <c r="Z89" s="40"/>
      <c r="AA89" s="40"/>
      <c r="AB89" s="40"/>
      <c r="AC89" s="40"/>
      <c r="AD89" s="40"/>
      <c r="AE89" s="40"/>
      <c r="AR89" s="250" t="s">
        <v>1052</v>
      </c>
      <c r="AT89" s="250" t="s">
        <v>171</v>
      </c>
      <c r="AU89" s="250" t="s">
        <v>81</v>
      </c>
      <c r="AY89" s="18" t="s">
        <v>168</v>
      </c>
      <c r="BE89" s="251">
        <f>IF(O89="základní",K89,0)</f>
        <v>0</v>
      </c>
      <c r="BF89" s="251">
        <f>IF(O89="snížená",K89,0)</f>
        <v>0</v>
      </c>
      <c r="BG89" s="251">
        <f>IF(O89="zákl. přenesená",K89,0)</f>
        <v>0</v>
      </c>
      <c r="BH89" s="251">
        <f>IF(O89="sníž. přenesená",K89,0)</f>
        <v>0</v>
      </c>
      <c r="BI89" s="251">
        <f>IF(O89="nulová",K89,0)</f>
        <v>0</v>
      </c>
      <c r="BJ89" s="18" t="s">
        <v>176</v>
      </c>
      <c r="BK89" s="251">
        <f>ROUND(P89*H89,2)</f>
        <v>0</v>
      </c>
      <c r="BL89" s="18" t="s">
        <v>1052</v>
      </c>
      <c r="BM89" s="250" t="s">
        <v>1053</v>
      </c>
    </row>
    <row r="90" s="2" customFormat="1">
      <c r="A90" s="40"/>
      <c r="B90" s="41"/>
      <c r="C90" s="42"/>
      <c r="D90" s="252" t="s">
        <v>178</v>
      </c>
      <c r="E90" s="42"/>
      <c r="F90" s="253" t="s">
        <v>1054</v>
      </c>
      <c r="G90" s="42"/>
      <c r="H90" s="42"/>
      <c r="I90" s="154"/>
      <c r="J90" s="154"/>
      <c r="K90" s="42"/>
      <c r="L90" s="42"/>
      <c r="M90" s="46"/>
      <c r="N90" s="254"/>
      <c r="O90" s="255"/>
      <c r="P90" s="87"/>
      <c r="Q90" s="87"/>
      <c r="R90" s="87"/>
      <c r="S90" s="87"/>
      <c r="T90" s="87"/>
      <c r="U90" s="87"/>
      <c r="V90" s="87"/>
      <c r="W90" s="87"/>
      <c r="X90" s="87"/>
      <c r="Y90" s="88"/>
      <c r="Z90" s="40"/>
      <c r="AA90" s="40"/>
      <c r="AB90" s="40"/>
      <c r="AC90" s="40"/>
      <c r="AD90" s="40"/>
      <c r="AE90" s="40"/>
      <c r="AT90" s="18" t="s">
        <v>178</v>
      </c>
      <c r="AU90" s="18" t="s">
        <v>81</v>
      </c>
    </row>
    <row r="91" s="2" customFormat="1">
      <c r="A91" s="40"/>
      <c r="B91" s="41"/>
      <c r="C91" s="42"/>
      <c r="D91" s="252" t="s">
        <v>180</v>
      </c>
      <c r="E91" s="42"/>
      <c r="F91" s="256" t="s">
        <v>1055</v>
      </c>
      <c r="G91" s="42"/>
      <c r="H91" s="42"/>
      <c r="I91" s="154"/>
      <c r="J91" s="154"/>
      <c r="K91" s="42"/>
      <c r="L91" s="42"/>
      <c r="M91" s="46"/>
      <c r="N91" s="254"/>
      <c r="O91" s="255"/>
      <c r="P91" s="87"/>
      <c r="Q91" s="87"/>
      <c r="R91" s="87"/>
      <c r="S91" s="87"/>
      <c r="T91" s="87"/>
      <c r="U91" s="87"/>
      <c r="V91" s="87"/>
      <c r="W91" s="87"/>
      <c r="X91" s="87"/>
      <c r="Y91" s="88"/>
      <c r="Z91" s="40"/>
      <c r="AA91" s="40"/>
      <c r="AB91" s="40"/>
      <c r="AC91" s="40"/>
      <c r="AD91" s="40"/>
      <c r="AE91" s="40"/>
      <c r="AT91" s="18" t="s">
        <v>180</v>
      </c>
      <c r="AU91" s="18" t="s">
        <v>81</v>
      </c>
    </row>
    <row r="92" s="2" customFormat="1" ht="24" customHeight="1">
      <c r="A92" s="40"/>
      <c r="B92" s="41"/>
      <c r="C92" s="238" t="s">
        <v>90</v>
      </c>
      <c r="D92" s="238" t="s">
        <v>171</v>
      </c>
      <c r="E92" s="239" t="s">
        <v>1056</v>
      </c>
      <c r="F92" s="240" t="s">
        <v>1057</v>
      </c>
      <c r="G92" s="241" t="s">
        <v>292</v>
      </c>
      <c r="H92" s="242">
        <v>3.8919999999999999</v>
      </c>
      <c r="I92" s="243"/>
      <c r="J92" s="243"/>
      <c r="K92" s="244">
        <f>ROUND(P92*H92,2)</f>
        <v>0</v>
      </c>
      <c r="L92" s="240" t="s">
        <v>175</v>
      </c>
      <c r="M92" s="46"/>
      <c r="N92" s="245" t="s">
        <v>36</v>
      </c>
      <c r="O92" s="246" t="s">
        <v>52</v>
      </c>
      <c r="P92" s="247">
        <f>I92+J92</f>
        <v>0</v>
      </c>
      <c r="Q92" s="247">
        <f>ROUND(I92*H92,2)</f>
        <v>0</v>
      </c>
      <c r="R92" s="247">
        <f>ROUND(J92*H92,2)</f>
        <v>0</v>
      </c>
      <c r="S92" s="87"/>
      <c r="T92" s="248">
        <f>S92*H92</f>
        <v>0</v>
      </c>
      <c r="U92" s="248">
        <v>0</v>
      </c>
      <c r="V92" s="248">
        <f>U92*H92</f>
        <v>0</v>
      </c>
      <c r="W92" s="248">
        <v>0</v>
      </c>
      <c r="X92" s="248">
        <f>W92*H92</f>
        <v>0</v>
      </c>
      <c r="Y92" s="249" t="s">
        <v>36</v>
      </c>
      <c r="Z92" s="40"/>
      <c r="AA92" s="40"/>
      <c r="AB92" s="40"/>
      <c r="AC92" s="40"/>
      <c r="AD92" s="40"/>
      <c r="AE92" s="40"/>
      <c r="AR92" s="250" t="s">
        <v>176</v>
      </c>
      <c r="AT92" s="250" t="s">
        <v>171</v>
      </c>
      <c r="AU92" s="250" t="s">
        <v>81</v>
      </c>
      <c r="AY92" s="18" t="s">
        <v>168</v>
      </c>
      <c r="BE92" s="251">
        <f>IF(O92="základní",K92,0)</f>
        <v>0</v>
      </c>
      <c r="BF92" s="251">
        <f>IF(O92="snížená",K92,0)</f>
        <v>0</v>
      </c>
      <c r="BG92" s="251">
        <f>IF(O92="zákl. přenesená",K92,0)</f>
        <v>0</v>
      </c>
      <c r="BH92" s="251">
        <f>IF(O92="sníž. přenesená",K92,0)</f>
        <v>0</v>
      </c>
      <c r="BI92" s="251">
        <f>IF(O92="nulová",K92,0)</f>
        <v>0</v>
      </c>
      <c r="BJ92" s="18" t="s">
        <v>176</v>
      </c>
      <c r="BK92" s="251">
        <f>ROUND(P92*H92,2)</f>
        <v>0</v>
      </c>
      <c r="BL92" s="18" t="s">
        <v>176</v>
      </c>
      <c r="BM92" s="250" t="s">
        <v>1058</v>
      </c>
    </row>
    <row r="93" s="2" customFormat="1">
      <c r="A93" s="40"/>
      <c r="B93" s="41"/>
      <c r="C93" s="42"/>
      <c r="D93" s="252" t="s">
        <v>178</v>
      </c>
      <c r="E93" s="42"/>
      <c r="F93" s="253" t="s">
        <v>1059</v>
      </c>
      <c r="G93" s="42"/>
      <c r="H93" s="42"/>
      <c r="I93" s="154"/>
      <c r="J93" s="154"/>
      <c r="K93" s="42"/>
      <c r="L93" s="42"/>
      <c r="M93" s="46"/>
      <c r="N93" s="254"/>
      <c r="O93" s="255"/>
      <c r="P93" s="87"/>
      <c r="Q93" s="87"/>
      <c r="R93" s="87"/>
      <c r="S93" s="87"/>
      <c r="T93" s="87"/>
      <c r="U93" s="87"/>
      <c r="V93" s="87"/>
      <c r="W93" s="87"/>
      <c r="X93" s="87"/>
      <c r="Y93" s="88"/>
      <c r="Z93" s="40"/>
      <c r="AA93" s="40"/>
      <c r="AB93" s="40"/>
      <c r="AC93" s="40"/>
      <c r="AD93" s="40"/>
      <c r="AE93" s="40"/>
      <c r="AT93" s="18" t="s">
        <v>178</v>
      </c>
      <c r="AU93" s="18" t="s">
        <v>81</v>
      </c>
    </row>
    <row r="94" s="2" customFormat="1">
      <c r="A94" s="40"/>
      <c r="B94" s="41"/>
      <c r="C94" s="42"/>
      <c r="D94" s="252" t="s">
        <v>180</v>
      </c>
      <c r="E94" s="42"/>
      <c r="F94" s="256" t="s">
        <v>1060</v>
      </c>
      <c r="G94" s="42"/>
      <c r="H94" s="42"/>
      <c r="I94" s="154"/>
      <c r="J94" s="154"/>
      <c r="K94" s="42"/>
      <c r="L94" s="42"/>
      <c r="M94" s="46"/>
      <c r="N94" s="254"/>
      <c r="O94" s="255"/>
      <c r="P94" s="87"/>
      <c r="Q94" s="87"/>
      <c r="R94" s="87"/>
      <c r="S94" s="87"/>
      <c r="T94" s="87"/>
      <c r="U94" s="87"/>
      <c r="V94" s="87"/>
      <c r="W94" s="87"/>
      <c r="X94" s="87"/>
      <c r="Y94" s="88"/>
      <c r="Z94" s="40"/>
      <c r="AA94" s="40"/>
      <c r="AB94" s="40"/>
      <c r="AC94" s="40"/>
      <c r="AD94" s="40"/>
      <c r="AE94" s="40"/>
      <c r="AT94" s="18" t="s">
        <v>180</v>
      </c>
      <c r="AU94" s="18" t="s">
        <v>81</v>
      </c>
    </row>
    <row r="95" s="14" customFormat="1">
      <c r="A95" s="14"/>
      <c r="B95" s="267"/>
      <c r="C95" s="268"/>
      <c r="D95" s="252" t="s">
        <v>182</v>
      </c>
      <c r="E95" s="269" t="s">
        <v>36</v>
      </c>
      <c r="F95" s="270" t="s">
        <v>1061</v>
      </c>
      <c r="G95" s="268"/>
      <c r="H95" s="271">
        <v>3.8919999999999999</v>
      </c>
      <c r="I95" s="272"/>
      <c r="J95" s="272"/>
      <c r="K95" s="268"/>
      <c r="L95" s="268"/>
      <c r="M95" s="273"/>
      <c r="N95" s="274"/>
      <c r="O95" s="275"/>
      <c r="P95" s="275"/>
      <c r="Q95" s="275"/>
      <c r="R95" s="275"/>
      <c r="S95" s="275"/>
      <c r="T95" s="275"/>
      <c r="U95" s="275"/>
      <c r="V95" s="275"/>
      <c r="W95" s="275"/>
      <c r="X95" s="275"/>
      <c r="Y95" s="276"/>
      <c r="Z95" s="14"/>
      <c r="AA95" s="14"/>
      <c r="AB95" s="14"/>
      <c r="AC95" s="14"/>
      <c r="AD95" s="14"/>
      <c r="AE95" s="14"/>
      <c r="AT95" s="277" t="s">
        <v>182</v>
      </c>
      <c r="AU95" s="277" t="s">
        <v>81</v>
      </c>
      <c r="AV95" s="14" t="s">
        <v>90</v>
      </c>
      <c r="AW95" s="14" t="s">
        <v>5</v>
      </c>
      <c r="AX95" s="14" t="s">
        <v>88</v>
      </c>
      <c r="AY95" s="277" t="s">
        <v>168</v>
      </c>
    </row>
    <row r="96" s="2" customFormat="1" ht="36" customHeight="1">
      <c r="A96" s="40"/>
      <c r="B96" s="41"/>
      <c r="C96" s="238" t="s">
        <v>119</v>
      </c>
      <c r="D96" s="238" t="s">
        <v>171</v>
      </c>
      <c r="E96" s="239" t="s">
        <v>1062</v>
      </c>
      <c r="F96" s="240" t="s">
        <v>1063</v>
      </c>
      <c r="G96" s="241" t="s">
        <v>1064</v>
      </c>
      <c r="H96" s="307"/>
      <c r="I96" s="243"/>
      <c r="J96" s="243"/>
      <c r="K96" s="244">
        <f>ROUND(P96*H96,2)</f>
        <v>0</v>
      </c>
      <c r="L96" s="240" t="s">
        <v>175</v>
      </c>
      <c r="M96" s="46"/>
      <c r="N96" s="245" t="s">
        <v>36</v>
      </c>
      <c r="O96" s="246" t="s">
        <v>52</v>
      </c>
      <c r="P96" s="247">
        <f>I96+J96</f>
        <v>0</v>
      </c>
      <c r="Q96" s="247">
        <f>ROUND(I96*H96,2)</f>
        <v>0</v>
      </c>
      <c r="R96" s="247">
        <f>ROUND(J96*H96,2)</f>
        <v>0</v>
      </c>
      <c r="S96" s="87"/>
      <c r="T96" s="248">
        <f>S96*H96</f>
        <v>0</v>
      </c>
      <c r="U96" s="248">
        <v>0</v>
      </c>
      <c r="V96" s="248">
        <f>U96*H96</f>
        <v>0</v>
      </c>
      <c r="W96" s="248">
        <v>0</v>
      </c>
      <c r="X96" s="248">
        <f>W96*H96</f>
        <v>0</v>
      </c>
      <c r="Y96" s="249" t="s">
        <v>36</v>
      </c>
      <c r="Z96" s="40"/>
      <c r="AA96" s="40"/>
      <c r="AB96" s="40"/>
      <c r="AC96" s="40"/>
      <c r="AD96" s="40"/>
      <c r="AE96" s="40"/>
      <c r="AR96" s="250" t="s">
        <v>403</v>
      </c>
      <c r="AT96" s="250" t="s">
        <v>171</v>
      </c>
      <c r="AU96" s="250" t="s">
        <v>81</v>
      </c>
      <c r="AY96" s="18" t="s">
        <v>168</v>
      </c>
      <c r="BE96" s="251">
        <f>IF(O96="základní",K96,0)</f>
        <v>0</v>
      </c>
      <c r="BF96" s="251">
        <f>IF(O96="snížená",K96,0)</f>
        <v>0</v>
      </c>
      <c r="BG96" s="251">
        <f>IF(O96="zákl. přenesená",K96,0)</f>
        <v>0</v>
      </c>
      <c r="BH96" s="251">
        <f>IF(O96="sníž. přenesená",K96,0)</f>
        <v>0</v>
      </c>
      <c r="BI96" s="251">
        <f>IF(O96="nulová",K96,0)</f>
        <v>0</v>
      </c>
      <c r="BJ96" s="18" t="s">
        <v>176</v>
      </c>
      <c r="BK96" s="251">
        <f>ROUND(P96*H96,2)</f>
        <v>0</v>
      </c>
      <c r="BL96" s="18" t="s">
        <v>403</v>
      </c>
      <c r="BM96" s="250" t="s">
        <v>1065</v>
      </c>
    </row>
    <row r="97" s="2" customFormat="1">
      <c r="A97" s="40"/>
      <c r="B97" s="41"/>
      <c r="C97" s="42"/>
      <c r="D97" s="252" t="s">
        <v>178</v>
      </c>
      <c r="E97" s="42"/>
      <c r="F97" s="253" t="s">
        <v>1063</v>
      </c>
      <c r="G97" s="42"/>
      <c r="H97" s="42"/>
      <c r="I97" s="154"/>
      <c r="J97" s="154"/>
      <c r="K97" s="42"/>
      <c r="L97" s="42"/>
      <c r="M97" s="46"/>
      <c r="N97" s="254"/>
      <c r="O97" s="255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40"/>
      <c r="AA97" s="40"/>
      <c r="AB97" s="40"/>
      <c r="AC97" s="40"/>
      <c r="AD97" s="40"/>
      <c r="AE97" s="40"/>
      <c r="AT97" s="18" t="s">
        <v>178</v>
      </c>
      <c r="AU97" s="18" t="s">
        <v>81</v>
      </c>
    </row>
    <row r="98" s="2" customFormat="1" ht="24" customHeight="1">
      <c r="A98" s="40"/>
      <c r="B98" s="41"/>
      <c r="C98" s="238" t="s">
        <v>176</v>
      </c>
      <c r="D98" s="238" t="s">
        <v>171</v>
      </c>
      <c r="E98" s="239" t="s">
        <v>1066</v>
      </c>
      <c r="F98" s="240" t="s">
        <v>1067</v>
      </c>
      <c r="G98" s="241" t="s">
        <v>1064</v>
      </c>
      <c r="H98" s="307"/>
      <c r="I98" s="243"/>
      <c r="J98" s="243"/>
      <c r="K98" s="244">
        <f>ROUND(P98*H98,2)</f>
        <v>0</v>
      </c>
      <c r="L98" s="240" t="s">
        <v>175</v>
      </c>
      <c r="M98" s="46"/>
      <c r="N98" s="245" t="s">
        <v>36</v>
      </c>
      <c r="O98" s="246" t="s">
        <v>52</v>
      </c>
      <c r="P98" s="247">
        <f>I98+J98</f>
        <v>0</v>
      </c>
      <c r="Q98" s="247">
        <f>ROUND(I98*H98,2)</f>
        <v>0</v>
      </c>
      <c r="R98" s="247">
        <f>ROUND(J98*H98,2)</f>
        <v>0</v>
      </c>
      <c r="S98" s="87"/>
      <c r="T98" s="248">
        <f>S98*H98</f>
        <v>0</v>
      </c>
      <c r="U98" s="248">
        <v>0</v>
      </c>
      <c r="V98" s="248">
        <f>U98*H98</f>
        <v>0</v>
      </c>
      <c r="W98" s="248">
        <v>0</v>
      </c>
      <c r="X98" s="248">
        <f>W98*H98</f>
        <v>0</v>
      </c>
      <c r="Y98" s="249" t="s">
        <v>36</v>
      </c>
      <c r="Z98" s="40"/>
      <c r="AA98" s="40"/>
      <c r="AB98" s="40"/>
      <c r="AC98" s="40"/>
      <c r="AD98" s="40"/>
      <c r="AE98" s="40"/>
      <c r="AR98" s="250" t="s">
        <v>403</v>
      </c>
      <c r="AT98" s="250" t="s">
        <v>171</v>
      </c>
      <c r="AU98" s="250" t="s">
        <v>81</v>
      </c>
      <c r="AY98" s="18" t="s">
        <v>168</v>
      </c>
      <c r="BE98" s="251">
        <f>IF(O98="základní",K98,0)</f>
        <v>0</v>
      </c>
      <c r="BF98" s="251">
        <f>IF(O98="snížená",K98,0)</f>
        <v>0</v>
      </c>
      <c r="BG98" s="251">
        <f>IF(O98="zákl. přenesená",K98,0)</f>
        <v>0</v>
      </c>
      <c r="BH98" s="251">
        <f>IF(O98="sníž. přenesená",K98,0)</f>
        <v>0</v>
      </c>
      <c r="BI98" s="251">
        <f>IF(O98="nulová",K98,0)</f>
        <v>0</v>
      </c>
      <c r="BJ98" s="18" t="s">
        <v>176</v>
      </c>
      <c r="BK98" s="251">
        <f>ROUND(P98*H98,2)</f>
        <v>0</v>
      </c>
      <c r="BL98" s="18" t="s">
        <v>403</v>
      </c>
      <c r="BM98" s="250" t="s">
        <v>1068</v>
      </c>
    </row>
    <row r="99" s="2" customFormat="1">
      <c r="A99" s="40"/>
      <c r="B99" s="41"/>
      <c r="C99" s="42"/>
      <c r="D99" s="252" t="s">
        <v>178</v>
      </c>
      <c r="E99" s="42"/>
      <c r="F99" s="253" t="s">
        <v>1069</v>
      </c>
      <c r="G99" s="42"/>
      <c r="H99" s="42"/>
      <c r="I99" s="154"/>
      <c r="J99" s="154"/>
      <c r="K99" s="42"/>
      <c r="L99" s="42"/>
      <c r="M99" s="46"/>
      <c r="N99" s="254"/>
      <c r="O99" s="255"/>
      <c r="P99" s="87"/>
      <c r="Q99" s="87"/>
      <c r="R99" s="87"/>
      <c r="S99" s="87"/>
      <c r="T99" s="87"/>
      <c r="U99" s="87"/>
      <c r="V99" s="87"/>
      <c r="W99" s="87"/>
      <c r="X99" s="87"/>
      <c r="Y99" s="88"/>
      <c r="Z99" s="40"/>
      <c r="AA99" s="40"/>
      <c r="AB99" s="40"/>
      <c r="AC99" s="40"/>
      <c r="AD99" s="40"/>
      <c r="AE99" s="40"/>
      <c r="AT99" s="18" t="s">
        <v>178</v>
      </c>
      <c r="AU99" s="18" t="s">
        <v>81</v>
      </c>
    </row>
    <row r="100" s="2" customFormat="1">
      <c r="A100" s="40"/>
      <c r="B100" s="41"/>
      <c r="C100" s="42"/>
      <c r="D100" s="252" t="s">
        <v>180</v>
      </c>
      <c r="E100" s="42"/>
      <c r="F100" s="256" t="s">
        <v>1070</v>
      </c>
      <c r="G100" s="42"/>
      <c r="H100" s="42"/>
      <c r="I100" s="154"/>
      <c r="J100" s="154"/>
      <c r="K100" s="42"/>
      <c r="L100" s="42"/>
      <c r="M100" s="46"/>
      <c r="N100" s="254"/>
      <c r="O100" s="255"/>
      <c r="P100" s="87"/>
      <c r="Q100" s="87"/>
      <c r="R100" s="87"/>
      <c r="S100" s="87"/>
      <c r="T100" s="87"/>
      <c r="U100" s="87"/>
      <c r="V100" s="87"/>
      <c r="W100" s="87"/>
      <c r="X100" s="87"/>
      <c r="Y100" s="88"/>
      <c r="Z100" s="40"/>
      <c r="AA100" s="40"/>
      <c r="AB100" s="40"/>
      <c r="AC100" s="40"/>
      <c r="AD100" s="40"/>
      <c r="AE100" s="40"/>
      <c r="AT100" s="18" t="s">
        <v>180</v>
      </c>
      <c r="AU100" s="18" t="s">
        <v>81</v>
      </c>
    </row>
    <row r="101" s="2" customFormat="1" ht="24" customHeight="1">
      <c r="A101" s="40"/>
      <c r="B101" s="41"/>
      <c r="C101" s="238" t="s">
        <v>169</v>
      </c>
      <c r="D101" s="238" t="s">
        <v>171</v>
      </c>
      <c r="E101" s="239" t="s">
        <v>1071</v>
      </c>
      <c r="F101" s="240" t="s">
        <v>1072</v>
      </c>
      <c r="G101" s="241" t="s">
        <v>1064</v>
      </c>
      <c r="H101" s="307"/>
      <c r="I101" s="243"/>
      <c r="J101" s="243"/>
      <c r="K101" s="244">
        <f>ROUND(P101*H101,2)</f>
        <v>0</v>
      </c>
      <c r="L101" s="240" t="s">
        <v>175</v>
      </c>
      <c r="M101" s="46"/>
      <c r="N101" s="245" t="s">
        <v>36</v>
      </c>
      <c r="O101" s="246" t="s">
        <v>52</v>
      </c>
      <c r="P101" s="247">
        <f>I101+J101</f>
        <v>0</v>
      </c>
      <c r="Q101" s="247">
        <f>ROUND(I101*H101,2)</f>
        <v>0</v>
      </c>
      <c r="R101" s="247">
        <f>ROUND(J101*H101,2)</f>
        <v>0</v>
      </c>
      <c r="S101" s="87"/>
      <c r="T101" s="248">
        <f>S101*H101</f>
        <v>0</v>
      </c>
      <c r="U101" s="248">
        <v>0</v>
      </c>
      <c r="V101" s="248">
        <f>U101*H101</f>
        <v>0</v>
      </c>
      <c r="W101" s="248">
        <v>0</v>
      </c>
      <c r="X101" s="248">
        <f>W101*H101</f>
        <v>0</v>
      </c>
      <c r="Y101" s="249" t="s">
        <v>36</v>
      </c>
      <c r="Z101" s="40"/>
      <c r="AA101" s="40"/>
      <c r="AB101" s="40"/>
      <c r="AC101" s="40"/>
      <c r="AD101" s="40"/>
      <c r="AE101" s="40"/>
      <c r="AR101" s="250" t="s">
        <v>176</v>
      </c>
      <c r="AT101" s="250" t="s">
        <v>171</v>
      </c>
      <c r="AU101" s="250" t="s">
        <v>81</v>
      </c>
      <c r="AY101" s="18" t="s">
        <v>168</v>
      </c>
      <c r="BE101" s="251">
        <f>IF(O101="základní",K101,0)</f>
        <v>0</v>
      </c>
      <c r="BF101" s="251">
        <f>IF(O101="snížená",K101,0)</f>
        <v>0</v>
      </c>
      <c r="BG101" s="251">
        <f>IF(O101="zákl. přenesená",K101,0)</f>
        <v>0</v>
      </c>
      <c r="BH101" s="251">
        <f>IF(O101="sníž. přenesená",K101,0)</f>
        <v>0</v>
      </c>
      <c r="BI101" s="251">
        <f>IF(O101="nulová",K101,0)</f>
        <v>0</v>
      </c>
      <c r="BJ101" s="18" t="s">
        <v>176</v>
      </c>
      <c r="BK101" s="251">
        <f>ROUND(P101*H101,2)</f>
        <v>0</v>
      </c>
      <c r="BL101" s="18" t="s">
        <v>176</v>
      </c>
      <c r="BM101" s="250" t="s">
        <v>1073</v>
      </c>
    </row>
    <row r="102" s="2" customFormat="1">
      <c r="A102" s="40"/>
      <c r="B102" s="41"/>
      <c r="C102" s="42"/>
      <c r="D102" s="252" t="s">
        <v>178</v>
      </c>
      <c r="E102" s="42"/>
      <c r="F102" s="253" t="s">
        <v>1072</v>
      </c>
      <c r="G102" s="42"/>
      <c r="H102" s="42"/>
      <c r="I102" s="154"/>
      <c r="J102" s="154"/>
      <c r="K102" s="42"/>
      <c r="L102" s="42"/>
      <c r="M102" s="46"/>
      <c r="N102" s="254"/>
      <c r="O102" s="255"/>
      <c r="P102" s="87"/>
      <c r="Q102" s="87"/>
      <c r="R102" s="87"/>
      <c r="S102" s="87"/>
      <c r="T102" s="87"/>
      <c r="U102" s="87"/>
      <c r="V102" s="87"/>
      <c r="W102" s="87"/>
      <c r="X102" s="87"/>
      <c r="Y102" s="88"/>
      <c r="Z102" s="40"/>
      <c r="AA102" s="40"/>
      <c r="AB102" s="40"/>
      <c r="AC102" s="40"/>
      <c r="AD102" s="40"/>
      <c r="AE102" s="40"/>
      <c r="AT102" s="18" t="s">
        <v>178</v>
      </c>
      <c r="AU102" s="18" t="s">
        <v>81</v>
      </c>
    </row>
    <row r="103" s="2" customFormat="1" ht="24" customHeight="1">
      <c r="A103" s="40"/>
      <c r="B103" s="41"/>
      <c r="C103" s="238" t="s">
        <v>236</v>
      </c>
      <c r="D103" s="238" t="s">
        <v>171</v>
      </c>
      <c r="E103" s="239" t="s">
        <v>1074</v>
      </c>
      <c r="F103" s="240" t="s">
        <v>1075</v>
      </c>
      <c r="G103" s="241" t="s">
        <v>1064</v>
      </c>
      <c r="H103" s="307"/>
      <c r="I103" s="243"/>
      <c r="J103" s="243"/>
      <c r="K103" s="244">
        <f>ROUND(P103*H103,2)</f>
        <v>0</v>
      </c>
      <c r="L103" s="240" t="s">
        <v>175</v>
      </c>
      <c r="M103" s="46"/>
      <c r="N103" s="245" t="s">
        <v>36</v>
      </c>
      <c r="O103" s="246" t="s">
        <v>52</v>
      </c>
      <c r="P103" s="247">
        <f>I103+J103</f>
        <v>0</v>
      </c>
      <c r="Q103" s="247">
        <f>ROUND(I103*H103,2)</f>
        <v>0</v>
      </c>
      <c r="R103" s="247">
        <f>ROUND(J103*H103,2)</f>
        <v>0</v>
      </c>
      <c r="S103" s="87"/>
      <c r="T103" s="248">
        <f>S103*H103</f>
        <v>0</v>
      </c>
      <c r="U103" s="248">
        <v>0</v>
      </c>
      <c r="V103" s="248">
        <f>U103*H103</f>
        <v>0</v>
      </c>
      <c r="W103" s="248">
        <v>0</v>
      </c>
      <c r="X103" s="248">
        <f>W103*H103</f>
        <v>0</v>
      </c>
      <c r="Y103" s="249" t="s">
        <v>36</v>
      </c>
      <c r="Z103" s="40"/>
      <c r="AA103" s="40"/>
      <c r="AB103" s="40"/>
      <c r="AC103" s="40"/>
      <c r="AD103" s="40"/>
      <c r="AE103" s="40"/>
      <c r="AR103" s="250" t="s">
        <v>403</v>
      </c>
      <c r="AT103" s="250" t="s">
        <v>171</v>
      </c>
      <c r="AU103" s="250" t="s">
        <v>81</v>
      </c>
      <c r="AY103" s="18" t="s">
        <v>168</v>
      </c>
      <c r="BE103" s="251">
        <f>IF(O103="základní",K103,0)</f>
        <v>0</v>
      </c>
      <c r="BF103" s="251">
        <f>IF(O103="snížená",K103,0)</f>
        <v>0</v>
      </c>
      <c r="BG103" s="251">
        <f>IF(O103="zákl. přenesená",K103,0)</f>
        <v>0</v>
      </c>
      <c r="BH103" s="251">
        <f>IF(O103="sníž. přenesená",K103,0)</f>
        <v>0</v>
      </c>
      <c r="BI103" s="251">
        <f>IF(O103="nulová",K103,0)</f>
        <v>0</v>
      </c>
      <c r="BJ103" s="18" t="s">
        <v>176</v>
      </c>
      <c r="BK103" s="251">
        <f>ROUND(P103*H103,2)</f>
        <v>0</v>
      </c>
      <c r="BL103" s="18" t="s">
        <v>403</v>
      </c>
      <c r="BM103" s="250" t="s">
        <v>1076</v>
      </c>
    </row>
    <row r="104" s="2" customFormat="1">
      <c r="A104" s="40"/>
      <c r="B104" s="41"/>
      <c r="C104" s="42"/>
      <c r="D104" s="252" t="s">
        <v>178</v>
      </c>
      <c r="E104" s="42"/>
      <c r="F104" s="253" t="s">
        <v>1075</v>
      </c>
      <c r="G104" s="42"/>
      <c r="H104" s="42"/>
      <c r="I104" s="154"/>
      <c r="J104" s="154"/>
      <c r="K104" s="42"/>
      <c r="L104" s="42"/>
      <c r="M104" s="46"/>
      <c r="N104" s="254"/>
      <c r="O104" s="255"/>
      <c r="P104" s="87"/>
      <c r="Q104" s="87"/>
      <c r="R104" s="87"/>
      <c r="S104" s="87"/>
      <c r="T104" s="87"/>
      <c r="U104" s="87"/>
      <c r="V104" s="87"/>
      <c r="W104" s="87"/>
      <c r="X104" s="87"/>
      <c r="Y104" s="88"/>
      <c r="Z104" s="40"/>
      <c r="AA104" s="40"/>
      <c r="AB104" s="40"/>
      <c r="AC104" s="40"/>
      <c r="AD104" s="40"/>
      <c r="AE104" s="40"/>
      <c r="AT104" s="18" t="s">
        <v>178</v>
      </c>
      <c r="AU104" s="18" t="s">
        <v>81</v>
      </c>
    </row>
    <row r="105" s="2" customFormat="1" ht="24" customHeight="1">
      <c r="A105" s="40"/>
      <c r="B105" s="41"/>
      <c r="C105" s="238" t="s">
        <v>243</v>
      </c>
      <c r="D105" s="238" t="s">
        <v>171</v>
      </c>
      <c r="E105" s="239" t="s">
        <v>1077</v>
      </c>
      <c r="F105" s="240" t="s">
        <v>1078</v>
      </c>
      <c r="G105" s="241" t="s">
        <v>224</v>
      </c>
      <c r="H105" s="242">
        <v>7784</v>
      </c>
      <c r="I105" s="243"/>
      <c r="J105" s="243"/>
      <c r="K105" s="244">
        <f>ROUND(P105*H105,2)</f>
        <v>0</v>
      </c>
      <c r="L105" s="240" t="s">
        <v>175</v>
      </c>
      <c r="M105" s="46"/>
      <c r="N105" s="245" t="s">
        <v>36</v>
      </c>
      <c r="O105" s="246" t="s">
        <v>52</v>
      </c>
      <c r="P105" s="247">
        <f>I105+J105</f>
        <v>0</v>
      </c>
      <c r="Q105" s="247">
        <f>ROUND(I105*H105,2)</f>
        <v>0</v>
      </c>
      <c r="R105" s="247">
        <f>ROUND(J105*H105,2)</f>
        <v>0</v>
      </c>
      <c r="S105" s="87"/>
      <c r="T105" s="248">
        <f>S105*H105</f>
        <v>0</v>
      </c>
      <c r="U105" s="248">
        <v>0</v>
      </c>
      <c r="V105" s="248">
        <f>U105*H105</f>
        <v>0</v>
      </c>
      <c r="W105" s="248">
        <v>0</v>
      </c>
      <c r="X105" s="248">
        <f>W105*H105</f>
        <v>0</v>
      </c>
      <c r="Y105" s="249" t="s">
        <v>36</v>
      </c>
      <c r="Z105" s="40"/>
      <c r="AA105" s="40"/>
      <c r="AB105" s="40"/>
      <c r="AC105" s="40"/>
      <c r="AD105" s="40"/>
      <c r="AE105" s="40"/>
      <c r="AR105" s="250" t="s">
        <v>403</v>
      </c>
      <c r="AT105" s="250" t="s">
        <v>171</v>
      </c>
      <c r="AU105" s="250" t="s">
        <v>81</v>
      </c>
      <c r="AY105" s="18" t="s">
        <v>168</v>
      </c>
      <c r="BE105" s="251">
        <f>IF(O105="základní",K105,0)</f>
        <v>0</v>
      </c>
      <c r="BF105" s="251">
        <f>IF(O105="snížená",K105,0)</f>
        <v>0</v>
      </c>
      <c r="BG105" s="251">
        <f>IF(O105="zákl. přenesená",K105,0)</f>
        <v>0</v>
      </c>
      <c r="BH105" s="251">
        <f>IF(O105="sníž. přenesená",K105,0)</f>
        <v>0</v>
      </c>
      <c r="BI105" s="251">
        <f>IF(O105="nulová",K105,0)</f>
        <v>0</v>
      </c>
      <c r="BJ105" s="18" t="s">
        <v>176</v>
      </c>
      <c r="BK105" s="251">
        <f>ROUND(P105*H105,2)</f>
        <v>0</v>
      </c>
      <c r="BL105" s="18" t="s">
        <v>403</v>
      </c>
      <c r="BM105" s="250" t="s">
        <v>1079</v>
      </c>
    </row>
    <row r="106" s="2" customFormat="1">
      <c r="A106" s="40"/>
      <c r="B106" s="41"/>
      <c r="C106" s="42"/>
      <c r="D106" s="252" t="s">
        <v>178</v>
      </c>
      <c r="E106" s="42"/>
      <c r="F106" s="253" t="s">
        <v>1080</v>
      </c>
      <c r="G106" s="42"/>
      <c r="H106" s="42"/>
      <c r="I106" s="154"/>
      <c r="J106" s="154"/>
      <c r="K106" s="42"/>
      <c r="L106" s="42"/>
      <c r="M106" s="46"/>
      <c r="N106" s="254"/>
      <c r="O106" s="255"/>
      <c r="P106" s="87"/>
      <c r="Q106" s="87"/>
      <c r="R106" s="87"/>
      <c r="S106" s="87"/>
      <c r="T106" s="87"/>
      <c r="U106" s="87"/>
      <c r="V106" s="87"/>
      <c r="W106" s="87"/>
      <c r="X106" s="87"/>
      <c r="Y106" s="88"/>
      <c r="Z106" s="40"/>
      <c r="AA106" s="40"/>
      <c r="AB106" s="40"/>
      <c r="AC106" s="40"/>
      <c r="AD106" s="40"/>
      <c r="AE106" s="40"/>
      <c r="AT106" s="18" t="s">
        <v>178</v>
      </c>
      <c r="AU106" s="18" t="s">
        <v>81</v>
      </c>
    </row>
    <row r="107" s="2" customFormat="1">
      <c r="A107" s="40"/>
      <c r="B107" s="41"/>
      <c r="C107" s="42"/>
      <c r="D107" s="252" t="s">
        <v>180</v>
      </c>
      <c r="E107" s="42"/>
      <c r="F107" s="256" t="s">
        <v>1081</v>
      </c>
      <c r="G107" s="42"/>
      <c r="H107" s="42"/>
      <c r="I107" s="154"/>
      <c r="J107" s="154"/>
      <c r="K107" s="42"/>
      <c r="L107" s="42"/>
      <c r="M107" s="46"/>
      <c r="N107" s="254"/>
      <c r="O107" s="255"/>
      <c r="P107" s="87"/>
      <c r="Q107" s="87"/>
      <c r="R107" s="87"/>
      <c r="S107" s="87"/>
      <c r="T107" s="87"/>
      <c r="U107" s="87"/>
      <c r="V107" s="87"/>
      <c r="W107" s="87"/>
      <c r="X107" s="87"/>
      <c r="Y107" s="88"/>
      <c r="Z107" s="40"/>
      <c r="AA107" s="40"/>
      <c r="AB107" s="40"/>
      <c r="AC107" s="40"/>
      <c r="AD107" s="40"/>
      <c r="AE107" s="40"/>
      <c r="AT107" s="18" t="s">
        <v>180</v>
      </c>
      <c r="AU107" s="18" t="s">
        <v>81</v>
      </c>
    </row>
    <row r="108" s="14" customFormat="1">
      <c r="A108" s="14"/>
      <c r="B108" s="267"/>
      <c r="C108" s="268"/>
      <c r="D108" s="252" t="s">
        <v>182</v>
      </c>
      <c r="E108" s="269" t="s">
        <v>36</v>
      </c>
      <c r="F108" s="270" t="s">
        <v>1082</v>
      </c>
      <c r="G108" s="268"/>
      <c r="H108" s="271">
        <v>7784</v>
      </c>
      <c r="I108" s="272"/>
      <c r="J108" s="272"/>
      <c r="K108" s="268"/>
      <c r="L108" s="268"/>
      <c r="M108" s="273"/>
      <c r="N108" s="274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6"/>
      <c r="Z108" s="14"/>
      <c r="AA108" s="14"/>
      <c r="AB108" s="14"/>
      <c r="AC108" s="14"/>
      <c r="AD108" s="14"/>
      <c r="AE108" s="14"/>
      <c r="AT108" s="277" t="s">
        <v>182</v>
      </c>
      <c r="AU108" s="277" t="s">
        <v>81</v>
      </c>
      <c r="AV108" s="14" t="s">
        <v>90</v>
      </c>
      <c r="AW108" s="14" t="s">
        <v>5</v>
      </c>
      <c r="AX108" s="14" t="s">
        <v>81</v>
      </c>
      <c r="AY108" s="277" t="s">
        <v>168</v>
      </c>
    </row>
    <row r="109" s="15" customFormat="1">
      <c r="A109" s="15"/>
      <c r="B109" s="278"/>
      <c r="C109" s="279"/>
      <c r="D109" s="252" t="s">
        <v>182</v>
      </c>
      <c r="E109" s="280" t="s">
        <v>36</v>
      </c>
      <c r="F109" s="281" t="s">
        <v>193</v>
      </c>
      <c r="G109" s="279"/>
      <c r="H109" s="282">
        <v>7784</v>
      </c>
      <c r="I109" s="283"/>
      <c r="J109" s="283"/>
      <c r="K109" s="279"/>
      <c r="L109" s="279"/>
      <c r="M109" s="284"/>
      <c r="N109" s="285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7"/>
      <c r="Z109" s="15"/>
      <c r="AA109" s="15"/>
      <c r="AB109" s="15"/>
      <c r="AC109" s="15"/>
      <c r="AD109" s="15"/>
      <c r="AE109" s="15"/>
      <c r="AT109" s="288" t="s">
        <v>182</v>
      </c>
      <c r="AU109" s="288" t="s">
        <v>81</v>
      </c>
      <c r="AV109" s="15" t="s">
        <v>176</v>
      </c>
      <c r="AW109" s="15" t="s">
        <v>5</v>
      </c>
      <c r="AX109" s="15" t="s">
        <v>88</v>
      </c>
      <c r="AY109" s="288" t="s">
        <v>168</v>
      </c>
    </row>
    <row r="110" s="2" customFormat="1" ht="24" customHeight="1">
      <c r="A110" s="40"/>
      <c r="B110" s="41"/>
      <c r="C110" s="238" t="s">
        <v>249</v>
      </c>
      <c r="D110" s="238" t="s">
        <v>171</v>
      </c>
      <c r="E110" s="239" t="s">
        <v>1083</v>
      </c>
      <c r="F110" s="240" t="s">
        <v>1084</v>
      </c>
      <c r="G110" s="241" t="s">
        <v>1064</v>
      </c>
      <c r="H110" s="307"/>
      <c r="I110" s="243"/>
      <c r="J110" s="243"/>
      <c r="K110" s="244">
        <f>ROUND(P110*H110,2)</f>
        <v>0</v>
      </c>
      <c r="L110" s="240" t="s">
        <v>175</v>
      </c>
      <c r="M110" s="46"/>
      <c r="N110" s="245" t="s">
        <v>36</v>
      </c>
      <c r="O110" s="246" t="s">
        <v>52</v>
      </c>
      <c r="P110" s="247">
        <f>I110+J110</f>
        <v>0</v>
      </c>
      <c r="Q110" s="247">
        <f>ROUND(I110*H110,2)</f>
        <v>0</v>
      </c>
      <c r="R110" s="247">
        <f>ROUND(J110*H110,2)</f>
        <v>0</v>
      </c>
      <c r="S110" s="87"/>
      <c r="T110" s="248">
        <f>S110*H110</f>
        <v>0</v>
      </c>
      <c r="U110" s="248">
        <v>0</v>
      </c>
      <c r="V110" s="248">
        <f>U110*H110</f>
        <v>0</v>
      </c>
      <c r="W110" s="248">
        <v>0</v>
      </c>
      <c r="X110" s="248">
        <f>W110*H110</f>
        <v>0</v>
      </c>
      <c r="Y110" s="249" t="s">
        <v>36</v>
      </c>
      <c r="Z110" s="40"/>
      <c r="AA110" s="40"/>
      <c r="AB110" s="40"/>
      <c r="AC110" s="40"/>
      <c r="AD110" s="40"/>
      <c r="AE110" s="40"/>
      <c r="AR110" s="250" t="s">
        <v>403</v>
      </c>
      <c r="AT110" s="250" t="s">
        <v>171</v>
      </c>
      <c r="AU110" s="250" t="s">
        <v>81</v>
      </c>
      <c r="AY110" s="18" t="s">
        <v>168</v>
      </c>
      <c r="BE110" s="251">
        <f>IF(O110="základní",K110,0)</f>
        <v>0</v>
      </c>
      <c r="BF110" s="251">
        <f>IF(O110="snížená",K110,0)</f>
        <v>0</v>
      </c>
      <c r="BG110" s="251">
        <f>IF(O110="zákl. přenesená",K110,0)</f>
        <v>0</v>
      </c>
      <c r="BH110" s="251">
        <f>IF(O110="sníž. přenesená",K110,0)</f>
        <v>0</v>
      </c>
      <c r="BI110" s="251">
        <f>IF(O110="nulová",K110,0)</f>
        <v>0</v>
      </c>
      <c r="BJ110" s="18" t="s">
        <v>176</v>
      </c>
      <c r="BK110" s="251">
        <f>ROUND(P110*H110,2)</f>
        <v>0</v>
      </c>
      <c r="BL110" s="18" t="s">
        <v>403</v>
      </c>
      <c r="BM110" s="250" t="s">
        <v>1085</v>
      </c>
    </row>
    <row r="111" s="2" customFormat="1">
      <c r="A111" s="40"/>
      <c r="B111" s="41"/>
      <c r="C111" s="42"/>
      <c r="D111" s="252" t="s">
        <v>178</v>
      </c>
      <c r="E111" s="42"/>
      <c r="F111" s="253" t="s">
        <v>1086</v>
      </c>
      <c r="G111" s="42"/>
      <c r="H111" s="42"/>
      <c r="I111" s="154"/>
      <c r="J111" s="154"/>
      <c r="K111" s="42"/>
      <c r="L111" s="42"/>
      <c r="M111" s="46"/>
      <c r="N111" s="254"/>
      <c r="O111" s="255"/>
      <c r="P111" s="87"/>
      <c r="Q111" s="87"/>
      <c r="R111" s="87"/>
      <c r="S111" s="87"/>
      <c r="T111" s="87"/>
      <c r="U111" s="87"/>
      <c r="V111" s="87"/>
      <c r="W111" s="87"/>
      <c r="X111" s="87"/>
      <c r="Y111" s="88"/>
      <c r="Z111" s="40"/>
      <c r="AA111" s="40"/>
      <c r="AB111" s="40"/>
      <c r="AC111" s="40"/>
      <c r="AD111" s="40"/>
      <c r="AE111" s="40"/>
      <c r="AT111" s="18" t="s">
        <v>178</v>
      </c>
      <c r="AU111" s="18" t="s">
        <v>81</v>
      </c>
    </row>
    <row r="112" s="2" customFormat="1">
      <c r="A112" s="40"/>
      <c r="B112" s="41"/>
      <c r="C112" s="42"/>
      <c r="D112" s="252" t="s">
        <v>180</v>
      </c>
      <c r="E112" s="42"/>
      <c r="F112" s="256" t="s">
        <v>1087</v>
      </c>
      <c r="G112" s="42"/>
      <c r="H112" s="42"/>
      <c r="I112" s="154"/>
      <c r="J112" s="154"/>
      <c r="K112" s="42"/>
      <c r="L112" s="42"/>
      <c r="M112" s="46"/>
      <c r="N112" s="254"/>
      <c r="O112" s="255"/>
      <c r="P112" s="87"/>
      <c r="Q112" s="87"/>
      <c r="R112" s="87"/>
      <c r="S112" s="87"/>
      <c r="T112" s="87"/>
      <c r="U112" s="87"/>
      <c r="V112" s="87"/>
      <c r="W112" s="87"/>
      <c r="X112" s="87"/>
      <c r="Y112" s="88"/>
      <c r="Z112" s="40"/>
      <c r="AA112" s="40"/>
      <c r="AB112" s="40"/>
      <c r="AC112" s="40"/>
      <c r="AD112" s="40"/>
      <c r="AE112" s="40"/>
      <c r="AT112" s="18" t="s">
        <v>180</v>
      </c>
      <c r="AU112" s="18" t="s">
        <v>81</v>
      </c>
    </row>
    <row r="113" s="2" customFormat="1">
      <c r="A113" s="40"/>
      <c r="B113" s="41"/>
      <c r="C113" s="42"/>
      <c r="D113" s="252" t="s">
        <v>430</v>
      </c>
      <c r="E113" s="42"/>
      <c r="F113" s="256" t="s">
        <v>1088</v>
      </c>
      <c r="G113" s="42"/>
      <c r="H113" s="42"/>
      <c r="I113" s="154"/>
      <c r="J113" s="154"/>
      <c r="K113" s="42"/>
      <c r="L113" s="42"/>
      <c r="M113" s="46"/>
      <c r="N113" s="254"/>
      <c r="O113" s="255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40"/>
      <c r="AA113" s="40"/>
      <c r="AB113" s="40"/>
      <c r="AC113" s="40"/>
      <c r="AD113" s="40"/>
      <c r="AE113" s="40"/>
      <c r="AT113" s="18" t="s">
        <v>430</v>
      </c>
      <c r="AU113" s="18" t="s">
        <v>81</v>
      </c>
    </row>
    <row r="114" s="2" customFormat="1" ht="24" customHeight="1">
      <c r="A114" s="40"/>
      <c r="B114" s="41"/>
      <c r="C114" s="238" t="s">
        <v>261</v>
      </c>
      <c r="D114" s="238" t="s">
        <v>171</v>
      </c>
      <c r="E114" s="239" t="s">
        <v>1089</v>
      </c>
      <c r="F114" s="240" t="s">
        <v>1090</v>
      </c>
      <c r="G114" s="241" t="s">
        <v>1064</v>
      </c>
      <c r="H114" s="307"/>
      <c r="I114" s="243"/>
      <c r="J114" s="243"/>
      <c r="K114" s="244">
        <f>ROUND(P114*H114,2)</f>
        <v>0</v>
      </c>
      <c r="L114" s="240" t="s">
        <v>175</v>
      </c>
      <c r="M114" s="46"/>
      <c r="N114" s="245" t="s">
        <v>36</v>
      </c>
      <c r="O114" s="246" t="s">
        <v>52</v>
      </c>
      <c r="P114" s="247">
        <f>I114+J114</f>
        <v>0</v>
      </c>
      <c r="Q114" s="247">
        <f>ROUND(I114*H114,2)</f>
        <v>0</v>
      </c>
      <c r="R114" s="247">
        <f>ROUND(J114*H114,2)</f>
        <v>0</v>
      </c>
      <c r="S114" s="87"/>
      <c r="T114" s="248">
        <f>S114*H114</f>
        <v>0</v>
      </c>
      <c r="U114" s="248">
        <v>0</v>
      </c>
      <c r="V114" s="248">
        <f>U114*H114</f>
        <v>0</v>
      </c>
      <c r="W114" s="248">
        <v>0</v>
      </c>
      <c r="X114" s="248">
        <f>W114*H114</f>
        <v>0</v>
      </c>
      <c r="Y114" s="249" t="s">
        <v>36</v>
      </c>
      <c r="Z114" s="40"/>
      <c r="AA114" s="40"/>
      <c r="AB114" s="40"/>
      <c r="AC114" s="40"/>
      <c r="AD114" s="40"/>
      <c r="AE114" s="40"/>
      <c r="AR114" s="250" t="s">
        <v>176</v>
      </c>
      <c r="AT114" s="250" t="s">
        <v>171</v>
      </c>
      <c r="AU114" s="250" t="s">
        <v>81</v>
      </c>
      <c r="AY114" s="18" t="s">
        <v>168</v>
      </c>
      <c r="BE114" s="251">
        <f>IF(O114="základní",K114,0)</f>
        <v>0</v>
      </c>
      <c r="BF114" s="251">
        <f>IF(O114="snížená",K114,0)</f>
        <v>0</v>
      </c>
      <c r="BG114" s="251">
        <f>IF(O114="zákl. přenesená",K114,0)</f>
        <v>0</v>
      </c>
      <c r="BH114" s="251">
        <f>IF(O114="sníž. přenesená",K114,0)</f>
        <v>0</v>
      </c>
      <c r="BI114" s="251">
        <f>IF(O114="nulová",K114,0)</f>
        <v>0</v>
      </c>
      <c r="BJ114" s="18" t="s">
        <v>176</v>
      </c>
      <c r="BK114" s="251">
        <f>ROUND(P114*H114,2)</f>
        <v>0</v>
      </c>
      <c r="BL114" s="18" t="s">
        <v>176</v>
      </c>
      <c r="BM114" s="250" t="s">
        <v>1091</v>
      </c>
    </row>
    <row r="115" s="2" customFormat="1">
      <c r="A115" s="40"/>
      <c r="B115" s="41"/>
      <c r="C115" s="42"/>
      <c r="D115" s="252" t="s">
        <v>178</v>
      </c>
      <c r="E115" s="42"/>
      <c r="F115" s="253" t="s">
        <v>1090</v>
      </c>
      <c r="G115" s="42"/>
      <c r="H115" s="42"/>
      <c r="I115" s="154"/>
      <c r="J115" s="154"/>
      <c r="K115" s="42"/>
      <c r="L115" s="42"/>
      <c r="M115" s="46"/>
      <c r="N115" s="254"/>
      <c r="O115" s="255"/>
      <c r="P115" s="87"/>
      <c r="Q115" s="87"/>
      <c r="R115" s="87"/>
      <c r="S115" s="87"/>
      <c r="T115" s="87"/>
      <c r="U115" s="87"/>
      <c r="V115" s="87"/>
      <c r="W115" s="87"/>
      <c r="X115" s="87"/>
      <c r="Y115" s="88"/>
      <c r="Z115" s="40"/>
      <c r="AA115" s="40"/>
      <c r="AB115" s="40"/>
      <c r="AC115" s="40"/>
      <c r="AD115" s="40"/>
      <c r="AE115" s="40"/>
      <c r="AT115" s="18" t="s">
        <v>178</v>
      </c>
      <c r="AU115" s="18" t="s">
        <v>81</v>
      </c>
    </row>
    <row r="116" s="12" customFormat="1" ht="25.92" customHeight="1">
      <c r="A116" s="12"/>
      <c r="B116" s="221"/>
      <c r="C116" s="222"/>
      <c r="D116" s="223" t="s">
        <v>80</v>
      </c>
      <c r="E116" s="224" t="s">
        <v>1092</v>
      </c>
      <c r="F116" s="224" t="s">
        <v>125</v>
      </c>
      <c r="G116" s="222"/>
      <c r="H116" s="222"/>
      <c r="I116" s="225"/>
      <c r="J116" s="225"/>
      <c r="K116" s="226">
        <f>BK116</f>
        <v>0</v>
      </c>
      <c r="L116" s="222"/>
      <c r="M116" s="227"/>
      <c r="N116" s="228"/>
      <c r="O116" s="229"/>
      <c r="P116" s="229"/>
      <c r="Q116" s="230">
        <f>SUM(Q117:Q122)</f>
        <v>0</v>
      </c>
      <c r="R116" s="230">
        <f>SUM(R117:R122)</f>
        <v>0</v>
      </c>
      <c r="S116" s="229"/>
      <c r="T116" s="231">
        <f>SUM(T117:T122)</f>
        <v>0</v>
      </c>
      <c r="U116" s="229"/>
      <c r="V116" s="231">
        <f>SUM(V117:V122)</f>
        <v>0</v>
      </c>
      <c r="W116" s="229"/>
      <c r="X116" s="231">
        <f>SUM(X117:X122)</f>
        <v>0</v>
      </c>
      <c r="Y116" s="232"/>
      <c r="Z116" s="12"/>
      <c r="AA116" s="12"/>
      <c r="AB116" s="12"/>
      <c r="AC116" s="12"/>
      <c r="AD116" s="12"/>
      <c r="AE116" s="12"/>
      <c r="AR116" s="233" t="s">
        <v>169</v>
      </c>
      <c r="AT116" s="234" t="s">
        <v>80</v>
      </c>
      <c r="AU116" s="234" t="s">
        <v>81</v>
      </c>
      <c r="AY116" s="233" t="s">
        <v>168</v>
      </c>
      <c r="BK116" s="235">
        <f>SUM(BK117:BK122)</f>
        <v>0</v>
      </c>
    </row>
    <row r="117" s="2" customFormat="1" ht="24" customHeight="1">
      <c r="A117" s="40"/>
      <c r="B117" s="41"/>
      <c r="C117" s="238" t="s">
        <v>260</v>
      </c>
      <c r="D117" s="238" t="s">
        <v>171</v>
      </c>
      <c r="E117" s="239" t="s">
        <v>1093</v>
      </c>
      <c r="F117" s="240" t="s">
        <v>1094</v>
      </c>
      <c r="G117" s="241" t="s">
        <v>292</v>
      </c>
      <c r="H117" s="242">
        <v>3.8919999999999999</v>
      </c>
      <c r="I117" s="243"/>
      <c r="J117" s="243"/>
      <c r="K117" s="244">
        <f>ROUND(P117*H117,2)</f>
        <v>0</v>
      </c>
      <c r="L117" s="240" t="s">
        <v>175</v>
      </c>
      <c r="M117" s="46"/>
      <c r="N117" s="245" t="s">
        <v>36</v>
      </c>
      <c r="O117" s="246" t="s">
        <v>52</v>
      </c>
      <c r="P117" s="247">
        <f>I117+J117</f>
        <v>0</v>
      </c>
      <c r="Q117" s="247">
        <f>ROUND(I117*H117,2)</f>
        <v>0</v>
      </c>
      <c r="R117" s="247">
        <f>ROUND(J117*H117,2)</f>
        <v>0</v>
      </c>
      <c r="S117" s="87"/>
      <c r="T117" s="248">
        <f>S117*H117</f>
        <v>0</v>
      </c>
      <c r="U117" s="248">
        <v>0</v>
      </c>
      <c r="V117" s="248">
        <f>U117*H117</f>
        <v>0</v>
      </c>
      <c r="W117" s="248">
        <v>0</v>
      </c>
      <c r="X117" s="248">
        <f>W117*H117</f>
        <v>0</v>
      </c>
      <c r="Y117" s="249" t="s">
        <v>36</v>
      </c>
      <c r="Z117" s="40"/>
      <c r="AA117" s="40"/>
      <c r="AB117" s="40"/>
      <c r="AC117" s="40"/>
      <c r="AD117" s="40"/>
      <c r="AE117" s="40"/>
      <c r="AR117" s="250" t="s">
        <v>176</v>
      </c>
      <c r="AT117" s="250" t="s">
        <v>171</v>
      </c>
      <c r="AU117" s="250" t="s">
        <v>88</v>
      </c>
      <c r="AY117" s="18" t="s">
        <v>168</v>
      </c>
      <c r="BE117" s="251">
        <f>IF(O117="základní",K117,0)</f>
        <v>0</v>
      </c>
      <c r="BF117" s="251">
        <f>IF(O117="snížená",K117,0)</f>
        <v>0</v>
      </c>
      <c r="BG117" s="251">
        <f>IF(O117="zákl. přenesená",K117,0)</f>
        <v>0</v>
      </c>
      <c r="BH117" s="251">
        <f>IF(O117="sníž. přenesená",K117,0)</f>
        <v>0</v>
      </c>
      <c r="BI117" s="251">
        <f>IF(O117="nulová",K117,0)</f>
        <v>0</v>
      </c>
      <c r="BJ117" s="18" t="s">
        <v>176</v>
      </c>
      <c r="BK117" s="251">
        <f>ROUND(P117*H117,2)</f>
        <v>0</v>
      </c>
      <c r="BL117" s="18" t="s">
        <v>176</v>
      </c>
      <c r="BM117" s="250" t="s">
        <v>1095</v>
      </c>
    </row>
    <row r="118" s="2" customFormat="1">
      <c r="A118" s="40"/>
      <c r="B118" s="41"/>
      <c r="C118" s="42"/>
      <c r="D118" s="252" t="s">
        <v>178</v>
      </c>
      <c r="E118" s="42"/>
      <c r="F118" s="253" t="s">
        <v>1096</v>
      </c>
      <c r="G118" s="42"/>
      <c r="H118" s="42"/>
      <c r="I118" s="154"/>
      <c r="J118" s="154"/>
      <c r="K118" s="42"/>
      <c r="L118" s="42"/>
      <c r="M118" s="46"/>
      <c r="N118" s="254"/>
      <c r="O118" s="255"/>
      <c r="P118" s="87"/>
      <c r="Q118" s="87"/>
      <c r="R118" s="87"/>
      <c r="S118" s="87"/>
      <c r="T118" s="87"/>
      <c r="U118" s="87"/>
      <c r="V118" s="87"/>
      <c r="W118" s="87"/>
      <c r="X118" s="87"/>
      <c r="Y118" s="88"/>
      <c r="Z118" s="40"/>
      <c r="AA118" s="40"/>
      <c r="AB118" s="40"/>
      <c r="AC118" s="40"/>
      <c r="AD118" s="40"/>
      <c r="AE118" s="40"/>
      <c r="AT118" s="18" t="s">
        <v>178</v>
      </c>
      <c r="AU118" s="18" t="s">
        <v>88</v>
      </c>
    </row>
    <row r="119" s="2" customFormat="1">
      <c r="A119" s="40"/>
      <c r="B119" s="41"/>
      <c r="C119" s="42"/>
      <c r="D119" s="252" t="s">
        <v>180</v>
      </c>
      <c r="E119" s="42"/>
      <c r="F119" s="256" t="s">
        <v>1097</v>
      </c>
      <c r="G119" s="42"/>
      <c r="H119" s="42"/>
      <c r="I119" s="154"/>
      <c r="J119" s="154"/>
      <c r="K119" s="42"/>
      <c r="L119" s="42"/>
      <c r="M119" s="46"/>
      <c r="N119" s="254"/>
      <c r="O119" s="255"/>
      <c r="P119" s="87"/>
      <c r="Q119" s="87"/>
      <c r="R119" s="87"/>
      <c r="S119" s="87"/>
      <c r="T119" s="87"/>
      <c r="U119" s="87"/>
      <c r="V119" s="87"/>
      <c r="W119" s="87"/>
      <c r="X119" s="87"/>
      <c r="Y119" s="88"/>
      <c r="Z119" s="40"/>
      <c r="AA119" s="40"/>
      <c r="AB119" s="40"/>
      <c r="AC119" s="40"/>
      <c r="AD119" s="40"/>
      <c r="AE119" s="40"/>
      <c r="AT119" s="18" t="s">
        <v>180</v>
      </c>
      <c r="AU119" s="18" t="s">
        <v>88</v>
      </c>
    </row>
    <row r="120" s="14" customFormat="1">
      <c r="A120" s="14"/>
      <c r="B120" s="267"/>
      <c r="C120" s="268"/>
      <c r="D120" s="252" t="s">
        <v>182</v>
      </c>
      <c r="E120" s="269" t="s">
        <v>36</v>
      </c>
      <c r="F120" s="270" t="s">
        <v>1061</v>
      </c>
      <c r="G120" s="268"/>
      <c r="H120" s="271">
        <v>3.8919999999999999</v>
      </c>
      <c r="I120" s="272"/>
      <c r="J120" s="272"/>
      <c r="K120" s="268"/>
      <c r="L120" s="268"/>
      <c r="M120" s="273"/>
      <c r="N120" s="274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6"/>
      <c r="Z120" s="14"/>
      <c r="AA120" s="14"/>
      <c r="AB120" s="14"/>
      <c r="AC120" s="14"/>
      <c r="AD120" s="14"/>
      <c r="AE120" s="14"/>
      <c r="AT120" s="277" t="s">
        <v>182</v>
      </c>
      <c r="AU120" s="277" t="s">
        <v>88</v>
      </c>
      <c r="AV120" s="14" t="s">
        <v>90</v>
      </c>
      <c r="AW120" s="14" t="s">
        <v>5</v>
      </c>
      <c r="AX120" s="14" t="s">
        <v>88</v>
      </c>
      <c r="AY120" s="277" t="s">
        <v>168</v>
      </c>
    </row>
    <row r="121" s="2" customFormat="1" ht="24" customHeight="1">
      <c r="A121" s="40"/>
      <c r="B121" s="41"/>
      <c r="C121" s="238" t="s">
        <v>209</v>
      </c>
      <c r="D121" s="238" t="s">
        <v>171</v>
      </c>
      <c r="E121" s="239" t="s">
        <v>1098</v>
      </c>
      <c r="F121" s="240" t="s">
        <v>1099</v>
      </c>
      <c r="G121" s="241" t="s">
        <v>1064</v>
      </c>
      <c r="H121" s="307"/>
      <c r="I121" s="243"/>
      <c r="J121" s="243"/>
      <c r="K121" s="244">
        <f>ROUND(P121*H121,2)</f>
        <v>0</v>
      </c>
      <c r="L121" s="240" t="s">
        <v>175</v>
      </c>
      <c r="M121" s="46"/>
      <c r="N121" s="245" t="s">
        <v>36</v>
      </c>
      <c r="O121" s="246" t="s">
        <v>52</v>
      </c>
      <c r="P121" s="247">
        <f>I121+J121</f>
        <v>0</v>
      </c>
      <c r="Q121" s="247">
        <f>ROUND(I121*H121,2)</f>
        <v>0</v>
      </c>
      <c r="R121" s="247">
        <f>ROUND(J121*H121,2)</f>
        <v>0</v>
      </c>
      <c r="S121" s="87"/>
      <c r="T121" s="248">
        <f>S121*H121</f>
        <v>0</v>
      </c>
      <c r="U121" s="248">
        <v>0</v>
      </c>
      <c r="V121" s="248">
        <f>U121*H121</f>
        <v>0</v>
      </c>
      <c r="W121" s="248">
        <v>0</v>
      </c>
      <c r="X121" s="248">
        <f>W121*H121</f>
        <v>0</v>
      </c>
      <c r="Y121" s="249" t="s">
        <v>36</v>
      </c>
      <c r="Z121" s="40"/>
      <c r="AA121" s="40"/>
      <c r="AB121" s="40"/>
      <c r="AC121" s="40"/>
      <c r="AD121" s="40"/>
      <c r="AE121" s="40"/>
      <c r="AR121" s="250" t="s">
        <v>176</v>
      </c>
      <c r="AT121" s="250" t="s">
        <v>171</v>
      </c>
      <c r="AU121" s="250" t="s">
        <v>88</v>
      </c>
      <c r="AY121" s="18" t="s">
        <v>168</v>
      </c>
      <c r="BE121" s="251">
        <f>IF(O121="základní",K121,0)</f>
        <v>0</v>
      </c>
      <c r="BF121" s="251">
        <f>IF(O121="snížená",K121,0)</f>
        <v>0</v>
      </c>
      <c r="BG121" s="251">
        <f>IF(O121="zákl. přenesená",K121,0)</f>
        <v>0</v>
      </c>
      <c r="BH121" s="251">
        <f>IF(O121="sníž. přenesená",K121,0)</f>
        <v>0</v>
      </c>
      <c r="BI121" s="251">
        <f>IF(O121="nulová",K121,0)</f>
        <v>0</v>
      </c>
      <c r="BJ121" s="18" t="s">
        <v>176</v>
      </c>
      <c r="BK121" s="251">
        <f>ROUND(P121*H121,2)</f>
        <v>0</v>
      </c>
      <c r="BL121" s="18" t="s">
        <v>176</v>
      </c>
      <c r="BM121" s="250" t="s">
        <v>1100</v>
      </c>
    </row>
    <row r="122" s="2" customFormat="1">
      <c r="A122" s="40"/>
      <c r="B122" s="41"/>
      <c r="C122" s="42"/>
      <c r="D122" s="252" t="s">
        <v>178</v>
      </c>
      <c r="E122" s="42"/>
      <c r="F122" s="253" t="s">
        <v>1099</v>
      </c>
      <c r="G122" s="42"/>
      <c r="H122" s="42"/>
      <c r="I122" s="154"/>
      <c r="J122" s="154"/>
      <c r="K122" s="42"/>
      <c r="L122" s="42"/>
      <c r="M122" s="46"/>
      <c r="N122" s="300"/>
      <c r="O122" s="301"/>
      <c r="P122" s="302"/>
      <c r="Q122" s="302"/>
      <c r="R122" s="302"/>
      <c r="S122" s="302"/>
      <c r="T122" s="302"/>
      <c r="U122" s="302"/>
      <c r="V122" s="302"/>
      <c r="W122" s="302"/>
      <c r="X122" s="302"/>
      <c r="Y122" s="303"/>
      <c r="Z122" s="40"/>
      <c r="AA122" s="40"/>
      <c r="AB122" s="40"/>
      <c r="AC122" s="40"/>
      <c r="AD122" s="40"/>
      <c r="AE122" s="40"/>
      <c r="AT122" s="18" t="s">
        <v>178</v>
      </c>
      <c r="AU122" s="18" t="s">
        <v>88</v>
      </c>
    </row>
    <row r="123" s="2" customFormat="1" ht="6.96" customHeight="1">
      <c r="A123" s="40"/>
      <c r="B123" s="62"/>
      <c r="C123" s="63"/>
      <c r="D123" s="63"/>
      <c r="E123" s="63"/>
      <c r="F123" s="63"/>
      <c r="G123" s="63"/>
      <c r="H123" s="63"/>
      <c r="I123" s="184"/>
      <c r="J123" s="184"/>
      <c r="K123" s="63"/>
      <c r="L123" s="63"/>
      <c r="M123" s="46"/>
      <c r="N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</sheetData>
  <sheetProtection sheet="1" autoFilter="0" formatColumns="0" formatRows="0" objects="1" scenarios="1" spinCount="100000" saltValue="XSro8rvfDy2Sp2BpA5a5Pss8FxZscy4Ky8//3eOW0FZIevuQqLx1ih6BqtZbKyuEI+HmCt6Ccpsm4Tw0qitkUA==" hashValue="prNTl19dZHt5rsoHtJxrPrvTIqENQCQ0gnX0W9SyzylEb2HBN9hIshiTmZPYaB+prF/ncK9/abSxRfi2w/m+Ww==" algorithmName="SHA-512" password="CDD6"/>
  <autoFilter ref="C87:L122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6:H76"/>
    <mergeCell ref="E78:H78"/>
    <mergeCell ref="E80:H80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46" customWidth="1"/>
    <col min="11" max="11" width="20.17" style="1" customWidth="1"/>
    <col min="12" max="12" width="15.5" style="1" customWidth="1"/>
    <col min="13" max="13" width="9.33" style="1" customWidth="1"/>
    <col min="14" max="14" width="10.83" style="1" hidden="1" customWidth="1"/>
    <col min="15" max="15" width="9.33" style="1" hidden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4.17" style="1" hidden="1" customWidth="1"/>
    <col min="22" max="22" width="14.17" style="1" hidden="1" customWidth="1"/>
    <col min="23" max="23" width="14.17" style="1" hidden="1" customWidth="1"/>
    <col min="24" max="24" width="14.17" style="1" hidden="1" customWidth="1"/>
    <col min="25" max="25" width="14.17" style="1" hidden="1" customWidth="1"/>
    <col min="26" max="26" width="16.33" style="1" customWidth="1"/>
    <col min="27" max="27" width="12.33" style="1" customWidth="1"/>
    <col min="28" max="28" width="15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J2" s="14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131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9"/>
      <c r="K3" s="148"/>
      <c r="L3" s="148"/>
      <c r="M3" s="21"/>
      <c r="AT3" s="18" t="s">
        <v>90</v>
      </c>
    </row>
    <row r="4" s="1" customFormat="1" ht="24.96" customHeight="1">
      <c r="B4" s="21"/>
      <c r="D4" s="150" t="s">
        <v>132</v>
      </c>
      <c r="I4" s="146"/>
      <c r="J4" s="146"/>
      <c r="M4" s="21"/>
      <c r="N4" s="151" t="s">
        <v>11</v>
      </c>
      <c r="AT4" s="18" t="s">
        <v>5</v>
      </c>
    </row>
    <row r="5" s="1" customFormat="1" ht="6.96" customHeight="1">
      <c r="B5" s="21"/>
      <c r="I5" s="146"/>
      <c r="J5" s="146"/>
      <c r="M5" s="21"/>
    </row>
    <row r="6" s="1" customFormat="1" ht="12" customHeight="1">
      <c r="B6" s="21"/>
      <c r="D6" s="152" t="s">
        <v>17</v>
      </c>
      <c r="I6" s="146"/>
      <c r="J6" s="146"/>
      <c r="M6" s="21"/>
    </row>
    <row r="7" s="1" customFormat="1" ht="16.5" customHeight="1">
      <c r="B7" s="21"/>
      <c r="E7" s="153" t="str">
        <f>'Rekapitulace zakázky'!K6</f>
        <v xml:space="preserve">Oprava trati v úseku Teplice, zámecká zahrada - Úpořiny   ( změna č.1 po prohlídce staveniště )</v>
      </c>
      <c r="F7" s="152"/>
      <c r="G7" s="152"/>
      <c r="H7" s="152"/>
      <c r="I7" s="146"/>
      <c r="J7" s="146"/>
      <c r="M7" s="21"/>
    </row>
    <row r="8" s="1" customFormat="1" ht="12" customHeight="1">
      <c r="B8" s="21"/>
      <c r="D8" s="152" t="s">
        <v>133</v>
      </c>
      <c r="I8" s="146"/>
      <c r="J8" s="146"/>
      <c r="M8" s="21"/>
    </row>
    <row r="9" s="2" customFormat="1" ht="16.5" customHeight="1">
      <c r="A9" s="40"/>
      <c r="B9" s="46"/>
      <c r="C9" s="40"/>
      <c r="D9" s="40"/>
      <c r="E9" s="153" t="s">
        <v>1047</v>
      </c>
      <c r="F9" s="40"/>
      <c r="G9" s="40"/>
      <c r="H9" s="40"/>
      <c r="I9" s="154"/>
      <c r="J9" s="154"/>
      <c r="K9" s="40"/>
      <c r="L9" s="40"/>
      <c r="M9" s="15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135</v>
      </c>
      <c r="E10" s="40"/>
      <c r="F10" s="40"/>
      <c r="G10" s="40"/>
      <c r="H10" s="40"/>
      <c r="I10" s="154"/>
      <c r="J10" s="154"/>
      <c r="K10" s="40"/>
      <c r="L10" s="40"/>
      <c r="M10" s="15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1101</v>
      </c>
      <c r="F11" s="40"/>
      <c r="G11" s="40"/>
      <c r="H11" s="40"/>
      <c r="I11" s="154"/>
      <c r="J11" s="154"/>
      <c r="K11" s="40"/>
      <c r="L11" s="40"/>
      <c r="M11" s="15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154"/>
      <c r="J12" s="154"/>
      <c r="K12" s="40"/>
      <c r="L12" s="40"/>
      <c r="M12" s="15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19</v>
      </c>
      <c r="E13" s="40"/>
      <c r="F13" s="138" t="s">
        <v>36</v>
      </c>
      <c r="G13" s="40"/>
      <c r="H13" s="40"/>
      <c r="I13" s="157" t="s">
        <v>21</v>
      </c>
      <c r="J13" s="158" t="s">
        <v>36</v>
      </c>
      <c r="K13" s="40"/>
      <c r="L13" s="40"/>
      <c r="M13" s="15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23</v>
      </c>
      <c r="E14" s="40"/>
      <c r="F14" s="138" t="s">
        <v>24</v>
      </c>
      <c r="G14" s="40"/>
      <c r="H14" s="40"/>
      <c r="I14" s="157" t="s">
        <v>25</v>
      </c>
      <c r="J14" s="159" t="str">
        <f>'Rekapitulace zakázky'!AN8</f>
        <v>2. 8. 2019</v>
      </c>
      <c r="K14" s="40"/>
      <c r="L14" s="40"/>
      <c r="M14" s="15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154"/>
      <c r="J15" s="154"/>
      <c r="K15" s="40"/>
      <c r="L15" s="40"/>
      <c r="M15" s="15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31</v>
      </c>
      <c r="E16" s="40"/>
      <c r="F16" s="40"/>
      <c r="G16" s="40"/>
      <c r="H16" s="40"/>
      <c r="I16" s="157" t="s">
        <v>32</v>
      </c>
      <c r="J16" s="158" t="s">
        <v>33</v>
      </c>
      <c r="K16" s="40"/>
      <c r="L16" s="40"/>
      <c r="M16" s="15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8" t="s">
        <v>34</v>
      </c>
      <c r="F17" s="40"/>
      <c r="G17" s="40"/>
      <c r="H17" s="40"/>
      <c r="I17" s="157" t="s">
        <v>35</v>
      </c>
      <c r="J17" s="158" t="s">
        <v>36</v>
      </c>
      <c r="K17" s="40"/>
      <c r="L17" s="40"/>
      <c r="M17" s="15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154"/>
      <c r="J18" s="154"/>
      <c r="K18" s="40"/>
      <c r="L18" s="40"/>
      <c r="M18" s="15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37</v>
      </c>
      <c r="E19" s="40"/>
      <c r="F19" s="40"/>
      <c r="G19" s="40"/>
      <c r="H19" s="40"/>
      <c r="I19" s="157" t="s">
        <v>32</v>
      </c>
      <c r="J19" s="34" t="str">
        <f>'Rekapitulace zakázky'!AN13</f>
        <v>Vyplň údaj</v>
      </c>
      <c r="K19" s="40"/>
      <c r="L19" s="40"/>
      <c r="M19" s="15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zakázky'!E14</f>
        <v>Vyplň údaj</v>
      </c>
      <c r="F20" s="138"/>
      <c r="G20" s="138"/>
      <c r="H20" s="138"/>
      <c r="I20" s="157" t="s">
        <v>35</v>
      </c>
      <c r="J20" s="34" t="str">
        <f>'Rekapitulace zakázky'!AN14</f>
        <v>Vyplň údaj</v>
      </c>
      <c r="K20" s="40"/>
      <c r="L20" s="40"/>
      <c r="M20" s="15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154"/>
      <c r="J21" s="154"/>
      <c r="K21" s="40"/>
      <c r="L21" s="40"/>
      <c r="M21" s="15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39</v>
      </c>
      <c r="E22" s="40"/>
      <c r="F22" s="40"/>
      <c r="G22" s="40"/>
      <c r="H22" s="40"/>
      <c r="I22" s="157" t="s">
        <v>32</v>
      </c>
      <c r="J22" s="158" t="str">
        <f>IF('Rekapitulace zakázky'!AN16="","",'Rekapitulace zakázky'!AN16)</f>
        <v/>
      </c>
      <c r="K22" s="40"/>
      <c r="L22" s="40"/>
      <c r="M22" s="15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8" t="str">
        <f>IF('Rekapitulace zakázky'!E17="","",'Rekapitulace zakázky'!E17)</f>
        <v xml:space="preserve"> </v>
      </c>
      <c r="F23" s="40"/>
      <c r="G23" s="40"/>
      <c r="H23" s="40"/>
      <c r="I23" s="157" t="s">
        <v>35</v>
      </c>
      <c r="J23" s="158" t="str">
        <f>IF('Rekapitulace zakázky'!AN17="","",'Rekapitulace zakázky'!AN17)</f>
        <v/>
      </c>
      <c r="K23" s="40"/>
      <c r="L23" s="40"/>
      <c r="M23" s="15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154"/>
      <c r="J24" s="154"/>
      <c r="K24" s="40"/>
      <c r="L24" s="40"/>
      <c r="M24" s="15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41</v>
      </c>
      <c r="E25" s="40"/>
      <c r="F25" s="40"/>
      <c r="G25" s="40"/>
      <c r="H25" s="40"/>
      <c r="I25" s="157" t="s">
        <v>32</v>
      </c>
      <c r="J25" s="158" t="s">
        <v>36</v>
      </c>
      <c r="K25" s="40"/>
      <c r="L25" s="40"/>
      <c r="M25" s="15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8" t="s">
        <v>42</v>
      </c>
      <c r="F26" s="40"/>
      <c r="G26" s="40"/>
      <c r="H26" s="40"/>
      <c r="I26" s="157" t="s">
        <v>35</v>
      </c>
      <c r="J26" s="158" t="s">
        <v>36</v>
      </c>
      <c r="K26" s="40"/>
      <c r="L26" s="40"/>
      <c r="M26" s="15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154"/>
      <c r="J27" s="154"/>
      <c r="K27" s="40"/>
      <c r="L27" s="40"/>
      <c r="M27" s="15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43</v>
      </c>
      <c r="E28" s="40"/>
      <c r="F28" s="40"/>
      <c r="G28" s="40"/>
      <c r="H28" s="40"/>
      <c r="I28" s="154"/>
      <c r="J28" s="154"/>
      <c r="K28" s="40"/>
      <c r="L28" s="40"/>
      <c r="M28" s="15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51" customHeight="1">
      <c r="A29" s="160"/>
      <c r="B29" s="161"/>
      <c r="C29" s="160"/>
      <c r="D29" s="160"/>
      <c r="E29" s="162" t="s">
        <v>44</v>
      </c>
      <c r="F29" s="162"/>
      <c r="G29" s="162"/>
      <c r="H29" s="162"/>
      <c r="I29" s="163"/>
      <c r="J29" s="163"/>
      <c r="K29" s="160"/>
      <c r="L29" s="160"/>
      <c r="M29" s="16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154"/>
      <c r="J30" s="154"/>
      <c r="K30" s="40"/>
      <c r="L30" s="40"/>
      <c r="M30" s="15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5"/>
      <c r="E31" s="165"/>
      <c r="F31" s="165"/>
      <c r="G31" s="165"/>
      <c r="H31" s="165"/>
      <c r="I31" s="166"/>
      <c r="J31" s="166"/>
      <c r="K31" s="165"/>
      <c r="L31" s="165"/>
      <c r="M31" s="15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>
      <c r="A32" s="40"/>
      <c r="B32" s="46"/>
      <c r="C32" s="40"/>
      <c r="D32" s="40"/>
      <c r="E32" s="152" t="s">
        <v>137</v>
      </c>
      <c r="F32" s="40"/>
      <c r="G32" s="40"/>
      <c r="H32" s="40"/>
      <c r="I32" s="154"/>
      <c r="J32" s="154"/>
      <c r="K32" s="167">
        <f>I65</f>
        <v>0</v>
      </c>
      <c r="L32" s="40"/>
      <c r="M32" s="15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>
      <c r="A33" s="40"/>
      <c r="B33" s="46"/>
      <c r="C33" s="40"/>
      <c r="D33" s="40"/>
      <c r="E33" s="152" t="s">
        <v>138</v>
      </c>
      <c r="F33" s="40"/>
      <c r="G33" s="40"/>
      <c r="H33" s="40"/>
      <c r="I33" s="154"/>
      <c r="J33" s="154"/>
      <c r="K33" s="167">
        <f>J65</f>
        <v>0</v>
      </c>
      <c r="L33" s="40"/>
      <c r="M33" s="15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8" t="s">
        <v>45</v>
      </c>
      <c r="E34" s="40"/>
      <c r="F34" s="40"/>
      <c r="G34" s="40"/>
      <c r="H34" s="40"/>
      <c r="I34" s="154"/>
      <c r="J34" s="154"/>
      <c r="K34" s="169">
        <f>ROUND(K88, 2)</f>
        <v>0</v>
      </c>
      <c r="L34" s="40"/>
      <c r="M34" s="15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5"/>
      <c r="E35" s="165"/>
      <c r="F35" s="165"/>
      <c r="G35" s="165"/>
      <c r="H35" s="165"/>
      <c r="I35" s="166"/>
      <c r="J35" s="166"/>
      <c r="K35" s="165"/>
      <c r="L35" s="165"/>
      <c r="M35" s="15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70" t="s">
        <v>47</v>
      </c>
      <c r="G36" s="40"/>
      <c r="H36" s="40"/>
      <c r="I36" s="171" t="s">
        <v>46</v>
      </c>
      <c r="J36" s="154"/>
      <c r="K36" s="170" t="s">
        <v>48</v>
      </c>
      <c r="L36" s="40"/>
      <c r="M36" s="15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172" t="s">
        <v>49</v>
      </c>
      <c r="E37" s="152" t="s">
        <v>50</v>
      </c>
      <c r="F37" s="167">
        <f>ROUND((SUM(BE88:BE93)),  2)</f>
        <v>0</v>
      </c>
      <c r="G37" s="40"/>
      <c r="H37" s="40"/>
      <c r="I37" s="173">
        <v>0.20999999999999999</v>
      </c>
      <c r="J37" s="154"/>
      <c r="K37" s="167">
        <f>ROUND(((SUM(BE88:BE93))*I37),  2)</f>
        <v>0</v>
      </c>
      <c r="L37" s="40"/>
      <c r="M37" s="15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7">
        <f>ROUND((SUM(BF88:BF93)),  2)</f>
        <v>0</v>
      </c>
      <c r="G38" s="40"/>
      <c r="H38" s="40"/>
      <c r="I38" s="173">
        <v>0.14999999999999999</v>
      </c>
      <c r="J38" s="154"/>
      <c r="K38" s="167">
        <f>ROUND(((SUM(BF88:BF93))*I38),  2)</f>
        <v>0</v>
      </c>
      <c r="L38" s="40"/>
      <c r="M38" s="15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14.4" customHeight="1">
      <c r="A39" s="40"/>
      <c r="B39" s="46"/>
      <c r="C39" s="40"/>
      <c r="D39" s="152" t="s">
        <v>49</v>
      </c>
      <c r="E39" s="152" t="s">
        <v>52</v>
      </c>
      <c r="F39" s="167">
        <f>ROUND((SUM(BG88:BG93)),  2)</f>
        <v>0</v>
      </c>
      <c r="G39" s="40"/>
      <c r="H39" s="40"/>
      <c r="I39" s="173">
        <v>0.20999999999999999</v>
      </c>
      <c r="J39" s="154"/>
      <c r="K39" s="167">
        <f>0</f>
        <v>0</v>
      </c>
      <c r="L39" s="40"/>
      <c r="M39" s="15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152" t="s">
        <v>53</v>
      </c>
      <c r="F40" s="167">
        <f>ROUND((SUM(BH88:BH93)),  2)</f>
        <v>0</v>
      </c>
      <c r="G40" s="40"/>
      <c r="H40" s="40"/>
      <c r="I40" s="173">
        <v>0.14999999999999999</v>
      </c>
      <c r="J40" s="154"/>
      <c r="K40" s="167">
        <f>0</f>
        <v>0</v>
      </c>
      <c r="L40" s="40"/>
      <c r="M40" s="15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2" t="s">
        <v>54</v>
      </c>
      <c r="F41" s="167">
        <f>ROUND((SUM(BI88:BI93)),  2)</f>
        <v>0</v>
      </c>
      <c r="G41" s="40"/>
      <c r="H41" s="40"/>
      <c r="I41" s="173">
        <v>0</v>
      </c>
      <c r="J41" s="154"/>
      <c r="K41" s="167">
        <f>0</f>
        <v>0</v>
      </c>
      <c r="L41" s="40"/>
      <c r="M41" s="15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154"/>
      <c r="J42" s="154"/>
      <c r="K42" s="40"/>
      <c r="L42" s="40"/>
      <c r="M42" s="15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74"/>
      <c r="D43" s="175" t="s">
        <v>55</v>
      </c>
      <c r="E43" s="176"/>
      <c r="F43" s="176"/>
      <c r="G43" s="177" t="s">
        <v>56</v>
      </c>
      <c r="H43" s="178" t="s">
        <v>57</v>
      </c>
      <c r="I43" s="179"/>
      <c r="J43" s="179"/>
      <c r="K43" s="180">
        <f>SUM(K34:K41)</f>
        <v>0</v>
      </c>
      <c r="L43" s="181"/>
      <c r="M43" s="15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82"/>
      <c r="C44" s="183"/>
      <c r="D44" s="183"/>
      <c r="E44" s="183"/>
      <c r="F44" s="183"/>
      <c r="G44" s="183"/>
      <c r="H44" s="183"/>
      <c r="I44" s="184"/>
      <c r="J44" s="184"/>
      <c r="K44" s="183"/>
      <c r="L44" s="183"/>
      <c r="M44" s="15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85"/>
      <c r="C48" s="186"/>
      <c r="D48" s="186"/>
      <c r="E48" s="186"/>
      <c r="F48" s="186"/>
      <c r="G48" s="186"/>
      <c r="H48" s="186"/>
      <c r="I48" s="187"/>
      <c r="J48" s="187"/>
      <c r="K48" s="186"/>
      <c r="L48" s="186"/>
      <c r="M48" s="155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4" t="s">
        <v>139</v>
      </c>
      <c r="D49" s="42"/>
      <c r="E49" s="42"/>
      <c r="F49" s="42"/>
      <c r="G49" s="42"/>
      <c r="H49" s="42"/>
      <c r="I49" s="154"/>
      <c r="J49" s="154"/>
      <c r="K49" s="42"/>
      <c r="L49" s="42"/>
      <c r="M49" s="155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154"/>
      <c r="J50" s="154"/>
      <c r="K50" s="42"/>
      <c r="L50" s="42"/>
      <c r="M50" s="155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17</v>
      </c>
      <c r="D51" s="42"/>
      <c r="E51" s="42"/>
      <c r="F51" s="42"/>
      <c r="G51" s="42"/>
      <c r="H51" s="42"/>
      <c r="I51" s="154"/>
      <c r="J51" s="154"/>
      <c r="K51" s="42"/>
      <c r="L51" s="42"/>
      <c r="M51" s="155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88" t="str">
        <f>E7</f>
        <v xml:space="preserve">Oprava trati v úseku Teplice, zámecká zahrada - Úpořiny   ( změna č.1 po prohlídce staveniště )</v>
      </c>
      <c r="F52" s="33"/>
      <c r="G52" s="33"/>
      <c r="H52" s="33"/>
      <c r="I52" s="154"/>
      <c r="J52" s="154"/>
      <c r="K52" s="42"/>
      <c r="L52" s="42"/>
      <c r="M52" s="155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2"/>
      <c r="C53" s="33" t="s">
        <v>133</v>
      </c>
      <c r="D53" s="23"/>
      <c r="E53" s="23"/>
      <c r="F53" s="23"/>
      <c r="G53" s="23"/>
      <c r="H53" s="23"/>
      <c r="I53" s="146"/>
      <c r="J53" s="146"/>
      <c r="K53" s="23"/>
      <c r="L53" s="23"/>
      <c r="M53" s="21"/>
    </row>
    <row r="54" s="2" customFormat="1" ht="16.5" customHeight="1">
      <c r="A54" s="40"/>
      <c r="B54" s="41"/>
      <c r="C54" s="42"/>
      <c r="D54" s="42"/>
      <c r="E54" s="188" t="s">
        <v>1047</v>
      </c>
      <c r="F54" s="42"/>
      <c r="G54" s="42"/>
      <c r="H54" s="42"/>
      <c r="I54" s="154"/>
      <c r="J54" s="154"/>
      <c r="K54" s="42"/>
      <c r="L54" s="42"/>
      <c r="M54" s="155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2" customHeight="1">
      <c r="A55" s="40"/>
      <c r="B55" s="41"/>
      <c r="C55" s="33" t="s">
        <v>135</v>
      </c>
      <c r="D55" s="42"/>
      <c r="E55" s="42"/>
      <c r="F55" s="42"/>
      <c r="G55" s="42"/>
      <c r="H55" s="42"/>
      <c r="I55" s="154"/>
      <c r="J55" s="154"/>
      <c r="K55" s="42"/>
      <c r="L55" s="42"/>
      <c r="M55" s="155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6.5" customHeight="1">
      <c r="A56" s="40"/>
      <c r="B56" s="41"/>
      <c r="C56" s="42"/>
      <c r="D56" s="42"/>
      <c r="E56" s="72" t="str">
        <f>E11</f>
        <v>SO 1.1.3 - VRN -Osvětlení</v>
      </c>
      <c r="F56" s="42"/>
      <c r="G56" s="42"/>
      <c r="H56" s="42"/>
      <c r="I56" s="154"/>
      <c r="J56" s="154"/>
      <c r="K56" s="42"/>
      <c r="L56" s="42"/>
      <c r="M56" s="155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154"/>
      <c r="J57" s="154"/>
      <c r="K57" s="42"/>
      <c r="L57" s="42"/>
      <c r="M57" s="155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2" customHeight="1">
      <c r="A58" s="40"/>
      <c r="B58" s="41"/>
      <c r="C58" s="33" t="s">
        <v>23</v>
      </c>
      <c r="D58" s="42"/>
      <c r="E58" s="42"/>
      <c r="F58" s="28" t="str">
        <f>F14</f>
        <v>TK Řetenice - Úpořiny</v>
      </c>
      <c r="G58" s="42"/>
      <c r="H58" s="42"/>
      <c r="I58" s="157" t="s">
        <v>25</v>
      </c>
      <c r="J58" s="159" t="str">
        <f>IF(J14="","",J14)</f>
        <v>2. 8. 2019</v>
      </c>
      <c r="K58" s="42"/>
      <c r="L58" s="42"/>
      <c r="M58" s="155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154"/>
      <c r="J59" s="154"/>
      <c r="K59" s="42"/>
      <c r="L59" s="42"/>
      <c r="M59" s="155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5.15" customHeight="1">
      <c r="A60" s="40"/>
      <c r="B60" s="41"/>
      <c r="C60" s="33" t="s">
        <v>31</v>
      </c>
      <c r="D60" s="42"/>
      <c r="E60" s="42"/>
      <c r="F60" s="28" t="str">
        <f>E17</f>
        <v>SŽDC s.o. OŘ UNL, ST Most</v>
      </c>
      <c r="G60" s="42"/>
      <c r="H60" s="42"/>
      <c r="I60" s="157" t="s">
        <v>39</v>
      </c>
      <c r="J60" s="189" t="str">
        <f>E23</f>
        <v xml:space="preserve"> </v>
      </c>
      <c r="K60" s="42"/>
      <c r="L60" s="42"/>
      <c r="M60" s="155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15.15" customHeight="1">
      <c r="A61" s="40"/>
      <c r="B61" s="41"/>
      <c r="C61" s="33" t="s">
        <v>37</v>
      </c>
      <c r="D61" s="42"/>
      <c r="E61" s="42"/>
      <c r="F61" s="28" t="str">
        <f>IF(E20="","",E20)</f>
        <v>Vyplň údaj</v>
      </c>
      <c r="G61" s="42"/>
      <c r="H61" s="42"/>
      <c r="I61" s="157" t="s">
        <v>41</v>
      </c>
      <c r="J61" s="189" t="str">
        <f>E26</f>
        <v>Ing. Střítezský Petr</v>
      </c>
      <c r="K61" s="42"/>
      <c r="L61" s="42"/>
      <c r="M61" s="15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154"/>
      <c r="J62" s="154"/>
      <c r="K62" s="42"/>
      <c r="L62" s="42"/>
      <c r="M62" s="155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9.28" customHeight="1">
      <c r="A63" s="40"/>
      <c r="B63" s="41"/>
      <c r="C63" s="190" t="s">
        <v>140</v>
      </c>
      <c r="D63" s="191"/>
      <c r="E63" s="191"/>
      <c r="F63" s="191"/>
      <c r="G63" s="191"/>
      <c r="H63" s="191"/>
      <c r="I63" s="192" t="s">
        <v>141</v>
      </c>
      <c r="J63" s="192" t="s">
        <v>142</v>
      </c>
      <c r="K63" s="193" t="s">
        <v>143</v>
      </c>
      <c r="L63" s="191"/>
      <c r="M63" s="155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154"/>
      <c r="J64" s="154"/>
      <c r="K64" s="42"/>
      <c r="L64" s="42"/>
      <c r="M64" s="155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2.8" customHeight="1">
      <c r="A65" s="40"/>
      <c r="B65" s="41"/>
      <c r="C65" s="194" t="s">
        <v>79</v>
      </c>
      <c r="D65" s="42"/>
      <c r="E65" s="42"/>
      <c r="F65" s="42"/>
      <c r="G65" s="42"/>
      <c r="H65" s="42"/>
      <c r="I65" s="195">
        <f>Q88</f>
        <v>0</v>
      </c>
      <c r="J65" s="195">
        <f>R88</f>
        <v>0</v>
      </c>
      <c r="K65" s="105">
        <f>K88</f>
        <v>0</v>
      </c>
      <c r="L65" s="42"/>
      <c r="M65" s="15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U65" s="18" t="s">
        <v>144</v>
      </c>
    </row>
    <row r="66" s="9" customFormat="1" ht="24.96" customHeight="1">
      <c r="A66" s="9"/>
      <c r="B66" s="196"/>
      <c r="C66" s="197"/>
      <c r="D66" s="198" t="s">
        <v>1049</v>
      </c>
      <c r="E66" s="199"/>
      <c r="F66" s="199"/>
      <c r="G66" s="199"/>
      <c r="H66" s="199"/>
      <c r="I66" s="200">
        <f>Q89</f>
        <v>0</v>
      </c>
      <c r="J66" s="200">
        <f>R89</f>
        <v>0</v>
      </c>
      <c r="K66" s="201">
        <f>K89</f>
        <v>0</v>
      </c>
      <c r="L66" s="197"/>
      <c r="M66" s="20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154"/>
      <c r="J67" s="154"/>
      <c r="K67" s="42"/>
      <c r="L67" s="42"/>
      <c r="M67" s="155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2"/>
      <c r="C68" s="63"/>
      <c r="D68" s="63"/>
      <c r="E68" s="63"/>
      <c r="F68" s="63"/>
      <c r="G68" s="63"/>
      <c r="H68" s="63"/>
      <c r="I68" s="184"/>
      <c r="J68" s="184"/>
      <c r="K68" s="63"/>
      <c r="L68" s="63"/>
      <c r="M68" s="155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4"/>
      <c r="C72" s="65"/>
      <c r="D72" s="65"/>
      <c r="E72" s="65"/>
      <c r="F72" s="65"/>
      <c r="G72" s="65"/>
      <c r="H72" s="65"/>
      <c r="I72" s="187"/>
      <c r="J72" s="187"/>
      <c r="K72" s="65"/>
      <c r="L72" s="65"/>
      <c r="M72" s="155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148</v>
      </c>
      <c r="D73" s="42"/>
      <c r="E73" s="42"/>
      <c r="F73" s="42"/>
      <c r="G73" s="42"/>
      <c r="H73" s="42"/>
      <c r="I73" s="154"/>
      <c r="J73" s="154"/>
      <c r="K73" s="42"/>
      <c r="L73" s="42"/>
      <c r="M73" s="155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54"/>
      <c r="J74" s="154"/>
      <c r="K74" s="42"/>
      <c r="L74" s="42"/>
      <c r="M74" s="155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17</v>
      </c>
      <c r="D75" s="42"/>
      <c r="E75" s="42"/>
      <c r="F75" s="42"/>
      <c r="G75" s="42"/>
      <c r="H75" s="42"/>
      <c r="I75" s="154"/>
      <c r="J75" s="154"/>
      <c r="K75" s="42"/>
      <c r="L75" s="42"/>
      <c r="M75" s="155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88" t="str">
        <f>E7</f>
        <v xml:space="preserve">Oprava trati v úseku Teplice, zámecká zahrada - Úpořiny   ( změna č.1 po prohlídce staveniště )</v>
      </c>
      <c r="F76" s="33"/>
      <c r="G76" s="33"/>
      <c r="H76" s="33"/>
      <c r="I76" s="154"/>
      <c r="J76" s="154"/>
      <c r="K76" s="42"/>
      <c r="L76" s="42"/>
      <c r="M76" s="15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2"/>
      <c r="C77" s="33" t="s">
        <v>133</v>
      </c>
      <c r="D77" s="23"/>
      <c r="E77" s="23"/>
      <c r="F77" s="23"/>
      <c r="G77" s="23"/>
      <c r="H77" s="23"/>
      <c r="I77" s="146"/>
      <c r="J77" s="146"/>
      <c r="K77" s="23"/>
      <c r="L77" s="23"/>
      <c r="M77" s="21"/>
    </row>
    <row r="78" s="2" customFormat="1" ht="16.5" customHeight="1">
      <c r="A78" s="40"/>
      <c r="B78" s="41"/>
      <c r="C78" s="42"/>
      <c r="D78" s="42"/>
      <c r="E78" s="188" t="s">
        <v>1047</v>
      </c>
      <c r="F78" s="42"/>
      <c r="G78" s="42"/>
      <c r="H78" s="42"/>
      <c r="I78" s="154"/>
      <c r="J78" s="154"/>
      <c r="K78" s="42"/>
      <c r="L78" s="42"/>
      <c r="M78" s="155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135</v>
      </c>
      <c r="D79" s="42"/>
      <c r="E79" s="42"/>
      <c r="F79" s="42"/>
      <c r="G79" s="42"/>
      <c r="H79" s="42"/>
      <c r="I79" s="154"/>
      <c r="J79" s="154"/>
      <c r="K79" s="42"/>
      <c r="L79" s="42"/>
      <c r="M79" s="155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2" t="str">
        <f>E11</f>
        <v>SO 1.1.3 - VRN -Osvětlení</v>
      </c>
      <c r="F80" s="42"/>
      <c r="G80" s="42"/>
      <c r="H80" s="42"/>
      <c r="I80" s="154"/>
      <c r="J80" s="154"/>
      <c r="K80" s="42"/>
      <c r="L80" s="42"/>
      <c r="M80" s="155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154"/>
      <c r="J81" s="154"/>
      <c r="K81" s="42"/>
      <c r="L81" s="42"/>
      <c r="M81" s="15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2"/>
      <c r="E82" s="42"/>
      <c r="F82" s="28" t="str">
        <f>F14</f>
        <v>TK Řetenice - Úpořiny</v>
      </c>
      <c r="G82" s="42"/>
      <c r="H82" s="42"/>
      <c r="I82" s="157" t="s">
        <v>25</v>
      </c>
      <c r="J82" s="159" t="str">
        <f>IF(J14="","",J14)</f>
        <v>2. 8. 2019</v>
      </c>
      <c r="K82" s="42"/>
      <c r="L82" s="42"/>
      <c r="M82" s="15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154"/>
      <c r="J83" s="154"/>
      <c r="K83" s="42"/>
      <c r="L83" s="42"/>
      <c r="M83" s="15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3" t="s">
        <v>31</v>
      </c>
      <c r="D84" s="42"/>
      <c r="E84" s="42"/>
      <c r="F84" s="28" t="str">
        <f>E17</f>
        <v>SŽDC s.o. OŘ UNL, ST Most</v>
      </c>
      <c r="G84" s="42"/>
      <c r="H84" s="42"/>
      <c r="I84" s="157" t="s">
        <v>39</v>
      </c>
      <c r="J84" s="189" t="str">
        <f>E23</f>
        <v xml:space="preserve"> </v>
      </c>
      <c r="K84" s="42"/>
      <c r="L84" s="42"/>
      <c r="M84" s="15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3" t="s">
        <v>37</v>
      </c>
      <c r="D85" s="42"/>
      <c r="E85" s="42"/>
      <c r="F85" s="28" t="str">
        <f>IF(E20="","",E20)</f>
        <v>Vyplň údaj</v>
      </c>
      <c r="G85" s="42"/>
      <c r="H85" s="42"/>
      <c r="I85" s="157" t="s">
        <v>41</v>
      </c>
      <c r="J85" s="189" t="str">
        <f>E26</f>
        <v>Ing. Střítezský Petr</v>
      </c>
      <c r="K85" s="42"/>
      <c r="L85" s="42"/>
      <c r="M85" s="15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154"/>
      <c r="J86" s="154"/>
      <c r="K86" s="42"/>
      <c r="L86" s="42"/>
      <c r="M86" s="15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209"/>
      <c r="B87" s="210"/>
      <c r="C87" s="211" t="s">
        <v>149</v>
      </c>
      <c r="D87" s="212" t="s">
        <v>64</v>
      </c>
      <c r="E87" s="212" t="s">
        <v>60</v>
      </c>
      <c r="F87" s="212" t="s">
        <v>61</v>
      </c>
      <c r="G87" s="212" t="s">
        <v>150</v>
      </c>
      <c r="H87" s="212" t="s">
        <v>151</v>
      </c>
      <c r="I87" s="213" t="s">
        <v>152</v>
      </c>
      <c r="J87" s="213" t="s">
        <v>153</v>
      </c>
      <c r="K87" s="212" t="s">
        <v>143</v>
      </c>
      <c r="L87" s="214" t="s">
        <v>154</v>
      </c>
      <c r="M87" s="215"/>
      <c r="N87" s="95" t="s">
        <v>36</v>
      </c>
      <c r="O87" s="96" t="s">
        <v>49</v>
      </c>
      <c r="P87" s="96" t="s">
        <v>155</v>
      </c>
      <c r="Q87" s="96" t="s">
        <v>156</v>
      </c>
      <c r="R87" s="96" t="s">
        <v>157</v>
      </c>
      <c r="S87" s="96" t="s">
        <v>158</v>
      </c>
      <c r="T87" s="96" t="s">
        <v>159</v>
      </c>
      <c r="U87" s="96" t="s">
        <v>160</v>
      </c>
      <c r="V87" s="96" t="s">
        <v>161</v>
      </c>
      <c r="W87" s="96" t="s">
        <v>162</v>
      </c>
      <c r="X87" s="96" t="s">
        <v>163</v>
      </c>
      <c r="Y87" s="97" t="s">
        <v>164</v>
      </c>
      <c r="Z87" s="209"/>
      <c r="AA87" s="209"/>
      <c r="AB87" s="209"/>
      <c r="AC87" s="209"/>
      <c r="AD87" s="209"/>
      <c r="AE87" s="209"/>
    </row>
    <row r="88" s="2" customFormat="1" ht="22.8" customHeight="1">
      <c r="A88" s="40"/>
      <c r="B88" s="41"/>
      <c r="C88" s="102" t="s">
        <v>165</v>
      </c>
      <c r="D88" s="42"/>
      <c r="E88" s="42"/>
      <c r="F88" s="42"/>
      <c r="G88" s="42"/>
      <c r="H88" s="42"/>
      <c r="I88" s="154"/>
      <c r="J88" s="154"/>
      <c r="K88" s="216">
        <f>BK88</f>
        <v>0</v>
      </c>
      <c r="L88" s="42"/>
      <c r="M88" s="46"/>
      <c r="N88" s="98"/>
      <c r="O88" s="217"/>
      <c r="P88" s="99"/>
      <c r="Q88" s="218">
        <f>Q89</f>
        <v>0</v>
      </c>
      <c r="R88" s="218">
        <f>R89</f>
        <v>0</v>
      </c>
      <c r="S88" s="99"/>
      <c r="T88" s="219">
        <f>T89</f>
        <v>0</v>
      </c>
      <c r="U88" s="99"/>
      <c r="V88" s="219">
        <f>V89</f>
        <v>0</v>
      </c>
      <c r="W88" s="99"/>
      <c r="X88" s="219">
        <f>X89</f>
        <v>0</v>
      </c>
      <c r="Y88" s="100"/>
      <c r="Z88" s="40"/>
      <c r="AA88" s="40"/>
      <c r="AB88" s="40"/>
      <c r="AC88" s="40"/>
      <c r="AD88" s="40"/>
      <c r="AE88" s="40"/>
      <c r="AT88" s="18" t="s">
        <v>80</v>
      </c>
      <c r="AU88" s="18" t="s">
        <v>144</v>
      </c>
      <c r="BK88" s="220">
        <f>BK89</f>
        <v>0</v>
      </c>
    </row>
    <row r="89" s="12" customFormat="1" ht="25.92" customHeight="1">
      <c r="A89" s="12"/>
      <c r="B89" s="221"/>
      <c r="C89" s="222"/>
      <c r="D89" s="223" t="s">
        <v>80</v>
      </c>
      <c r="E89" s="224" t="s">
        <v>1092</v>
      </c>
      <c r="F89" s="224" t="s">
        <v>125</v>
      </c>
      <c r="G89" s="222"/>
      <c r="H89" s="222"/>
      <c r="I89" s="225"/>
      <c r="J89" s="225"/>
      <c r="K89" s="226">
        <f>BK89</f>
        <v>0</v>
      </c>
      <c r="L89" s="222"/>
      <c r="M89" s="227"/>
      <c r="N89" s="228"/>
      <c r="O89" s="229"/>
      <c r="P89" s="229"/>
      <c r="Q89" s="230">
        <f>SUM(Q90:Q93)</f>
        <v>0</v>
      </c>
      <c r="R89" s="230">
        <f>SUM(R90:R93)</f>
        <v>0</v>
      </c>
      <c r="S89" s="229"/>
      <c r="T89" s="231">
        <f>SUM(T90:T93)</f>
        <v>0</v>
      </c>
      <c r="U89" s="229"/>
      <c r="V89" s="231">
        <f>SUM(V90:V93)</f>
        <v>0</v>
      </c>
      <c r="W89" s="229"/>
      <c r="X89" s="231">
        <f>SUM(X90:X93)</f>
        <v>0</v>
      </c>
      <c r="Y89" s="232"/>
      <c r="Z89" s="12"/>
      <c r="AA89" s="12"/>
      <c r="AB89" s="12"/>
      <c r="AC89" s="12"/>
      <c r="AD89" s="12"/>
      <c r="AE89" s="12"/>
      <c r="AR89" s="233" t="s">
        <v>169</v>
      </c>
      <c r="AT89" s="234" t="s">
        <v>80</v>
      </c>
      <c r="AU89" s="234" t="s">
        <v>81</v>
      </c>
      <c r="AY89" s="233" t="s">
        <v>168</v>
      </c>
      <c r="BK89" s="235">
        <f>SUM(BK90:BK93)</f>
        <v>0</v>
      </c>
    </row>
    <row r="90" s="2" customFormat="1" ht="24" customHeight="1">
      <c r="A90" s="40"/>
      <c r="B90" s="41"/>
      <c r="C90" s="238" t="s">
        <v>88</v>
      </c>
      <c r="D90" s="238" t="s">
        <v>171</v>
      </c>
      <c r="E90" s="239" t="s">
        <v>1102</v>
      </c>
      <c r="F90" s="240" t="s">
        <v>1103</v>
      </c>
      <c r="G90" s="241" t="s">
        <v>1064</v>
      </c>
      <c r="H90" s="307"/>
      <c r="I90" s="243"/>
      <c r="J90" s="243"/>
      <c r="K90" s="244">
        <f>ROUND(P90*H90,2)</f>
        <v>0</v>
      </c>
      <c r="L90" s="240" t="s">
        <v>175</v>
      </c>
      <c r="M90" s="46"/>
      <c r="N90" s="245" t="s">
        <v>36</v>
      </c>
      <c r="O90" s="246" t="s">
        <v>52</v>
      </c>
      <c r="P90" s="247">
        <f>I90+J90</f>
        <v>0</v>
      </c>
      <c r="Q90" s="247">
        <f>ROUND(I90*H90,2)</f>
        <v>0</v>
      </c>
      <c r="R90" s="247">
        <f>ROUND(J90*H90,2)</f>
        <v>0</v>
      </c>
      <c r="S90" s="87"/>
      <c r="T90" s="248">
        <f>S90*H90</f>
        <v>0</v>
      </c>
      <c r="U90" s="248">
        <v>0</v>
      </c>
      <c r="V90" s="248">
        <f>U90*H90</f>
        <v>0</v>
      </c>
      <c r="W90" s="248">
        <v>0</v>
      </c>
      <c r="X90" s="248">
        <f>W90*H90</f>
        <v>0</v>
      </c>
      <c r="Y90" s="249" t="s">
        <v>36</v>
      </c>
      <c r="Z90" s="40"/>
      <c r="AA90" s="40"/>
      <c r="AB90" s="40"/>
      <c r="AC90" s="40"/>
      <c r="AD90" s="40"/>
      <c r="AE90" s="40"/>
      <c r="AR90" s="250" t="s">
        <v>176</v>
      </c>
      <c r="AT90" s="250" t="s">
        <v>171</v>
      </c>
      <c r="AU90" s="250" t="s">
        <v>88</v>
      </c>
      <c r="AY90" s="18" t="s">
        <v>168</v>
      </c>
      <c r="BE90" s="251">
        <f>IF(O90="základní",K90,0)</f>
        <v>0</v>
      </c>
      <c r="BF90" s="251">
        <f>IF(O90="snížená",K90,0)</f>
        <v>0</v>
      </c>
      <c r="BG90" s="251">
        <f>IF(O90="zákl. přenesená",K90,0)</f>
        <v>0</v>
      </c>
      <c r="BH90" s="251">
        <f>IF(O90="sníž. přenesená",K90,0)</f>
        <v>0</v>
      </c>
      <c r="BI90" s="251">
        <f>IF(O90="nulová",K90,0)</f>
        <v>0</v>
      </c>
      <c r="BJ90" s="18" t="s">
        <v>176</v>
      </c>
      <c r="BK90" s="251">
        <f>ROUND(P90*H90,2)</f>
        <v>0</v>
      </c>
      <c r="BL90" s="18" t="s">
        <v>176</v>
      </c>
      <c r="BM90" s="250" t="s">
        <v>1104</v>
      </c>
    </row>
    <row r="91" s="2" customFormat="1">
      <c r="A91" s="40"/>
      <c r="B91" s="41"/>
      <c r="C91" s="42"/>
      <c r="D91" s="252" t="s">
        <v>178</v>
      </c>
      <c r="E91" s="42"/>
      <c r="F91" s="253" t="s">
        <v>1103</v>
      </c>
      <c r="G91" s="42"/>
      <c r="H91" s="42"/>
      <c r="I91" s="154"/>
      <c r="J91" s="154"/>
      <c r="K91" s="42"/>
      <c r="L91" s="42"/>
      <c r="M91" s="46"/>
      <c r="N91" s="254"/>
      <c r="O91" s="255"/>
      <c r="P91" s="87"/>
      <c r="Q91" s="87"/>
      <c r="R91" s="87"/>
      <c r="S91" s="87"/>
      <c r="T91" s="87"/>
      <c r="U91" s="87"/>
      <c r="V91" s="87"/>
      <c r="W91" s="87"/>
      <c r="X91" s="87"/>
      <c r="Y91" s="88"/>
      <c r="Z91" s="40"/>
      <c r="AA91" s="40"/>
      <c r="AB91" s="40"/>
      <c r="AC91" s="40"/>
      <c r="AD91" s="40"/>
      <c r="AE91" s="40"/>
      <c r="AT91" s="18" t="s">
        <v>178</v>
      </c>
      <c r="AU91" s="18" t="s">
        <v>88</v>
      </c>
    </row>
    <row r="92" s="2" customFormat="1" ht="24" customHeight="1">
      <c r="A92" s="40"/>
      <c r="B92" s="41"/>
      <c r="C92" s="238" t="s">
        <v>90</v>
      </c>
      <c r="D92" s="238" t="s">
        <v>171</v>
      </c>
      <c r="E92" s="239" t="s">
        <v>1105</v>
      </c>
      <c r="F92" s="240" t="s">
        <v>1106</v>
      </c>
      <c r="G92" s="241" t="s">
        <v>1064</v>
      </c>
      <c r="H92" s="307"/>
      <c r="I92" s="243"/>
      <c r="J92" s="243"/>
      <c r="K92" s="244">
        <f>ROUND(P92*H92,2)</f>
        <v>0</v>
      </c>
      <c r="L92" s="240" t="s">
        <v>175</v>
      </c>
      <c r="M92" s="46"/>
      <c r="N92" s="245" t="s">
        <v>36</v>
      </c>
      <c r="O92" s="246" t="s">
        <v>52</v>
      </c>
      <c r="P92" s="247">
        <f>I92+J92</f>
        <v>0</v>
      </c>
      <c r="Q92" s="247">
        <f>ROUND(I92*H92,2)</f>
        <v>0</v>
      </c>
      <c r="R92" s="247">
        <f>ROUND(J92*H92,2)</f>
        <v>0</v>
      </c>
      <c r="S92" s="87"/>
      <c r="T92" s="248">
        <f>S92*H92</f>
        <v>0</v>
      </c>
      <c r="U92" s="248">
        <v>0</v>
      </c>
      <c r="V92" s="248">
        <f>U92*H92</f>
        <v>0</v>
      </c>
      <c r="W92" s="248">
        <v>0</v>
      </c>
      <c r="X92" s="248">
        <f>W92*H92</f>
        <v>0</v>
      </c>
      <c r="Y92" s="249" t="s">
        <v>36</v>
      </c>
      <c r="Z92" s="40"/>
      <c r="AA92" s="40"/>
      <c r="AB92" s="40"/>
      <c r="AC92" s="40"/>
      <c r="AD92" s="40"/>
      <c r="AE92" s="40"/>
      <c r="AR92" s="250" t="s">
        <v>176</v>
      </c>
      <c r="AT92" s="250" t="s">
        <v>171</v>
      </c>
      <c r="AU92" s="250" t="s">
        <v>88</v>
      </c>
      <c r="AY92" s="18" t="s">
        <v>168</v>
      </c>
      <c r="BE92" s="251">
        <f>IF(O92="základní",K92,0)</f>
        <v>0</v>
      </c>
      <c r="BF92" s="251">
        <f>IF(O92="snížená",K92,0)</f>
        <v>0</v>
      </c>
      <c r="BG92" s="251">
        <f>IF(O92="zákl. přenesená",K92,0)</f>
        <v>0</v>
      </c>
      <c r="BH92" s="251">
        <f>IF(O92="sníž. přenesená",K92,0)</f>
        <v>0</v>
      </c>
      <c r="BI92" s="251">
        <f>IF(O92="nulová",K92,0)</f>
        <v>0</v>
      </c>
      <c r="BJ92" s="18" t="s">
        <v>176</v>
      </c>
      <c r="BK92" s="251">
        <f>ROUND(P92*H92,2)</f>
        <v>0</v>
      </c>
      <c r="BL92" s="18" t="s">
        <v>176</v>
      </c>
      <c r="BM92" s="250" t="s">
        <v>1107</v>
      </c>
    </row>
    <row r="93" s="2" customFormat="1">
      <c r="A93" s="40"/>
      <c r="B93" s="41"/>
      <c r="C93" s="42"/>
      <c r="D93" s="252" t="s">
        <v>178</v>
      </c>
      <c r="E93" s="42"/>
      <c r="F93" s="253" t="s">
        <v>1106</v>
      </c>
      <c r="G93" s="42"/>
      <c r="H93" s="42"/>
      <c r="I93" s="154"/>
      <c r="J93" s="154"/>
      <c r="K93" s="42"/>
      <c r="L93" s="42"/>
      <c r="M93" s="46"/>
      <c r="N93" s="300"/>
      <c r="O93" s="301"/>
      <c r="P93" s="302"/>
      <c r="Q93" s="302"/>
      <c r="R93" s="302"/>
      <c r="S93" s="302"/>
      <c r="T93" s="302"/>
      <c r="U93" s="302"/>
      <c r="V93" s="302"/>
      <c r="W93" s="302"/>
      <c r="X93" s="302"/>
      <c r="Y93" s="303"/>
      <c r="Z93" s="40"/>
      <c r="AA93" s="40"/>
      <c r="AB93" s="40"/>
      <c r="AC93" s="40"/>
      <c r="AD93" s="40"/>
      <c r="AE93" s="40"/>
      <c r="AT93" s="18" t="s">
        <v>178</v>
      </c>
      <c r="AU93" s="18" t="s">
        <v>88</v>
      </c>
    </row>
    <row r="94" s="2" customFormat="1" ht="6.96" customHeight="1">
      <c r="A94" s="40"/>
      <c r="B94" s="62"/>
      <c r="C94" s="63"/>
      <c r="D94" s="63"/>
      <c r="E94" s="63"/>
      <c r="F94" s="63"/>
      <c r="G94" s="63"/>
      <c r="H94" s="63"/>
      <c r="I94" s="184"/>
      <c r="J94" s="184"/>
      <c r="K94" s="63"/>
      <c r="L94" s="63"/>
      <c r="M94" s="46"/>
      <c r="N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</sheetData>
  <sheetProtection sheet="1" autoFilter="0" formatColumns="0" formatRows="0" objects="1" scenarios="1" spinCount="100000" saltValue="oLWHiHnDrTA4ykBJJErMzWraEjrWLh6TGTxJMMyNec6VqRgL2KIpqNjRmqpDGRUY+aopu2GSEK2r2mp5y3GCIQ==" hashValue="GJ27xvPKvjIkI7WygjGv1MvJk/pdA3AKb/9pveDeOtlAcnJfKYldO7gOVgSg4343/vf9GdUwmWPPz1hvwDaFHQ==" algorithmName="SHA-512" password="CDD6"/>
  <autoFilter ref="C87:L93"/>
  <mergeCells count="12">
    <mergeCell ref="E7:H7"/>
    <mergeCell ref="E9:H9"/>
    <mergeCell ref="E11:H11"/>
    <mergeCell ref="E20:H20"/>
    <mergeCell ref="E29:H29"/>
    <mergeCell ref="E52:H52"/>
    <mergeCell ref="E54:H54"/>
    <mergeCell ref="E56:H56"/>
    <mergeCell ref="E76:H76"/>
    <mergeCell ref="E78:H78"/>
    <mergeCell ref="E80:H80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sheetFormatPr defaultRowHeight="13.5"/>
  <cols>
    <col min="1" max="1" width="8.33" style="308" customWidth="1"/>
    <col min="2" max="2" width="1.664063" style="308" customWidth="1"/>
    <col min="3" max="4" width="5" style="308" customWidth="1"/>
    <col min="5" max="5" width="11.67" style="308" customWidth="1"/>
    <col min="6" max="6" width="9.17" style="308" customWidth="1"/>
    <col min="7" max="7" width="5" style="308" customWidth="1"/>
    <col min="8" max="8" width="77.83" style="308" customWidth="1"/>
    <col min="9" max="10" width="20" style="308" customWidth="1"/>
    <col min="11" max="11" width="1.664063" style="308" customWidth="1"/>
  </cols>
  <sheetData>
    <row r="1" s="1" customFormat="1" ht="37.5" customHeight="1"/>
    <row r="2" s="1" customFormat="1" ht="7.5" customHeight="1">
      <c r="B2" s="309"/>
      <c r="C2" s="310"/>
      <c r="D2" s="310"/>
      <c r="E2" s="310"/>
      <c r="F2" s="310"/>
      <c r="G2" s="310"/>
      <c r="H2" s="310"/>
      <c r="I2" s="310"/>
      <c r="J2" s="310"/>
      <c r="K2" s="311"/>
    </row>
    <row r="3" s="16" customFormat="1" ht="45" customHeight="1">
      <c r="B3" s="312"/>
      <c r="C3" s="313" t="s">
        <v>1108</v>
      </c>
      <c r="D3" s="313"/>
      <c r="E3" s="313"/>
      <c r="F3" s="313"/>
      <c r="G3" s="313"/>
      <c r="H3" s="313"/>
      <c r="I3" s="313"/>
      <c r="J3" s="313"/>
      <c r="K3" s="314"/>
    </row>
    <row r="4" s="1" customFormat="1" ht="25.5" customHeight="1">
      <c r="B4" s="315"/>
      <c r="C4" s="316" t="s">
        <v>1109</v>
      </c>
      <c r="D4" s="316"/>
      <c r="E4" s="316"/>
      <c r="F4" s="316"/>
      <c r="G4" s="316"/>
      <c r="H4" s="316"/>
      <c r="I4" s="316"/>
      <c r="J4" s="316"/>
      <c r="K4" s="317"/>
    </row>
    <row r="5" s="1" customFormat="1" ht="5.25" customHeight="1">
      <c r="B5" s="315"/>
      <c r="C5" s="318"/>
      <c r="D5" s="318"/>
      <c r="E5" s="318"/>
      <c r="F5" s="318"/>
      <c r="G5" s="318"/>
      <c r="H5" s="318"/>
      <c r="I5" s="318"/>
      <c r="J5" s="318"/>
      <c r="K5" s="317"/>
    </row>
    <row r="6" s="1" customFormat="1" ht="15" customHeight="1">
      <c r="B6" s="315"/>
      <c r="C6" s="319" t="s">
        <v>1110</v>
      </c>
      <c r="D6" s="319"/>
      <c r="E6" s="319"/>
      <c r="F6" s="319"/>
      <c r="G6" s="319"/>
      <c r="H6" s="319"/>
      <c r="I6" s="319"/>
      <c r="J6" s="319"/>
      <c r="K6" s="317"/>
    </row>
    <row r="7" s="1" customFormat="1" ht="15" customHeight="1">
      <c r="B7" s="320"/>
      <c r="C7" s="319" t="s">
        <v>1111</v>
      </c>
      <c r="D7" s="319"/>
      <c r="E7" s="319"/>
      <c r="F7" s="319"/>
      <c r="G7" s="319"/>
      <c r="H7" s="319"/>
      <c r="I7" s="319"/>
      <c r="J7" s="319"/>
      <c r="K7" s="317"/>
    </row>
    <row r="8" s="1" customFormat="1" ht="12.75" customHeight="1">
      <c r="B8" s="320"/>
      <c r="C8" s="319"/>
      <c r="D8" s="319"/>
      <c r="E8" s="319"/>
      <c r="F8" s="319"/>
      <c r="G8" s="319"/>
      <c r="H8" s="319"/>
      <c r="I8" s="319"/>
      <c r="J8" s="319"/>
      <c r="K8" s="317"/>
    </row>
    <row r="9" s="1" customFormat="1" ht="15" customHeight="1">
      <c r="B9" s="320"/>
      <c r="C9" s="319" t="s">
        <v>1112</v>
      </c>
      <c r="D9" s="319"/>
      <c r="E9" s="319"/>
      <c r="F9" s="319"/>
      <c r="G9" s="319"/>
      <c r="H9" s="319"/>
      <c r="I9" s="319"/>
      <c r="J9" s="319"/>
      <c r="K9" s="317"/>
    </row>
    <row r="10" s="1" customFormat="1" ht="15" customHeight="1">
      <c r="B10" s="320"/>
      <c r="C10" s="319"/>
      <c r="D10" s="319" t="s">
        <v>1113</v>
      </c>
      <c r="E10" s="319"/>
      <c r="F10" s="319"/>
      <c r="G10" s="319"/>
      <c r="H10" s="319"/>
      <c r="I10" s="319"/>
      <c r="J10" s="319"/>
      <c r="K10" s="317"/>
    </row>
    <row r="11" s="1" customFormat="1" ht="15" customHeight="1">
      <c r="B11" s="320"/>
      <c r="C11" s="321"/>
      <c r="D11" s="319" t="s">
        <v>1114</v>
      </c>
      <c r="E11" s="319"/>
      <c r="F11" s="319"/>
      <c r="G11" s="319"/>
      <c r="H11" s="319"/>
      <c r="I11" s="319"/>
      <c r="J11" s="319"/>
      <c r="K11" s="317"/>
    </row>
    <row r="12" s="1" customFormat="1" ht="15" customHeight="1">
      <c r="B12" s="320"/>
      <c r="C12" s="321"/>
      <c r="D12" s="319"/>
      <c r="E12" s="319"/>
      <c r="F12" s="319"/>
      <c r="G12" s="319"/>
      <c r="H12" s="319"/>
      <c r="I12" s="319"/>
      <c r="J12" s="319"/>
      <c r="K12" s="317"/>
    </row>
    <row r="13" s="1" customFormat="1" ht="15" customHeight="1">
      <c r="B13" s="320"/>
      <c r="C13" s="321"/>
      <c r="D13" s="322" t="s">
        <v>1115</v>
      </c>
      <c r="E13" s="319"/>
      <c r="F13" s="319"/>
      <c r="G13" s="319"/>
      <c r="H13" s="319"/>
      <c r="I13" s="319"/>
      <c r="J13" s="319"/>
      <c r="K13" s="317"/>
    </row>
    <row r="14" s="1" customFormat="1" ht="12.75" customHeight="1">
      <c r="B14" s="320"/>
      <c r="C14" s="321"/>
      <c r="D14" s="321"/>
      <c r="E14" s="321"/>
      <c r="F14" s="321"/>
      <c r="G14" s="321"/>
      <c r="H14" s="321"/>
      <c r="I14" s="321"/>
      <c r="J14" s="321"/>
      <c r="K14" s="317"/>
    </row>
    <row r="15" s="1" customFormat="1" ht="15" customHeight="1">
      <c r="B15" s="320"/>
      <c r="C15" s="321"/>
      <c r="D15" s="319" t="s">
        <v>1116</v>
      </c>
      <c r="E15" s="319"/>
      <c r="F15" s="319"/>
      <c r="G15" s="319"/>
      <c r="H15" s="319"/>
      <c r="I15" s="319"/>
      <c r="J15" s="319"/>
      <c r="K15" s="317"/>
    </row>
    <row r="16" s="1" customFormat="1" ht="15" customHeight="1">
      <c r="B16" s="320"/>
      <c r="C16" s="321"/>
      <c r="D16" s="319" t="s">
        <v>1117</v>
      </c>
      <c r="E16" s="319"/>
      <c r="F16" s="319"/>
      <c r="G16" s="319"/>
      <c r="H16" s="319"/>
      <c r="I16" s="319"/>
      <c r="J16" s="319"/>
      <c r="K16" s="317"/>
    </row>
    <row r="17" s="1" customFormat="1" ht="15" customHeight="1">
      <c r="B17" s="320"/>
      <c r="C17" s="321"/>
      <c r="D17" s="319" t="s">
        <v>1118</v>
      </c>
      <c r="E17" s="319"/>
      <c r="F17" s="319"/>
      <c r="G17" s="319"/>
      <c r="H17" s="319"/>
      <c r="I17" s="319"/>
      <c r="J17" s="319"/>
      <c r="K17" s="317"/>
    </row>
    <row r="18" s="1" customFormat="1" ht="15" customHeight="1">
      <c r="B18" s="320"/>
      <c r="C18" s="321"/>
      <c r="D18" s="321"/>
      <c r="E18" s="323" t="s">
        <v>87</v>
      </c>
      <c r="F18" s="319" t="s">
        <v>1119</v>
      </c>
      <c r="G18" s="319"/>
      <c r="H18" s="319"/>
      <c r="I18" s="319"/>
      <c r="J18" s="319"/>
      <c r="K18" s="317"/>
    </row>
    <row r="19" s="1" customFormat="1" ht="15" customHeight="1">
      <c r="B19" s="320"/>
      <c r="C19" s="321"/>
      <c r="D19" s="321"/>
      <c r="E19" s="323" t="s">
        <v>1120</v>
      </c>
      <c r="F19" s="319" t="s">
        <v>1121</v>
      </c>
      <c r="G19" s="319"/>
      <c r="H19" s="319"/>
      <c r="I19" s="319"/>
      <c r="J19" s="319"/>
      <c r="K19" s="317"/>
    </row>
    <row r="20" s="1" customFormat="1" ht="15" customHeight="1">
      <c r="B20" s="320"/>
      <c r="C20" s="321"/>
      <c r="D20" s="321"/>
      <c r="E20" s="323" t="s">
        <v>1122</v>
      </c>
      <c r="F20" s="319" t="s">
        <v>1123</v>
      </c>
      <c r="G20" s="319"/>
      <c r="H20" s="319"/>
      <c r="I20" s="319"/>
      <c r="J20" s="319"/>
      <c r="K20" s="317"/>
    </row>
    <row r="21" s="1" customFormat="1" ht="15" customHeight="1">
      <c r="B21" s="320"/>
      <c r="C21" s="321"/>
      <c r="D21" s="321"/>
      <c r="E21" s="323" t="s">
        <v>1124</v>
      </c>
      <c r="F21" s="319" t="s">
        <v>1125</v>
      </c>
      <c r="G21" s="319"/>
      <c r="H21" s="319"/>
      <c r="I21" s="319"/>
      <c r="J21" s="319"/>
      <c r="K21" s="317"/>
    </row>
    <row r="22" s="1" customFormat="1" ht="15" customHeight="1">
      <c r="B22" s="320"/>
      <c r="C22" s="321"/>
      <c r="D22" s="321"/>
      <c r="E22" s="323" t="s">
        <v>398</v>
      </c>
      <c r="F22" s="319" t="s">
        <v>399</v>
      </c>
      <c r="G22" s="319"/>
      <c r="H22" s="319"/>
      <c r="I22" s="319"/>
      <c r="J22" s="319"/>
      <c r="K22" s="317"/>
    </row>
    <row r="23" s="1" customFormat="1" ht="15" customHeight="1">
      <c r="B23" s="320"/>
      <c r="C23" s="321"/>
      <c r="D23" s="321"/>
      <c r="E23" s="323" t="s">
        <v>94</v>
      </c>
      <c r="F23" s="319" t="s">
        <v>1126</v>
      </c>
      <c r="G23" s="319"/>
      <c r="H23" s="319"/>
      <c r="I23" s="319"/>
      <c r="J23" s="319"/>
      <c r="K23" s="317"/>
    </row>
    <row r="24" s="1" customFormat="1" ht="12.75" customHeight="1">
      <c r="B24" s="320"/>
      <c r="C24" s="321"/>
      <c r="D24" s="321"/>
      <c r="E24" s="321"/>
      <c r="F24" s="321"/>
      <c r="G24" s="321"/>
      <c r="H24" s="321"/>
      <c r="I24" s="321"/>
      <c r="J24" s="321"/>
      <c r="K24" s="317"/>
    </row>
    <row r="25" s="1" customFormat="1" ht="15" customHeight="1">
      <c r="B25" s="320"/>
      <c r="C25" s="319" t="s">
        <v>1127</v>
      </c>
      <c r="D25" s="319"/>
      <c r="E25" s="319"/>
      <c r="F25" s="319"/>
      <c r="G25" s="319"/>
      <c r="H25" s="319"/>
      <c r="I25" s="319"/>
      <c r="J25" s="319"/>
      <c r="K25" s="317"/>
    </row>
    <row r="26" s="1" customFormat="1" ht="15" customHeight="1">
      <c r="B26" s="320"/>
      <c r="C26" s="319" t="s">
        <v>1128</v>
      </c>
      <c r="D26" s="319"/>
      <c r="E26" s="319"/>
      <c r="F26" s="319"/>
      <c r="G26" s="319"/>
      <c r="H26" s="319"/>
      <c r="I26" s="319"/>
      <c r="J26" s="319"/>
      <c r="K26" s="317"/>
    </row>
    <row r="27" s="1" customFormat="1" ht="15" customHeight="1">
      <c r="B27" s="320"/>
      <c r="C27" s="319"/>
      <c r="D27" s="319" t="s">
        <v>1129</v>
      </c>
      <c r="E27" s="319"/>
      <c r="F27" s="319"/>
      <c r="G27" s="319"/>
      <c r="H27" s="319"/>
      <c r="I27" s="319"/>
      <c r="J27" s="319"/>
      <c r="K27" s="317"/>
    </row>
    <row r="28" s="1" customFormat="1" ht="15" customHeight="1">
      <c r="B28" s="320"/>
      <c r="C28" s="321"/>
      <c r="D28" s="319" t="s">
        <v>1130</v>
      </c>
      <c r="E28" s="319"/>
      <c r="F28" s="319"/>
      <c r="G28" s="319"/>
      <c r="H28" s="319"/>
      <c r="I28" s="319"/>
      <c r="J28" s="319"/>
      <c r="K28" s="317"/>
    </row>
    <row r="29" s="1" customFormat="1" ht="12.75" customHeight="1">
      <c r="B29" s="320"/>
      <c r="C29" s="321"/>
      <c r="D29" s="321"/>
      <c r="E29" s="321"/>
      <c r="F29" s="321"/>
      <c r="G29" s="321"/>
      <c r="H29" s="321"/>
      <c r="I29" s="321"/>
      <c r="J29" s="321"/>
      <c r="K29" s="317"/>
    </row>
    <row r="30" s="1" customFormat="1" ht="15" customHeight="1">
      <c r="B30" s="320"/>
      <c r="C30" s="321"/>
      <c r="D30" s="319" t="s">
        <v>1131</v>
      </c>
      <c r="E30" s="319"/>
      <c r="F30" s="319"/>
      <c r="G30" s="319"/>
      <c r="H30" s="319"/>
      <c r="I30" s="319"/>
      <c r="J30" s="319"/>
      <c r="K30" s="317"/>
    </row>
    <row r="31" s="1" customFormat="1" ht="15" customHeight="1">
      <c r="B31" s="320"/>
      <c r="C31" s="321"/>
      <c r="D31" s="319" t="s">
        <v>1132</v>
      </c>
      <c r="E31" s="319"/>
      <c r="F31" s="319"/>
      <c r="G31" s="319"/>
      <c r="H31" s="319"/>
      <c r="I31" s="319"/>
      <c r="J31" s="319"/>
      <c r="K31" s="317"/>
    </row>
    <row r="32" s="1" customFormat="1" ht="12.75" customHeight="1">
      <c r="B32" s="320"/>
      <c r="C32" s="321"/>
      <c r="D32" s="321"/>
      <c r="E32" s="321"/>
      <c r="F32" s="321"/>
      <c r="G32" s="321"/>
      <c r="H32" s="321"/>
      <c r="I32" s="321"/>
      <c r="J32" s="321"/>
      <c r="K32" s="317"/>
    </row>
    <row r="33" s="1" customFormat="1" ht="15" customHeight="1">
      <c r="B33" s="320"/>
      <c r="C33" s="321"/>
      <c r="D33" s="319" t="s">
        <v>1133</v>
      </c>
      <c r="E33" s="319"/>
      <c r="F33" s="319"/>
      <c r="G33" s="319"/>
      <c r="H33" s="319"/>
      <c r="I33" s="319"/>
      <c r="J33" s="319"/>
      <c r="K33" s="317"/>
    </row>
    <row r="34" s="1" customFormat="1" ht="15" customHeight="1">
      <c r="B34" s="320"/>
      <c r="C34" s="321"/>
      <c r="D34" s="319" t="s">
        <v>1134</v>
      </c>
      <c r="E34" s="319"/>
      <c r="F34" s="319"/>
      <c r="G34" s="319"/>
      <c r="H34" s="319"/>
      <c r="I34" s="319"/>
      <c r="J34" s="319"/>
      <c r="K34" s="317"/>
    </row>
    <row r="35" s="1" customFormat="1" ht="15" customHeight="1">
      <c r="B35" s="320"/>
      <c r="C35" s="321"/>
      <c r="D35" s="319" t="s">
        <v>1135</v>
      </c>
      <c r="E35" s="319"/>
      <c r="F35" s="319"/>
      <c r="G35" s="319"/>
      <c r="H35" s="319"/>
      <c r="I35" s="319"/>
      <c r="J35" s="319"/>
      <c r="K35" s="317"/>
    </row>
    <row r="36" s="1" customFormat="1" ht="15" customHeight="1">
      <c r="B36" s="320"/>
      <c r="C36" s="321"/>
      <c r="D36" s="319"/>
      <c r="E36" s="322" t="s">
        <v>149</v>
      </c>
      <c r="F36" s="319"/>
      <c r="G36" s="319" t="s">
        <v>1136</v>
      </c>
      <c r="H36" s="319"/>
      <c r="I36" s="319"/>
      <c r="J36" s="319"/>
      <c r="K36" s="317"/>
    </row>
    <row r="37" s="1" customFormat="1" ht="30.75" customHeight="1">
      <c r="B37" s="320"/>
      <c r="C37" s="321"/>
      <c r="D37" s="319"/>
      <c r="E37" s="322" t="s">
        <v>1137</v>
      </c>
      <c r="F37" s="319"/>
      <c r="G37" s="319" t="s">
        <v>1138</v>
      </c>
      <c r="H37" s="319"/>
      <c r="I37" s="319"/>
      <c r="J37" s="319"/>
      <c r="K37" s="317"/>
    </row>
    <row r="38" s="1" customFormat="1" ht="15" customHeight="1">
      <c r="B38" s="320"/>
      <c r="C38" s="321"/>
      <c r="D38" s="319"/>
      <c r="E38" s="322" t="s">
        <v>60</v>
      </c>
      <c r="F38" s="319"/>
      <c r="G38" s="319" t="s">
        <v>1139</v>
      </c>
      <c r="H38" s="319"/>
      <c r="I38" s="319"/>
      <c r="J38" s="319"/>
      <c r="K38" s="317"/>
    </row>
    <row r="39" s="1" customFormat="1" ht="15" customHeight="1">
      <c r="B39" s="320"/>
      <c r="C39" s="321"/>
      <c r="D39" s="319"/>
      <c r="E39" s="322" t="s">
        <v>61</v>
      </c>
      <c r="F39" s="319"/>
      <c r="G39" s="319" t="s">
        <v>1140</v>
      </c>
      <c r="H39" s="319"/>
      <c r="I39" s="319"/>
      <c r="J39" s="319"/>
      <c r="K39" s="317"/>
    </row>
    <row r="40" s="1" customFormat="1" ht="15" customHeight="1">
      <c r="B40" s="320"/>
      <c r="C40" s="321"/>
      <c r="D40" s="319"/>
      <c r="E40" s="322" t="s">
        <v>150</v>
      </c>
      <c r="F40" s="319"/>
      <c r="G40" s="319" t="s">
        <v>1141</v>
      </c>
      <c r="H40" s="319"/>
      <c r="I40" s="319"/>
      <c r="J40" s="319"/>
      <c r="K40" s="317"/>
    </row>
    <row r="41" s="1" customFormat="1" ht="15" customHeight="1">
      <c r="B41" s="320"/>
      <c r="C41" s="321"/>
      <c r="D41" s="319"/>
      <c r="E41" s="322" t="s">
        <v>151</v>
      </c>
      <c r="F41" s="319"/>
      <c r="G41" s="319" t="s">
        <v>1142</v>
      </c>
      <c r="H41" s="319"/>
      <c r="I41" s="319"/>
      <c r="J41" s="319"/>
      <c r="K41" s="317"/>
    </row>
    <row r="42" s="1" customFormat="1" ht="15" customHeight="1">
      <c r="B42" s="320"/>
      <c r="C42" s="321"/>
      <c r="D42" s="319"/>
      <c r="E42" s="322" t="s">
        <v>1143</v>
      </c>
      <c r="F42" s="319"/>
      <c r="G42" s="319" t="s">
        <v>1144</v>
      </c>
      <c r="H42" s="319"/>
      <c r="I42" s="319"/>
      <c r="J42" s="319"/>
      <c r="K42" s="317"/>
    </row>
    <row r="43" s="1" customFormat="1" ht="15" customHeight="1">
      <c r="B43" s="320"/>
      <c r="C43" s="321"/>
      <c r="D43" s="319"/>
      <c r="E43" s="322"/>
      <c r="F43" s="319"/>
      <c r="G43" s="319" t="s">
        <v>1145</v>
      </c>
      <c r="H43" s="319"/>
      <c r="I43" s="319"/>
      <c r="J43" s="319"/>
      <c r="K43" s="317"/>
    </row>
    <row r="44" s="1" customFormat="1" ht="15" customHeight="1">
      <c r="B44" s="320"/>
      <c r="C44" s="321"/>
      <c r="D44" s="319"/>
      <c r="E44" s="322" t="s">
        <v>1146</v>
      </c>
      <c r="F44" s="319"/>
      <c r="G44" s="319" t="s">
        <v>1147</v>
      </c>
      <c r="H44" s="319"/>
      <c r="I44" s="319"/>
      <c r="J44" s="319"/>
      <c r="K44" s="317"/>
    </row>
    <row r="45" s="1" customFormat="1" ht="15" customHeight="1">
      <c r="B45" s="320"/>
      <c r="C45" s="321"/>
      <c r="D45" s="319"/>
      <c r="E45" s="322" t="s">
        <v>154</v>
      </c>
      <c r="F45" s="319"/>
      <c r="G45" s="319" t="s">
        <v>1148</v>
      </c>
      <c r="H45" s="319"/>
      <c r="I45" s="319"/>
      <c r="J45" s="319"/>
      <c r="K45" s="317"/>
    </row>
    <row r="46" s="1" customFormat="1" ht="12.75" customHeight="1">
      <c r="B46" s="320"/>
      <c r="C46" s="321"/>
      <c r="D46" s="319"/>
      <c r="E46" s="319"/>
      <c r="F46" s="319"/>
      <c r="G46" s="319"/>
      <c r="H46" s="319"/>
      <c r="I46" s="319"/>
      <c r="J46" s="319"/>
      <c r="K46" s="317"/>
    </row>
    <row r="47" s="1" customFormat="1" ht="15" customHeight="1">
      <c r="B47" s="320"/>
      <c r="C47" s="321"/>
      <c r="D47" s="319" t="s">
        <v>1149</v>
      </c>
      <c r="E47" s="319"/>
      <c r="F47" s="319"/>
      <c r="G47" s="319"/>
      <c r="H47" s="319"/>
      <c r="I47" s="319"/>
      <c r="J47" s="319"/>
      <c r="K47" s="317"/>
    </row>
    <row r="48" s="1" customFormat="1" ht="15" customHeight="1">
      <c r="B48" s="320"/>
      <c r="C48" s="321"/>
      <c r="D48" s="321"/>
      <c r="E48" s="319" t="s">
        <v>1150</v>
      </c>
      <c r="F48" s="319"/>
      <c r="G48" s="319"/>
      <c r="H48" s="319"/>
      <c r="I48" s="319"/>
      <c r="J48" s="319"/>
      <c r="K48" s="317"/>
    </row>
    <row r="49" s="1" customFormat="1" ht="15" customHeight="1">
      <c r="B49" s="320"/>
      <c r="C49" s="321"/>
      <c r="D49" s="321"/>
      <c r="E49" s="319" t="s">
        <v>1151</v>
      </c>
      <c r="F49" s="319"/>
      <c r="G49" s="319"/>
      <c r="H49" s="319"/>
      <c r="I49" s="319"/>
      <c r="J49" s="319"/>
      <c r="K49" s="317"/>
    </row>
    <row r="50" s="1" customFormat="1" ht="15" customHeight="1">
      <c r="B50" s="320"/>
      <c r="C50" s="321"/>
      <c r="D50" s="321"/>
      <c r="E50" s="319" t="s">
        <v>1152</v>
      </c>
      <c r="F50" s="319"/>
      <c r="G50" s="319"/>
      <c r="H50" s="319"/>
      <c r="I50" s="319"/>
      <c r="J50" s="319"/>
      <c r="K50" s="317"/>
    </row>
    <row r="51" s="1" customFormat="1" ht="15" customHeight="1">
      <c r="B51" s="320"/>
      <c r="C51" s="321"/>
      <c r="D51" s="319" t="s">
        <v>1153</v>
      </c>
      <c r="E51" s="319"/>
      <c r="F51" s="319"/>
      <c r="G51" s="319"/>
      <c r="H51" s="319"/>
      <c r="I51" s="319"/>
      <c r="J51" s="319"/>
      <c r="K51" s="317"/>
    </row>
    <row r="52" s="1" customFormat="1" ht="25.5" customHeight="1">
      <c r="B52" s="315"/>
      <c r="C52" s="316" t="s">
        <v>1154</v>
      </c>
      <c r="D52" s="316"/>
      <c r="E52" s="316"/>
      <c r="F52" s="316"/>
      <c r="G52" s="316"/>
      <c r="H52" s="316"/>
      <c r="I52" s="316"/>
      <c r="J52" s="316"/>
      <c r="K52" s="317"/>
    </row>
    <row r="53" s="1" customFormat="1" ht="5.25" customHeight="1">
      <c r="B53" s="315"/>
      <c r="C53" s="318"/>
      <c r="D53" s="318"/>
      <c r="E53" s="318"/>
      <c r="F53" s="318"/>
      <c r="G53" s="318"/>
      <c r="H53" s="318"/>
      <c r="I53" s="318"/>
      <c r="J53" s="318"/>
      <c r="K53" s="317"/>
    </row>
    <row r="54" s="1" customFormat="1" ht="15" customHeight="1">
      <c r="B54" s="315"/>
      <c r="C54" s="319" t="s">
        <v>1155</v>
      </c>
      <c r="D54" s="319"/>
      <c r="E54" s="319"/>
      <c r="F54" s="319"/>
      <c r="G54" s="319"/>
      <c r="H54" s="319"/>
      <c r="I54" s="319"/>
      <c r="J54" s="319"/>
      <c r="K54" s="317"/>
    </row>
    <row r="55" s="1" customFormat="1" ht="15" customHeight="1">
      <c r="B55" s="315"/>
      <c r="C55" s="319" t="s">
        <v>1156</v>
      </c>
      <c r="D55" s="319"/>
      <c r="E55" s="319"/>
      <c r="F55" s="319"/>
      <c r="G55" s="319"/>
      <c r="H55" s="319"/>
      <c r="I55" s="319"/>
      <c r="J55" s="319"/>
      <c r="K55" s="317"/>
    </row>
    <row r="56" s="1" customFormat="1" ht="12.75" customHeight="1">
      <c r="B56" s="315"/>
      <c r="C56" s="319"/>
      <c r="D56" s="319"/>
      <c r="E56" s="319"/>
      <c r="F56" s="319"/>
      <c r="G56" s="319"/>
      <c r="H56" s="319"/>
      <c r="I56" s="319"/>
      <c r="J56" s="319"/>
      <c r="K56" s="317"/>
    </row>
    <row r="57" s="1" customFormat="1" ht="15" customHeight="1">
      <c r="B57" s="315"/>
      <c r="C57" s="319" t="s">
        <v>1157</v>
      </c>
      <c r="D57" s="319"/>
      <c r="E57" s="319"/>
      <c r="F57" s="319"/>
      <c r="G57" s="319"/>
      <c r="H57" s="319"/>
      <c r="I57" s="319"/>
      <c r="J57" s="319"/>
      <c r="K57" s="317"/>
    </row>
    <row r="58" s="1" customFormat="1" ht="15" customHeight="1">
      <c r="B58" s="315"/>
      <c r="C58" s="321"/>
      <c r="D58" s="319" t="s">
        <v>1158</v>
      </c>
      <c r="E58" s="319"/>
      <c r="F58" s="319"/>
      <c r="G58" s="319"/>
      <c r="H58" s="319"/>
      <c r="I58" s="319"/>
      <c r="J58" s="319"/>
      <c r="K58" s="317"/>
    </row>
    <row r="59" s="1" customFormat="1" ht="15" customHeight="1">
      <c r="B59" s="315"/>
      <c r="C59" s="321"/>
      <c r="D59" s="319" t="s">
        <v>1159</v>
      </c>
      <c r="E59" s="319"/>
      <c r="F59" s="319"/>
      <c r="G59" s="319"/>
      <c r="H59" s="319"/>
      <c r="I59" s="319"/>
      <c r="J59" s="319"/>
      <c r="K59" s="317"/>
    </row>
    <row r="60" s="1" customFormat="1" ht="15" customHeight="1">
      <c r="B60" s="315"/>
      <c r="C60" s="321"/>
      <c r="D60" s="319" t="s">
        <v>1160</v>
      </c>
      <c r="E60" s="319"/>
      <c r="F60" s="319"/>
      <c r="G60" s="319"/>
      <c r="H60" s="319"/>
      <c r="I60" s="319"/>
      <c r="J60" s="319"/>
      <c r="K60" s="317"/>
    </row>
    <row r="61" s="1" customFormat="1" ht="15" customHeight="1">
      <c r="B61" s="315"/>
      <c r="C61" s="321"/>
      <c r="D61" s="319" t="s">
        <v>1161</v>
      </c>
      <c r="E61" s="319"/>
      <c r="F61" s="319"/>
      <c r="G61" s="319"/>
      <c r="H61" s="319"/>
      <c r="I61" s="319"/>
      <c r="J61" s="319"/>
      <c r="K61" s="317"/>
    </row>
    <row r="62" s="1" customFormat="1" ht="15" customHeight="1">
      <c r="B62" s="315"/>
      <c r="C62" s="321"/>
      <c r="D62" s="324" t="s">
        <v>1162</v>
      </c>
      <c r="E62" s="324"/>
      <c r="F62" s="324"/>
      <c r="G62" s="324"/>
      <c r="H62" s="324"/>
      <c r="I62" s="324"/>
      <c r="J62" s="324"/>
      <c r="K62" s="317"/>
    </row>
    <row r="63" s="1" customFormat="1" ht="15" customHeight="1">
      <c r="B63" s="315"/>
      <c r="C63" s="321"/>
      <c r="D63" s="319" t="s">
        <v>1163</v>
      </c>
      <c r="E63" s="319"/>
      <c r="F63" s="319"/>
      <c r="G63" s="319"/>
      <c r="H63" s="319"/>
      <c r="I63" s="319"/>
      <c r="J63" s="319"/>
      <c r="K63" s="317"/>
    </row>
    <row r="64" s="1" customFormat="1" ht="12.75" customHeight="1">
      <c r="B64" s="315"/>
      <c r="C64" s="321"/>
      <c r="D64" s="321"/>
      <c r="E64" s="325"/>
      <c r="F64" s="321"/>
      <c r="G64" s="321"/>
      <c r="H64" s="321"/>
      <c r="I64" s="321"/>
      <c r="J64" s="321"/>
      <c r="K64" s="317"/>
    </row>
    <row r="65" s="1" customFormat="1" ht="15" customHeight="1">
      <c r="B65" s="315"/>
      <c r="C65" s="321"/>
      <c r="D65" s="319" t="s">
        <v>1164</v>
      </c>
      <c r="E65" s="319"/>
      <c r="F65" s="319"/>
      <c r="G65" s="319"/>
      <c r="H65" s="319"/>
      <c r="I65" s="319"/>
      <c r="J65" s="319"/>
      <c r="K65" s="317"/>
    </row>
    <row r="66" s="1" customFormat="1" ht="15" customHeight="1">
      <c r="B66" s="315"/>
      <c r="C66" s="321"/>
      <c r="D66" s="324" t="s">
        <v>1165</v>
      </c>
      <c r="E66" s="324"/>
      <c r="F66" s="324"/>
      <c r="G66" s="324"/>
      <c r="H66" s="324"/>
      <c r="I66" s="324"/>
      <c r="J66" s="324"/>
      <c r="K66" s="317"/>
    </row>
    <row r="67" s="1" customFormat="1" ht="15" customHeight="1">
      <c r="B67" s="315"/>
      <c r="C67" s="321"/>
      <c r="D67" s="319" t="s">
        <v>1166</v>
      </c>
      <c r="E67" s="319"/>
      <c r="F67" s="319"/>
      <c r="G67" s="319"/>
      <c r="H67" s="319"/>
      <c r="I67" s="319"/>
      <c r="J67" s="319"/>
      <c r="K67" s="317"/>
    </row>
    <row r="68" s="1" customFormat="1" ht="15" customHeight="1">
      <c r="B68" s="315"/>
      <c r="C68" s="321"/>
      <c r="D68" s="319" t="s">
        <v>1167</v>
      </c>
      <c r="E68" s="319"/>
      <c r="F68" s="319"/>
      <c r="G68" s="319"/>
      <c r="H68" s="319"/>
      <c r="I68" s="319"/>
      <c r="J68" s="319"/>
      <c r="K68" s="317"/>
    </row>
    <row r="69" s="1" customFormat="1" ht="15" customHeight="1">
      <c r="B69" s="315"/>
      <c r="C69" s="321"/>
      <c r="D69" s="319" t="s">
        <v>1168</v>
      </c>
      <c r="E69" s="319"/>
      <c r="F69" s="319"/>
      <c r="G69" s="319"/>
      <c r="H69" s="319"/>
      <c r="I69" s="319"/>
      <c r="J69" s="319"/>
      <c r="K69" s="317"/>
    </row>
    <row r="70" s="1" customFormat="1" ht="15" customHeight="1">
      <c r="B70" s="315"/>
      <c r="C70" s="321"/>
      <c r="D70" s="319" t="s">
        <v>1169</v>
      </c>
      <c r="E70" s="319"/>
      <c r="F70" s="319"/>
      <c r="G70" s="319"/>
      <c r="H70" s="319"/>
      <c r="I70" s="319"/>
      <c r="J70" s="319"/>
      <c r="K70" s="317"/>
    </row>
    <row r="71" s="1" customFormat="1" ht="12.75" customHeight="1">
      <c r="B71" s="326"/>
      <c r="C71" s="327"/>
      <c r="D71" s="327"/>
      <c r="E71" s="327"/>
      <c r="F71" s="327"/>
      <c r="G71" s="327"/>
      <c r="H71" s="327"/>
      <c r="I71" s="327"/>
      <c r="J71" s="327"/>
      <c r="K71" s="328"/>
    </row>
    <row r="72" s="1" customFormat="1" ht="18.75" customHeight="1">
      <c r="B72" s="329"/>
      <c r="C72" s="329"/>
      <c r="D72" s="329"/>
      <c r="E72" s="329"/>
      <c r="F72" s="329"/>
      <c r="G72" s="329"/>
      <c r="H72" s="329"/>
      <c r="I72" s="329"/>
      <c r="J72" s="329"/>
      <c r="K72" s="330"/>
    </row>
    <row r="73" s="1" customFormat="1" ht="18.75" customHeight="1">
      <c r="B73" s="330"/>
      <c r="C73" s="330"/>
      <c r="D73" s="330"/>
      <c r="E73" s="330"/>
      <c r="F73" s="330"/>
      <c r="G73" s="330"/>
      <c r="H73" s="330"/>
      <c r="I73" s="330"/>
      <c r="J73" s="330"/>
      <c r="K73" s="330"/>
    </row>
    <row r="74" s="1" customFormat="1" ht="7.5" customHeight="1">
      <c r="B74" s="331"/>
      <c r="C74" s="332"/>
      <c r="D74" s="332"/>
      <c r="E74" s="332"/>
      <c r="F74" s="332"/>
      <c r="G74" s="332"/>
      <c r="H74" s="332"/>
      <c r="I74" s="332"/>
      <c r="J74" s="332"/>
      <c r="K74" s="333"/>
    </row>
    <row r="75" s="1" customFormat="1" ht="45" customHeight="1">
      <c r="B75" s="334"/>
      <c r="C75" s="335" t="s">
        <v>1170</v>
      </c>
      <c r="D75" s="335"/>
      <c r="E75" s="335"/>
      <c r="F75" s="335"/>
      <c r="G75" s="335"/>
      <c r="H75" s="335"/>
      <c r="I75" s="335"/>
      <c r="J75" s="335"/>
      <c r="K75" s="336"/>
    </row>
    <row r="76" s="1" customFormat="1" ht="17.25" customHeight="1">
      <c r="B76" s="334"/>
      <c r="C76" s="337" t="s">
        <v>1171</v>
      </c>
      <c r="D76" s="337"/>
      <c r="E76" s="337"/>
      <c r="F76" s="337" t="s">
        <v>1172</v>
      </c>
      <c r="G76" s="338"/>
      <c r="H76" s="337" t="s">
        <v>61</v>
      </c>
      <c r="I76" s="337" t="s">
        <v>64</v>
      </c>
      <c r="J76" s="337" t="s">
        <v>1173</v>
      </c>
      <c r="K76" s="336"/>
    </row>
    <row r="77" s="1" customFormat="1" ht="17.25" customHeight="1">
      <c r="B77" s="334"/>
      <c r="C77" s="339" t="s">
        <v>1174</v>
      </c>
      <c r="D77" s="339"/>
      <c r="E77" s="339"/>
      <c r="F77" s="340" t="s">
        <v>1175</v>
      </c>
      <c r="G77" s="341"/>
      <c r="H77" s="339"/>
      <c r="I77" s="339"/>
      <c r="J77" s="339" t="s">
        <v>1176</v>
      </c>
      <c r="K77" s="336"/>
    </row>
    <row r="78" s="1" customFormat="1" ht="5.25" customHeight="1">
      <c r="B78" s="334"/>
      <c r="C78" s="342"/>
      <c r="D78" s="342"/>
      <c r="E78" s="342"/>
      <c r="F78" s="342"/>
      <c r="G78" s="343"/>
      <c r="H78" s="342"/>
      <c r="I78" s="342"/>
      <c r="J78" s="342"/>
      <c r="K78" s="336"/>
    </row>
    <row r="79" s="1" customFormat="1" ht="15" customHeight="1">
      <c r="B79" s="334"/>
      <c r="C79" s="322" t="s">
        <v>60</v>
      </c>
      <c r="D79" s="342"/>
      <c r="E79" s="342"/>
      <c r="F79" s="344" t="s">
        <v>1177</v>
      </c>
      <c r="G79" s="343"/>
      <c r="H79" s="322" t="s">
        <v>1178</v>
      </c>
      <c r="I79" s="322" t="s">
        <v>1179</v>
      </c>
      <c r="J79" s="322">
        <v>20</v>
      </c>
      <c r="K79" s="336"/>
    </row>
    <row r="80" s="1" customFormat="1" ht="15" customHeight="1">
      <c r="B80" s="334"/>
      <c r="C80" s="322" t="s">
        <v>1180</v>
      </c>
      <c r="D80" s="322"/>
      <c r="E80" s="322"/>
      <c r="F80" s="344" t="s">
        <v>1177</v>
      </c>
      <c r="G80" s="343"/>
      <c r="H80" s="322" t="s">
        <v>1181</v>
      </c>
      <c r="I80" s="322" t="s">
        <v>1179</v>
      </c>
      <c r="J80" s="322">
        <v>120</v>
      </c>
      <c r="K80" s="336"/>
    </row>
    <row r="81" s="1" customFormat="1" ht="15" customHeight="1">
      <c r="B81" s="345"/>
      <c r="C81" s="322" t="s">
        <v>1182</v>
      </c>
      <c r="D81" s="322"/>
      <c r="E81" s="322"/>
      <c r="F81" s="344" t="s">
        <v>1183</v>
      </c>
      <c r="G81" s="343"/>
      <c r="H81" s="322" t="s">
        <v>1184</v>
      </c>
      <c r="I81" s="322" t="s">
        <v>1179</v>
      </c>
      <c r="J81" s="322">
        <v>50</v>
      </c>
      <c r="K81" s="336"/>
    </row>
    <row r="82" s="1" customFormat="1" ht="15" customHeight="1">
      <c r="B82" s="345"/>
      <c r="C82" s="322" t="s">
        <v>1185</v>
      </c>
      <c r="D82" s="322"/>
      <c r="E82" s="322"/>
      <c r="F82" s="344" t="s">
        <v>1177</v>
      </c>
      <c r="G82" s="343"/>
      <c r="H82" s="322" t="s">
        <v>1186</v>
      </c>
      <c r="I82" s="322" t="s">
        <v>1187</v>
      </c>
      <c r="J82" s="322"/>
      <c r="K82" s="336"/>
    </row>
    <row r="83" s="1" customFormat="1" ht="15" customHeight="1">
      <c r="B83" s="345"/>
      <c r="C83" s="346" t="s">
        <v>1188</v>
      </c>
      <c r="D83" s="346"/>
      <c r="E83" s="346"/>
      <c r="F83" s="347" t="s">
        <v>1183</v>
      </c>
      <c r="G83" s="346"/>
      <c r="H83" s="346" t="s">
        <v>1189</v>
      </c>
      <c r="I83" s="346" t="s">
        <v>1179</v>
      </c>
      <c r="J83" s="346">
        <v>15</v>
      </c>
      <c r="K83" s="336"/>
    </row>
    <row r="84" s="1" customFormat="1" ht="15" customHeight="1">
      <c r="B84" s="345"/>
      <c r="C84" s="346" t="s">
        <v>1190</v>
      </c>
      <c r="D84" s="346"/>
      <c r="E84" s="346"/>
      <c r="F84" s="347" t="s">
        <v>1183</v>
      </c>
      <c r="G84" s="346"/>
      <c r="H84" s="346" t="s">
        <v>1191</v>
      </c>
      <c r="I84" s="346" t="s">
        <v>1179</v>
      </c>
      <c r="J84" s="346">
        <v>15</v>
      </c>
      <c r="K84" s="336"/>
    </row>
    <row r="85" s="1" customFormat="1" ht="15" customHeight="1">
      <c r="B85" s="345"/>
      <c r="C85" s="346" t="s">
        <v>1192</v>
      </c>
      <c r="D85" s="346"/>
      <c r="E85" s="346"/>
      <c r="F85" s="347" t="s">
        <v>1183</v>
      </c>
      <c r="G85" s="346"/>
      <c r="H85" s="346" t="s">
        <v>1193</v>
      </c>
      <c r="I85" s="346" t="s">
        <v>1179</v>
      </c>
      <c r="J85" s="346">
        <v>20</v>
      </c>
      <c r="K85" s="336"/>
    </row>
    <row r="86" s="1" customFormat="1" ht="15" customHeight="1">
      <c r="B86" s="345"/>
      <c r="C86" s="346" t="s">
        <v>1194</v>
      </c>
      <c r="D86" s="346"/>
      <c r="E86" s="346"/>
      <c r="F86" s="347" t="s">
        <v>1183</v>
      </c>
      <c r="G86" s="346"/>
      <c r="H86" s="346" t="s">
        <v>1195</v>
      </c>
      <c r="I86" s="346" t="s">
        <v>1179</v>
      </c>
      <c r="J86" s="346">
        <v>20</v>
      </c>
      <c r="K86" s="336"/>
    </row>
    <row r="87" s="1" customFormat="1" ht="15" customHeight="1">
      <c r="B87" s="345"/>
      <c r="C87" s="322" t="s">
        <v>1196</v>
      </c>
      <c r="D87" s="322"/>
      <c r="E87" s="322"/>
      <c r="F87" s="344" t="s">
        <v>1183</v>
      </c>
      <c r="G87" s="343"/>
      <c r="H87" s="322" t="s">
        <v>1197</v>
      </c>
      <c r="I87" s="322" t="s">
        <v>1179</v>
      </c>
      <c r="J87" s="322">
        <v>50</v>
      </c>
      <c r="K87" s="336"/>
    </row>
    <row r="88" s="1" customFormat="1" ht="15" customHeight="1">
      <c r="B88" s="345"/>
      <c r="C88" s="322" t="s">
        <v>1198</v>
      </c>
      <c r="D88" s="322"/>
      <c r="E88" s="322"/>
      <c r="F88" s="344" t="s">
        <v>1183</v>
      </c>
      <c r="G88" s="343"/>
      <c r="H88" s="322" t="s">
        <v>1199</v>
      </c>
      <c r="I88" s="322" t="s">
        <v>1179</v>
      </c>
      <c r="J88" s="322">
        <v>20</v>
      </c>
      <c r="K88" s="336"/>
    </row>
    <row r="89" s="1" customFormat="1" ht="15" customHeight="1">
      <c r="B89" s="345"/>
      <c r="C89" s="322" t="s">
        <v>1200</v>
      </c>
      <c r="D89" s="322"/>
      <c r="E89" s="322"/>
      <c r="F89" s="344" t="s">
        <v>1183</v>
      </c>
      <c r="G89" s="343"/>
      <c r="H89" s="322" t="s">
        <v>1201</v>
      </c>
      <c r="I89" s="322" t="s">
        <v>1179</v>
      </c>
      <c r="J89" s="322">
        <v>20</v>
      </c>
      <c r="K89" s="336"/>
    </row>
    <row r="90" s="1" customFormat="1" ht="15" customHeight="1">
      <c r="B90" s="345"/>
      <c r="C90" s="322" t="s">
        <v>1202</v>
      </c>
      <c r="D90" s="322"/>
      <c r="E90" s="322"/>
      <c r="F90" s="344" t="s">
        <v>1183</v>
      </c>
      <c r="G90" s="343"/>
      <c r="H90" s="322" t="s">
        <v>1203</v>
      </c>
      <c r="I90" s="322" t="s">
        <v>1179</v>
      </c>
      <c r="J90" s="322">
        <v>50</v>
      </c>
      <c r="K90" s="336"/>
    </row>
    <row r="91" s="1" customFormat="1" ht="15" customHeight="1">
      <c r="B91" s="345"/>
      <c r="C91" s="322" t="s">
        <v>1204</v>
      </c>
      <c r="D91" s="322"/>
      <c r="E91" s="322"/>
      <c r="F91" s="344" t="s">
        <v>1183</v>
      </c>
      <c r="G91" s="343"/>
      <c r="H91" s="322" t="s">
        <v>1204</v>
      </c>
      <c r="I91" s="322" t="s">
        <v>1179</v>
      </c>
      <c r="J91" s="322">
        <v>50</v>
      </c>
      <c r="K91" s="336"/>
    </row>
    <row r="92" s="1" customFormat="1" ht="15" customHeight="1">
      <c r="B92" s="345"/>
      <c r="C92" s="322" t="s">
        <v>1205</v>
      </c>
      <c r="D92" s="322"/>
      <c r="E92" s="322"/>
      <c r="F92" s="344" t="s">
        <v>1183</v>
      </c>
      <c r="G92" s="343"/>
      <c r="H92" s="322" t="s">
        <v>1206</v>
      </c>
      <c r="I92" s="322" t="s">
        <v>1179</v>
      </c>
      <c r="J92" s="322">
        <v>255</v>
      </c>
      <c r="K92" s="336"/>
    </row>
    <row r="93" s="1" customFormat="1" ht="15" customHeight="1">
      <c r="B93" s="345"/>
      <c r="C93" s="322" t="s">
        <v>1207</v>
      </c>
      <c r="D93" s="322"/>
      <c r="E93" s="322"/>
      <c r="F93" s="344" t="s">
        <v>1177</v>
      </c>
      <c r="G93" s="343"/>
      <c r="H93" s="322" t="s">
        <v>1208</v>
      </c>
      <c r="I93" s="322" t="s">
        <v>1209</v>
      </c>
      <c r="J93" s="322"/>
      <c r="K93" s="336"/>
    </row>
    <row r="94" s="1" customFormat="1" ht="15" customHeight="1">
      <c r="B94" s="345"/>
      <c r="C94" s="322" t="s">
        <v>1210</v>
      </c>
      <c r="D94" s="322"/>
      <c r="E94" s="322"/>
      <c r="F94" s="344" t="s">
        <v>1177</v>
      </c>
      <c r="G94" s="343"/>
      <c r="H94" s="322" t="s">
        <v>1211</v>
      </c>
      <c r="I94" s="322" t="s">
        <v>1212</v>
      </c>
      <c r="J94" s="322"/>
      <c r="K94" s="336"/>
    </row>
    <row r="95" s="1" customFormat="1" ht="15" customHeight="1">
      <c r="B95" s="345"/>
      <c r="C95" s="322" t="s">
        <v>1213</v>
      </c>
      <c r="D95" s="322"/>
      <c r="E95" s="322"/>
      <c r="F95" s="344" t="s">
        <v>1177</v>
      </c>
      <c r="G95" s="343"/>
      <c r="H95" s="322" t="s">
        <v>1213</v>
      </c>
      <c r="I95" s="322" t="s">
        <v>1212</v>
      </c>
      <c r="J95" s="322"/>
      <c r="K95" s="336"/>
    </row>
    <row r="96" s="1" customFormat="1" ht="15" customHeight="1">
      <c r="B96" s="345"/>
      <c r="C96" s="322" t="s">
        <v>45</v>
      </c>
      <c r="D96" s="322"/>
      <c r="E96" s="322"/>
      <c r="F96" s="344" t="s">
        <v>1177</v>
      </c>
      <c r="G96" s="343"/>
      <c r="H96" s="322" t="s">
        <v>1214</v>
      </c>
      <c r="I96" s="322" t="s">
        <v>1212</v>
      </c>
      <c r="J96" s="322"/>
      <c r="K96" s="336"/>
    </row>
    <row r="97" s="1" customFormat="1" ht="15" customHeight="1">
      <c r="B97" s="345"/>
      <c r="C97" s="322" t="s">
        <v>55</v>
      </c>
      <c r="D97" s="322"/>
      <c r="E97" s="322"/>
      <c r="F97" s="344" t="s">
        <v>1177</v>
      </c>
      <c r="G97" s="343"/>
      <c r="H97" s="322" t="s">
        <v>1215</v>
      </c>
      <c r="I97" s="322" t="s">
        <v>1212</v>
      </c>
      <c r="J97" s="322"/>
      <c r="K97" s="336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</row>
    <row r="101" s="1" customFormat="1" ht="7.5" customHeight="1">
      <c r="B101" s="331"/>
      <c r="C101" s="332"/>
      <c r="D101" s="332"/>
      <c r="E101" s="332"/>
      <c r="F101" s="332"/>
      <c r="G101" s="332"/>
      <c r="H101" s="332"/>
      <c r="I101" s="332"/>
      <c r="J101" s="332"/>
      <c r="K101" s="333"/>
    </row>
    <row r="102" s="1" customFormat="1" ht="45" customHeight="1">
      <c r="B102" s="334"/>
      <c r="C102" s="335" t="s">
        <v>1216</v>
      </c>
      <c r="D102" s="335"/>
      <c r="E102" s="335"/>
      <c r="F102" s="335"/>
      <c r="G102" s="335"/>
      <c r="H102" s="335"/>
      <c r="I102" s="335"/>
      <c r="J102" s="335"/>
      <c r="K102" s="336"/>
    </row>
    <row r="103" s="1" customFormat="1" ht="17.25" customHeight="1">
      <c r="B103" s="334"/>
      <c r="C103" s="337" t="s">
        <v>1171</v>
      </c>
      <c r="D103" s="337"/>
      <c r="E103" s="337"/>
      <c r="F103" s="337" t="s">
        <v>1172</v>
      </c>
      <c r="G103" s="338"/>
      <c r="H103" s="337" t="s">
        <v>61</v>
      </c>
      <c r="I103" s="337" t="s">
        <v>64</v>
      </c>
      <c r="J103" s="337" t="s">
        <v>1173</v>
      </c>
      <c r="K103" s="336"/>
    </row>
    <row r="104" s="1" customFormat="1" ht="17.25" customHeight="1">
      <c r="B104" s="334"/>
      <c r="C104" s="339" t="s">
        <v>1174</v>
      </c>
      <c r="D104" s="339"/>
      <c r="E104" s="339"/>
      <c r="F104" s="340" t="s">
        <v>1175</v>
      </c>
      <c r="G104" s="341"/>
      <c r="H104" s="339"/>
      <c r="I104" s="339"/>
      <c r="J104" s="339" t="s">
        <v>1176</v>
      </c>
      <c r="K104" s="336"/>
    </row>
    <row r="105" s="1" customFormat="1" ht="5.25" customHeight="1">
      <c r="B105" s="334"/>
      <c r="C105" s="337"/>
      <c r="D105" s="337"/>
      <c r="E105" s="337"/>
      <c r="F105" s="337"/>
      <c r="G105" s="353"/>
      <c r="H105" s="337"/>
      <c r="I105" s="337"/>
      <c r="J105" s="337"/>
      <c r="K105" s="336"/>
    </row>
    <row r="106" s="1" customFormat="1" ht="15" customHeight="1">
      <c r="B106" s="334"/>
      <c r="C106" s="322" t="s">
        <v>60</v>
      </c>
      <c r="D106" s="342"/>
      <c r="E106" s="342"/>
      <c r="F106" s="344" t="s">
        <v>1177</v>
      </c>
      <c r="G106" s="353"/>
      <c r="H106" s="322" t="s">
        <v>1217</v>
      </c>
      <c r="I106" s="322" t="s">
        <v>1179</v>
      </c>
      <c r="J106" s="322">
        <v>20</v>
      </c>
      <c r="K106" s="336"/>
    </row>
    <row r="107" s="1" customFormat="1" ht="15" customHeight="1">
      <c r="B107" s="334"/>
      <c r="C107" s="322" t="s">
        <v>1180</v>
      </c>
      <c r="D107" s="322"/>
      <c r="E107" s="322"/>
      <c r="F107" s="344" t="s">
        <v>1177</v>
      </c>
      <c r="G107" s="322"/>
      <c r="H107" s="322" t="s">
        <v>1217</v>
      </c>
      <c r="I107" s="322" t="s">
        <v>1179</v>
      </c>
      <c r="J107" s="322">
        <v>120</v>
      </c>
      <c r="K107" s="336"/>
    </row>
    <row r="108" s="1" customFormat="1" ht="15" customHeight="1">
      <c r="B108" s="345"/>
      <c r="C108" s="322" t="s">
        <v>1182</v>
      </c>
      <c r="D108" s="322"/>
      <c r="E108" s="322"/>
      <c r="F108" s="344" t="s">
        <v>1183</v>
      </c>
      <c r="G108" s="322"/>
      <c r="H108" s="322" t="s">
        <v>1217</v>
      </c>
      <c r="I108" s="322" t="s">
        <v>1179</v>
      </c>
      <c r="J108" s="322">
        <v>50</v>
      </c>
      <c r="K108" s="336"/>
    </row>
    <row r="109" s="1" customFormat="1" ht="15" customHeight="1">
      <c r="B109" s="345"/>
      <c r="C109" s="322" t="s">
        <v>1185</v>
      </c>
      <c r="D109" s="322"/>
      <c r="E109" s="322"/>
      <c r="F109" s="344" t="s">
        <v>1177</v>
      </c>
      <c r="G109" s="322"/>
      <c r="H109" s="322" t="s">
        <v>1217</v>
      </c>
      <c r="I109" s="322" t="s">
        <v>1187</v>
      </c>
      <c r="J109" s="322"/>
      <c r="K109" s="336"/>
    </row>
    <row r="110" s="1" customFormat="1" ht="15" customHeight="1">
      <c r="B110" s="345"/>
      <c r="C110" s="322" t="s">
        <v>1196</v>
      </c>
      <c r="D110" s="322"/>
      <c r="E110" s="322"/>
      <c r="F110" s="344" t="s">
        <v>1183</v>
      </c>
      <c r="G110" s="322"/>
      <c r="H110" s="322" t="s">
        <v>1217</v>
      </c>
      <c r="I110" s="322" t="s">
        <v>1179</v>
      </c>
      <c r="J110" s="322">
        <v>50</v>
      </c>
      <c r="K110" s="336"/>
    </row>
    <row r="111" s="1" customFormat="1" ht="15" customHeight="1">
      <c r="B111" s="345"/>
      <c r="C111" s="322" t="s">
        <v>1204</v>
      </c>
      <c r="D111" s="322"/>
      <c r="E111" s="322"/>
      <c r="F111" s="344" t="s">
        <v>1183</v>
      </c>
      <c r="G111" s="322"/>
      <c r="H111" s="322" t="s">
        <v>1217</v>
      </c>
      <c r="I111" s="322" t="s">
        <v>1179</v>
      </c>
      <c r="J111" s="322">
        <v>50</v>
      </c>
      <c r="K111" s="336"/>
    </row>
    <row r="112" s="1" customFormat="1" ht="15" customHeight="1">
      <c r="B112" s="345"/>
      <c r="C112" s="322" t="s">
        <v>1202</v>
      </c>
      <c r="D112" s="322"/>
      <c r="E112" s="322"/>
      <c r="F112" s="344" t="s">
        <v>1183</v>
      </c>
      <c r="G112" s="322"/>
      <c r="H112" s="322" t="s">
        <v>1217</v>
      </c>
      <c r="I112" s="322" t="s">
        <v>1179</v>
      </c>
      <c r="J112" s="322">
        <v>50</v>
      </c>
      <c r="K112" s="336"/>
    </row>
    <row r="113" s="1" customFormat="1" ht="15" customHeight="1">
      <c r="B113" s="345"/>
      <c r="C113" s="322" t="s">
        <v>60</v>
      </c>
      <c r="D113" s="322"/>
      <c r="E113" s="322"/>
      <c r="F113" s="344" t="s">
        <v>1177</v>
      </c>
      <c r="G113" s="322"/>
      <c r="H113" s="322" t="s">
        <v>1218</v>
      </c>
      <c r="I113" s="322" t="s">
        <v>1179</v>
      </c>
      <c r="J113" s="322">
        <v>20</v>
      </c>
      <c r="K113" s="336"/>
    </row>
    <row r="114" s="1" customFormat="1" ht="15" customHeight="1">
      <c r="B114" s="345"/>
      <c r="C114" s="322" t="s">
        <v>1219</v>
      </c>
      <c r="D114" s="322"/>
      <c r="E114" s="322"/>
      <c r="F114" s="344" t="s">
        <v>1177</v>
      </c>
      <c r="G114" s="322"/>
      <c r="H114" s="322" t="s">
        <v>1220</v>
      </c>
      <c r="I114" s="322" t="s">
        <v>1179</v>
      </c>
      <c r="J114" s="322">
        <v>120</v>
      </c>
      <c r="K114" s="336"/>
    </row>
    <row r="115" s="1" customFormat="1" ht="15" customHeight="1">
      <c r="B115" s="345"/>
      <c r="C115" s="322" t="s">
        <v>45</v>
      </c>
      <c r="D115" s="322"/>
      <c r="E115" s="322"/>
      <c r="F115" s="344" t="s">
        <v>1177</v>
      </c>
      <c r="G115" s="322"/>
      <c r="H115" s="322" t="s">
        <v>1221</v>
      </c>
      <c r="I115" s="322" t="s">
        <v>1212</v>
      </c>
      <c r="J115" s="322"/>
      <c r="K115" s="336"/>
    </row>
    <row r="116" s="1" customFormat="1" ht="15" customHeight="1">
      <c r="B116" s="345"/>
      <c r="C116" s="322" t="s">
        <v>55</v>
      </c>
      <c r="D116" s="322"/>
      <c r="E116" s="322"/>
      <c r="F116" s="344" t="s">
        <v>1177</v>
      </c>
      <c r="G116" s="322"/>
      <c r="H116" s="322" t="s">
        <v>1222</v>
      </c>
      <c r="I116" s="322" t="s">
        <v>1212</v>
      </c>
      <c r="J116" s="322"/>
      <c r="K116" s="336"/>
    </row>
    <row r="117" s="1" customFormat="1" ht="15" customHeight="1">
      <c r="B117" s="345"/>
      <c r="C117" s="322" t="s">
        <v>64</v>
      </c>
      <c r="D117" s="322"/>
      <c r="E117" s="322"/>
      <c r="F117" s="344" t="s">
        <v>1177</v>
      </c>
      <c r="G117" s="322"/>
      <c r="H117" s="322" t="s">
        <v>1223</v>
      </c>
      <c r="I117" s="322" t="s">
        <v>1224</v>
      </c>
      <c r="J117" s="322"/>
      <c r="K117" s="336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19"/>
      <c r="D119" s="319"/>
      <c r="E119" s="319"/>
      <c r="F119" s="356"/>
      <c r="G119" s="319"/>
      <c r="H119" s="319"/>
      <c r="I119" s="319"/>
      <c r="J119" s="319"/>
      <c r="K119" s="355"/>
    </row>
    <row r="120" s="1" customFormat="1" ht="18.75" customHeight="1">
      <c r="B120" s="330"/>
      <c r="C120" s="330"/>
      <c r="D120" s="330"/>
      <c r="E120" s="330"/>
      <c r="F120" s="330"/>
      <c r="G120" s="330"/>
      <c r="H120" s="330"/>
      <c r="I120" s="330"/>
      <c r="J120" s="330"/>
      <c r="K120" s="330"/>
    </row>
    <row r="121" s="1" customFormat="1" ht="7.5" customHeight="1">
      <c r="B121" s="357"/>
      <c r="C121" s="358"/>
      <c r="D121" s="358"/>
      <c r="E121" s="358"/>
      <c r="F121" s="358"/>
      <c r="G121" s="358"/>
      <c r="H121" s="358"/>
      <c r="I121" s="358"/>
      <c r="J121" s="358"/>
      <c r="K121" s="359"/>
    </row>
    <row r="122" s="1" customFormat="1" ht="45" customHeight="1">
      <c r="B122" s="360"/>
      <c r="C122" s="313" t="s">
        <v>1225</v>
      </c>
      <c r="D122" s="313"/>
      <c r="E122" s="313"/>
      <c r="F122" s="313"/>
      <c r="G122" s="313"/>
      <c r="H122" s="313"/>
      <c r="I122" s="313"/>
      <c r="J122" s="313"/>
      <c r="K122" s="361"/>
    </row>
    <row r="123" s="1" customFormat="1" ht="17.25" customHeight="1">
      <c r="B123" s="362"/>
      <c r="C123" s="337" t="s">
        <v>1171</v>
      </c>
      <c r="D123" s="337"/>
      <c r="E123" s="337"/>
      <c r="F123" s="337" t="s">
        <v>1172</v>
      </c>
      <c r="G123" s="338"/>
      <c r="H123" s="337" t="s">
        <v>61</v>
      </c>
      <c r="I123" s="337" t="s">
        <v>64</v>
      </c>
      <c r="J123" s="337" t="s">
        <v>1173</v>
      </c>
      <c r="K123" s="363"/>
    </row>
    <row r="124" s="1" customFormat="1" ht="17.25" customHeight="1">
      <c r="B124" s="362"/>
      <c r="C124" s="339" t="s">
        <v>1174</v>
      </c>
      <c r="D124" s="339"/>
      <c r="E124" s="339"/>
      <c r="F124" s="340" t="s">
        <v>1175</v>
      </c>
      <c r="G124" s="341"/>
      <c r="H124" s="339"/>
      <c r="I124" s="339"/>
      <c r="J124" s="339" t="s">
        <v>1176</v>
      </c>
      <c r="K124" s="363"/>
    </row>
    <row r="125" s="1" customFormat="1" ht="5.25" customHeight="1">
      <c r="B125" s="364"/>
      <c r="C125" s="342"/>
      <c r="D125" s="342"/>
      <c r="E125" s="342"/>
      <c r="F125" s="342"/>
      <c r="G125" s="322"/>
      <c r="H125" s="342"/>
      <c r="I125" s="342"/>
      <c r="J125" s="342"/>
      <c r="K125" s="365"/>
    </row>
    <row r="126" s="1" customFormat="1" ht="15" customHeight="1">
      <c r="B126" s="364"/>
      <c r="C126" s="322" t="s">
        <v>1180</v>
      </c>
      <c r="D126" s="342"/>
      <c r="E126" s="342"/>
      <c r="F126" s="344" t="s">
        <v>1177</v>
      </c>
      <c r="G126" s="322"/>
      <c r="H126" s="322" t="s">
        <v>1217</v>
      </c>
      <c r="I126" s="322" t="s">
        <v>1179</v>
      </c>
      <c r="J126" s="322">
        <v>120</v>
      </c>
      <c r="K126" s="366"/>
    </row>
    <row r="127" s="1" customFormat="1" ht="15" customHeight="1">
      <c r="B127" s="364"/>
      <c r="C127" s="322" t="s">
        <v>1226</v>
      </c>
      <c r="D127" s="322"/>
      <c r="E127" s="322"/>
      <c r="F127" s="344" t="s">
        <v>1177</v>
      </c>
      <c r="G127" s="322"/>
      <c r="H127" s="322" t="s">
        <v>1227</v>
      </c>
      <c r="I127" s="322" t="s">
        <v>1179</v>
      </c>
      <c r="J127" s="322" t="s">
        <v>1228</v>
      </c>
      <c r="K127" s="366"/>
    </row>
    <row r="128" s="1" customFormat="1" ht="15" customHeight="1">
      <c r="B128" s="364"/>
      <c r="C128" s="322" t="s">
        <v>94</v>
      </c>
      <c r="D128" s="322"/>
      <c r="E128" s="322"/>
      <c r="F128" s="344" t="s">
        <v>1177</v>
      </c>
      <c r="G128" s="322"/>
      <c r="H128" s="322" t="s">
        <v>1229</v>
      </c>
      <c r="I128" s="322" t="s">
        <v>1179</v>
      </c>
      <c r="J128" s="322" t="s">
        <v>1228</v>
      </c>
      <c r="K128" s="366"/>
    </row>
    <row r="129" s="1" customFormat="1" ht="15" customHeight="1">
      <c r="B129" s="364"/>
      <c r="C129" s="322" t="s">
        <v>1188</v>
      </c>
      <c r="D129" s="322"/>
      <c r="E129" s="322"/>
      <c r="F129" s="344" t="s">
        <v>1183</v>
      </c>
      <c r="G129" s="322"/>
      <c r="H129" s="322" t="s">
        <v>1189</v>
      </c>
      <c r="I129" s="322" t="s">
        <v>1179</v>
      </c>
      <c r="J129" s="322">
        <v>15</v>
      </c>
      <c r="K129" s="366"/>
    </row>
    <row r="130" s="1" customFormat="1" ht="15" customHeight="1">
      <c r="B130" s="364"/>
      <c r="C130" s="346" t="s">
        <v>1190</v>
      </c>
      <c r="D130" s="346"/>
      <c r="E130" s="346"/>
      <c r="F130" s="347" t="s">
        <v>1183</v>
      </c>
      <c r="G130" s="346"/>
      <c r="H130" s="346" t="s">
        <v>1191</v>
      </c>
      <c r="I130" s="346" t="s">
        <v>1179</v>
      </c>
      <c r="J130" s="346">
        <v>15</v>
      </c>
      <c r="K130" s="366"/>
    </row>
    <row r="131" s="1" customFormat="1" ht="15" customHeight="1">
      <c r="B131" s="364"/>
      <c r="C131" s="346" t="s">
        <v>1192</v>
      </c>
      <c r="D131" s="346"/>
      <c r="E131" s="346"/>
      <c r="F131" s="347" t="s">
        <v>1183</v>
      </c>
      <c r="G131" s="346"/>
      <c r="H131" s="346" t="s">
        <v>1193</v>
      </c>
      <c r="I131" s="346" t="s">
        <v>1179</v>
      </c>
      <c r="J131" s="346">
        <v>20</v>
      </c>
      <c r="K131" s="366"/>
    </row>
    <row r="132" s="1" customFormat="1" ht="15" customHeight="1">
      <c r="B132" s="364"/>
      <c r="C132" s="346" t="s">
        <v>1194</v>
      </c>
      <c r="D132" s="346"/>
      <c r="E132" s="346"/>
      <c r="F132" s="347" t="s">
        <v>1183</v>
      </c>
      <c r="G132" s="346"/>
      <c r="H132" s="346" t="s">
        <v>1195</v>
      </c>
      <c r="I132" s="346" t="s">
        <v>1179</v>
      </c>
      <c r="J132" s="346">
        <v>20</v>
      </c>
      <c r="K132" s="366"/>
    </row>
    <row r="133" s="1" customFormat="1" ht="15" customHeight="1">
      <c r="B133" s="364"/>
      <c r="C133" s="322" t="s">
        <v>1182</v>
      </c>
      <c r="D133" s="322"/>
      <c r="E133" s="322"/>
      <c r="F133" s="344" t="s">
        <v>1183</v>
      </c>
      <c r="G133" s="322"/>
      <c r="H133" s="322" t="s">
        <v>1217</v>
      </c>
      <c r="I133" s="322" t="s">
        <v>1179</v>
      </c>
      <c r="J133" s="322">
        <v>50</v>
      </c>
      <c r="K133" s="366"/>
    </row>
    <row r="134" s="1" customFormat="1" ht="15" customHeight="1">
      <c r="B134" s="364"/>
      <c r="C134" s="322" t="s">
        <v>1196</v>
      </c>
      <c r="D134" s="322"/>
      <c r="E134" s="322"/>
      <c r="F134" s="344" t="s">
        <v>1183</v>
      </c>
      <c r="G134" s="322"/>
      <c r="H134" s="322" t="s">
        <v>1217</v>
      </c>
      <c r="I134" s="322" t="s">
        <v>1179</v>
      </c>
      <c r="J134" s="322">
        <v>50</v>
      </c>
      <c r="K134" s="366"/>
    </row>
    <row r="135" s="1" customFormat="1" ht="15" customHeight="1">
      <c r="B135" s="364"/>
      <c r="C135" s="322" t="s">
        <v>1202</v>
      </c>
      <c r="D135" s="322"/>
      <c r="E135" s="322"/>
      <c r="F135" s="344" t="s">
        <v>1183</v>
      </c>
      <c r="G135" s="322"/>
      <c r="H135" s="322" t="s">
        <v>1217</v>
      </c>
      <c r="I135" s="322" t="s">
        <v>1179</v>
      </c>
      <c r="J135" s="322">
        <v>50</v>
      </c>
      <c r="K135" s="366"/>
    </row>
    <row r="136" s="1" customFormat="1" ht="15" customHeight="1">
      <c r="B136" s="364"/>
      <c r="C136" s="322" t="s">
        <v>1204</v>
      </c>
      <c r="D136" s="322"/>
      <c r="E136" s="322"/>
      <c r="F136" s="344" t="s">
        <v>1183</v>
      </c>
      <c r="G136" s="322"/>
      <c r="H136" s="322" t="s">
        <v>1217</v>
      </c>
      <c r="I136" s="322" t="s">
        <v>1179</v>
      </c>
      <c r="J136" s="322">
        <v>50</v>
      </c>
      <c r="K136" s="366"/>
    </row>
    <row r="137" s="1" customFormat="1" ht="15" customHeight="1">
      <c r="B137" s="364"/>
      <c r="C137" s="322" t="s">
        <v>1205</v>
      </c>
      <c r="D137" s="322"/>
      <c r="E137" s="322"/>
      <c r="F137" s="344" t="s">
        <v>1183</v>
      </c>
      <c r="G137" s="322"/>
      <c r="H137" s="322" t="s">
        <v>1230</v>
      </c>
      <c r="I137" s="322" t="s">
        <v>1179</v>
      </c>
      <c r="J137" s="322">
        <v>255</v>
      </c>
      <c r="K137" s="366"/>
    </row>
    <row r="138" s="1" customFormat="1" ht="15" customHeight="1">
      <c r="B138" s="364"/>
      <c r="C138" s="322" t="s">
        <v>1207</v>
      </c>
      <c r="D138" s="322"/>
      <c r="E138" s="322"/>
      <c r="F138" s="344" t="s">
        <v>1177</v>
      </c>
      <c r="G138" s="322"/>
      <c r="H138" s="322" t="s">
        <v>1231</v>
      </c>
      <c r="I138" s="322" t="s">
        <v>1209</v>
      </c>
      <c r="J138" s="322"/>
      <c r="K138" s="366"/>
    </row>
    <row r="139" s="1" customFormat="1" ht="15" customHeight="1">
      <c r="B139" s="364"/>
      <c r="C139" s="322" t="s">
        <v>1210</v>
      </c>
      <c r="D139" s="322"/>
      <c r="E139" s="322"/>
      <c r="F139" s="344" t="s">
        <v>1177</v>
      </c>
      <c r="G139" s="322"/>
      <c r="H139" s="322" t="s">
        <v>1232</v>
      </c>
      <c r="I139" s="322" t="s">
        <v>1212</v>
      </c>
      <c r="J139" s="322"/>
      <c r="K139" s="366"/>
    </row>
    <row r="140" s="1" customFormat="1" ht="15" customHeight="1">
      <c r="B140" s="364"/>
      <c r="C140" s="322" t="s">
        <v>1213</v>
      </c>
      <c r="D140" s="322"/>
      <c r="E140" s="322"/>
      <c r="F140" s="344" t="s">
        <v>1177</v>
      </c>
      <c r="G140" s="322"/>
      <c r="H140" s="322" t="s">
        <v>1213</v>
      </c>
      <c r="I140" s="322" t="s">
        <v>1212</v>
      </c>
      <c r="J140" s="322"/>
      <c r="K140" s="366"/>
    </row>
    <row r="141" s="1" customFormat="1" ht="15" customHeight="1">
      <c r="B141" s="364"/>
      <c r="C141" s="322" t="s">
        <v>45</v>
      </c>
      <c r="D141" s="322"/>
      <c r="E141" s="322"/>
      <c r="F141" s="344" t="s">
        <v>1177</v>
      </c>
      <c r="G141" s="322"/>
      <c r="H141" s="322" t="s">
        <v>1233</v>
      </c>
      <c r="I141" s="322" t="s">
        <v>1212</v>
      </c>
      <c r="J141" s="322"/>
      <c r="K141" s="366"/>
    </row>
    <row r="142" s="1" customFormat="1" ht="15" customHeight="1">
      <c r="B142" s="364"/>
      <c r="C142" s="322" t="s">
        <v>1234</v>
      </c>
      <c r="D142" s="322"/>
      <c r="E142" s="322"/>
      <c r="F142" s="344" t="s">
        <v>1177</v>
      </c>
      <c r="G142" s="322"/>
      <c r="H142" s="322" t="s">
        <v>1235</v>
      </c>
      <c r="I142" s="322" t="s">
        <v>1212</v>
      </c>
      <c r="J142" s="322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19"/>
      <c r="C144" s="319"/>
      <c r="D144" s="319"/>
      <c r="E144" s="319"/>
      <c r="F144" s="356"/>
      <c r="G144" s="319"/>
      <c r="H144" s="319"/>
      <c r="I144" s="319"/>
      <c r="J144" s="319"/>
      <c r="K144" s="319"/>
    </row>
    <row r="145" s="1" customFormat="1" ht="18.75" customHeight="1">
      <c r="B145" s="330"/>
      <c r="C145" s="330"/>
      <c r="D145" s="330"/>
      <c r="E145" s="330"/>
      <c r="F145" s="330"/>
      <c r="G145" s="330"/>
      <c r="H145" s="330"/>
      <c r="I145" s="330"/>
      <c r="J145" s="330"/>
      <c r="K145" s="330"/>
    </row>
    <row r="146" s="1" customFormat="1" ht="7.5" customHeight="1">
      <c r="B146" s="331"/>
      <c r="C146" s="332"/>
      <c r="D146" s="332"/>
      <c r="E146" s="332"/>
      <c r="F146" s="332"/>
      <c r="G146" s="332"/>
      <c r="H146" s="332"/>
      <c r="I146" s="332"/>
      <c r="J146" s="332"/>
      <c r="K146" s="333"/>
    </row>
    <row r="147" s="1" customFormat="1" ht="45" customHeight="1">
      <c r="B147" s="334"/>
      <c r="C147" s="335" t="s">
        <v>1236</v>
      </c>
      <c r="D147" s="335"/>
      <c r="E147" s="335"/>
      <c r="F147" s="335"/>
      <c r="G147" s="335"/>
      <c r="H147" s="335"/>
      <c r="I147" s="335"/>
      <c r="J147" s="335"/>
      <c r="K147" s="336"/>
    </row>
    <row r="148" s="1" customFormat="1" ht="17.25" customHeight="1">
      <c r="B148" s="334"/>
      <c r="C148" s="337" t="s">
        <v>1171</v>
      </c>
      <c r="D148" s="337"/>
      <c r="E148" s="337"/>
      <c r="F148" s="337" t="s">
        <v>1172</v>
      </c>
      <c r="G148" s="338"/>
      <c r="H148" s="337" t="s">
        <v>61</v>
      </c>
      <c r="I148" s="337" t="s">
        <v>64</v>
      </c>
      <c r="J148" s="337" t="s">
        <v>1173</v>
      </c>
      <c r="K148" s="336"/>
    </row>
    <row r="149" s="1" customFormat="1" ht="17.25" customHeight="1">
      <c r="B149" s="334"/>
      <c r="C149" s="339" t="s">
        <v>1174</v>
      </c>
      <c r="D149" s="339"/>
      <c r="E149" s="339"/>
      <c r="F149" s="340" t="s">
        <v>1175</v>
      </c>
      <c r="G149" s="341"/>
      <c r="H149" s="339"/>
      <c r="I149" s="339"/>
      <c r="J149" s="339" t="s">
        <v>1176</v>
      </c>
      <c r="K149" s="336"/>
    </row>
    <row r="150" s="1" customFormat="1" ht="5.25" customHeight="1">
      <c r="B150" s="345"/>
      <c r="C150" s="342"/>
      <c r="D150" s="342"/>
      <c r="E150" s="342"/>
      <c r="F150" s="342"/>
      <c r="G150" s="343"/>
      <c r="H150" s="342"/>
      <c r="I150" s="342"/>
      <c r="J150" s="342"/>
      <c r="K150" s="366"/>
    </row>
    <row r="151" s="1" customFormat="1" ht="15" customHeight="1">
      <c r="B151" s="345"/>
      <c r="C151" s="370" t="s">
        <v>1180</v>
      </c>
      <c r="D151" s="322"/>
      <c r="E151" s="322"/>
      <c r="F151" s="371" t="s">
        <v>1177</v>
      </c>
      <c r="G151" s="322"/>
      <c r="H151" s="370" t="s">
        <v>1217</v>
      </c>
      <c r="I151" s="370" t="s">
        <v>1179</v>
      </c>
      <c r="J151" s="370">
        <v>120</v>
      </c>
      <c r="K151" s="366"/>
    </row>
    <row r="152" s="1" customFormat="1" ht="15" customHeight="1">
      <c r="B152" s="345"/>
      <c r="C152" s="370" t="s">
        <v>1226</v>
      </c>
      <c r="D152" s="322"/>
      <c r="E152" s="322"/>
      <c r="F152" s="371" t="s">
        <v>1177</v>
      </c>
      <c r="G152" s="322"/>
      <c r="H152" s="370" t="s">
        <v>1237</v>
      </c>
      <c r="I152" s="370" t="s">
        <v>1179</v>
      </c>
      <c r="J152" s="370" t="s">
        <v>1228</v>
      </c>
      <c r="K152" s="366"/>
    </row>
    <row r="153" s="1" customFormat="1" ht="15" customHeight="1">
      <c r="B153" s="345"/>
      <c r="C153" s="370" t="s">
        <v>94</v>
      </c>
      <c r="D153" s="322"/>
      <c r="E153" s="322"/>
      <c r="F153" s="371" t="s">
        <v>1177</v>
      </c>
      <c r="G153" s="322"/>
      <c r="H153" s="370" t="s">
        <v>1238</v>
      </c>
      <c r="I153" s="370" t="s">
        <v>1179</v>
      </c>
      <c r="J153" s="370" t="s">
        <v>1228</v>
      </c>
      <c r="K153" s="366"/>
    </row>
    <row r="154" s="1" customFormat="1" ht="15" customHeight="1">
      <c r="B154" s="345"/>
      <c r="C154" s="370" t="s">
        <v>1182</v>
      </c>
      <c r="D154" s="322"/>
      <c r="E154" s="322"/>
      <c r="F154" s="371" t="s">
        <v>1183</v>
      </c>
      <c r="G154" s="322"/>
      <c r="H154" s="370" t="s">
        <v>1217</v>
      </c>
      <c r="I154" s="370" t="s">
        <v>1179</v>
      </c>
      <c r="J154" s="370">
        <v>50</v>
      </c>
      <c r="K154" s="366"/>
    </row>
    <row r="155" s="1" customFormat="1" ht="15" customHeight="1">
      <c r="B155" s="345"/>
      <c r="C155" s="370" t="s">
        <v>1185</v>
      </c>
      <c r="D155" s="322"/>
      <c r="E155" s="322"/>
      <c r="F155" s="371" t="s">
        <v>1177</v>
      </c>
      <c r="G155" s="322"/>
      <c r="H155" s="370" t="s">
        <v>1217</v>
      </c>
      <c r="I155" s="370" t="s">
        <v>1187</v>
      </c>
      <c r="J155" s="370"/>
      <c r="K155" s="366"/>
    </row>
    <row r="156" s="1" customFormat="1" ht="15" customHeight="1">
      <c r="B156" s="345"/>
      <c r="C156" s="370" t="s">
        <v>1196</v>
      </c>
      <c r="D156" s="322"/>
      <c r="E156" s="322"/>
      <c r="F156" s="371" t="s">
        <v>1183</v>
      </c>
      <c r="G156" s="322"/>
      <c r="H156" s="370" t="s">
        <v>1217</v>
      </c>
      <c r="I156" s="370" t="s">
        <v>1179</v>
      </c>
      <c r="J156" s="370">
        <v>50</v>
      </c>
      <c r="K156" s="366"/>
    </row>
    <row r="157" s="1" customFormat="1" ht="15" customHeight="1">
      <c r="B157" s="345"/>
      <c r="C157" s="370" t="s">
        <v>1204</v>
      </c>
      <c r="D157" s="322"/>
      <c r="E157" s="322"/>
      <c r="F157" s="371" t="s">
        <v>1183</v>
      </c>
      <c r="G157" s="322"/>
      <c r="H157" s="370" t="s">
        <v>1217</v>
      </c>
      <c r="I157" s="370" t="s">
        <v>1179</v>
      </c>
      <c r="J157" s="370">
        <v>50</v>
      </c>
      <c r="K157" s="366"/>
    </row>
    <row r="158" s="1" customFormat="1" ht="15" customHeight="1">
      <c r="B158" s="345"/>
      <c r="C158" s="370" t="s">
        <v>1202</v>
      </c>
      <c r="D158" s="322"/>
      <c r="E158" s="322"/>
      <c r="F158" s="371" t="s">
        <v>1183</v>
      </c>
      <c r="G158" s="322"/>
      <c r="H158" s="370" t="s">
        <v>1217</v>
      </c>
      <c r="I158" s="370" t="s">
        <v>1179</v>
      </c>
      <c r="J158" s="370">
        <v>50</v>
      </c>
      <c r="K158" s="366"/>
    </row>
    <row r="159" s="1" customFormat="1" ht="15" customHeight="1">
      <c r="B159" s="345"/>
      <c r="C159" s="370" t="s">
        <v>140</v>
      </c>
      <c r="D159" s="322"/>
      <c r="E159" s="322"/>
      <c r="F159" s="371" t="s">
        <v>1177</v>
      </c>
      <c r="G159" s="322"/>
      <c r="H159" s="370" t="s">
        <v>1239</v>
      </c>
      <c r="I159" s="370" t="s">
        <v>1179</v>
      </c>
      <c r="J159" s="370" t="s">
        <v>1240</v>
      </c>
      <c r="K159" s="366"/>
    </row>
    <row r="160" s="1" customFormat="1" ht="15" customHeight="1">
      <c r="B160" s="345"/>
      <c r="C160" s="370" t="s">
        <v>1241</v>
      </c>
      <c r="D160" s="322"/>
      <c r="E160" s="322"/>
      <c r="F160" s="371" t="s">
        <v>1177</v>
      </c>
      <c r="G160" s="322"/>
      <c r="H160" s="370" t="s">
        <v>1242</v>
      </c>
      <c r="I160" s="370" t="s">
        <v>1212</v>
      </c>
      <c r="J160" s="370"/>
      <c r="K160" s="366"/>
    </row>
    <row r="161" s="1" customFormat="1" ht="15" customHeight="1">
      <c r="B161" s="372"/>
      <c r="C161" s="354"/>
      <c r="D161" s="354"/>
      <c r="E161" s="354"/>
      <c r="F161" s="354"/>
      <c r="G161" s="354"/>
      <c r="H161" s="354"/>
      <c r="I161" s="354"/>
      <c r="J161" s="354"/>
      <c r="K161" s="373"/>
    </row>
    <row r="162" s="1" customFormat="1" ht="18.75" customHeight="1">
      <c r="B162" s="319"/>
      <c r="C162" s="322"/>
      <c r="D162" s="322"/>
      <c r="E162" s="322"/>
      <c r="F162" s="344"/>
      <c r="G162" s="322"/>
      <c r="H162" s="322"/>
      <c r="I162" s="322"/>
      <c r="J162" s="322"/>
      <c r="K162" s="319"/>
    </row>
    <row r="163" s="1" customFormat="1" ht="18.75" customHeight="1">
      <c r="B163" s="319"/>
      <c r="C163" s="322"/>
      <c r="D163" s="322"/>
      <c r="E163" s="322"/>
      <c r="F163" s="344"/>
      <c r="G163" s="322"/>
      <c r="H163" s="322"/>
      <c r="I163" s="322"/>
      <c r="J163" s="322"/>
      <c r="K163" s="319"/>
    </row>
    <row r="164" s="1" customFormat="1" ht="18.75" customHeight="1">
      <c r="B164" s="319"/>
      <c r="C164" s="322"/>
      <c r="D164" s="322"/>
      <c r="E164" s="322"/>
      <c r="F164" s="344"/>
      <c r="G164" s="322"/>
      <c r="H164" s="322"/>
      <c r="I164" s="322"/>
      <c r="J164" s="322"/>
      <c r="K164" s="319"/>
    </row>
    <row r="165" s="1" customFormat="1" ht="18.75" customHeight="1">
      <c r="B165" s="319"/>
      <c r="C165" s="322"/>
      <c r="D165" s="322"/>
      <c r="E165" s="322"/>
      <c r="F165" s="344"/>
      <c r="G165" s="322"/>
      <c r="H165" s="322"/>
      <c r="I165" s="322"/>
      <c r="J165" s="322"/>
      <c r="K165" s="319"/>
    </row>
    <row r="166" s="1" customFormat="1" ht="18.75" customHeight="1">
      <c r="B166" s="319"/>
      <c r="C166" s="322"/>
      <c r="D166" s="322"/>
      <c r="E166" s="322"/>
      <c r="F166" s="344"/>
      <c r="G166" s="322"/>
      <c r="H166" s="322"/>
      <c r="I166" s="322"/>
      <c r="J166" s="322"/>
      <c r="K166" s="319"/>
    </row>
    <row r="167" s="1" customFormat="1" ht="18.75" customHeight="1">
      <c r="B167" s="319"/>
      <c r="C167" s="322"/>
      <c r="D167" s="322"/>
      <c r="E167" s="322"/>
      <c r="F167" s="344"/>
      <c r="G167" s="322"/>
      <c r="H167" s="322"/>
      <c r="I167" s="322"/>
      <c r="J167" s="322"/>
      <c r="K167" s="319"/>
    </row>
    <row r="168" s="1" customFormat="1" ht="18.75" customHeight="1">
      <c r="B168" s="319"/>
      <c r="C168" s="322"/>
      <c r="D168" s="322"/>
      <c r="E168" s="322"/>
      <c r="F168" s="344"/>
      <c r="G168" s="322"/>
      <c r="H168" s="322"/>
      <c r="I168" s="322"/>
      <c r="J168" s="322"/>
      <c r="K168" s="319"/>
    </row>
    <row r="169" s="1" customFormat="1" ht="18.75" customHeight="1">
      <c r="B169" s="330"/>
      <c r="C169" s="330"/>
      <c r="D169" s="330"/>
      <c r="E169" s="330"/>
      <c r="F169" s="330"/>
      <c r="G169" s="330"/>
      <c r="H169" s="330"/>
      <c r="I169" s="330"/>
      <c r="J169" s="330"/>
      <c r="K169" s="330"/>
    </row>
    <row r="170" s="1" customFormat="1" ht="7.5" customHeight="1">
      <c r="B170" s="309"/>
      <c r="C170" s="310"/>
      <c r="D170" s="310"/>
      <c r="E170" s="310"/>
      <c r="F170" s="310"/>
      <c r="G170" s="310"/>
      <c r="H170" s="310"/>
      <c r="I170" s="310"/>
      <c r="J170" s="310"/>
      <c r="K170" s="311"/>
    </row>
    <row r="171" s="1" customFormat="1" ht="45" customHeight="1">
      <c r="B171" s="312"/>
      <c r="C171" s="313" t="s">
        <v>1243</v>
      </c>
      <c r="D171" s="313"/>
      <c r="E171" s="313"/>
      <c r="F171" s="313"/>
      <c r="G171" s="313"/>
      <c r="H171" s="313"/>
      <c r="I171" s="313"/>
      <c r="J171" s="313"/>
      <c r="K171" s="314"/>
    </row>
    <row r="172" s="1" customFormat="1" ht="17.25" customHeight="1">
      <c r="B172" s="312"/>
      <c r="C172" s="337" t="s">
        <v>1171</v>
      </c>
      <c r="D172" s="337"/>
      <c r="E172" s="337"/>
      <c r="F172" s="337" t="s">
        <v>1172</v>
      </c>
      <c r="G172" s="374"/>
      <c r="H172" s="375" t="s">
        <v>61</v>
      </c>
      <c r="I172" s="375" t="s">
        <v>64</v>
      </c>
      <c r="J172" s="337" t="s">
        <v>1173</v>
      </c>
      <c r="K172" s="314"/>
    </row>
    <row r="173" s="1" customFormat="1" ht="17.25" customHeight="1">
      <c r="B173" s="315"/>
      <c r="C173" s="339" t="s">
        <v>1174</v>
      </c>
      <c r="D173" s="339"/>
      <c r="E173" s="339"/>
      <c r="F173" s="340" t="s">
        <v>1175</v>
      </c>
      <c r="G173" s="376"/>
      <c r="H173" s="377"/>
      <c r="I173" s="377"/>
      <c r="J173" s="339" t="s">
        <v>1176</v>
      </c>
      <c r="K173" s="317"/>
    </row>
    <row r="174" s="1" customFormat="1" ht="5.25" customHeight="1">
      <c r="B174" s="345"/>
      <c r="C174" s="342"/>
      <c r="D174" s="342"/>
      <c r="E174" s="342"/>
      <c r="F174" s="342"/>
      <c r="G174" s="343"/>
      <c r="H174" s="342"/>
      <c r="I174" s="342"/>
      <c r="J174" s="342"/>
      <c r="K174" s="366"/>
    </row>
    <row r="175" s="1" customFormat="1" ht="15" customHeight="1">
      <c r="B175" s="345"/>
      <c r="C175" s="322" t="s">
        <v>1180</v>
      </c>
      <c r="D175" s="322"/>
      <c r="E175" s="322"/>
      <c r="F175" s="344" t="s">
        <v>1177</v>
      </c>
      <c r="G175" s="322"/>
      <c r="H175" s="322" t="s">
        <v>1217</v>
      </c>
      <c r="I175" s="322" t="s">
        <v>1179</v>
      </c>
      <c r="J175" s="322">
        <v>120</v>
      </c>
      <c r="K175" s="366"/>
    </row>
    <row r="176" s="1" customFormat="1" ht="15" customHeight="1">
      <c r="B176" s="345"/>
      <c r="C176" s="322" t="s">
        <v>1226</v>
      </c>
      <c r="D176" s="322"/>
      <c r="E176" s="322"/>
      <c r="F176" s="344" t="s">
        <v>1177</v>
      </c>
      <c r="G176" s="322"/>
      <c r="H176" s="322" t="s">
        <v>1227</v>
      </c>
      <c r="I176" s="322" t="s">
        <v>1179</v>
      </c>
      <c r="J176" s="322" t="s">
        <v>1228</v>
      </c>
      <c r="K176" s="366"/>
    </row>
    <row r="177" s="1" customFormat="1" ht="15" customHeight="1">
      <c r="B177" s="345"/>
      <c r="C177" s="322" t="s">
        <v>94</v>
      </c>
      <c r="D177" s="322"/>
      <c r="E177" s="322"/>
      <c r="F177" s="344" t="s">
        <v>1177</v>
      </c>
      <c r="G177" s="322"/>
      <c r="H177" s="322" t="s">
        <v>1244</v>
      </c>
      <c r="I177" s="322" t="s">
        <v>1179</v>
      </c>
      <c r="J177" s="322" t="s">
        <v>1228</v>
      </c>
      <c r="K177" s="366"/>
    </row>
    <row r="178" s="1" customFormat="1" ht="15" customHeight="1">
      <c r="B178" s="345"/>
      <c r="C178" s="322" t="s">
        <v>1182</v>
      </c>
      <c r="D178" s="322"/>
      <c r="E178" s="322"/>
      <c r="F178" s="344" t="s">
        <v>1183</v>
      </c>
      <c r="G178" s="322"/>
      <c r="H178" s="322" t="s">
        <v>1244</v>
      </c>
      <c r="I178" s="322" t="s">
        <v>1179</v>
      </c>
      <c r="J178" s="322">
        <v>50</v>
      </c>
      <c r="K178" s="366"/>
    </row>
    <row r="179" s="1" customFormat="1" ht="15" customHeight="1">
      <c r="B179" s="345"/>
      <c r="C179" s="322" t="s">
        <v>1185</v>
      </c>
      <c r="D179" s="322"/>
      <c r="E179" s="322"/>
      <c r="F179" s="344" t="s">
        <v>1177</v>
      </c>
      <c r="G179" s="322"/>
      <c r="H179" s="322" t="s">
        <v>1244</v>
      </c>
      <c r="I179" s="322" t="s">
        <v>1187</v>
      </c>
      <c r="J179" s="322"/>
      <c r="K179" s="366"/>
    </row>
    <row r="180" s="1" customFormat="1" ht="15" customHeight="1">
      <c r="B180" s="345"/>
      <c r="C180" s="322" t="s">
        <v>1196</v>
      </c>
      <c r="D180" s="322"/>
      <c r="E180" s="322"/>
      <c r="F180" s="344" t="s">
        <v>1183</v>
      </c>
      <c r="G180" s="322"/>
      <c r="H180" s="322" t="s">
        <v>1244</v>
      </c>
      <c r="I180" s="322" t="s">
        <v>1179</v>
      </c>
      <c r="J180" s="322">
        <v>50</v>
      </c>
      <c r="K180" s="366"/>
    </row>
    <row r="181" s="1" customFormat="1" ht="15" customHeight="1">
      <c r="B181" s="345"/>
      <c r="C181" s="322" t="s">
        <v>1204</v>
      </c>
      <c r="D181" s="322"/>
      <c r="E181" s="322"/>
      <c r="F181" s="344" t="s">
        <v>1183</v>
      </c>
      <c r="G181" s="322"/>
      <c r="H181" s="322" t="s">
        <v>1244</v>
      </c>
      <c r="I181" s="322" t="s">
        <v>1179</v>
      </c>
      <c r="J181" s="322">
        <v>50</v>
      </c>
      <c r="K181" s="366"/>
    </row>
    <row r="182" s="1" customFormat="1" ht="15" customHeight="1">
      <c r="B182" s="345"/>
      <c r="C182" s="322" t="s">
        <v>1202</v>
      </c>
      <c r="D182" s="322"/>
      <c r="E182" s="322"/>
      <c r="F182" s="344" t="s">
        <v>1183</v>
      </c>
      <c r="G182" s="322"/>
      <c r="H182" s="322" t="s">
        <v>1244</v>
      </c>
      <c r="I182" s="322" t="s">
        <v>1179</v>
      </c>
      <c r="J182" s="322">
        <v>50</v>
      </c>
      <c r="K182" s="366"/>
    </row>
    <row r="183" s="1" customFormat="1" ht="15" customHeight="1">
      <c r="B183" s="345"/>
      <c r="C183" s="322" t="s">
        <v>149</v>
      </c>
      <c r="D183" s="322"/>
      <c r="E183" s="322"/>
      <c r="F183" s="344" t="s">
        <v>1177</v>
      </c>
      <c r="G183" s="322"/>
      <c r="H183" s="322" t="s">
        <v>1245</v>
      </c>
      <c r="I183" s="322" t="s">
        <v>1246</v>
      </c>
      <c r="J183" s="322"/>
      <c r="K183" s="366"/>
    </row>
    <row r="184" s="1" customFormat="1" ht="15" customHeight="1">
      <c r="B184" s="345"/>
      <c r="C184" s="322" t="s">
        <v>64</v>
      </c>
      <c r="D184" s="322"/>
      <c r="E184" s="322"/>
      <c r="F184" s="344" t="s">
        <v>1177</v>
      </c>
      <c r="G184" s="322"/>
      <c r="H184" s="322" t="s">
        <v>1247</v>
      </c>
      <c r="I184" s="322" t="s">
        <v>1248</v>
      </c>
      <c r="J184" s="322">
        <v>1</v>
      </c>
      <c r="K184" s="366"/>
    </row>
    <row r="185" s="1" customFormat="1" ht="15" customHeight="1">
      <c r="B185" s="345"/>
      <c r="C185" s="322" t="s">
        <v>60</v>
      </c>
      <c r="D185" s="322"/>
      <c r="E185" s="322"/>
      <c r="F185" s="344" t="s">
        <v>1177</v>
      </c>
      <c r="G185" s="322"/>
      <c r="H185" s="322" t="s">
        <v>1249</v>
      </c>
      <c r="I185" s="322" t="s">
        <v>1179</v>
      </c>
      <c r="J185" s="322">
        <v>20</v>
      </c>
      <c r="K185" s="366"/>
    </row>
    <row r="186" s="1" customFormat="1" ht="15" customHeight="1">
      <c r="B186" s="345"/>
      <c r="C186" s="322" t="s">
        <v>61</v>
      </c>
      <c r="D186" s="322"/>
      <c r="E186" s="322"/>
      <c r="F186" s="344" t="s">
        <v>1177</v>
      </c>
      <c r="G186" s="322"/>
      <c r="H186" s="322" t="s">
        <v>1250</v>
      </c>
      <c r="I186" s="322" t="s">
        <v>1179</v>
      </c>
      <c r="J186" s="322">
        <v>255</v>
      </c>
      <c r="K186" s="366"/>
    </row>
    <row r="187" s="1" customFormat="1" ht="15" customHeight="1">
      <c r="B187" s="345"/>
      <c r="C187" s="322" t="s">
        <v>150</v>
      </c>
      <c r="D187" s="322"/>
      <c r="E187" s="322"/>
      <c r="F187" s="344" t="s">
        <v>1177</v>
      </c>
      <c r="G187" s="322"/>
      <c r="H187" s="322" t="s">
        <v>1141</v>
      </c>
      <c r="I187" s="322" t="s">
        <v>1179</v>
      </c>
      <c r="J187" s="322">
        <v>10</v>
      </c>
      <c r="K187" s="366"/>
    </row>
    <row r="188" s="1" customFormat="1" ht="15" customHeight="1">
      <c r="B188" s="345"/>
      <c r="C188" s="322" t="s">
        <v>151</v>
      </c>
      <c r="D188" s="322"/>
      <c r="E188" s="322"/>
      <c r="F188" s="344" t="s">
        <v>1177</v>
      </c>
      <c r="G188" s="322"/>
      <c r="H188" s="322" t="s">
        <v>1251</v>
      </c>
      <c r="I188" s="322" t="s">
        <v>1212</v>
      </c>
      <c r="J188" s="322"/>
      <c r="K188" s="366"/>
    </row>
    <row r="189" s="1" customFormat="1" ht="15" customHeight="1">
      <c r="B189" s="345"/>
      <c r="C189" s="322" t="s">
        <v>1252</v>
      </c>
      <c r="D189" s="322"/>
      <c r="E189" s="322"/>
      <c r="F189" s="344" t="s">
        <v>1177</v>
      </c>
      <c r="G189" s="322"/>
      <c r="H189" s="322" t="s">
        <v>1253</v>
      </c>
      <c r="I189" s="322" t="s">
        <v>1212</v>
      </c>
      <c r="J189" s="322"/>
      <c r="K189" s="366"/>
    </row>
    <row r="190" s="1" customFormat="1" ht="15" customHeight="1">
      <c r="B190" s="345"/>
      <c r="C190" s="322" t="s">
        <v>1241</v>
      </c>
      <c r="D190" s="322"/>
      <c r="E190" s="322"/>
      <c r="F190" s="344" t="s">
        <v>1177</v>
      </c>
      <c r="G190" s="322"/>
      <c r="H190" s="322" t="s">
        <v>1254</v>
      </c>
      <c r="I190" s="322" t="s">
        <v>1212</v>
      </c>
      <c r="J190" s="322"/>
      <c r="K190" s="366"/>
    </row>
    <row r="191" s="1" customFormat="1" ht="15" customHeight="1">
      <c r="B191" s="345"/>
      <c r="C191" s="322" t="s">
        <v>154</v>
      </c>
      <c r="D191" s="322"/>
      <c r="E191" s="322"/>
      <c r="F191" s="344" t="s">
        <v>1183</v>
      </c>
      <c r="G191" s="322"/>
      <c r="H191" s="322" t="s">
        <v>1255</v>
      </c>
      <c r="I191" s="322" t="s">
        <v>1179</v>
      </c>
      <c r="J191" s="322">
        <v>50</v>
      </c>
      <c r="K191" s="366"/>
    </row>
    <row r="192" s="1" customFormat="1" ht="15" customHeight="1">
      <c r="B192" s="345"/>
      <c r="C192" s="322" t="s">
        <v>1256</v>
      </c>
      <c r="D192" s="322"/>
      <c r="E192" s="322"/>
      <c r="F192" s="344" t="s">
        <v>1183</v>
      </c>
      <c r="G192" s="322"/>
      <c r="H192" s="322" t="s">
        <v>1257</v>
      </c>
      <c r="I192" s="322" t="s">
        <v>1258</v>
      </c>
      <c r="J192" s="322"/>
      <c r="K192" s="366"/>
    </row>
    <row r="193" s="1" customFormat="1" ht="15" customHeight="1">
      <c r="B193" s="345"/>
      <c r="C193" s="322" t="s">
        <v>1259</v>
      </c>
      <c r="D193" s="322"/>
      <c r="E193" s="322"/>
      <c r="F193" s="344" t="s">
        <v>1183</v>
      </c>
      <c r="G193" s="322"/>
      <c r="H193" s="322" t="s">
        <v>1260</v>
      </c>
      <c r="I193" s="322" t="s">
        <v>1258</v>
      </c>
      <c r="J193" s="322"/>
      <c r="K193" s="366"/>
    </row>
    <row r="194" s="1" customFormat="1" ht="15" customHeight="1">
      <c r="B194" s="345"/>
      <c r="C194" s="322" t="s">
        <v>1261</v>
      </c>
      <c r="D194" s="322"/>
      <c r="E194" s="322"/>
      <c r="F194" s="344" t="s">
        <v>1183</v>
      </c>
      <c r="G194" s="322"/>
      <c r="H194" s="322" t="s">
        <v>1262</v>
      </c>
      <c r="I194" s="322" t="s">
        <v>1258</v>
      </c>
      <c r="J194" s="322"/>
      <c r="K194" s="366"/>
    </row>
    <row r="195" s="1" customFormat="1" ht="15" customHeight="1">
      <c r="B195" s="345"/>
      <c r="C195" s="378" t="s">
        <v>1263</v>
      </c>
      <c r="D195" s="322"/>
      <c r="E195" s="322"/>
      <c r="F195" s="344" t="s">
        <v>1183</v>
      </c>
      <c r="G195" s="322"/>
      <c r="H195" s="322" t="s">
        <v>1264</v>
      </c>
      <c r="I195" s="322" t="s">
        <v>1265</v>
      </c>
      <c r="J195" s="379" t="s">
        <v>1266</v>
      </c>
      <c r="K195" s="366"/>
    </row>
    <row r="196" s="1" customFormat="1" ht="15" customHeight="1">
      <c r="B196" s="345"/>
      <c r="C196" s="329" t="s">
        <v>49</v>
      </c>
      <c r="D196" s="322"/>
      <c r="E196" s="322"/>
      <c r="F196" s="344" t="s">
        <v>1177</v>
      </c>
      <c r="G196" s="322"/>
      <c r="H196" s="319" t="s">
        <v>1267</v>
      </c>
      <c r="I196" s="322" t="s">
        <v>1268</v>
      </c>
      <c r="J196" s="322"/>
      <c r="K196" s="366"/>
    </row>
    <row r="197" s="1" customFormat="1" ht="15" customHeight="1">
      <c r="B197" s="345"/>
      <c r="C197" s="329" t="s">
        <v>1269</v>
      </c>
      <c r="D197" s="322"/>
      <c r="E197" s="322"/>
      <c r="F197" s="344" t="s">
        <v>1177</v>
      </c>
      <c r="G197" s="322"/>
      <c r="H197" s="322" t="s">
        <v>1270</v>
      </c>
      <c r="I197" s="322" t="s">
        <v>1212</v>
      </c>
      <c r="J197" s="322"/>
      <c r="K197" s="366"/>
    </row>
    <row r="198" s="1" customFormat="1" ht="15" customHeight="1">
      <c r="B198" s="345"/>
      <c r="C198" s="329" t="s">
        <v>1271</v>
      </c>
      <c r="D198" s="322"/>
      <c r="E198" s="322"/>
      <c r="F198" s="344" t="s">
        <v>1177</v>
      </c>
      <c r="G198" s="322"/>
      <c r="H198" s="322" t="s">
        <v>1272</v>
      </c>
      <c r="I198" s="322" t="s">
        <v>1212</v>
      </c>
      <c r="J198" s="322"/>
      <c r="K198" s="366"/>
    </row>
    <row r="199" s="1" customFormat="1" ht="15" customHeight="1">
      <c r="B199" s="345"/>
      <c r="C199" s="329" t="s">
        <v>1273</v>
      </c>
      <c r="D199" s="322"/>
      <c r="E199" s="322"/>
      <c r="F199" s="344" t="s">
        <v>1183</v>
      </c>
      <c r="G199" s="322"/>
      <c r="H199" s="322" t="s">
        <v>1274</v>
      </c>
      <c r="I199" s="322" t="s">
        <v>1212</v>
      </c>
      <c r="J199" s="322"/>
      <c r="K199" s="366"/>
    </row>
    <row r="200" s="1" customFormat="1" ht="15" customHeight="1">
      <c r="B200" s="372"/>
      <c r="C200" s="380"/>
      <c r="D200" s="354"/>
      <c r="E200" s="354"/>
      <c r="F200" s="354"/>
      <c r="G200" s="354"/>
      <c r="H200" s="354"/>
      <c r="I200" s="354"/>
      <c r="J200" s="354"/>
      <c r="K200" s="373"/>
    </row>
    <row r="201" s="1" customFormat="1" ht="18.75" customHeight="1">
      <c r="B201" s="319"/>
      <c r="C201" s="322"/>
      <c r="D201" s="322"/>
      <c r="E201" s="322"/>
      <c r="F201" s="344"/>
      <c r="G201" s="322"/>
      <c r="H201" s="322"/>
      <c r="I201" s="322"/>
      <c r="J201" s="322"/>
      <c r="K201" s="319"/>
    </row>
    <row r="202" s="1" customFormat="1" ht="18.75" customHeight="1">
      <c r="B202" s="330"/>
      <c r="C202" s="330"/>
      <c r="D202" s="330"/>
      <c r="E202" s="330"/>
      <c r="F202" s="330"/>
      <c r="G202" s="330"/>
      <c r="H202" s="330"/>
      <c r="I202" s="330"/>
      <c r="J202" s="330"/>
      <c r="K202" s="330"/>
    </row>
    <row r="203" s="1" customFormat="1" ht="13.5">
      <c r="B203" s="309"/>
      <c r="C203" s="310"/>
      <c r="D203" s="310"/>
      <c r="E203" s="310"/>
      <c r="F203" s="310"/>
      <c r="G203" s="310"/>
      <c r="H203" s="310"/>
      <c r="I203" s="310"/>
      <c r="J203" s="310"/>
      <c r="K203" s="311"/>
    </row>
    <row r="204" s="1" customFormat="1" ht="21" customHeight="1">
      <c r="B204" s="312"/>
      <c r="C204" s="313" t="s">
        <v>1275</v>
      </c>
      <c r="D204" s="313"/>
      <c r="E204" s="313"/>
      <c r="F204" s="313"/>
      <c r="G204" s="313"/>
      <c r="H204" s="313"/>
      <c r="I204" s="313"/>
      <c r="J204" s="313"/>
      <c r="K204" s="314"/>
    </row>
    <row r="205" s="1" customFormat="1" ht="25.5" customHeight="1">
      <c r="B205" s="312"/>
      <c r="C205" s="381" t="s">
        <v>1276</v>
      </c>
      <c r="D205" s="381"/>
      <c r="E205" s="381"/>
      <c r="F205" s="381" t="s">
        <v>1277</v>
      </c>
      <c r="G205" s="382"/>
      <c r="H205" s="381" t="s">
        <v>1278</v>
      </c>
      <c r="I205" s="381"/>
      <c r="J205" s="381"/>
      <c r="K205" s="314"/>
    </row>
    <row r="206" s="1" customFormat="1" ht="5.25" customHeight="1">
      <c r="B206" s="345"/>
      <c r="C206" s="342"/>
      <c r="D206" s="342"/>
      <c r="E206" s="342"/>
      <c r="F206" s="342"/>
      <c r="G206" s="322"/>
      <c r="H206" s="342"/>
      <c r="I206" s="342"/>
      <c r="J206" s="342"/>
      <c r="K206" s="366"/>
    </row>
    <row r="207" s="1" customFormat="1" ht="15" customHeight="1">
      <c r="B207" s="345"/>
      <c r="C207" s="322" t="s">
        <v>1268</v>
      </c>
      <c r="D207" s="322"/>
      <c r="E207" s="322"/>
      <c r="F207" s="344" t="s">
        <v>50</v>
      </c>
      <c r="G207" s="322"/>
      <c r="H207" s="322" t="s">
        <v>1279</v>
      </c>
      <c r="I207" s="322"/>
      <c r="J207" s="322"/>
      <c r="K207" s="366"/>
    </row>
    <row r="208" s="1" customFormat="1" ht="15" customHeight="1">
      <c r="B208" s="345"/>
      <c r="C208" s="351"/>
      <c r="D208" s="322"/>
      <c r="E208" s="322"/>
      <c r="F208" s="344" t="s">
        <v>51</v>
      </c>
      <c r="G208" s="322"/>
      <c r="H208" s="322" t="s">
        <v>1280</v>
      </c>
      <c r="I208" s="322"/>
      <c r="J208" s="322"/>
      <c r="K208" s="366"/>
    </row>
    <row r="209" s="1" customFormat="1" ht="15" customHeight="1">
      <c r="B209" s="345"/>
      <c r="C209" s="351"/>
      <c r="D209" s="322"/>
      <c r="E209" s="322"/>
      <c r="F209" s="344" t="s">
        <v>54</v>
      </c>
      <c r="G209" s="322"/>
      <c r="H209" s="322" t="s">
        <v>1281</v>
      </c>
      <c r="I209" s="322"/>
      <c r="J209" s="322"/>
      <c r="K209" s="366"/>
    </row>
    <row r="210" s="1" customFormat="1" ht="15" customHeight="1">
      <c r="B210" s="345"/>
      <c r="C210" s="322"/>
      <c r="D210" s="322"/>
      <c r="E210" s="322"/>
      <c r="F210" s="344" t="s">
        <v>52</v>
      </c>
      <c r="G210" s="322"/>
      <c r="H210" s="322" t="s">
        <v>1282</v>
      </c>
      <c r="I210" s="322"/>
      <c r="J210" s="322"/>
      <c r="K210" s="366"/>
    </row>
    <row r="211" s="1" customFormat="1" ht="15" customHeight="1">
      <c r="B211" s="345"/>
      <c r="C211" s="322"/>
      <c r="D211" s="322"/>
      <c r="E211" s="322"/>
      <c r="F211" s="344" t="s">
        <v>53</v>
      </c>
      <c r="G211" s="322"/>
      <c r="H211" s="322" t="s">
        <v>1283</v>
      </c>
      <c r="I211" s="322"/>
      <c r="J211" s="322"/>
      <c r="K211" s="366"/>
    </row>
    <row r="212" s="1" customFormat="1" ht="15" customHeight="1">
      <c r="B212" s="345"/>
      <c r="C212" s="322"/>
      <c r="D212" s="322"/>
      <c r="E212" s="322"/>
      <c r="F212" s="344"/>
      <c r="G212" s="322"/>
      <c r="H212" s="322"/>
      <c r="I212" s="322"/>
      <c r="J212" s="322"/>
      <c r="K212" s="366"/>
    </row>
    <row r="213" s="1" customFormat="1" ht="15" customHeight="1">
      <c r="B213" s="345"/>
      <c r="C213" s="322" t="s">
        <v>1224</v>
      </c>
      <c r="D213" s="322"/>
      <c r="E213" s="322"/>
      <c r="F213" s="344" t="s">
        <v>87</v>
      </c>
      <c r="G213" s="322"/>
      <c r="H213" s="322" t="s">
        <v>1284</v>
      </c>
      <c r="I213" s="322"/>
      <c r="J213" s="322"/>
      <c r="K213" s="366"/>
    </row>
    <row r="214" s="1" customFormat="1" ht="15" customHeight="1">
      <c r="B214" s="345"/>
      <c r="C214" s="351"/>
      <c r="D214" s="322"/>
      <c r="E214" s="322"/>
      <c r="F214" s="344" t="s">
        <v>1122</v>
      </c>
      <c r="G214" s="322"/>
      <c r="H214" s="322" t="s">
        <v>1123</v>
      </c>
      <c r="I214" s="322"/>
      <c r="J214" s="322"/>
      <c r="K214" s="366"/>
    </row>
    <row r="215" s="1" customFormat="1" ht="15" customHeight="1">
      <c r="B215" s="345"/>
      <c r="C215" s="322"/>
      <c r="D215" s="322"/>
      <c r="E215" s="322"/>
      <c r="F215" s="344" t="s">
        <v>1120</v>
      </c>
      <c r="G215" s="322"/>
      <c r="H215" s="322" t="s">
        <v>1285</v>
      </c>
      <c r="I215" s="322"/>
      <c r="J215" s="322"/>
      <c r="K215" s="366"/>
    </row>
    <row r="216" s="1" customFormat="1" ht="15" customHeight="1">
      <c r="B216" s="383"/>
      <c r="C216" s="351"/>
      <c r="D216" s="351"/>
      <c r="E216" s="351"/>
      <c r="F216" s="344" t="s">
        <v>1124</v>
      </c>
      <c r="G216" s="329"/>
      <c r="H216" s="370" t="s">
        <v>1125</v>
      </c>
      <c r="I216" s="370"/>
      <c r="J216" s="370"/>
      <c r="K216" s="384"/>
    </row>
    <row r="217" s="1" customFormat="1" ht="15" customHeight="1">
      <c r="B217" s="383"/>
      <c r="C217" s="351"/>
      <c r="D217" s="351"/>
      <c r="E217" s="351"/>
      <c r="F217" s="344" t="s">
        <v>398</v>
      </c>
      <c r="G217" s="329"/>
      <c r="H217" s="370" t="s">
        <v>1286</v>
      </c>
      <c r="I217" s="370"/>
      <c r="J217" s="370"/>
      <c r="K217" s="384"/>
    </row>
    <row r="218" s="1" customFormat="1" ht="15" customHeight="1">
      <c r="B218" s="383"/>
      <c r="C218" s="351"/>
      <c r="D218" s="351"/>
      <c r="E218" s="351"/>
      <c r="F218" s="385"/>
      <c r="G218" s="329"/>
      <c r="H218" s="386"/>
      <c r="I218" s="386"/>
      <c r="J218" s="386"/>
      <c r="K218" s="384"/>
    </row>
    <row r="219" s="1" customFormat="1" ht="15" customHeight="1">
      <c r="B219" s="383"/>
      <c r="C219" s="322" t="s">
        <v>1248</v>
      </c>
      <c r="D219" s="351"/>
      <c r="E219" s="351"/>
      <c r="F219" s="344">
        <v>1</v>
      </c>
      <c r="G219" s="329"/>
      <c r="H219" s="370" t="s">
        <v>1287</v>
      </c>
      <c r="I219" s="370"/>
      <c r="J219" s="370"/>
      <c r="K219" s="384"/>
    </row>
    <row r="220" s="1" customFormat="1" ht="15" customHeight="1">
      <c r="B220" s="383"/>
      <c r="C220" s="351"/>
      <c r="D220" s="351"/>
      <c r="E220" s="351"/>
      <c r="F220" s="344">
        <v>2</v>
      </c>
      <c r="G220" s="329"/>
      <c r="H220" s="370" t="s">
        <v>1288</v>
      </c>
      <c r="I220" s="370"/>
      <c r="J220" s="370"/>
      <c r="K220" s="384"/>
    </row>
    <row r="221" s="1" customFormat="1" ht="15" customHeight="1">
      <c r="B221" s="383"/>
      <c r="C221" s="351"/>
      <c r="D221" s="351"/>
      <c r="E221" s="351"/>
      <c r="F221" s="344">
        <v>3</v>
      </c>
      <c r="G221" s="329"/>
      <c r="H221" s="370" t="s">
        <v>1289</v>
      </c>
      <c r="I221" s="370"/>
      <c r="J221" s="370"/>
      <c r="K221" s="384"/>
    </row>
    <row r="222" s="1" customFormat="1" ht="15" customHeight="1">
      <c r="B222" s="383"/>
      <c r="C222" s="351"/>
      <c r="D222" s="351"/>
      <c r="E222" s="351"/>
      <c r="F222" s="344">
        <v>4</v>
      </c>
      <c r="G222" s="329"/>
      <c r="H222" s="370" t="s">
        <v>1290</v>
      </c>
      <c r="I222" s="370"/>
      <c r="J222" s="370"/>
      <c r="K222" s="384"/>
    </row>
    <row r="223" s="1" customFormat="1" ht="12.75" customHeight="1">
      <c r="B223" s="387"/>
      <c r="C223" s="388"/>
      <c r="D223" s="388"/>
      <c r="E223" s="388"/>
      <c r="F223" s="388"/>
      <c r="G223" s="388"/>
      <c r="H223" s="388"/>
      <c r="I223" s="388"/>
      <c r="J223" s="388"/>
      <c r="K223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H222:J222"/>
    <mergeCell ref="H219:J219"/>
    <mergeCell ref="H220:J220"/>
    <mergeCell ref="H221:J221"/>
    <mergeCell ref="H205:J205"/>
    <mergeCell ref="H207:J207"/>
    <mergeCell ref="H210:J210"/>
    <mergeCell ref="H211:J211"/>
    <mergeCell ref="H213:J213"/>
    <mergeCell ref="H214:J214"/>
    <mergeCell ref="H215:J215"/>
    <mergeCell ref="H216:J216"/>
    <mergeCell ref="H217:J217"/>
    <mergeCell ref="H208:J208"/>
    <mergeCell ref="H209:J209"/>
    <mergeCell ref="C204:J204"/>
    <mergeCell ref="C171:J171"/>
    <mergeCell ref="C147:J147"/>
    <mergeCell ref="C122:J122"/>
    <mergeCell ref="C102:J102"/>
    <mergeCell ref="C75:J75"/>
    <mergeCell ref="D69:J69"/>
    <mergeCell ref="D70:J70"/>
    <mergeCell ref="D62:J62"/>
    <mergeCell ref="D63:J63"/>
    <mergeCell ref="D65:J65"/>
    <mergeCell ref="D66:J66"/>
    <mergeCell ref="D67:J67"/>
    <mergeCell ref="D68:J68"/>
    <mergeCell ref="D61:J61"/>
    <mergeCell ref="D60:J60"/>
    <mergeCell ref="D59:J59"/>
    <mergeCell ref="D58:J58"/>
    <mergeCell ref="C55:J55"/>
    <mergeCell ref="C57:J57"/>
    <mergeCell ref="C54:J54"/>
    <mergeCell ref="C52:J52"/>
    <mergeCell ref="D51:J51"/>
    <mergeCell ref="E50:J50"/>
    <mergeCell ref="E49:J49"/>
    <mergeCell ref="G45:J45"/>
    <mergeCell ref="D47:J47"/>
    <mergeCell ref="E48:J48"/>
    <mergeCell ref="G44:J44"/>
    <mergeCell ref="G43:J43"/>
    <mergeCell ref="D31:J31"/>
    <mergeCell ref="D33:J33"/>
    <mergeCell ref="G39:J39"/>
    <mergeCell ref="D34:J34"/>
    <mergeCell ref="D35:J35"/>
    <mergeCell ref="G36:J36"/>
    <mergeCell ref="G37:J37"/>
    <mergeCell ref="G38:J38"/>
    <mergeCell ref="G41:J41"/>
    <mergeCell ref="G42:J42"/>
    <mergeCell ref="G40:J40"/>
    <mergeCell ref="D30:J30"/>
    <mergeCell ref="D28:J28"/>
    <mergeCell ref="D27:J27"/>
    <mergeCell ref="C26:J26"/>
    <mergeCell ref="D16:J16"/>
    <mergeCell ref="F22:J22"/>
    <mergeCell ref="F23:J23"/>
    <mergeCell ref="C25:J25"/>
    <mergeCell ref="D17:J17"/>
    <mergeCell ref="F18:J18"/>
    <mergeCell ref="F19:J19"/>
    <mergeCell ref="F20:J20"/>
    <mergeCell ref="F21:J21"/>
    <mergeCell ref="D15:J15"/>
    <mergeCell ref="C3:J3"/>
    <mergeCell ref="C9:J9"/>
    <mergeCell ref="D10:J10"/>
    <mergeCell ref="C4:J4"/>
    <mergeCell ref="C6:J6"/>
    <mergeCell ref="C7:J7"/>
    <mergeCell ref="D11:J11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Horák Jiří, Ing.</dc:creator>
  <cp:lastModifiedBy>Horák Jiří, Ing.</cp:lastModifiedBy>
  <dcterms:created xsi:type="dcterms:W3CDTF">2019-08-01T13:33:44Z</dcterms:created>
  <dcterms:modified xsi:type="dcterms:W3CDTF">2019-08-01T13:33:53Z</dcterms:modified>
</cp:coreProperties>
</file>