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100 - Stavební část" sheetId="2" r:id="rId2"/>
    <sheet name="300, 800 - ZTI, plyn" sheetId="3" r:id="rId3"/>
    <sheet name="400, 500 - EK" sheetId="4" r:id="rId4"/>
    <sheet name="600 - VZT" sheetId="5" r:id="rId5"/>
    <sheet name="700 - Vytápění" sheetId="6" r:id="rId6"/>
    <sheet name="01 - Oprava venkovní kana..." sheetId="7" r:id="rId7"/>
    <sheet name="VRN - Vedlejší rozpočtové..." sheetId="8" r:id="rId8"/>
    <sheet name="Pokyny pro vyplnění" sheetId="9" r:id="rId9"/>
  </sheets>
  <definedNames>
    <definedName name="_xlnm.Print_Area" localSheetId="0">'Rekapitulace stavby'!$D$4:$AO$36,'Rekapitulace stavby'!$C$42:$AQ$65</definedName>
    <definedName name="_xlnm.Print_Titles" localSheetId="0">'Rekapitulace stavby'!$52:$52</definedName>
    <definedName name="_xlnm._FilterDatabase" localSheetId="1" hidden="1">'100 - Stavební část'!$C$111:$K$867</definedName>
    <definedName name="_xlnm.Print_Area" localSheetId="1">'100 - Stavební část'!$C$4:$J$43,'100 - Stavební část'!$C$49:$J$89,'100 - Stavební část'!$C$95:$K$867</definedName>
    <definedName name="_xlnm.Print_Titles" localSheetId="1">'100 - Stavební část'!$111:$111</definedName>
    <definedName name="_xlnm._FilterDatabase" localSheetId="2" hidden="1">'300, 800 - ZTI, plyn'!$C$113:$K$241</definedName>
    <definedName name="_xlnm.Print_Area" localSheetId="2">'300, 800 - ZTI, plyn'!$C$4:$J$43,'300, 800 - ZTI, plyn'!$C$49:$J$91,'300, 800 - ZTI, plyn'!$C$97:$K$241</definedName>
    <definedName name="_xlnm.Print_Titles" localSheetId="2">'300, 800 - ZTI, plyn'!$113:$113</definedName>
    <definedName name="_xlnm._FilterDatabase" localSheetId="3" hidden="1">'400, 500 - EK'!$C$102:$K$305</definedName>
    <definedName name="_xlnm.Print_Area" localSheetId="3">'400, 500 - EK'!$C$4:$J$43,'400, 500 - EK'!$C$49:$J$80,'400, 500 - EK'!$C$86:$K$305</definedName>
    <definedName name="_xlnm.Print_Titles" localSheetId="3">'400, 500 - EK'!$102:$102</definedName>
    <definedName name="_xlnm._FilterDatabase" localSheetId="4" hidden="1">'600 - VZT'!$C$93:$K$116</definedName>
    <definedName name="_xlnm.Print_Area" localSheetId="4">'600 - VZT'!$C$4:$J$43,'600 - VZT'!$C$49:$J$71,'600 - VZT'!$C$77:$K$116</definedName>
    <definedName name="_xlnm.Print_Titles" localSheetId="4">'600 - VZT'!$93:$93</definedName>
    <definedName name="_xlnm._FilterDatabase" localSheetId="5" hidden="1">'700 - Vytápění'!$C$96:$K$129</definedName>
    <definedName name="_xlnm.Print_Area" localSheetId="5">'700 - Vytápění'!$C$4:$J$43,'700 - Vytápění'!$C$49:$J$74,'700 - Vytápění'!$C$80:$K$129</definedName>
    <definedName name="_xlnm.Print_Titles" localSheetId="5">'700 - Vytápění'!$96:$96</definedName>
    <definedName name="_xlnm._FilterDatabase" localSheetId="6" hidden="1">'01 - Oprava venkovní kana...'!$C$110:$K$179</definedName>
    <definedName name="_xlnm.Print_Area" localSheetId="6">'01 - Oprava venkovní kana...'!$C$4:$J$43,'01 - Oprava venkovní kana...'!$C$49:$J$88,'01 - Oprava venkovní kana...'!$C$94:$K$179</definedName>
    <definedName name="_xlnm.Print_Titles" localSheetId="6">'01 - Oprava venkovní kana...'!$110:$110</definedName>
    <definedName name="_xlnm._FilterDatabase" localSheetId="7" hidden="1">'VRN - Vedlejší rozpočtové...'!$C$82:$K$100</definedName>
    <definedName name="_xlnm.Print_Area" localSheetId="7">'VRN - Vedlejší rozpočtové...'!$C$4:$J$39,'VRN - Vedlejší rozpočtové...'!$C$45:$J$64,'VRN - Vedlejší rozpočtové...'!$C$70:$K$100</definedName>
    <definedName name="_xlnm.Print_Titles" localSheetId="7">'VRN - Vedlejší rozpočtové...'!$82:$82</definedName>
    <definedName name="_xlnm.Print_Area" localSheetId="8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8" r="J84"/>
  <c r="J37"/>
  <c r="J36"/>
  <c i="1" r="AY64"/>
  <c i="8" r="J35"/>
  <c i="1" r="AX64"/>
  <c i="8" r="BI100"/>
  <c r="BH100"/>
  <c r="BG100"/>
  <c r="BE100"/>
  <c r="T100"/>
  <c r="T99"/>
  <c r="R100"/>
  <c r="R99"/>
  <c r="P100"/>
  <c r="P99"/>
  <c r="BK100"/>
  <c r="BK99"/>
  <c r="J99"/>
  <c r="J100"/>
  <c r="BF100"/>
  <c r="J63"/>
  <c r="BI98"/>
  <c r="BH98"/>
  <c r="BG98"/>
  <c r="BE98"/>
  <c r="T98"/>
  <c r="R98"/>
  <c r="P98"/>
  <c r="BK98"/>
  <c r="J98"/>
  <c r="BF98"/>
  <c r="BI97"/>
  <c r="BH97"/>
  <c r="BG97"/>
  <c r="BE97"/>
  <c r="T97"/>
  <c r="R97"/>
  <c r="P97"/>
  <c r="BK97"/>
  <c r="J97"/>
  <c r="BF97"/>
  <c r="BI96"/>
  <c r="BH96"/>
  <c r="BG96"/>
  <c r="BE96"/>
  <c r="T96"/>
  <c r="R96"/>
  <c r="P96"/>
  <c r="BK96"/>
  <c r="J96"/>
  <c r="BF96"/>
  <c r="BI95"/>
  <c r="BH95"/>
  <c r="BG95"/>
  <c r="BE95"/>
  <c r="T95"/>
  <c r="R95"/>
  <c r="P95"/>
  <c r="BK95"/>
  <c r="J95"/>
  <c r="BF95"/>
  <c r="BI94"/>
  <c r="BH94"/>
  <c r="BG94"/>
  <c r="BE94"/>
  <c r="T94"/>
  <c r="R94"/>
  <c r="P94"/>
  <c r="BK94"/>
  <c r="J94"/>
  <c r="BF94"/>
  <c r="BI93"/>
  <c r="BH93"/>
  <c r="BG93"/>
  <c r="BE93"/>
  <c r="T93"/>
  <c r="R93"/>
  <c r="P93"/>
  <c r="BK93"/>
  <c r="J93"/>
  <c r="BF93"/>
  <c r="BI92"/>
  <c r="BH92"/>
  <c r="BG92"/>
  <c r="BE92"/>
  <c r="T92"/>
  <c r="R92"/>
  <c r="P92"/>
  <c r="BK92"/>
  <c r="J92"/>
  <c r="BF92"/>
  <c r="BI91"/>
  <c r="BH91"/>
  <c r="BG91"/>
  <c r="BE91"/>
  <c r="T91"/>
  <c r="T90"/>
  <c r="R91"/>
  <c r="R90"/>
  <c r="P91"/>
  <c r="P90"/>
  <c r="BK91"/>
  <c r="BK90"/>
  <c r="J90"/>
  <c r="J91"/>
  <c r="BF91"/>
  <c r="J62"/>
  <c r="BI89"/>
  <c r="BH89"/>
  <c r="BG89"/>
  <c r="BE89"/>
  <c r="T89"/>
  <c r="R89"/>
  <c r="P89"/>
  <c r="BK89"/>
  <c r="J89"/>
  <c r="BF89"/>
  <c r="BI88"/>
  <c r="BH88"/>
  <c r="BG88"/>
  <c r="BE88"/>
  <c r="T88"/>
  <c r="R88"/>
  <c r="P88"/>
  <c r="BK88"/>
  <c r="J88"/>
  <c r="BF88"/>
  <c r="BI87"/>
  <c r="BH87"/>
  <c r="BG87"/>
  <c r="BE87"/>
  <c r="T87"/>
  <c r="R87"/>
  <c r="P87"/>
  <c r="BK87"/>
  <c r="J87"/>
  <c r="BF87"/>
  <c r="BI86"/>
  <c r="F37"/>
  <c i="1" r="BD64"/>
  <c i="8" r="BH86"/>
  <c r="F36"/>
  <c i="1" r="BC64"/>
  <c i="8" r="BG86"/>
  <c r="F35"/>
  <c i="1" r="BB64"/>
  <c i="8" r="BE86"/>
  <c r="J33"/>
  <c i="1" r="AV64"/>
  <c i="8" r="F33"/>
  <c i="1" r="AZ64"/>
  <c i="8" r="T86"/>
  <c r="T85"/>
  <c r="T83"/>
  <c r="R86"/>
  <c r="R85"/>
  <c r="R83"/>
  <c r="P86"/>
  <c r="P85"/>
  <c r="P83"/>
  <c i="1" r="AU64"/>
  <c i="8" r="BK86"/>
  <c r="BK85"/>
  <c r="J85"/>
  <c r="BK83"/>
  <c r="J83"/>
  <c r="J59"/>
  <c r="J30"/>
  <c i="1" r="AG64"/>
  <c i="8" r="J86"/>
  <c r="BF86"/>
  <c r="J34"/>
  <c i="1" r="AW64"/>
  <c i="8" r="F34"/>
  <c i="1" r="BA64"/>
  <c i="8" r="J61"/>
  <c r="J60"/>
  <c r="J79"/>
  <c r="F79"/>
  <c r="F77"/>
  <c r="E75"/>
  <c r="J54"/>
  <c r="F54"/>
  <c r="F52"/>
  <c r="E50"/>
  <c r="J39"/>
  <c r="J24"/>
  <c r="E24"/>
  <c r="J80"/>
  <c r="J55"/>
  <c r="J23"/>
  <c r="J18"/>
  <c r="E18"/>
  <c r="F80"/>
  <c r="F55"/>
  <c r="J17"/>
  <c r="J12"/>
  <c r="J77"/>
  <c r="J52"/>
  <c r="E7"/>
  <c r="E73"/>
  <c r="E48"/>
  <c i="7" r="J41"/>
  <c r="J40"/>
  <c i="1" r="AY63"/>
  <c i="7" r="J39"/>
  <c i="1" r="AX63"/>
  <c i="7"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T173"/>
  <c r="R174"/>
  <c r="R173"/>
  <c r="P174"/>
  <c r="P173"/>
  <c r="BK174"/>
  <c r="BK173"/>
  <c r="J173"/>
  <c r="J174"/>
  <c r="BE174"/>
  <c r="J87"/>
  <c r="BI172"/>
  <c r="BH172"/>
  <c r="BG172"/>
  <c r="BF172"/>
  <c r="T172"/>
  <c r="T171"/>
  <c r="R172"/>
  <c r="R171"/>
  <c r="P172"/>
  <c r="P171"/>
  <c r="BK172"/>
  <c r="BK171"/>
  <c r="J171"/>
  <c r="J172"/>
  <c r="BE172"/>
  <c r="J86"/>
  <c r="BI170"/>
  <c r="BH170"/>
  <c r="BG170"/>
  <c r="BF170"/>
  <c r="T170"/>
  <c r="T169"/>
  <c r="R170"/>
  <c r="R169"/>
  <c r="P170"/>
  <c r="P169"/>
  <c r="BK170"/>
  <c r="BK169"/>
  <c r="J169"/>
  <c r="J170"/>
  <c r="BE170"/>
  <c r="J85"/>
  <c r="BI168"/>
  <c r="BH168"/>
  <c r="BG168"/>
  <c r="BF168"/>
  <c r="T168"/>
  <c r="R168"/>
  <c r="P168"/>
  <c r="BK168"/>
  <c r="J168"/>
  <c r="BE168"/>
  <c r="BI167"/>
  <c r="BH167"/>
  <c r="BG167"/>
  <c r="BF167"/>
  <c r="T167"/>
  <c r="T166"/>
  <c r="R167"/>
  <c r="R166"/>
  <c r="P167"/>
  <c r="P166"/>
  <c r="BK167"/>
  <c r="BK166"/>
  <c r="J166"/>
  <c r="J167"/>
  <c r="BE167"/>
  <c r="J84"/>
  <c r="BI165"/>
  <c r="BH165"/>
  <c r="BG165"/>
  <c r="BF165"/>
  <c r="T165"/>
  <c r="R165"/>
  <c r="P165"/>
  <c r="BK165"/>
  <c r="J165"/>
  <c r="BE165"/>
  <c r="BI164"/>
  <c r="BH164"/>
  <c r="BG164"/>
  <c r="BF164"/>
  <c r="T164"/>
  <c r="T163"/>
  <c r="R164"/>
  <c r="R163"/>
  <c r="P164"/>
  <c r="P163"/>
  <c r="BK164"/>
  <c r="BK163"/>
  <c r="J163"/>
  <c r="J164"/>
  <c r="BE164"/>
  <c r="J8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T153"/>
  <c r="R154"/>
  <c r="R153"/>
  <c r="P154"/>
  <c r="P153"/>
  <c r="BK154"/>
  <c r="BK153"/>
  <c r="J153"/>
  <c r="J154"/>
  <c r="BE154"/>
  <c r="J82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T148"/>
  <c r="R149"/>
  <c r="R148"/>
  <c r="P149"/>
  <c r="P148"/>
  <c r="BK149"/>
  <c r="BK148"/>
  <c r="J148"/>
  <c r="J149"/>
  <c r="BE149"/>
  <c r="J81"/>
  <c r="BI147"/>
  <c r="BH147"/>
  <c r="BG147"/>
  <c r="BF147"/>
  <c r="T147"/>
  <c r="T146"/>
  <c r="R147"/>
  <c r="R146"/>
  <c r="P147"/>
  <c r="P146"/>
  <c r="BK147"/>
  <c r="BK146"/>
  <c r="J146"/>
  <c r="J147"/>
  <c r="BE147"/>
  <c r="J80"/>
  <c r="BI145"/>
  <c r="BH145"/>
  <c r="BG145"/>
  <c r="BF145"/>
  <c r="T145"/>
  <c r="R145"/>
  <c r="P145"/>
  <c r="BK145"/>
  <c r="J145"/>
  <c r="BE145"/>
  <c r="BI144"/>
  <c r="BH144"/>
  <c r="BG144"/>
  <c r="BF144"/>
  <c r="T144"/>
  <c r="T143"/>
  <c r="R144"/>
  <c r="R143"/>
  <c r="P144"/>
  <c r="P143"/>
  <c r="BK144"/>
  <c r="BK143"/>
  <c r="J143"/>
  <c r="J144"/>
  <c r="BE144"/>
  <c r="J79"/>
  <c r="BI142"/>
  <c r="BH142"/>
  <c r="BG142"/>
  <c r="BF142"/>
  <c r="T142"/>
  <c r="T141"/>
  <c r="R142"/>
  <c r="R141"/>
  <c r="P142"/>
  <c r="P141"/>
  <c r="BK142"/>
  <c r="BK141"/>
  <c r="J141"/>
  <c r="J142"/>
  <c r="BE142"/>
  <c r="J78"/>
  <c r="BI140"/>
  <c r="BH140"/>
  <c r="BG140"/>
  <c r="BF140"/>
  <c r="T140"/>
  <c r="T139"/>
  <c r="R140"/>
  <c r="R139"/>
  <c r="P140"/>
  <c r="P139"/>
  <c r="BK140"/>
  <c r="BK139"/>
  <c r="J139"/>
  <c r="J140"/>
  <c r="BE140"/>
  <c r="J77"/>
  <c r="BI138"/>
  <c r="BH138"/>
  <c r="BG138"/>
  <c r="BF138"/>
  <c r="T138"/>
  <c r="T137"/>
  <c r="R138"/>
  <c r="R137"/>
  <c r="P138"/>
  <c r="P137"/>
  <c r="BK138"/>
  <c r="BK137"/>
  <c r="J137"/>
  <c r="J138"/>
  <c r="BE138"/>
  <c r="J76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T133"/>
  <c r="R134"/>
  <c r="R133"/>
  <c r="P134"/>
  <c r="P133"/>
  <c r="BK134"/>
  <c r="BK133"/>
  <c r="J133"/>
  <c r="J134"/>
  <c r="BE134"/>
  <c r="J75"/>
  <c r="BI132"/>
  <c r="BH132"/>
  <c r="BG132"/>
  <c r="BF132"/>
  <c r="T132"/>
  <c r="R132"/>
  <c r="P132"/>
  <c r="BK132"/>
  <c r="J132"/>
  <c r="BE132"/>
  <c r="BI131"/>
  <c r="BH131"/>
  <c r="BG131"/>
  <c r="BF131"/>
  <c r="T131"/>
  <c r="T130"/>
  <c r="R131"/>
  <c r="R130"/>
  <c r="P131"/>
  <c r="P130"/>
  <c r="BK131"/>
  <c r="BK130"/>
  <c r="J130"/>
  <c r="J131"/>
  <c r="BE131"/>
  <c r="J74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T125"/>
  <c r="R126"/>
  <c r="R125"/>
  <c r="P126"/>
  <c r="P125"/>
  <c r="BK126"/>
  <c r="BK125"/>
  <c r="J125"/>
  <c r="J126"/>
  <c r="BE126"/>
  <c r="J73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T121"/>
  <c r="R122"/>
  <c r="R121"/>
  <c r="P122"/>
  <c r="P121"/>
  <c r="BK122"/>
  <c r="BK121"/>
  <c r="J121"/>
  <c r="J122"/>
  <c r="BE122"/>
  <c r="J72"/>
  <c r="BI120"/>
  <c r="BH120"/>
  <c r="BG120"/>
  <c r="BF120"/>
  <c r="T120"/>
  <c r="T119"/>
  <c r="R120"/>
  <c r="R119"/>
  <c r="P120"/>
  <c r="P119"/>
  <c r="BK120"/>
  <c r="BK119"/>
  <c r="J119"/>
  <c r="J120"/>
  <c r="BE120"/>
  <c r="J71"/>
  <c r="BI118"/>
  <c r="BH118"/>
  <c r="BG118"/>
  <c r="BF118"/>
  <c r="T118"/>
  <c r="T117"/>
  <c r="R118"/>
  <c r="R117"/>
  <c r="P118"/>
  <c r="P117"/>
  <c r="BK118"/>
  <c r="BK117"/>
  <c r="J117"/>
  <c r="J118"/>
  <c r="BE118"/>
  <c r="J70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F41"/>
  <c i="1" r="BD63"/>
  <c i="7" r="BH114"/>
  <c r="F40"/>
  <c i="1" r="BC63"/>
  <c i="7" r="BG114"/>
  <c r="F39"/>
  <c i="1" r="BB63"/>
  <c i="7" r="BF114"/>
  <c r="J38"/>
  <c i="1" r="AW63"/>
  <c i="7" r="F38"/>
  <c i="1" r="BA63"/>
  <c i="7" r="T114"/>
  <c r="T113"/>
  <c r="T112"/>
  <c r="T111"/>
  <c r="R114"/>
  <c r="R113"/>
  <c r="R112"/>
  <c r="R111"/>
  <c r="P114"/>
  <c r="P113"/>
  <c r="P112"/>
  <c r="P111"/>
  <c i="1" r="AU63"/>
  <c i="7" r="BK114"/>
  <c r="BK113"/>
  <c r="J113"/>
  <c r="BK112"/>
  <c r="J112"/>
  <c r="BK111"/>
  <c r="J111"/>
  <c r="J67"/>
  <c r="J34"/>
  <c i="1" r="AG63"/>
  <c i="7" r="J114"/>
  <c r="BE114"/>
  <c r="J37"/>
  <c i="1" r="AV63"/>
  <c i="7" r="F37"/>
  <c i="1" r="AZ63"/>
  <c i="7" r="J69"/>
  <c r="J68"/>
  <c r="J107"/>
  <c r="F107"/>
  <c r="F105"/>
  <c r="E103"/>
  <c r="J62"/>
  <c r="F62"/>
  <c r="F60"/>
  <c r="E58"/>
  <c r="J43"/>
  <c r="J28"/>
  <c r="E28"/>
  <c r="J108"/>
  <c r="J63"/>
  <c r="J27"/>
  <c r="J22"/>
  <c r="E22"/>
  <c r="F108"/>
  <c r="F63"/>
  <c r="J21"/>
  <c r="J16"/>
  <c r="J105"/>
  <c r="J60"/>
  <c r="E7"/>
  <c r="E97"/>
  <c r="E52"/>
  <c i="6" r="J41"/>
  <c r="J40"/>
  <c i="1" r="AY61"/>
  <c i="6" r="J39"/>
  <c i="1" r="AX61"/>
  <c i="6"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T123"/>
  <c r="R124"/>
  <c r="R123"/>
  <c r="P124"/>
  <c r="P123"/>
  <c r="BK124"/>
  <c r="BK123"/>
  <c r="J123"/>
  <c r="J124"/>
  <c r="BE124"/>
  <c r="J7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T115"/>
  <c r="R116"/>
  <c r="R115"/>
  <c r="P116"/>
  <c r="P115"/>
  <c r="BK116"/>
  <c r="BK115"/>
  <c r="J115"/>
  <c r="J116"/>
  <c r="BE116"/>
  <c r="J72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T111"/>
  <c r="R112"/>
  <c r="R111"/>
  <c r="P112"/>
  <c r="P111"/>
  <c r="BK112"/>
  <c r="BK111"/>
  <c r="J111"/>
  <c r="J112"/>
  <c r="BE112"/>
  <c r="J7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T104"/>
  <c r="R105"/>
  <c r="R104"/>
  <c r="P105"/>
  <c r="P104"/>
  <c r="BK105"/>
  <c r="BK104"/>
  <c r="J104"/>
  <c r="J105"/>
  <c r="BE105"/>
  <c r="J70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F41"/>
  <c i="1" r="BD61"/>
  <c i="6" r="BH100"/>
  <c r="F40"/>
  <c i="1" r="BC61"/>
  <c i="6" r="BG100"/>
  <c r="F39"/>
  <c i="1" r="BB61"/>
  <c i="6" r="BF100"/>
  <c r="J38"/>
  <c i="1" r="AW61"/>
  <c i="6" r="F38"/>
  <c i="1" r="BA61"/>
  <c i="6" r="T100"/>
  <c r="T99"/>
  <c r="T98"/>
  <c r="T97"/>
  <c r="R100"/>
  <c r="R99"/>
  <c r="R98"/>
  <c r="R97"/>
  <c r="P100"/>
  <c r="P99"/>
  <c r="P98"/>
  <c r="P97"/>
  <c i="1" r="AU61"/>
  <c i="6" r="BK100"/>
  <c r="BK99"/>
  <c r="J99"/>
  <c r="BK98"/>
  <c r="J98"/>
  <c r="BK97"/>
  <c r="J97"/>
  <c r="J67"/>
  <c r="J34"/>
  <c i="1" r="AG61"/>
  <c i="6" r="J100"/>
  <c r="BE100"/>
  <c r="J37"/>
  <c i="1" r="AV61"/>
  <c i="6" r="F37"/>
  <c i="1" r="AZ61"/>
  <c i="6" r="J69"/>
  <c r="J68"/>
  <c r="J93"/>
  <c r="F93"/>
  <c r="F91"/>
  <c r="E89"/>
  <c r="J62"/>
  <c r="F62"/>
  <c r="F60"/>
  <c r="E58"/>
  <c r="J43"/>
  <c r="J28"/>
  <c r="E28"/>
  <c r="J94"/>
  <c r="J63"/>
  <c r="J27"/>
  <c r="J22"/>
  <c r="E22"/>
  <c r="F94"/>
  <c r="F63"/>
  <c r="J21"/>
  <c r="J16"/>
  <c r="J91"/>
  <c r="J60"/>
  <c r="E7"/>
  <c r="E83"/>
  <c r="E52"/>
  <c i="5" r="J41"/>
  <c r="J40"/>
  <c i="1" r="AY60"/>
  <c i="5" r="J39"/>
  <c i="1" r="AX60"/>
  <c i="5"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T111"/>
  <c r="R112"/>
  <c r="R111"/>
  <c r="P112"/>
  <c r="P111"/>
  <c r="BK112"/>
  <c r="BK111"/>
  <c r="J111"/>
  <c r="J112"/>
  <c r="BE112"/>
  <c r="J70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F41"/>
  <c i="1" r="BD60"/>
  <c i="5" r="BH97"/>
  <c r="F40"/>
  <c i="1" r="BC60"/>
  <c i="5" r="BG97"/>
  <c r="F39"/>
  <c i="1" r="BB60"/>
  <c i="5" r="BF97"/>
  <c r="J38"/>
  <c i="1" r="AW60"/>
  <c i="5" r="F38"/>
  <c i="1" r="BA60"/>
  <c i="5" r="T97"/>
  <c r="T96"/>
  <c r="T95"/>
  <c r="T94"/>
  <c r="R97"/>
  <c r="R96"/>
  <c r="R95"/>
  <c r="R94"/>
  <c r="P97"/>
  <c r="P96"/>
  <c r="P95"/>
  <c r="P94"/>
  <c i="1" r="AU60"/>
  <c i="5" r="BK97"/>
  <c r="BK96"/>
  <c r="J96"/>
  <c r="BK95"/>
  <c r="J95"/>
  <c r="BK94"/>
  <c r="J94"/>
  <c r="J67"/>
  <c r="J34"/>
  <c i="1" r="AG60"/>
  <c i="5" r="J97"/>
  <c r="BE97"/>
  <c r="J37"/>
  <c i="1" r="AV60"/>
  <c i="5" r="F37"/>
  <c i="1" r="AZ60"/>
  <c i="5" r="J69"/>
  <c r="J68"/>
  <c r="J90"/>
  <c r="F90"/>
  <c r="F88"/>
  <c r="E86"/>
  <c r="J62"/>
  <c r="F62"/>
  <c r="F60"/>
  <c r="E58"/>
  <c r="J43"/>
  <c r="J28"/>
  <c r="E28"/>
  <c r="J91"/>
  <c r="J63"/>
  <c r="J27"/>
  <c r="J22"/>
  <c r="E22"/>
  <c r="F91"/>
  <c r="F63"/>
  <c r="J21"/>
  <c r="J16"/>
  <c r="J88"/>
  <c r="J60"/>
  <c r="E7"/>
  <c r="E80"/>
  <c r="E52"/>
  <c i="4" r="J41"/>
  <c r="J40"/>
  <c i="1" r="AY59"/>
  <c i="4" r="J39"/>
  <c i="1" r="AX59"/>
  <c i="4" r="BI305"/>
  <c r="BH305"/>
  <c r="BG305"/>
  <c r="BF305"/>
  <c r="T305"/>
  <c r="T304"/>
  <c r="R305"/>
  <c r="R304"/>
  <c r="P305"/>
  <c r="P304"/>
  <c r="BK305"/>
  <c r="BK304"/>
  <c r="J304"/>
  <c r="J305"/>
  <c r="BE305"/>
  <c r="J79"/>
  <c r="BI303"/>
  <c r="BH303"/>
  <c r="BG303"/>
  <c r="BF303"/>
  <c r="T303"/>
  <c r="R303"/>
  <c r="P303"/>
  <c r="BK303"/>
  <c r="J303"/>
  <c r="BE303"/>
  <c r="BI302"/>
  <c r="BH302"/>
  <c r="BG302"/>
  <c r="BF302"/>
  <c r="T302"/>
  <c r="R302"/>
  <c r="P302"/>
  <c r="BK302"/>
  <c r="J302"/>
  <c r="BE302"/>
  <c r="BI301"/>
  <c r="BH301"/>
  <c r="BG301"/>
  <c r="BF301"/>
  <c r="T301"/>
  <c r="R301"/>
  <c r="P301"/>
  <c r="BK301"/>
  <c r="J301"/>
  <c r="BE301"/>
  <c r="BI300"/>
  <c r="BH300"/>
  <c r="BG300"/>
  <c r="BF300"/>
  <c r="T300"/>
  <c r="R300"/>
  <c r="P300"/>
  <c r="BK300"/>
  <c r="J300"/>
  <c r="BE300"/>
  <c r="BI299"/>
  <c r="BH299"/>
  <c r="BG299"/>
  <c r="BF299"/>
  <c r="T299"/>
  <c r="R299"/>
  <c r="P299"/>
  <c r="BK299"/>
  <c r="J299"/>
  <c r="BE299"/>
  <c r="BI298"/>
  <c r="BH298"/>
  <c r="BG298"/>
  <c r="BF298"/>
  <c r="T298"/>
  <c r="R298"/>
  <c r="P298"/>
  <c r="BK298"/>
  <c r="J298"/>
  <c r="BE298"/>
  <c r="BI297"/>
  <c r="BH297"/>
  <c r="BG297"/>
  <c r="BF297"/>
  <c r="T297"/>
  <c r="R297"/>
  <c r="P297"/>
  <c r="BK297"/>
  <c r="J297"/>
  <c r="BE297"/>
  <c r="BI296"/>
  <c r="BH296"/>
  <c r="BG296"/>
  <c r="BF296"/>
  <c r="T296"/>
  <c r="R296"/>
  <c r="P296"/>
  <c r="BK296"/>
  <c r="J296"/>
  <c r="BE296"/>
  <c r="BI295"/>
  <c r="BH295"/>
  <c r="BG295"/>
  <c r="BF295"/>
  <c r="T295"/>
  <c r="R295"/>
  <c r="P295"/>
  <c r="BK295"/>
  <c r="J295"/>
  <c r="BE295"/>
  <c r="BI294"/>
  <c r="BH294"/>
  <c r="BG294"/>
  <c r="BF294"/>
  <c r="T294"/>
  <c r="R294"/>
  <c r="P294"/>
  <c r="BK294"/>
  <c r="J294"/>
  <c r="BE294"/>
  <c r="BI293"/>
  <c r="BH293"/>
  <c r="BG293"/>
  <c r="BF293"/>
  <c r="T293"/>
  <c r="T292"/>
  <c r="R293"/>
  <c r="R292"/>
  <c r="P293"/>
  <c r="P292"/>
  <c r="BK293"/>
  <c r="BK292"/>
  <c r="J292"/>
  <c r="J293"/>
  <c r="BE293"/>
  <c r="J78"/>
  <c r="BI291"/>
  <c r="BH291"/>
  <c r="BG291"/>
  <c r="BF291"/>
  <c r="T291"/>
  <c r="R291"/>
  <c r="P291"/>
  <c r="BK291"/>
  <c r="J291"/>
  <c r="BE291"/>
  <c r="BI290"/>
  <c r="BH290"/>
  <c r="BG290"/>
  <c r="BF290"/>
  <c r="T290"/>
  <c r="T289"/>
  <c r="R290"/>
  <c r="R289"/>
  <c r="P290"/>
  <c r="P289"/>
  <c r="BK290"/>
  <c r="BK289"/>
  <c r="J289"/>
  <c r="J290"/>
  <c r="BE290"/>
  <c r="J77"/>
  <c r="BI288"/>
  <c r="BH288"/>
  <c r="BG288"/>
  <c r="BF288"/>
  <c r="T288"/>
  <c r="R288"/>
  <c r="P288"/>
  <c r="BK288"/>
  <c r="J288"/>
  <c r="BE288"/>
  <c r="BI287"/>
  <c r="BH287"/>
  <c r="BG287"/>
  <c r="BF287"/>
  <c r="T287"/>
  <c r="T286"/>
  <c r="R287"/>
  <c r="R286"/>
  <c r="P287"/>
  <c r="P286"/>
  <c r="BK287"/>
  <c r="BK286"/>
  <c r="J286"/>
  <c r="J287"/>
  <c r="BE287"/>
  <c r="J76"/>
  <c r="BI285"/>
  <c r="BH285"/>
  <c r="BG285"/>
  <c r="BF285"/>
  <c r="T285"/>
  <c r="R285"/>
  <c r="P285"/>
  <c r="BK285"/>
  <c r="J285"/>
  <c r="BE285"/>
  <c r="BI284"/>
  <c r="BH284"/>
  <c r="BG284"/>
  <c r="BF284"/>
  <c r="T284"/>
  <c r="R284"/>
  <c r="P284"/>
  <c r="BK284"/>
  <c r="J284"/>
  <c r="BE284"/>
  <c r="BI283"/>
  <c r="BH283"/>
  <c r="BG283"/>
  <c r="BF283"/>
  <c r="T283"/>
  <c r="R283"/>
  <c r="P283"/>
  <c r="BK283"/>
  <c r="J283"/>
  <c r="BE283"/>
  <c r="BI282"/>
  <c r="BH282"/>
  <c r="BG282"/>
  <c r="BF282"/>
  <c r="T282"/>
  <c r="R282"/>
  <c r="P282"/>
  <c r="BK282"/>
  <c r="J282"/>
  <c r="BE282"/>
  <c r="BI281"/>
  <c r="BH281"/>
  <c r="BG281"/>
  <c r="BF281"/>
  <c r="T281"/>
  <c r="R281"/>
  <c r="P281"/>
  <c r="BK281"/>
  <c r="J281"/>
  <c r="BE281"/>
  <c r="BI280"/>
  <c r="BH280"/>
  <c r="BG280"/>
  <c r="BF280"/>
  <c r="T280"/>
  <c r="R280"/>
  <c r="P280"/>
  <c r="BK280"/>
  <c r="J280"/>
  <c r="BE280"/>
  <c r="BI279"/>
  <c r="BH279"/>
  <c r="BG279"/>
  <c r="BF279"/>
  <c r="T279"/>
  <c r="R279"/>
  <c r="P279"/>
  <c r="BK279"/>
  <c r="J279"/>
  <c r="BE279"/>
  <c r="BI278"/>
  <c r="BH278"/>
  <c r="BG278"/>
  <c r="BF278"/>
  <c r="T278"/>
  <c r="R278"/>
  <c r="P278"/>
  <c r="BK278"/>
  <c r="J278"/>
  <c r="BE278"/>
  <c r="BI277"/>
  <c r="BH277"/>
  <c r="BG277"/>
  <c r="BF277"/>
  <c r="T277"/>
  <c r="R277"/>
  <c r="P277"/>
  <c r="BK277"/>
  <c r="J277"/>
  <c r="BE277"/>
  <c r="BI276"/>
  <c r="BH276"/>
  <c r="BG276"/>
  <c r="BF276"/>
  <c r="T276"/>
  <c r="R276"/>
  <c r="P276"/>
  <c r="BK276"/>
  <c r="J276"/>
  <c r="BE276"/>
  <c r="BI275"/>
  <c r="BH275"/>
  <c r="BG275"/>
  <c r="BF275"/>
  <c r="T275"/>
  <c r="R275"/>
  <c r="P275"/>
  <c r="BK275"/>
  <c r="J275"/>
  <c r="BE275"/>
  <c r="BI274"/>
  <c r="BH274"/>
  <c r="BG274"/>
  <c r="BF274"/>
  <c r="T274"/>
  <c r="R274"/>
  <c r="P274"/>
  <c r="BK274"/>
  <c r="J274"/>
  <c r="BE274"/>
  <c r="BI273"/>
  <c r="BH273"/>
  <c r="BG273"/>
  <c r="BF273"/>
  <c r="T273"/>
  <c r="R273"/>
  <c r="P273"/>
  <c r="BK273"/>
  <c r="J273"/>
  <c r="BE273"/>
  <c r="BI272"/>
  <c r="BH272"/>
  <c r="BG272"/>
  <c r="BF272"/>
  <c r="T272"/>
  <c r="R272"/>
  <c r="P272"/>
  <c r="BK272"/>
  <c r="J272"/>
  <c r="BE272"/>
  <c r="BI271"/>
  <c r="BH271"/>
  <c r="BG271"/>
  <c r="BF271"/>
  <c r="T271"/>
  <c r="R271"/>
  <c r="P271"/>
  <c r="BK271"/>
  <c r="J271"/>
  <c r="BE271"/>
  <c r="BI270"/>
  <c r="BH270"/>
  <c r="BG270"/>
  <c r="BF270"/>
  <c r="T270"/>
  <c r="R270"/>
  <c r="P270"/>
  <c r="BK270"/>
  <c r="J270"/>
  <c r="BE270"/>
  <c r="BI269"/>
  <c r="BH269"/>
  <c r="BG269"/>
  <c r="BF269"/>
  <c r="T269"/>
  <c r="R269"/>
  <c r="P269"/>
  <c r="BK269"/>
  <c r="J269"/>
  <c r="BE269"/>
  <c r="BI268"/>
  <c r="BH268"/>
  <c r="BG268"/>
  <c r="BF268"/>
  <c r="T268"/>
  <c r="T267"/>
  <c r="R268"/>
  <c r="R267"/>
  <c r="P268"/>
  <c r="P267"/>
  <c r="BK268"/>
  <c r="BK267"/>
  <c r="J267"/>
  <c r="J268"/>
  <c r="BE268"/>
  <c r="J75"/>
  <c r="BI266"/>
  <c r="BH266"/>
  <c r="BG266"/>
  <c r="BF266"/>
  <c r="T266"/>
  <c r="R266"/>
  <c r="P266"/>
  <c r="BK266"/>
  <c r="J266"/>
  <c r="BE266"/>
  <c r="BI265"/>
  <c r="BH265"/>
  <c r="BG265"/>
  <c r="BF265"/>
  <c r="T265"/>
  <c r="R265"/>
  <c r="P265"/>
  <c r="BK265"/>
  <c r="J265"/>
  <c r="BE265"/>
  <c r="BI264"/>
  <c r="BH264"/>
  <c r="BG264"/>
  <c r="BF264"/>
  <c r="T264"/>
  <c r="R264"/>
  <c r="P264"/>
  <c r="BK264"/>
  <c r="J264"/>
  <c r="BE264"/>
  <c r="BI263"/>
  <c r="BH263"/>
  <c r="BG263"/>
  <c r="BF263"/>
  <c r="T263"/>
  <c r="R263"/>
  <c r="P263"/>
  <c r="BK263"/>
  <c r="J263"/>
  <c r="BE263"/>
  <c r="BI262"/>
  <c r="BH262"/>
  <c r="BG262"/>
  <c r="BF262"/>
  <c r="T262"/>
  <c r="R262"/>
  <c r="P262"/>
  <c r="BK262"/>
  <c r="J262"/>
  <c r="BE262"/>
  <c r="BI261"/>
  <c r="BH261"/>
  <c r="BG261"/>
  <c r="BF261"/>
  <c r="T261"/>
  <c r="R261"/>
  <c r="P261"/>
  <c r="BK261"/>
  <c r="J261"/>
  <c r="BE261"/>
  <c r="BI260"/>
  <c r="BH260"/>
  <c r="BG260"/>
  <c r="BF260"/>
  <c r="T260"/>
  <c r="R260"/>
  <c r="P260"/>
  <c r="BK260"/>
  <c r="J260"/>
  <c r="BE260"/>
  <c r="BI259"/>
  <c r="BH259"/>
  <c r="BG259"/>
  <c r="BF259"/>
  <c r="T259"/>
  <c r="R259"/>
  <c r="P259"/>
  <c r="BK259"/>
  <c r="J259"/>
  <c r="BE259"/>
  <c r="BI258"/>
  <c r="BH258"/>
  <c r="BG258"/>
  <c r="BF258"/>
  <c r="T258"/>
  <c r="R258"/>
  <c r="P258"/>
  <c r="BK258"/>
  <c r="J258"/>
  <c r="BE258"/>
  <c r="BI257"/>
  <c r="BH257"/>
  <c r="BG257"/>
  <c r="BF257"/>
  <c r="T257"/>
  <c r="R257"/>
  <c r="P257"/>
  <c r="BK257"/>
  <c r="J257"/>
  <c r="BE257"/>
  <c r="BI256"/>
  <c r="BH256"/>
  <c r="BG256"/>
  <c r="BF256"/>
  <c r="T256"/>
  <c r="R256"/>
  <c r="P256"/>
  <c r="BK256"/>
  <c r="J256"/>
  <c r="BE256"/>
  <c r="BI255"/>
  <c r="BH255"/>
  <c r="BG255"/>
  <c r="BF255"/>
  <c r="T255"/>
  <c r="R255"/>
  <c r="P255"/>
  <c r="BK255"/>
  <c r="J255"/>
  <c r="BE255"/>
  <c r="BI254"/>
  <c r="BH254"/>
  <c r="BG254"/>
  <c r="BF254"/>
  <c r="T254"/>
  <c r="R254"/>
  <c r="P254"/>
  <c r="BK254"/>
  <c r="J254"/>
  <c r="BE254"/>
  <c r="BI253"/>
  <c r="BH253"/>
  <c r="BG253"/>
  <c r="BF253"/>
  <c r="T253"/>
  <c r="R253"/>
  <c r="P253"/>
  <c r="BK253"/>
  <c r="J253"/>
  <c r="BE253"/>
  <c r="BI252"/>
  <c r="BH252"/>
  <c r="BG252"/>
  <c r="BF252"/>
  <c r="T252"/>
  <c r="R252"/>
  <c r="P252"/>
  <c r="BK252"/>
  <c r="J252"/>
  <c r="BE252"/>
  <c r="BI251"/>
  <c r="BH251"/>
  <c r="BG251"/>
  <c r="BF251"/>
  <c r="T251"/>
  <c r="R251"/>
  <c r="P251"/>
  <c r="BK251"/>
  <c r="J251"/>
  <c r="BE251"/>
  <c r="BI250"/>
  <c r="BH250"/>
  <c r="BG250"/>
  <c r="BF250"/>
  <c r="T250"/>
  <c r="R250"/>
  <c r="P250"/>
  <c r="BK250"/>
  <c r="J250"/>
  <c r="BE250"/>
  <c r="BI249"/>
  <c r="BH249"/>
  <c r="BG249"/>
  <c r="BF249"/>
  <c r="T249"/>
  <c r="R249"/>
  <c r="P249"/>
  <c r="BK249"/>
  <c r="J249"/>
  <c r="BE249"/>
  <c r="BI248"/>
  <c r="BH248"/>
  <c r="BG248"/>
  <c r="BF248"/>
  <c r="T248"/>
  <c r="R248"/>
  <c r="P248"/>
  <c r="BK248"/>
  <c r="J248"/>
  <c r="BE248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5"/>
  <c r="BH245"/>
  <c r="BG245"/>
  <c r="BF245"/>
  <c r="T245"/>
  <c r="T244"/>
  <c r="R245"/>
  <c r="R244"/>
  <c r="P245"/>
  <c r="P244"/>
  <c r="BK245"/>
  <c r="BK244"/>
  <c r="J244"/>
  <c r="J245"/>
  <c r="BE245"/>
  <c r="J74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41"/>
  <c r="BH241"/>
  <c r="BG241"/>
  <c r="BF241"/>
  <c r="T241"/>
  <c r="R241"/>
  <c r="P241"/>
  <c r="BK241"/>
  <c r="J241"/>
  <c r="BE241"/>
  <c r="BI240"/>
  <c r="BH240"/>
  <c r="BG240"/>
  <c r="BF240"/>
  <c r="T240"/>
  <c r="R240"/>
  <c r="P240"/>
  <c r="BK240"/>
  <c r="J240"/>
  <c r="BE240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7"/>
  <c r="BH237"/>
  <c r="BG237"/>
  <c r="BF237"/>
  <c r="T237"/>
  <c r="R237"/>
  <c r="P237"/>
  <c r="BK237"/>
  <c r="J237"/>
  <c r="BE237"/>
  <c r="BI236"/>
  <c r="BH236"/>
  <c r="BG236"/>
  <c r="BF236"/>
  <c r="T236"/>
  <c r="R236"/>
  <c r="P236"/>
  <c r="BK236"/>
  <c r="J236"/>
  <c r="BE236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33"/>
  <c r="BH233"/>
  <c r="BG233"/>
  <c r="BF233"/>
  <c r="T233"/>
  <c r="R233"/>
  <c r="P233"/>
  <c r="BK233"/>
  <c r="J233"/>
  <c r="BE233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30"/>
  <c r="BH230"/>
  <c r="BG230"/>
  <c r="BF230"/>
  <c r="T230"/>
  <c r="R230"/>
  <c r="P230"/>
  <c r="BK230"/>
  <c r="J230"/>
  <c r="BE230"/>
  <c r="BI229"/>
  <c r="BH229"/>
  <c r="BG229"/>
  <c r="BF229"/>
  <c r="T229"/>
  <c r="R229"/>
  <c r="P229"/>
  <c r="BK229"/>
  <c r="J229"/>
  <c r="BE229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2"/>
  <c r="BH222"/>
  <c r="BG222"/>
  <c r="BF222"/>
  <c r="T222"/>
  <c r="T221"/>
  <c r="T220"/>
  <c r="R222"/>
  <c r="R221"/>
  <c r="R220"/>
  <c r="P222"/>
  <c r="P221"/>
  <c r="P220"/>
  <c r="BK222"/>
  <c r="BK221"/>
  <c r="J221"/>
  <c r="BK220"/>
  <c r="J220"/>
  <c r="J222"/>
  <c r="BE222"/>
  <c r="J73"/>
  <c r="J72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T210"/>
  <c r="R211"/>
  <c r="R210"/>
  <c r="P211"/>
  <c r="P210"/>
  <c r="BK211"/>
  <c r="BK210"/>
  <c r="J210"/>
  <c r="J211"/>
  <c r="BE211"/>
  <c r="J71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T198"/>
  <c r="R199"/>
  <c r="R198"/>
  <c r="P199"/>
  <c r="P198"/>
  <c r="BK199"/>
  <c r="BK198"/>
  <c r="J198"/>
  <c r="J199"/>
  <c r="BE199"/>
  <c r="J70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6"/>
  <c r="F41"/>
  <c i="1" r="BD59"/>
  <c i="4" r="BH106"/>
  <c r="F40"/>
  <c i="1" r="BC59"/>
  <c i="4" r="BG106"/>
  <c r="F39"/>
  <c i="1" r="BB59"/>
  <c i="4" r="BF106"/>
  <c r="J38"/>
  <c i="1" r="AW59"/>
  <c i="4" r="F38"/>
  <c i="1" r="BA59"/>
  <c i="4" r="T106"/>
  <c r="T105"/>
  <c r="T104"/>
  <c r="T103"/>
  <c r="R106"/>
  <c r="R105"/>
  <c r="R104"/>
  <c r="R103"/>
  <c r="P106"/>
  <c r="P105"/>
  <c r="P104"/>
  <c r="P103"/>
  <c i="1" r="AU59"/>
  <c i="4" r="BK106"/>
  <c r="BK105"/>
  <c r="J105"/>
  <c r="BK104"/>
  <c r="J104"/>
  <c r="BK103"/>
  <c r="J103"/>
  <c r="J67"/>
  <c r="J34"/>
  <c i="1" r="AG59"/>
  <c i="4" r="J106"/>
  <c r="BE106"/>
  <c r="J37"/>
  <c i="1" r="AV59"/>
  <c i="4" r="F37"/>
  <c i="1" r="AZ59"/>
  <c i="4" r="J69"/>
  <c r="J68"/>
  <c r="J99"/>
  <c r="F99"/>
  <c r="F97"/>
  <c r="E95"/>
  <c r="J62"/>
  <c r="F62"/>
  <c r="F60"/>
  <c r="E58"/>
  <c r="J43"/>
  <c r="J28"/>
  <c r="E28"/>
  <c r="J100"/>
  <c r="J63"/>
  <c r="J27"/>
  <c r="J22"/>
  <c r="E22"/>
  <c r="F100"/>
  <c r="F63"/>
  <c r="J21"/>
  <c r="J16"/>
  <c r="J97"/>
  <c r="J60"/>
  <c r="E7"/>
  <c r="E89"/>
  <c r="E52"/>
  <c i="3" r="J41"/>
  <c r="J40"/>
  <c i="1" r="AY58"/>
  <c i="3" r="J39"/>
  <c i="1" r="AX58"/>
  <c i="3" r="BI241"/>
  <c r="BH241"/>
  <c r="BG241"/>
  <c r="BF241"/>
  <c r="T241"/>
  <c r="R241"/>
  <c r="P241"/>
  <c r="BK241"/>
  <c r="J241"/>
  <c r="BE241"/>
  <c r="BI240"/>
  <c r="BH240"/>
  <c r="BG240"/>
  <c r="BF240"/>
  <c r="T240"/>
  <c r="T239"/>
  <c r="R240"/>
  <c r="R239"/>
  <c r="P240"/>
  <c r="P239"/>
  <c r="BK240"/>
  <c r="BK239"/>
  <c r="J239"/>
  <c r="J240"/>
  <c r="BE240"/>
  <c r="J90"/>
  <c r="BI238"/>
  <c r="BH238"/>
  <c r="BG238"/>
  <c r="BF238"/>
  <c r="T238"/>
  <c r="R238"/>
  <c r="P238"/>
  <c r="BK238"/>
  <c r="J238"/>
  <c r="BE238"/>
  <c r="BI237"/>
  <c r="BH237"/>
  <c r="BG237"/>
  <c r="BF237"/>
  <c r="T237"/>
  <c r="R237"/>
  <c r="P237"/>
  <c r="BK237"/>
  <c r="J237"/>
  <c r="BE237"/>
  <c r="BI236"/>
  <c r="BH236"/>
  <c r="BG236"/>
  <c r="BF236"/>
  <c r="T236"/>
  <c r="R236"/>
  <c r="P236"/>
  <c r="BK236"/>
  <c r="J236"/>
  <c r="BE236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33"/>
  <c r="BH233"/>
  <c r="BG233"/>
  <c r="BF233"/>
  <c r="T233"/>
  <c r="R233"/>
  <c r="P233"/>
  <c r="BK233"/>
  <c r="J233"/>
  <c r="BE233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30"/>
  <c r="BH230"/>
  <c r="BG230"/>
  <c r="BF230"/>
  <c r="T230"/>
  <c r="R230"/>
  <c r="P230"/>
  <c r="BK230"/>
  <c r="J230"/>
  <c r="BE230"/>
  <c r="BI229"/>
  <c r="BH229"/>
  <c r="BG229"/>
  <c r="BF229"/>
  <c r="T229"/>
  <c r="T228"/>
  <c r="R229"/>
  <c r="R228"/>
  <c r="P229"/>
  <c r="P228"/>
  <c r="BK229"/>
  <c r="BK228"/>
  <c r="J228"/>
  <c r="J229"/>
  <c r="BE229"/>
  <c r="J89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7"/>
  <c r="BH217"/>
  <c r="BG217"/>
  <c r="BF217"/>
  <c r="T217"/>
  <c r="T216"/>
  <c r="R217"/>
  <c r="R216"/>
  <c r="P217"/>
  <c r="P216"/>
  <c r="BK217"/>
  <c r="BK216"/>
  <c r="J216"/>
  <c r="J217"/>
  <c r="BE217"/>
  <c r="J88"/>
  <c r="BI215"/>
  <c r="BH215"/>
  <c r="BG215"/>
  <c r="BF215"/>
  <c r="T215"/>
  <c r="T214"/>
  <c r="R215"/>
  <c r="R214"/>
  <c r="P215"/>
  <c r="P214"/>
  <c r="BK215"/>
  <c r="BK214"/>
  <c r="J214"/>
  <c r="J215"/>
  <c r="BE215"/>
  <c r="J87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T198"/>
  <c r="R199"/>
  <c r="R198"/>
  <c r="P199"/>
  <c r="P198"/>
  <c r="BK199"/>
  <c r="BK198"/>
  <c r="J198"/>
  <c r="J199"/>
  <c r="BE199"/>
  <c r="J86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T171"/>
  <c r="R172"/>
  <c r="R171"/>
  <c r="P172"/>
  <c r="P171"/>
  <c r="BK172"/>
  <c r="BK171"/>
  <c r="J171"/>
  <c r="J172"/>
  <c r="BE172"/>
  <c r="J85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T152"/>
  <c r="R153"/>
  <c r="R152"/>
  <c r="P153"/>
  <c r="P152"/>
  <c r="BK153"/>
  <c r="BK152"/>
  <c r="J152"/>
  <c r="J153"/>
  <c r="BE153"/>
  <c r="J84"/>
  <c r="BI151"/>
  <c r="BH151"/>
  <c r="BG151"/>
  <c r="BF151"/>
  <c r="T151"/>
  <c r="T150"/>
  <c r="T149"/>
  <c r="R151"/>
  <c r="R150"/>
  <c r="R149"/>
  <c r="P151"/>
  <c r="P150"/>
  <c r="P149"/>
  <c r="BK151"/>
  <c r="BK150"/>
  <c r="J150"/>
  <c r="BK149"/>
  <c r="J149"/>
  <c r="J151"/>
  <c r="BE151"/>
  <c r="J83"/>
  <c r="J82"/>
  <c r="BI148"/>
  <c r="BH148"/>
  <c r="BG148"/>
  <c r="BF148"/>
  <c r="T148"/>
  <c r="T147"/>
  <c r="R148"/>
  <c r="R147"/>
  <c r="P148"/>
  <c r="P147"/>
  <c r="BK148"/>
  <c r="BK147"/>
  <c r="J147"/>
  <c r="J148"/>
  <c r="BE148"/>
  <c r="J81"/>
  <c r="BI146"/>
  <c r="BH146"/>
  <c r="BG146"/>
  <c r="BF146"/>
  <c r="T146"/>
  <c r="T145"/>
  <c r="R146"/>
  <c r="R145"/>
  <c r="P146"/>
  <c r="P145"/>
  <c r="BK146"/>
  <c r="BK145"/>
  <c r="J145"/>
  <c r="J146"/>
  <c r="BE146"/>
  <c r="J80"/>
  <c r="BI144"/>
  <c r="BH144"/>
  <c r="BG144"/>
  <c r="BF144"/>
  <c r="T144"/>
  <c r="R144"/>
  <c r="P144"/>
  <c r="BK144"/>
  <c r="J144"/>
  <c r="BE144"/>
  <c r="BI143"/>
  <c r="BH143"/>
  <c r="BG143"/>
  <c r="BF143"/>
  <c r="T143"/>
  <c r="T142"/>
  <c r="R143"/>
  <c r="R142"/>
  <c r="P143"/>
  <c r="P142"/>
  <c r="BK143"/>
  <c r="BK142"/>
  <c r="J142"/>
  <c r="J143"/>
  <c r="BE143"/>
  <c r="J79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T138"/>
  <c r="R139"/>
  <c r="R138"/>
  <c r="P139"/>
  <c r="P138"/>
  <c r="BK139"/>
  <c r="BK138"/>
  <c r="J138"/>
  <c r="J139"/>
  <c r="BE139"/>
  <c r="J78"/>
  <c r="BI137"/>
  <c r="BH137"/>
  <c r="BG137"/>
  <c r="BF137"/>
  <c r="T137"/>
  <c r="T136"/>
  <c r="R137"/>
  <c r="R136"/>
  <c r="P137"/>
  <c r="P136"/>
  <c r="BK137"/>
  <c r="BK136"/>
  <c r="J136"/>
  <c r="J137"/>
  <c r="BE137"/>
  <c r="J77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T132"/>
  <c r="R133"/>
  <c r="R132"/>
  <c r="P133"/>
  <c r="P132"/>
  <c r="BK133"/>
  <c r="BK132"/>
  <c r="J132"/>
  <c r="J133"/>
  <c r="BE133"/>
  <c r="J76"/>
  <c r="BI131"/>
  <c r="BH131"/>
  <c r="BG131"/>
  <c r="BF131"/>
  <c r="T131"/>
  <c r="T130"/>
  <c r="R131"/>
  <c r="R130"/>
  <c r="P131"/>
  <c r="P130"/>
  <c r="BK131"/>
  <c r="BK130"/>
  <c r="J130"/>
  <c r="J131"/>
  <c r="BE131"/>
  <c r="J75"/>
  <c r="BI129"/>
  <c r="BH129"/>
  <c r="BG129"/>
  <c r="BF129"/>
  <c r="T129"/>
  <c r="T128"/>
  <c r="R129"/>
  <c r="R128"/>
  <c r="P129"/>
  <c r="P128"/>
  <c r="BK129"/>
  <c r="BK128"/>
  <c r="J128"/>
  <c r="J129"/>
  <c r="BE129"/>
  <c r="J74"/>
  <c r="BI127"/>
  <c r="BH127"/>
  <c r="BG127"/>
  <c r="BF127"/>
  <c r="T127"/>
  <c r="T126"/>
  <c r="R127"/>
  <c r="R126"/>
  <c r="P127"/>
  <c r="P126"/>
  <c r="BK127"/>
  <c r="BK126"/>
  <c r="J126"/>
  <c r="J127"/>
  <c r="BE127"/>
  <c r="J73"/>
  <c r="BI125"/>
  <c r="BH125"/>
  <c r="BG125"/>
  <c r="BF125"/>
  <c r="T125"/>
  <c r="T124"/>
  <c r="R125"/>
  <c r="R124"/>
  <c r="P125"/>
  <c r="P124"/>
  <c r="BK125"/>
  <c r="BK124"/>
  <c r="J124"/>
  <c r="J125"/>
  <c r="BE125"/>
  <c r="J72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T120"/>
  <c r="R121"/>
  <c r="R120"/>
  <c r="P121"/>
  <c r="P120"/>
  <c r="BK121"/>
  <c r="BK120"/>
  <c r="J120"/>
  <c r="J121"/>
  <c r="BE121"/>
  <c r="J71"/>
  <c r="BI119"/>
  <c r="BH119"/>
  <c r="BG119"/>
  <c r="BF119"/>
  <c r="T119"/>
  <c r="T118"/>
  <c r="R119"/>
  <c r="R118"/>
  <c r="P119"/>
  <c r="P118"/>
  <c r="BK119"/>
  <c r="BK118"/>
  <c r="J118"/>
  <c r="J119"/>
  <c r="BE119"/>
  <c r="J70"/>
  <c r="BI117"/>
  <c r="F41"/>
  <c i="1" r="BD58"/>
  <c i="3" r="BH117"/>
  <c r="F40"/>
  <c i="1" r="BC58"/>
  <c i="3" r="BG117"/>
  <c r="F39"/>
  <c i="1" r="BB58"/>
  <c i="3" r="BF117"/>
  <c r="J38"/>
  <c i="1" r="AW58"/>
  <c i="3" r="F38"/>
  <c i="1" r="BA58"/>
  <c i="3" r="T117"/>
  <c r="T116"/>
  <c r="T115"/>
  <c r="T114"/>
  <c r="R117"/>
  <c r="R116"/>
  <c r="R115"/>
  <c r="R114"/>
  <c r="P117"/>
  <c r="P116"/>
  <c r="P115"/>
  <c r="P114"/>
  <c i="1" r="AU58"/>
  <c i="3" r="BK117"/>
  <c r="BK116"/>
  <c r="J116"/>
  <c r="BK115"/>
  <c r="J115"/>
  <c r="BK114"/>
  <c r="J114"/>
  <c r="J67"/>
  <c r="J34"/>
  <c i="1" r="AG58"/>
  <c i="3" r="J117"/>
  <c r="BE117"/>
  <c r="J37"/>
  <c i="1" r="AV58"/>
  <c i="3" r="F37"/>
  <c i="1" r="AZ58"/>
  <c i="3" r="J69"/>
  <c r="J68"/>
  <c r="J110"/>
  <c r="F110"/>
  <c r="F108"/>
  <c r="E106"/>
  <c r="J62"/>
  <c r="F62"/>
  <c r="F60"/>
  <c r="E58"/>
  <c r="J43"/>
  <c r="J28"/>
  <c r="E28"/>
  <c r="J111"/>
  <c r="J63"/>
  <c r="J27"/>
  <c r="J22"/>
  <c r="E22"/>
  <c r="F111"/>
  <c r="F63"/>
  <c r="J21"/>
  <c r="J16"/>
  <c r="J108"/>
  <c r="J60"/>
  <c r="E7"/>
  <c r="E100"/>
  <c r="E52"/>
  <c i="2" r="J41"/>
  <c r="J40"/>
  <c i="1" r="AY57"/>
  <c i="2" r="J39"/>
  <c i="1" r="AX57"/>
  <c i="2" r="BI867"/>
  <c r="BH867"/>
  <c r="BG867"/>
  <c r="BF867"/>
  <c r="T867"/>
  <c r="R867"/>
  <c r="P867"/>
  <c r="BK867"/>
  <c r="J867"/>
  <c r="BE867"/>
  <c r="BI861"/>
  <c r="BH861"/>
  <c r="BG861"/>
  <c r="BF861"/>
  <c r="T861"/>
  <c r="R861"/>
  <c r="P861"/>
  <c r="BK861"/>
  <c r="J861"/>
  <c r="BE861"/>
  <c r="BI857"/>
  <c r="BH857"/>
  <c r="BG857"/>
  <c r="BF857"/>
  <c r="T857"/>
  <c r="T856"/>
  <c r="R857"/>
  <c r="R856"/>
  <c r="P857"/>
  <c r="P856"/>
  <c r="BK857"/>
  <c r="BK856"/>
  <c r="J856"/>
  <c r="J857"/>
  <c r="BE857"/>
  <c r="J88"/>
  <c r="BI852"/>
  <c r="BH852"/>
  <c r="BG852"/>
  <c r="BF852"/>
  <c r="T852"/>
  <c r="R852"/>
  <c r="P852"/>
  <c r="BK852"/>
  <c r="J852"/>
  <c r="BE852"/>
  <c r="BI851"/>
  <c r="BH851"/>
  <c r="BG851"/>
  <c r="BF851"/>
  <c r="T851"/>
  <c r="R851"/>
  <c r="P851"/>
  <c r="BK851"/>
  <c r="J851"/>
  <c r="BE851"/>
  <c r="BI847"/>
  <c r="BH847"/>
  <c r="BG847"/>
  <c r="BF847"/>
  <c r="T847"/>
  <c r="R847"/>
  <c r="P847"/>
  <c r="BK847"/>
  <c r="J847"/>
  <c r="BE847"/>
  <c r="BI846"/>
  <c r="BH846"/>
  <c r="BG846"/>
  <c r="BF846"/>
  <c r="T846"/>
  <c r="R846"/>
  <c r="P846"/>
  <c r="BK846"/>
  <c r="J846"/>
  <c r="BE846"/>
  <c r="BI844"/>
  <c r="BH844"/>
  <c r="BG844"/>
  <c r="BF844"/>
  <c r="T844"/>
  <c r="R844"/>
  <c r="P844"/>
  <c r="BK844"/>
  <c r="J844"/>
  <c r="BE844"/>
  <c r="BI842"/>
  <c r="BH842"/>
  <c r="BG842"/>
  <c r="BF842"/>
  <c r="T842"/>
  <c r="T841"/>
  <c r="R842"/>
  <c r="R841"/>
  <c r="P842"/>
  <c r="P841"/>
  <c r="BK842"/>
  <c r="BK841"/>
  <c r="J841"/>
  <c r="J842"/>
  <c r="BE842"/>
  <c r="J87"/>
  <c r="BI840"/>
  <c r="BH840"/>
  <c r="BG840"/>
  <c r="BF840"/>
  <c r="T840"/>
  <c r="R840"/>
  <c r="P840"/>
  <c r="BK840"/>
  <c r="J840"/>
  <c r="BE840"/>
  <c r="BI837"/>
  <c r="BH837"/>
  <c r="BG837"/>
  <c r="BF837"/>
  <c r="T837"/>
  <c r="R837"/>
  <c r="P837"/>
  <c r="BK837"/>
  <c r="J837"/>
  <c r="BE837"/>
  <c r="BI835"/>
  <c r="BH835"/>
  <c r="BG835"/>
  <c r="BF835"/>
  <c r="T835"/>
  <c r="R835"/>
  <c r="P835"/>
  <c r="BK835"/>
  <c r="J835"/>
  <c r="BE835"/>
  <c r="BI830"/>
  <c r="BH830"/>
  <c r="BG830"/>
  <c r="BF830"/>
  <c r="T830"/>
  <c r="R830"/>
  <c r="P830"/>
  <c r="BK830"/>
  <c r="J830"/>
  <c r="BE830"/>
  <c r="BI828"/>
  <c r="BH828"/>
  <c r="BG828"/>
  <c r="BF828"/>
  <c r="T828"/>
  <c r="R828"/>
  <c r="P828"/>
  <c r="BK828"/>
  <c r="J828"/>
  <c r="BE828"/>
  <c r="BI826"/>
  <c r="BH826"/>
  <c r="BG826"/>
  <c r="BF826"/>
  <c r="T826"/>
  <c r="R826"/>
  <c r="P826"/>
  <c r="BK826"/>
  <c r="J826"/>
  <c r="BE826"/>
  <c r="BI819"/>
  <c r="BH819"/>
  <c r="BG819"/>
  <c r="BF819"/>
  <c r="T819"/>
  <c r="R819"/>
  <c r="P819"/>
  <c r="BK819"/>
  <c r="J819"/>
  <c r="BE819"/>
  <c r="BI814"/>
  <c r="BH814"/>
  <c r="BG814"/>
  <c r="BF814"/>
  <c r="T814"/>
  <c r="R814"/>
  <c r="P814"/>
  <c r="BK814"/>
  <c r="J814"/>
  <c r="BE814"/>
  <c r="BI813"/>
  <c r="BH813"/>
  <c r="BG813"/>
  <c r="BF813"/>
  <c r="T813"/>
  <c r="R813"/>
  <c r="P813"/>
  <c r="BK813"/>
  <c r="J813"/>
  <c r="BE813"/>
  <c r="BI811"/>
  <c r="BH811"/>
  <c r="BG811"/>
  <c r="BF811"/>
  <c r="T811"/>
  <c r="R811"/>
  <c r="P811"/>
  <c r="BK811"/>
  <c r="J811"/>
  <c r="BE811"/>
  <c r="BI804"/>
  <c r="BH804"/>
  <c r="BG804"/>
  <c r="BF804"/>
  <c r="T804"/>
  <c r="R804"/>
  <c r="P804"/>
  <c r="BK804"/>
  <c r="J804"/>
  <c r="BE804"/>
  <c r="BI799"/>
  <c r="BH799"/>
  <c r="BG799"/>
  <c r="BF799"/>
  <c r="T799"/>
  <c r="R799"/>
  <c r="P799"/>
  <c r="BK799"/>
  <c r="J799"/>
  <c r="BE799"/>
  <c r="BI798"/>
  <c r="BH798"/>
  <c r="BG798"/>
  <c r="BF798"/>
  <c r="T798"/>
  <c r="R798"/>
  <c r="P798"/>
  <c r="BK798"/>
  <c r="J798"/>
  <c r="BE798"/>
  <c r="BI797"/>
  <c r="BH797"/>
  <c r="BG797"/>
  <c r="BF797"/>
  <c r="T797"/>
  <c r="R797"/>
  <c r="P797"/>
  <c r="BK797"/>
  <c r="J797"/>
  <c r="BE797"/>
  <c r="BI796"/>
  <c r="BH796"/>
  <c r="BG796"/>
  <c r="BF796"/>
  <c r="T796"/>
  <c r="R796"/>
  <c r="P796"/>
  <c r="BK796"/>
  <c r="J796"/>
  <c r="BE796"/>
  <c r="BI795"/>
  <c r="BH795"/>
  <c r="BG795"/>
  <c r="BF795"/>
  <c r="T795"/>
  <c r="R795"/>
  <c r="P795"/>
  <c r="BK795"/>
  <c r="J795"/>
  <c r="BE795"/>
  <c r="BI794"/>
  <c r="BH794"/>
  <c r="BG794"/>
  <c r="BF794"/>
  <c r="T794"/>
  <c r="T793"/>
  <c r="R794"/>
  <c r="R793"/>
  <c r="P794"/>
  <c r="P793"/>
  <c r="BK794"/>
  <c r="BK793"/>
  <c r="J793"/>
  <c r="J794"/>
  <c r="BE794"/>
  <c r="J86"/>
  <c r="BI792"/>
  <c r="BH792"/>
  <c r="BG792"/>
  <c r="BF792"/>
  <c r="T792"/>
  <c r="R792"/>
  <c r="P792"/>
  <c r="BK792"/>
  <c r="J792"/>
  <c r="BE792"/>
  <c r="BI785"/>
  <c r="BH785"/>
  <c r="BG785"/>
  <c r="BF785"/>
  <c r="T785"/>
  <c r="R785"/>
  <c r="P785"/>
  <c r="BK785"/>
  <c r="J785"/>
  <c r="BE785"/>
  <c r="BI784"/>
  <c r="BH784"/>
  <c r="BG784"/>
  <c r="BF784"/>
  <c r="T784"/>
  <c r="R784"/>
  <c r="P784"/>
  <c r="BK784"/>
  <c r="J784"/>
  <c r="BE784"/>
  <c r="BI783"/>
  <c r="BH783"/>
  <c r="BG783"/>
  <c r="BF783"/>
  <c r="T783"/>
  <c r="R783"/>
  <c r="P783"/>
  <c r="BK783"/>
  <c r="J783"/>
  <c r="BE783"/>
  <c r="BI781"/>
  <c r="BH781"/>
  <c r="BG781"/>
  <c r="BF781"/>
  <c r="T781"/>
  <c r="R781"/>
  <c r="P781"/>
  <c r="BK781"/>
  <c r="J781"/>
  <c r="BE781"/>
  <c r="BI780"/>
  <c r="BH780"/>
  <c r="BG780"/>
  <c r="BF780"/>
  <c r="T780"/>
  <c r="R780"/>
  <c r="P780"/>
  <c r="BK780"/>
  <c r="J780"/>
  <c r="BE780"/>
  <c r="BI771"/>
  <c r="BH771"/>
  <c r="BG771"/>
  <c r="BF771"/>
  <c r="T771"/>
  <c r="R771"/>
  <c r="P771"/>
  <c r="BK771"/>
  <c r="J771"/>
  <c r="BE771"/>
  <c r="BI769"/>
  <c r="BH769"/>
  <c r="BG769"/>
  <c r="BF769"/>
  <c r="T769"/>
  <c r="R769"/>
  <c r="P769"/>
  <c r="BK769"/>
  <c r="J769"/>
  <c r="BE769"/>
  <c r="BI759"/>
  <c r="BH759"/>
  <c r="BG759"/>
  <c r="BF759"/>
  <c r="T759"/>
  <c r="R759"/>
  <c r="P759"/>
  <c r="BK759"/>
  <c r="J759"/>
  <c r="BE759"/>
  <c r="BI757"/>
  <c r="BH757"/>
  <c r="BG757"/>
  <c r="BF757"/>
  <c r="T757"/>
  <c r="R757"/>
  <c r="P757"/>
  <c r="BK757"/>
  <c r="J757"/>
  <c r="BE757"/>
  <c r="BI755"/>
  <c r="BH755"/>
  <c r="BG755"/>
  <c r="BF755"/>
  <c r="T755"/>
  <c r="R755"/>
  <c r="P755"/>
  <c r="BK755"/>
  <c r="J755"/>
  <c r="BE755"/>
  <c r="BI754"/>
  <c r="BH754"/>
  <c r="BG754"/>
  <c r="BF754"/>
  <c r="T754"/>
  <c r="R754"/>
  <c r="P754"/>
  <c r="BK754"/>
  <c r="J754"/>
  <c r="BE754"/>
  <c r="BI752"/>
  <c r="BH752"/>
  <c r="BG752"/>
  <c r="BF752"/>
  <c r="T752"/>
  <c r="R752"/>
  <c r="P752"/>
  <c r="BK752"/>
  <c r="J752"/>
  <c r="BE752"/>
  <c r="BI751"/>
  <c r="BH751"/>
  <c r="BG751"/>
  <c r="BF751"/>
  <c r="T751"/>
  <c r="R751"/>
  <c r="P751"/>
  <c r="BK751"/>
  <c r="J751"/>
  <c r="BE751"/>
  <c r="BI749"/>
  <c r="BH749"/>
  <c r="BG749"/>
  <c r="BF749"/>
  <c r="T749"/>
  <c r="T748"/>
  <c r="R749"/>
  <c r="R748"/>
  <c r="P749"/>
  <c r="P748"/>
  <c r="BK749"/>
  <c r="BK748"/>
  <c r="J748"/>
  <c r="J749"/>
  <c r="BE749"/>
  <c r="J85"/>
  <c r="BI747"/>
  <c r="BH747"/>
  <c r="BG747"/>
  <c r="BF747"/>
  <c r="T747"/>
  <c r="R747"/>
  <c r="P747"/>
  <c r="BK747"/>
  <c r="J747"/>
  <c r="BE747"/>
  <c r="BI742"/>
  <c r="BH742"/>
  <c r="BG742"/>
  <c r="BF742"/>
  <c r="T742"/>
  <c r="R742"/>
  <c r="P742"/>
  <c r="BK742"/>
  <c r="J742"/>
  <c r="BE742"/>
  <c r="BI740"/>
  <c r="BH740"/>
  <c r="BG740"/>
  <c r="BF740"/>
  <c r="T740"/>
  <c r="R740"/>
  <c r="P740"/>
  <c r="BK740"/>
  <c r="J740"/>
  <c r="BE740"/>
  <c r="BI739"/>
  <c r="BH739"/>
  <c r="BG739"/>
  <c r="BF739"/>
  <c r="T739"/>
  <c r="R739"/>
  <c r="P739"/>
  <c r="BK739"/>
  <c r="J739"/>
  <c r="BE739"/>
  <c r="BI738"/>
  <c r="BH738"/>
  <c r="BG738"/>
  <c r="BF738"/>
  <c r="T738"/>
  <c r="R738"/>
  <c r="P738"/>
  <c r="BK738"/>
  <c r="J738"/>
  <c r="BE738"/>
  <c r="BI737"/>
  <c r="BH737"/>
  <c r="BG737"/>
  <c r="BF737"/>
  <c r="T737"/>
  <c r="R737"/>
  <c r="P737"/>
  <c r="BK737"/>
  <c r="J737"/>
  <c r="BE737"/>
  <c r="BI736"/>
  <c r="BH736"/>
  <c r="BG736"/>
  <c r="BF736"/>
  <c r="T736"/>
  <c r="R736"/>
  <c r="P736"/>
  <c r="BK736"/>
  <c r="J736"/>
  <c r="BE736"/>
  <c r="BI735"/>
  <c r="BH735"/>
  <c r="BG735"/>
  <c r="BF735"/>
  <c r="T735"/>
  <c r="R735"/>
  <c r="P735"/>
  <c r="BK735"/>
  <c r="J735"/>
  <c r="BE735"/>
  <c r="BI734"/>
  <c r="BH734"/>
  <c r="BG734"/>
  <c r="BF734"/>
  <c r="T734"/>
  <c r="R734"/>
  <c r="P734"/>
  <c r="BK734"/>
  <c r="J734"/>
  <c r="BE734"/>
  <c r="BI733"/>
  <c r="BH733"/>
  <c r="BG733"/>
  <c r="BF733"/>
  <c r="T733"/>
  <c r="R733"/>
  <c r="P733"/>
  <c r="BK733"/>
  <c r="J733"/>
  <c r="BE733"/>
  <c r="BI732"/>
  <c r="BH732"/>
  <c r="BG732"/>
  <c r="BF732"/>
  <c r="T732"/>
  <c r="R732"/>
  <c r="P732"/>
  <c r="BK732"/>
  <c r="J732"/>
  <c r="BE732"/>
  <c r="BI731"/>
  <c r="BH731"/>
  <c r="BG731"/>
  <c r="BF731"/>
  <c r="T731"/>
  <c r="R731"/>
  <c r="P731"/>
  <c r="BK731"/>
  <c r="J731"/>
  <c r="BE731"/>
  <c r="BI730"/>
  <c r="BH730"/>
  <c r="BG730"/>
  <c r="BF730"/>
  <c r="T730"/>
  <c r="R730"/>
  <c r="P730"/>
  <c r="BK730"/>
  <c r="J730"/>
  <c r="BE730"/>
  <c r="BI729"/>
  <c r="BH729"/>
  <c r="BG729"/>
  <c r="BF729"/>
  <c r="T729"/>
  <c r="R729"/>
  <c r="P729"/>
  <c r="BK729"/>
  <c r="J729"/>
  <c r="BE729"/>
  <c r="BI728"/>
  <c r="BH728"/>
  <c r="BG728"/>
  <c r="BF728"/>
  <c r="T728"/>
  <c r="R728"/>
  <c r="P728"/>
  <c r="BK728"/>
  <c r="J728"/>
  <c r="BE728"/>
  <c r="BI727"/>
  <c r="BH727"/>
  <c r="BG727"/>
  <c r="BF727"/>
  <c r="T727"/>
  <c r="R727"/>
  <c r="P727"/>
  <c r="BK727"/>
  <c r="J727"/>
  <c r="BE727"/>
  <c r="BI726"/>
  <c r="BH726"/>
  <c r="BG726"/>
  <c r="BF726"/>
  <c r="T726"/>
  <c r="R726"/>
  <c r="P726"/>
  <c r="BK726"/>
  <c r="J726"/>
  <c r="BE726"/>
  <c r="BI725"/>
  <c r="BH725"/>
  <c r="BG725"/>
  <c r="BF725"/>
  <c r="T725"/>
  <c r="R725"/>
  <c r="P725"/>
  <c r="BK725"/>
  <c r="J725"/>
  <c r="BE725"/>
  <c r="BI724"/>
  <c r="BH724"/>
  <c r="BG724"/>
  <c r="BF724"/>
  <c r="T724"/>
  <c r="R724"/>
  <c r="P724"/>
  <c r="BK724"/>
  <c r="J724"/>
  <c r="BE724"/>
  <c r="BI723"/>
  <c r="BH723"/>
  <c r="BG723"/>
  <c r="BF723"/>
  <c r="T723"/>
  <c r="R723"/>
  <c r="P723"/>
  <c r="BK723"/>
  <c r="J723"/>
  <c r="BE723"/>
  <c r="BI722"/>
  <c r="BH722"/>
  <c r="BG722"/>
  <c r="BF722"/>
  <c r="T722"/>
  <c r="R722"/>
  <c r="P722"/>
  <c r="BK722"/>
  <c r="J722"/>
  <c r="BE722"/>
  <c r="BI721"/>
  <c r="BH721"/>
  <c r="BG721"/>
  <c r="BF721"/>
  <c r="T721"/>
  <c r="R721"/>
  <c r="P721"/>
  <c r="BK721"/>
  <c r="J721"/>
  <c r="BE721"/>
  <c r="BI720"/>
  <c r="BH720"/>
  <c r="BG720"/>
  <c r="BF720"/>
  <c r="T720"/>
  <c r="R720"/>
  <c r="P720"/>
  <c r="BK720"/>
  <c r="J720"/>
  <c r="BE720"/>
  <c r="BI719"/>
  <c r="BH719"/>
  <c r="BG719"/>
  <c r="BF719"/>
  <c r="T719"/>
  <c r="R719"/>
  <c r="P719"/>
  <c r="BK719"/>
  <c r="J719"/>
  <c r="BE719"/>
  <c r="BI718"/>
  <c r="BH718"/>
  <c r="BG718"/>
  <c r="BF718"/>
  <c r="T718"/>
  <c r="R718"/>
  <c r="P718"/>
  <c r="BK718"/>
  <c r="J718"/>
  <c r="BE718"/>
  <c r="BI716"/>
  <c r="BH716"/>
  <c r="BG716"/>
  <c r="BF716"/>
  <c r="T716"/>
  <c r="R716"/>
  <c r="P716"/>
  <c r="BK716"/>
  <c r="J716"/>
  <c r="BE716"/>
  <c r="BI715"/>
  <c r="BH715"/>
  <c r="BG715"/>
  <c r="BF715"/>
  <c r="T715"/>
  <c r="R715"/>
  <c r="P715"/>
  <c r="BK715"/>
  <c r="J715"/>
  <c r="BE715"/>
  <c r="BI714"/>
  <c r="BH714"/>
  <c r="BG714"/>
  <c r="BF714"/>
  <c r="T714"/>
  <c r="T713"/>
  <c r="R714"/>
  <c r="R713"/>
  <c r="P714"/>
  <c r="P713"/>
  <c r="BK714"/>
  <c r="BK713"/>
  <c r="J713"/>
  <c r="J714"/>
  <c r="BE714"/>
  <c r="J84"/>
  <c r="BI712"/>
  <c r="BH712"/>
  <c r="BG712"/>
  <c r="BF712"/>
  <c r="T712"/>
  <c r="R712"/>
  <c r="P712"/>
  <c r="BK712"/>
  <c r="J712"/>
  <c r="BE712"/>
  <c r="BI711"/>
  <c r="BH711"/>
  <c r="BG711"/>
  <c r="BF711"/>
  <c r="T711"/>
  <c r="R711"/>
  <c r="P711"/>
  <c r="BK711"/>
  <c r="J711"/>
  <c r="BE711"/>
  <c r="BI710"/>
  <c r="BH710"/>
  <c r="BG710"/>
  <c r="BF710"/>
  <c r="T710"/>
  <c r="R710"/>
  <c r="P710"/>
  <c r="BK710"/>
  <c r="J710"/>
  <c r="BE710"/>
  <c r="BI708"/>
  <c r="BH708"/>
  <c r="BG708"/>
  <c r="BF708"/>
  <c r="T708"/>
  <c r="R708"/>
  <c r="P708"/>
  <c r="BK708"/>
  <c r="J708"/>
  <c r="BE708"/>
  <c r="BI704"/>
  <c r="BH704"/>
  <c r="BG704"/>
  <c r="BF704"/>
  <c r="T704"/>
  <c r="R704"/>
  <c r="P704"/>
  <c r="BK704"/>
  <c r="J704"/>
  <c r="BE704"/>
  <c r="BI703"/>
  <c r="BH703"/>
  <c r="BG703"/>
  <c r="BF703"/>
  <c r="T703"/>
  <c r="R703"/>
  <c r="P703"/>
  <c r="BK703"/>
  <c r="J703"/>
  <c r="BE703"/>
  <c r="BI701"/>
  <c r="BH701"/>
  <c r="BG701"/>
  <c r="BF701"/>
  <c r="T701"/>
  <c r="R701"/>
  <c r="P701"/>
  <c r="BK701"/>
  <c r="J701"/>
  <c r="BE701"/>
  <c r="BI700"/>
  <c r="BH700"/>
  <c r="BG700"/>
  <c r="BF700"/>
  <c r="T700"/>
  <c r="R700"/>
  <c r="P700"/>
  <c r="BK700"/>
  <c r="J700"/>
  <c r="BE700"/>
  <c r="BI699"/>
  <c r="BH699"/>
  <c r="BG699"/>
  <c r="BF699"/>
  <c r="T699"/>
  <c r="R699"/>
  <c r="P699"/>
  <c r="BK699"/>
  <c r="J699"/>
  <c r="BE699"/>
  <c r="BI698"/>
  <c r="BH698"/>
  <c r="BG698"/>
  <c r="BF698"/>
  <c r="T698"/>
  <c r="R698"/>
  <c r="P698"/>
  <c r="BK698"/>
  <c r="J698"/>
  <c r="BE698"/>
  <c r="BI697"/>
  <c r="BH697"/>
  <c r="BG697"/>
  <c r="BF697"/>
  <c r="T697"/>
  <c r="R697"/>
  <c r="P697"/>
  <c r="BK697"/>
  <c r="J697"/>
  <c r="BE697"/>
  <c r="BI696"/>
  <c r="BH696"/>
  <c r="BG696"/>
  <c r="BF696"/>
  <c r="T696"/>
  <c r="R696"/>
  <c r="P696"/>
  <c r="BK696"/>
  <c r="J696"/>
  <c r="BE696"/>
  <c r="BI695"/>
  <c r="BH695"/>
  <c r="BG695"/>
  <c r="BF695"/>
  <c r="T695"/>
  <c r="R695"/>
  <c r="P695"/>
  <c r="BK695"/>
  <c r="J695"/>
  <c r="BE695"/>
  <c r="BI694"/>
  <c r="BH694"/>
  <c r="BG694"/>
  <c r="BF694"/>
  <c r="T694"/>
  <c r="R694"/>
  <c r="P694"/>
  <c r="BK694"/>
  <c r="J694"/>
  <c r="BE694"/>
  <c r="BI692"/>
  <c r="BH692"/>
  <c r="BG692"/>
  <c r="BF692"/>
  <c r="T692"/>
  <c r="R692"/>
  <c r="P692"/>
  <c r="BK692"/>
  <c r="J692"/>
  <c r="BE692"/>
  <c r="BI690"/>
  <c r="BH690"/>
  <c r="BG690"/>
  <c r="BF690"/>
  <c r="T690"/>
  <c r="R690"/>
  <c r="P690"/>
  <c r="BK690"/>
  <c r="J690"/>
  <c r="BE690"/>
  <c r="BI688"/>
  <c r="BH688"/>
  <c r="BG688"/>
  <c r="BF688"/>
  <c r="T688"/>
  <c r="T687"/>
  <c r="R688"/>
  <c r="R687"/>
  <c r="P688"/>
  <c r="P687"/>
  <c r="BK688"/>
  <c r="BK687"/>
  <c r="J687"/>
  <c r="J688"/>
  <c r="BE688"/>
  <c r="J83"/>
  <c r="BI686"/>
  <c r="BH686"/>
  <c r="BG686"/>
  <c r="BF686"/>
  <c r="T686"/>
  <c r="R686"/>
  <c r="P686"/>
  <c r="BK686"/>
  <c r="J686"/>
  <c r="BE686"/>
  <c r="BI684"/>
  <c r="BH684"/>
  <c r="BG684"/>
  <c r="BF684"/>
  <c r="T684"/>
  <c r="R684"/>
  <c r="P684"/>
  <c r="BK684"/>
  <c r="J684"/>
  <c r="BE684"/>
  <c r="BI683"/>
  <c r="BH683"/>
  <c r="BG683"/>
  <c r="BF683"/>
  <c r="T683"/>
  <c r="R683"/>
  <c r="P683"/>
  <c r="BK683"/>
  <c r="J683"/>
  <c r="BE683"/>
  <c r="BI681"/>
  <c r="BH681"/>
  <c r="BG681"/>
  <c r="BF681"/>
  <c r="T681"/>
  <c r="T680"/>
  <c r="R681"/>
  <c r="R680"/>
  <c r="P681"/>
  <c r="P680"/>
  <c r="BK681"/>
  <c r="BK680"/>
  <c r="J680"/>
  <c r="J681"/>
  <c r="BE681"/>
  <c r="J82"/>
  <c r="BI679"/>
  <c r="BH679"/>
  <c r="BG679"/>
  <c r="BF679"/>
  <c r="T679"/>
  <c r="R679"/>
  <c r="P679"/>
  <c r="BK679"/>
  <c r="J679"/>
  <c r="BE679"/>
  <c r="BI677"/>
  <c r="BH677"/>
  <c r="BG677"/>
  <c r="BF677"/>
  <c r="T677"/>
  <c r="R677"/>
  <c r="P677"/>
  <c r="BK677"/>
  <c r="J677"/>
  <c r="BE677"/>
  <c r="BI675"/>
  <c r="BH675"/>
  <c r="BG675"/>
  <c r="BF675"/>
  <c r="T675"/>
  <c r="R675"/>
  <c r="P675"/>
  <c r="BK675"/>
  <c r="J675"/>
  <c r="BE675"/>
  <c r="BI673"/>
  <c r="BH673"/>
  <c r="BG673"/>
  <c r="BF673"/>
  <c r="T673"/>
  <c r="R673"/>
  <c r="P673"/>
  <c r="BK673"/>
  <c r="J673"/>
  <c r="BE673"/>
  <c r="BI671"/>
  <c r="BH671"/>
  <c r="BG671"/>
  <c r="BF671"/>
  <c r="T671"/>
  <c r="R671"/>
  <c r="P671"/>
  <c r="BK671"/>
  <c r="J671"/>
  <c r="BE671"/>
  <c r="BI669"/>
  <c r="BH669"/>
  <c r="BG669"/>
  <c r="BF669"/>
  <c r="T669"/>
  <c r="R669"/>
  <c r="P669"/>
  <c r="BK669"/>
  <c r="J669"/>
  <c r="BE669"/>
  <c r="BI668"/>
  <c r="BH668"/>
  <c r="BG668"/>
  <c r="BF668"/>
  <c r="T668"/>
  <c r="R668"/>
  <c r="P668"/>
  <c r="BK668"/>
  <c r="J668"/>
  <c r="BE668"/>
  <c r="BI667"/>
  <c r="BH667"/>
  <c r="BG667"/>
  <c r="BF667"/>
  <c r="T667"/>
  <c r="R667"/>
  <c r="P667"/>
  <c r="BK667"/>
  <c r="J667"/>
  <c r="BE667"/>
  <c r="BI666"/>
  <c r="BH666"/>
  <c r="BG666"/>
  <c r="BF666"/>
  <c r="T666"/>
  <c r="R666"/>
  <c r="P666"/>
  <c r="BK666"/>
  <c r="J666"/>
  <c r="BE666"/>
  <c r="BI665"/>
  <c r="BH665"/>
  <c r="BG665"/>
  <c r="BF665"/>
  <c r="T665"/>
  <c r="R665"/>
  <c r="P665"/>
  <c r="BK665"/>
  <c r="J665"/>
  <c r="BE665"/>
  <c r="BI661"/>
  <c r="BH661"/>
  <c r="BG661"/>
  <c r="BF661"/>
  <c r="T661"/>
  <c r="R661"/>
  <c r="P661"/>
  <c r="BK661"/>
  <c r="J661"/>
  <c r="BE661"/>
  <c r="BI657"/>
  <c r="BH657"/>
  <c r="BG657"/>
  <c r="BF657"/>
  <c r="T657"/>
  <c r="R657"/>
  <c r="P657"/>
  <c r="BK657"/>
  <c r="J657"/>
  <c r="BE657"/>
  <c r="BI656"/>
  <c r="BH656"/>
  <c r="BG656"/>
  <c r="BF656"/>
  <c r="T656"/>
  <c r="R656"/>
  <c r="P656"/>
  <c r="BK656"/>
  <c r="J656"/>
  <c r="BE656"/>
  <c r="BI654"/>
  <c r="BH654"/>
  <c r="BG654"/>
  <c r="BF654"/>
  <c r="T654"/>
  <c r="R654"/>
  <c r="P654"/>
  <c r="BK654"/>
  <c r="J654"/>
  <c r="BE654"/>
  <c r="BI653"/>
  <c r="BH653"/>
  <c r="BG653"/>
  <c r="BF653"/>
  <c r="T653"/>
  <c r="R653"/>
  <c r="P653"/>
  <c r="BK653"/>
  <c r="J653"/>
  <c r="BE653"/>
  <c r="BI651"/>
  <c r="BH651"/>
  <c r="BG651"/>
  <c r="BF651"/>
  <c r="T651"/>
  <c r="T650"/>
  <c r="R651"/>
  <c r="R650"/>
  <c r="P651"/>
  <c r="P650"/>
  <c r="BK651"/>
  <c r="BK650"/>
  <c r="J650"/>
  <c r="J651"/>
  <c r="BE651"/>
  <c r="J81"/>
  <c r="BI649"/>
  <c r="BH649"/>
  <c r="BG649"/>
  <c r="BF649"/>
  <c r="T649"/>
  <c r="R649"/>
  <c r="P649"/>
  <c r="BK649"/>
  <c r="J649"/>
  <c r="BE649"/>
  <c r="BI648"/>
  <c r="BH648"/>
  <c r="BG648"/>
  <c r="BF648"/>
  <c r="T648"/>
  <c r="R648"/>
  <c r="P648"/>
  <c r="BK648"/>
  <c r="J648"/>
  <c r="BE648"/>
  <c r="BI644"/>
  <c r="BH644"/>
  <c r="BG644"/>
  <c r="BF644"/>
  <c r="T644"/>
  <c r="R644"/>
  <c r="P644"/>
  <c r="BK644"/>
  <c r="J644"/>
  <c r="BE644"/>
  <c r="BI642"/>
  <c r="BH642"/>
  <c r="BG642"/>
  <c r="BF642"/>
  <c r="T642"/>
  <c r="R642"/>
  <c r="P642"/>
  <c r="BK642"/>
  <c r="J642"/>
  <c r="BE642"/>
  <c r="BI641"/>
  <c r="BH641"/>
  <c r="BG641"/>
  <c r="BF641"/>
  <c r="T641"/>
  <c r="R641"/>
  <c r="P641"/>
  <c r="BK641"/>
  <c r="J641"/>
  <c r="BE641"/>
  <c r="BI633"/>
  <c r="BH633"/>
  <c r="BG633"/>
  <c r="BF633"/>
  <c r="T633"/>
  <c r="R633"/>
  <c r="P633"/>
  <c r="BK633"/>
  <c r="J633"/>
  <c r="BE633"/>
  <c r="BI622"/>
  <c r="BH622"/>
  <c r="BG622"/>
  <c r="BF622"/>
  <c r="T622"/>
  <c r="T621"/>
  <c r="R622"/>
  <c r="R621"/>
  <c r="P622"/>
  <c r="P621"/>
  <c r="BK622"/>
  <c r="BK621"/>
  <c r="J621"/>
  <c r="J622"/>
  <c r="BE622"/>
  <c r="J80"/>
  <c r="BI620"/>
  <c r="BH620"/>
  <c r="BG620"/>
  <c r="BF620"/>
  <c r="T620"/>
  <c r="R620"/>
  <c r="P620"/>
  <c r="BK620"/>
  <c r="J620"/>
  <c r="BE620"/>
  <c r="BI619"/>
  <c r="BH619"/>
  <c r="BG619"/>
  <c r="BF619"/>
  <c r="T619"/>
  <c r="R619"/>
  <c r="P619"/>
  <c r="BK619"/>
  <c r="J619"/>
  <c r="BE619"/>
  <c r="BI617"/>
  <c r="BH617"/>
  <c r="BG617"/>
  <c r="BF617"/>
  <c r="T617"/>
  <c r="R617"/>
  <c r="P617"/>
  <c r="BK617"/>
  <c r="J617"/>
  <c r="BE617"/>
  <c r="BI615"/>
  <c r="BH615"/>
  <c r="BG615"/>
  <c r="BF615"/>
  <c r="T615"/>
  <c r="R615"/>
  <c r="P615"/>
  <c r="BK615"/>
  <c r="J615"/>
  <c r="BE615"/>
  <c r="BI612"/>
  <c r="BH612"/>
  <c r="BG612"/>
  <c r="BF612"/>
  <c r="T612"/>
  <c r="R612"/>
  <c r="P612"/>
  <c r="BK612"/>
  <c r="J612"/>
  <c r="BE612"/>
  <c r="BI610"/>
  <c r="BH610"/>
  <c r="BG610"/>
  <c r="BF610"/>
  <c r="T610"/>
  <c r="R610"/>
  <c r="P610"/>
  <c r="BK610"/>
  <c r="J610"/>
  <c r="BE610"/>
  <c r="BI608"/>
  <c r="BH608"/>
  <c r="BG608"/>
  <c r="BF608"/>
  <c r="T608"/>
  <c r="R608"/>
  <c r="P608"/>
  <c r="BK608"/>
  <c r="J608"/>
  <c r="BE608"/>
  <c r="BI607"/>
  <c r="BH607"/>
  <c r="BG607"/>
  <c r="BF607"/>
  <c r="T607"/>
  <c r="R607"/>
  <c r="P607"/>
  <c r="BK607"/>
  <c r="J607"/>
  <c r="BE607"/>
  <c r="BI599"/>
  <c r="BH599"/>
  <c r="BG599"/>
  <c r="BF599"/>
  <c r="T599"/>
  <c r="R599"/>
  <c r="P599"/>
  <c r="BK599"/>
  <c r="J599"/>
  <c r="BE599"/>
  <c r="BI597"/>
  <c r="BH597"/>
  <c r="BG597"/>
  <c r="BF597"/>
  <c r="T597"/>
  <c r="R597"/>
  <c r="P597"/>
  <c r="BK597"/>
  <c r="J597"/>
  <c r="BE597"/>
  <c r="BI595"/>
  <c r="BH595"/>
  <c r="BG595"/>
  <c r="BF595"/>
  <c r="T595"/>
  <c r="R595"/>
  <c r="P595"/>
  <c r="BK595"/>
  <c r="J595"/>
  <c r="BE595"/>
  <c r="BI593"/>
  <c r="BH593"/>
  <c r="BG593"/>
  <c r="BF593"/>
  <c r="T593"/>
  <c r="R593"/>
  <c r="P593"/>
  <c r="BK593"/>
  <c r="J593"/>
  <c r="BE593"/>
  <c r="BI592"/>
  <c r="BH592"/>
  <c r="BG592"/>
  <c r="BF592"/>
  <c r="T592"/>
  <c r="R592"/>
  <c r="P592"/>
  <c r="BK592"/>
  <c r="J592"/>
  <c r="BE592"/>
  <c r="BI589"/>
  <c r="BH589"/>
  <c r="BG589"/>
  <c r="BF589"/>
  <c r="T589"/>
  <c r="R589"/>
  <c r="P589"/>
  <c r="BK589"/>
  <c r="J589"/>
  <c r="BE589"/>
  <c r="BI588"/>
  <c r="BH588"/>
  <c r="BG588"/>
  <c r="BF588"/>
  <c r="T588"/>
  <c r="R588"/>
  <c r="P588"/>
  <c r="BK588"/>
  <c r="J588"/>
  <c r="BE588"/>
  <c r="BI580"/>
  <c r="BH580"/>
  <c r="BG580"/>
  <c r="BF580"/>
  <c r="T580"/>
  <c r="R580"/>
  <c r="P580"/>
  <c r="BK580"/>
  <c r="J580"/>
  <c r="BE580"/>
  <c r="BI579"/>
  <c r="BH579"/>
  <c r="BG579"/>
  <c r="BF579"/>
  <c r="T579"/>
  <c r="R579"/>
  <c r="P579"/>
  <c r="BK579"/>
  <c r="J579"/>
  <c r="BE579"/>
  <c r="BI574"/>
  <c r="BH574"/>
  <c r="BG574"/>
  <c r="BF574"/>
  <c r="T574"/>
  <c r="R574"/>
  <c r="P574"/>
  <c r="BK574"/>
  <c r="J574"/>
  <c r="BE574"/>
  <c r="BI573"/>
  <c r="BH573"/>
  <c r="BG573"/>
  <c r="BF573"/>
  <c r="T573"/>
  <c r="R573"/>
  <c r="P573"/>
  <c r="BK573"/>
  <c r="J573"/>
  <c r="BE573"/>
  <c r="BI562"/>
  <c r="BH562"/>
  <c r="BG562"/>
  <c r="BF562"/>
  <c r="T562"/>
  <c r="R562"/>
  <c r="P562"/>
  <c r="BK562"/>
  <c r="J562"/>
  <c r="BE562"/>
  <c r="BI561"/>
  <c r="BH561"/>
  <c r="BG561"/>
  <c r="BF561"/>
  <c r="T561"/>
  <c r="R561"/>
  <c r="P561"/>
  <c r="BK561"/>
  <c r="J561"/>
  <c r="BE561"/>
  <c r="BI554"/>
  <c r="BH554"/>
  <c r="BG554"/>
  <c r="BF554"/>
  <c r="T554"/>
  <c r="R554"/>
  <c r="P554"/>
  <c r="BK554"/>
  <c r="J554"/>
  <c r="BE554"/>
  <c r="BI550"/>
  <c r="BH550"/>
  <c r="BG550"/>
  <c r="BF550"/>
  <c r="T550"/>
  <c r="R550"/>
  <c r="P550"/>
  <c r="BK550"/>
  <c r="J550"/>
  <c r="BE550"/>
  <c r="BI540"/>
  <c r="BH540"/>
  <c r="BG540"/>
  <c r="BF540"/>
  <c r="T540"/>
  <c r="R540"/>
  <c r="P540"/>
  <c r="BK540"/>
  <c r="J540"/>
  <c r="BE540"/>
  <c r="BI539"/>
  <c r="BH539"/>
  <c r="BG539"/>
  <c r="BF539"/>
  <c r="T539"/>
  <c r="R539"/>
  <c r="P539"/>
  <c r="BK539"/>
  <c r="J539"/>
  <c r="BE539"/>
  <c r="BI538"/>
  <c r="BH538"/>
  <c r="BG538"/>
  <c r="BF538"/>
  <c r="T538"/>
  <c r="R538"/>
  <c r="P538"/>
  <c r="BK538"/>
  <c r="J538"/>
  <c r="BE538"/>
  <c r="BI536"/>
  <c r="BH536"/>
  <c r="BG536"/>
  <c r="BF536"/>
  <c r="T536"/>
  <c r="R536"/>
  <c r="P536"/>
  <c r="BK536"/>
  <c r="J536"/>
  <c r="BE536"/>
  <c r="BI534"/>
  <c r="BH534"/>
  <c r="BG534"/>
  <c r="BF534"/>
  <c r="T534"/>
  <c r="R534"/>
  <c r="P534"/>
  <c r="BK534"/>
  <c r="J534"/>
  <c r="BE534"/>
  <c r="BI532"/>
  <c r="BH532"/>
  <c r="BG532"/>
  <c r="BF532"/>
  <c r="T532"/>
  <c r="T531"/>
  <c r="R532"/>
  <c r="R531"/>
  <c r="P532"/>
  <c r="P531"/>
  <c r="BK532"/>
  <c r="BK531"/>
  <c r="J531"/>
  <c r="J532"/>
  <c r="BE532"/>
  <c r="J79"/>
  <c r="BI529"/>
  <c r="BH529"/>
  <c r="BG529"/>
  <c r="BF529"/>
  <c r="T529"/>
  <c r="T528"/>
  <c r="T527"/>
  <c r="R529"/>
  <c r="R528"/>
  <c r="R527"/>
  <c r="P529"/>
  <c r="P528"/>
  <c r="P527"/>
  <c r="BK529"/>
  <c r="BK528"/>
  <c r="J528"/>
  <c r="BK527"/>
  <c r="J527"/>
  <c r="J529"/>
  <c r="BE529"/>
  <c r="J78"/>
  <c r="J77"/>
  <c r="BI526"/>
  <c r="BH526"/>
  <c r="BG526"/>
  <c r="BF526"/>
  <c r="T526"/>
  <c r="T525"/>
  <c r="R526"/>
  <c r="R525"/>
  <c r="P526"/>
  <c r="P525"/>
  <c r="BK526"/>
  <c r="BK525"/>
  <c r="J525"/>
  <c r="J526"/>
  <c r="BE526"/>
  <c r="J76"/>
  <c r="BI524"/>
  <c r="BH524"/>
  <c r="BG524"/>
  <c r="BF524"/>
  <c r="T524"/>
  <c r="R524"/>
  <c r="P524"/>
  <c r="BK524"/>
  <c r="J524"/>
  <c r="BE524"/>
  <c r="BI523"/>
  <c r="BH523"/>
  <c r="BG523"/>
  <c r="BF523"/>
  <c r="T523"/>
  <c r="R523"/>
  <c r="P523"/>
  <c r="BK523"/>
  <c r="J523"/>
  <c r="BE523"/>
  <c r="BI522"/>
  <c r="BH522"/>
  <c r="BG522"/>
  <c r="BF522"/>
  <c r="T522"/>
  <c r="R522"/>
  <c r="P522"/>
  <c r="BK522"/>
  <c r="J522"/>
  <c r="BE522"/>
  <c r="BI521"/>
  <c r="BH521"/>
  <c r="BG521"/>
  <c r="BF521"/>
  <c r="T521"/>
  <c r="R521"/>
  <c r="P521"/>
  <c r="BK521"/>
  <c r="J521"/>
  <c r="BE521"/>
  <c r="BI520"/>
  <c r="BH520"/>
  <c r="BG520"/>
  <c r="BF520"/>
  <c r="T520"/>
  <c r="R520"/>
  <c r="P520"/>
  <c r="BK520"/>
  <c r="J520"/>
  <c r="BE520"/>
  <c r="BI519"/>
  <c r="BH519"/>
  <c r="BG519"/>
  <c r="BF519"/>
  <c r="T519"/>
  <c r="R519"/>
  <c r="P519"/>
  <c r="BK519"/>
  <c r="J519"/>
  <c r="BE519"/>
  <c r="BI518"/>
  <c r="BH518"/>
  <c r="BG518"/>
  <c r="BF518"/>
  <c r="T518"/>
  <c r="R518"/>
  <c r="P518"/>
  <c r="BK518"/>
  <c r="J518"/>
  <c r="BE518"/>
  <c r="BI517"/>
  <c r="BH517"/>
  <c r="BG517"/>
  <c r="BF517"/>
  <c r="T517"/>
  <c r="R517"/>
  <c r="P517"/>
  <c r="BK517"/>
  <c r="J517"/>
  <c r="BE517"/>
  <c r="BI516"/>
  <c r="BH516"/>
  <c r="BG516"/>
  <c r="BF516"/>
  <c r="T516"/>
  <c r="R516"/>
  <c r="P516"/>
  <c r="BK516"/>
  <c r="J516"/>
  <c r="BE516"/>
  <c r="BI515"/>
  <c r="BH515"/>
  <c r="BG515"/>
  <c r="BF515"/>
  <c r="T515"/>
  <c r="R515"/>
  <c r="P515"/>
  <c r="BK515"/>
  <c r="J515"/>
  <c r="BE515"/>
  <c r="BI514"/>
  <c r="BH514"/>
  <c r="BG514"/>
  <c r="BF514"/>
  <c r="T514"/>
  <c r="T513"/>
  <c r="R514"/>
  <c r="R513"/>
  <c r="P514"/>
  <c r="P513"/>
  <c r="BK514"/>
  <c r="BK513"/>
  <c r="J513"/>
  <c r="J514"/>
  <c r="BE514"/>
  <c r="J75"/>
  <c r="BI512"/>
  <c r="BH512"/>
  <c r="BG512"/>
  <c r="BF512"/>
  <c r="T512"/>
  <c r="R512"/>
  <c r="P512"/>
  <c r="BK512"/>
  <c r="J512"/>
  <c r="BE512"/>
  <c r="BI511"/>
  <c r="BH511"/>
  <c r="BG511"/>
  <c r="BF511"/>
  <c r="T511"/>
  <c r="R511"/>
  <c r="P511"/>
  <c r="BK511"/>
  <c r="J511"/>
  <c r="BE511"/>
  <c r="BI509"/>
  <c r="BH509"/>
  <c r="BG509"/>
  <c r="BF509"/>
  <c r="T509"/>
  <c r="R509"/>
  <c r="P509"/>
  <c r="BK509"/>
  <c r="J509"/>
  <c r="BE509"/>
  <c r="BI508"/>
  <c r="BH508"/>
  <c r="BG508"/>
  <c r="BF508"/>
  <c r="T508"/>
  <c r="R508"/>
  <c r="P508"/>
  <c r="BK508"/>
  <c r="J508"/>
  <c r="BE508"/>
  <c r="BI506"/>
  <c r="BH506"/>
  <c r="BG506"/>
  <c r="BF506"/>
  <c r="T506"/>
  <c r="R506"/>
  <c r="P506"/>
  <c r="BK506"/>
  <c r="J506"/>
  <c r="BE506"/>
  <c r="BI502"/>
  <c r="BH502"/>
  <c r="BG502"/>
  <c r="BF502"/>
  <c r="T502"/>
  <c r="R502"/>
  <c r="P502"/>
  <c r="BK502"/>
  <c r="J502"/>
  <c r="BE502"/>
  <c r="BI493"/>
  <c r="BH493"/>
  <c r="BG493"/>
  <c r="BF493"/>
  <c r="T493"/>
  <c r="R493"/>
  <c r="P493"/>
  <c r="BK493"/>
  <c r="J493"/>
  <c r="BE493"/>
  <c r="BI482"/>
  <c r="BH482"/>
  <c r="BG482"/>
  <c r="BF482"/>
  <c r="T482"/>
  <c r="R482"/>
  <c r="P482"/>
  <c r="BK482"/>
  <c r="J482"/>
  <c r="BE482"/>
  <c r="BI480"/>
  <c r="BH480"/>
  <c r="BG480"/>
  <c r="BF480"/>
  <c r="T480"/>
  <c r="R480"/>
  <c r="P480"/>
  <c r="BK480"/>
  <c r="J480"/>
  <c r="BE480"/>
  <c r="BI468"/>
  <c r="BH468"/>
  <c r="BG468"/>
  <c r="BF468"/>
  <c r="T468"/>
  <c r="R468"/>
  <c r="P468"/>
  <c r="BK468"/>
  <c r="J468"/>
  <c r="BE468"/>
  <c r="BI460"/>
  <c r="BH460"/>
  <c r="BG460"/>
  <c r="BF460"/>
  <c r="T460"/>
  <c r="R460"/>
  <c r="P460"/>
  <c r="BK460"/>
  <c r="J460"/>
  <c r="BE460"/>
  <c r="BI455"/>
  <c r="BH455"/>
  <c r="BG455"/>
  <c r="BF455"/>
  <c r="T455"/>
  <c r="R455"/>
  <c r="P455"/>
  <c r="BK455"/>
  <c r="J455"/>
  <c r="BE455"/>
  <c r="BI451"/>
  <c r="BH451"/>
  <c r="BG451"/>
  <c r="BF451"/>
  <c r="T451"/>
  <c r="R451"/>
  <c r="P451"/>
  <c r="BK451"/>
  <c r="J451"/>
  <c r="BE451"/>
  <c r="BI449"/>
  <c r="BH449"/>
  <c r="BG449"/>
  <c r="BF449"/>
  <c r="T449"/>
  <c r="R449"/>
  <c r="P449"/>
  <c r="BK449"/>
  <c r="J449"/>
  <c r="BE449"/>
  <c r="BI447"/>
  <c r="BH447"/>
  <c r="BG447"/>
  <c r="BF447"/>
  <c r="T447"/>
  <c r="R447"/>
  <c r="P447"/>
  <c r="BK447"/>
  <c r="J447"/>
  <c r="BE447"/>
  <c r="BI441"/>
  <c r="BH441"/>
  <c r="BG441"/>
  <c r="BF441"/>
  <c r="T441"/>
  <c r="R441"/>
  <c r="P441"/>
  <c r="BK441"/>
  <c r="J441"/>
  <c r="BE441"/>
  <c r="BI434"/>
  <c r="BH434"/>
  <c r="BG434"/>
  <c r="BF434"/>
  <c r="T434"/>
  <c r="R434"/>
  <c r="P434"/>
  <c r="BK434"/>
  <c r="J434"/>
  <c r="BE434"/>
  <c r="BI432"/>
  <c r="BH432"/>
  <c r="BG432"/>
  <c r="BF432"/>
  <c r="T432"/>
  <c r="R432"/>
  <c r="P432"/>
  <c r="BK432"/>
  <c r="J432"/>
  <c r="BE432"/>
  <c r="BI430"/>
  <c r="BH430"/>
  <c r="BG430"/>
  <c r="BF430"/>
  <c r="T430"/>
  <c r="R430"/>
  <c r="P430"/>
  <c r="BK430"/>
  <c r="J430"/>
  <c r="BE430"/>
  <c r="BI428"/>
  <c r="BH428"/>
  <c r="BG428"/>
  <c r="BF428"/>
  <c r="T428"/>
  <c r="R428"/>
  <c r="P428"/>
  <c r="BK428"/>
  <c r="J428"/>
  <c r="BE428"/>
  <c r="BI422"/>
  <c r="BH422"/>
  <c r="BG422"/>
  <c r="BF422"/>
  <c r="T422"/>
  <c r="R422"/>
  <c r="P422"/>
  <c r="BK422"/>
  <c r="J422"/>
  <c r="BE422"/>
  <c r="BI413"/>
  <c r="BH413"/>
  <c r="BG413"/>
  <c r="BF413"/>
  <c r="T413"/>
  <c r="R413"/>
  <c r="P413"/>
  <c r="BK413"/>
  <c r="J413"/>
  <c r="BE413"/>
  <c r="BI411"/>
  <c r="BH411"/>
  <c r="BG411"/>
  <c r="BF411"/>
  <c r="T411"/>
  <c r="R411"/>
  <c r="P411"/>
  <c r="BK411"/>
  <c r="J411"/>
  <c r="BE411"/>
  <c r="BI403"/>
  <c r="BH403"/>
  <c r="BG403"/>
  <c r="BF403"/>
  <c r="T403"/>
  <c r="R403"/>
  <c r="P403"/>
  <c r="BK403"/>
  <c r="J403"/>
  <c r="BE403"/>
  <c r="BI401"/>
  <c r="BH401"/>
  <c r="BG401"/>
  <c r="BF401"/>
  <c r="T401"/>
  <c r="R401"/>
  <c r="P401"/>
  <c r="BK401"/>
  <c r="J401"/>
  <c r="BE401"/>
  <c r="BI397"/>
  <c r="BH397"/>
  <c r="BG397"/>
  <c r="BF397"/>
  <c r="T397"/>
  <c r="R397"/>
  <c r="P397"/>
  <c r="BK397"/>
  <c r="J397"/>
  <c r="BE397"/>
  <c r="BI391"/>
  <c r="BH391"/>
  <c r="BG391"/>
  <c r="BF391"/>
  <c r="T391"/>
  <c r="R391"/>
  <c r="P391"/>
  <c r="BK391"/>
  <c r="J391"/>
  <c r="BE391"/>
  <c r="BI389"/>
  <c r="BH389"/>
  <c r="BG389"/>
  <c r="BF389"/>
  <c r="T389"/>
  <c r="R389"/>
  <c r="P389"/>
  <c r="BK389"/>
  <c r="J389"/>
  <c r="BE389"/>
  <c r="BI383"/>
  <c r="BH383"/>
  <c r="BG383"/>
  <c r="BF383"/>
  <c r="T383"/>
  <c r="R383"/>
  <c r="P383"/>
  <c r="BK383"/>
  <c r="J383"/>
  <c r="BE383"/>
  <c r="BI379"/>
  <c r="BH379"/>
  <c r="BG379"/>
  <c r="BF379"/>
  <c r="T379"/>
  <c r="R379"/>
  <c r="P379"/>
  <c r="BK379"/>
  <c r="J379"/>
  <c r="BE379"/>
  <c r="BI378"/>
  <c r="BH378"/>
  <c r="BG378"/>
  <c r="BF378"/>
  <c r="T378"/>
  <c r="R378"/>
  <c r="P378"/>
  <c r="BK378"/>
  <c r="J378"/>
  <c r="BE378"/>
  <c r="BI377"/>
  <c r="BH377"/>
  <c r="BG377"/>
  <c r="BF377"/>
  <c r="T377"/>
  <c r="R377"/>
  <c r="P377"/>
  <c r="BK377"/>
  <c r="J377"/>
  <c r="BE377"/>
  <c r="BI376"/>
  <c r="BH376"/>
  <c r="BG376"/>
  <c r="BF376"/>
  <c r="T376"/>
  <c r="R376"/>
  <c r="P376"/>
  <c r="BK376"/>
  <c r="J376"/>
  <c r="BE376"/>
  <c r="BI375"/>
  <c r="BH375"/>
  <c r="BG375"/>
  <c r="BF375"/>
  <c r="T375"/>
  <c r="R375"/>
  <c r="P375"/>
  <c r="BK375"/>
  <c r="J375"/>
  <c r="BE375"/>
  <c r="BI374"/>
  <c r="BH374"/>
  <c r="BG374"/>
  <c r="BF374"/>
  <c r="T374"/>
  <c r="R374"/>
  <c r="P374"/>
  <c r="BK374"/>
  <c r="J374"/>
  <c r="BE374"/>
  <c r="BI372"/>
  <c r="BH372"/>
  <c r="BG372"/>
  <c r="BF372"/>
  <c r="T372"/>
  <c r="R372"/>
  <c r="P372"/>
  <c r="BK372"/>
  <c r="J372"/>
  <c r="BE372"/>
  <c r="BI368"/>
  <c r="BH368"/>
  <c r="BG368"/>
  <c r="BF368"/>
  <c r="T368"/>
  <c r="T367"/>
  <c r="R368"/>
  <c r="R367"/>
  <c r="P368"/>
  <c r="P367"/>
  <c r="BK368"/>
  <c r="BK367"/>
  <c r="J367"/>
  <c r="J368"/>
  <c r="BE368"/>
  <c r="J74"/>
  <c r="BI366"/>
  <c r="BH366"/>
  <c r="BG366"/>
  <c r="BF366"/>
  <c r="T366"/>
  <c r="R366"/>
  <c r="P366"/>
  <c r="BK366"/>
  <c r="J366"/>
  <c r="BE366"/>
  <c r="BI365"/>
  <c r="BH365"/>
  <c r="BG365"/>
  <c r="BF365"/>
  <c r="T365"/>
  <c r="R365"/>
  <c r="P365"/>
  <c r="BK365"/>
  <c r="J365"/>
  <c r="BE365"/>
  <c r="BI364"/>
  <c r="BH364"/>
  <c r="BG364"/>
  <c r="BF364"/>
  <c r="T364"/>
  <c r="R364"/>
  <c r="P364"/>
  <c r="BK364"/>
  <c r="J364"/>
  <c r="BE364"/>
  <c r="BI362"/>
  <c r="BH362"/>
  <c r="BG362"/>
  <c r="BF362"/>
  <c r="T362"/>
  <c r="R362"/>
  <c r="P362"/>
  <c r="BK362"/>
  <c r="J362"/>
  <c r="BE362"/>
  <c r="BI361"/>
  <c r="BH361"/>
  <c r="BG361"/>
  <c r="BF361"/>
  <c r="T361"/>
  <c r="R361"/>
  <c r="P361"/>
  <c r="BK361"/>
  <c r="J361"/>
  <c r="BE361"/>
  <c r="BI350"/>
  <c r="BH350"/>
  <c r="BG350"/>
  <c r="BF350"/>
  <c r="T350"/>
  <c r="R350"/>
  <c r="P350"/>
  <c r="BK350"/>
  <c r="J350"/>
  <c r="BE350"/>
  <c r="BI345"/>
  <c r="BH345"/>
  <c r="BG345"/>
  <c r="BF345"/>
  <c r="T345"/>
  <c r="R345"/>
  <c r="P345"/>
  <c r="BK345"/>
  <c r="J345"/>
  <c r="BE345"/>
  <c r="BI344"/>
  <c r="BH344"/>
  <c r="BG344"/>
  <c r="BF344"/>
  <c r="T344"/>
  <c r="R344"/>
  <c r="P344"/>
  <c r="BK344"/>
  <c r="J344"/>
  <c r="BE344"/>
  <c r="BI339"/>
  <c r="BH339"/>
  <c r="BG339"/>
  <c r="BF339"/>
  <c r="T339"/>
  <c r="R339"/>
  <c r="P339"/>
  <c r="BK339"/>
  <c r="J339"/>
  <c r="BE339"/>
  <c r="BI330"/>
  <c r="BH330"/>
  <c r="BG330"/>
  <c r="BF330"/>
  <c r="T330"/>
  <c r="R330"/>
  <c r="P330"/>
  <c r="BK330"/>
  <c r="J330"/>
  <c r="BE330"/>
  <c r="BI329"/>
  <c r="BH329"/>
  <c r="BG329"/>
  <c r="BF329"/>
  <c r="T329"/>
  <c r="R329"/>
  <c r="P329"/>
  <c r="BK329"/>
  <c r="J329"/>
  <c r="BE329"/>
  <c r="BI324"/>
  <c r="BH324"/>
  <c r="BG324"/>
  <c r="BF324"/>
  <c r="T324"/>
  <c r="R324"/>
  <c r="P324"/>
  <c r="BK324"/>
  <c r="J324"/>
  <c r="BE324"/>
  <c r="BI312"/>
  <c r="BH312"/>
  <c r="BG312"/>
  <c r="BF312"/>
  <c r="T312"/>
  <c r="R312"/>
  <c r="P312"/>
  <c r="BK312"/>
  <c r="J312"/>
  <c r="BE312"/>
  <c r="BI304"/>
  <c r="BH304"/>
  <c r="BG304"/>
  <c r="BF304"/>
  <c r="T304"/>
  <c r="R304"/>
  <c r="P304"/>
  <c r="BK304"/>
  <c r="J304"/>
  <c r="BE304"/>
  <c r="BI303"/>
  <c r="BH303"/>
  <c r="BG303"/>
  <c r="BF303"/>
  <c r="T303"/>
  <c r="R303"/>
  <c r="P303"/>
  <c r="BK303"/>
  <c r="J303"/>
  <c r="BE303"/>
  <c r="BI291"/>
  <c r="BH291"/>
  <c r="BG291"/>
  <c r="BF291"/>
  <c r="T291"/>
  <c r="R291"/>
  <c r="P291"/>
  <c r="BK291"/>
  <c r="J291"/>
  <c r="BE291"/>
  <c r="BI284"/>
  <c r="BH284"/>
  <c r="BG284"/>
  <c r="BF284"/>
  <c r="T284"/>
  <c r="R284"/>
  <c r="P284"/>
  <c r="BK284"/>
  <c r="J284"/>
  <c r="BE284"/>
  <c r="BI279"/>
  <c r="BH279"/>
  <c r="BG279"/>
  <c r="BF279"/>
  <c r="T279"/>
  <c r="R279"/>
  <c r="P279"/>
  <c r="BK279"/>
  <c r="J279"/>
  <c r="BE279"/>
  <c r="BI277"/>
  <c r="BH277"/>
  <c r="BG277"/>
  <c r="BF277"/>
  <c r="T277"/>
  <c r="R277"/>
  <c r="P277"/>
  <c r="BK277"/>
  <c r="J277"/>
  <c r="BE277"/>
  <c r="BI269"/>
  <c r="BH269"/>
  <c r="BG269"/>
  <c r="BF269"/>
  <c r="T269"/>
  <c r="R269"/>
  <c r="P269"/>
  <c r="BK269"/>
  <c r="J269"/>
  <c r="BE269"/>
  <c r="BI267"/>
  <c r="BH267"/>
  <c r="BG267"/>
  <c r="BF267"/>
  <c r="T267"/>
  <c r="R267"/>
  <c r="P267"/>
  <c r="BK267"/>
  <c r="J267"/>
  <c r="BE267"/>
  <c r="BI265"/>
  <c r="BH265"/>
  <c r="BG265"/>
  <c r="BF265"/>
  <c r="T265"/>
  <c r="R265"/>
  <c r="P265"/>
  <c r="BK265"/>
  <c r="J265"/>
  <c r="BE265"/>
  <c r="BI257"/>
  <c r="BH257"/>
  <c r="BG257"/>
  <c r="BF257"/>
  <c r="T257"/>
  <c r="R257"/>
  <c r="P257"/>
  <c r="BK257"/>
  <c r="J257"/>
  <c r="BE257"/>
  <c r="BI253"/>
  <c r="BH253"/>
  <c r="BG253"/>
  <c r="BF253"/>
  <c r="T253"/>
  <c r="R253"/>
  <c r="P253"/>
  <c r="BK253"/>
  <c r="J253"/>
  <c r="BE253"/>
  <c r="BI251"/>
  <c r="BH251"/>
  <c r="BG251"/>
  <c r="BF251"/>
  <c r="T251"/>
  <c r="R251"/>
  <c r="P251"/>
  <c r="BK251"/>
  <c r="J251"/>
  <c r="BE251"/>
  <c r="BI250"/>
  <c r="BH250"/>
  <c r="BG250"/>
  <c r="BF250"/>
  <c r="T250"/>
  <c r="R250"/>
  <c r="P250"/>
  <c r="BK250"/>
  <c r="J250"/>
  <c r="BE250"/>
  <c r="BI237"/>
  <c r="BH237"/>
  <c r="BG237"/>
  <c r="BF237"/>
  <c r="T237"/>
  <c r="R237"/>
  <c r="P237"/>
  <c r="BK237"/>
  <c r="J237"/>
  <c r="BE237"/>
  <c r="BI229"/>
  <c r="BH229"/>
  <c r="BG229"/>
  <c r="BF229"/>
  <c r="T229"/>
  <c r="T228"/>
  <c r="R229"/>
  <c r="R228"/>
  <c r="P229"/>
  <c r="P228"/>
  <c r="BK229"/>
  <c r="BK228"/>
  <c r="J228"/>
  <c r="J229"/>
  <c r="BE229"/>
  <c r="J73"/>
  <c r="BI227"/>
  <c r="BH227"/>
  <c r="BG227"/>
  <c r="BF227"/>
  <c r="T227"/>
  <c r="R227"/>
  <c r="P227"/>
  <c r="BK227"/>
  <c r="J227"/>
  <c r="BE227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19"/>
  <c r="BH219"/>
  <c r="BG219"/>
  <c r="BF219"/>
  <c r="T219"/>
  <c r="R219"/>
  <c r="P219"/>
  <c r="BK219"/>
  <c r="J219"/>
  <c r="BE219"/>
  <c r="BI217"/>
  <c r="BH217"/>
  <c r="BG217"/>
  <c r="BF217"/>
  <c r="T217"/>
  <c r="R217"/>
  <c r="P217"/>
  <c r="BK217"/>
  <c r="J217"/>
  <c r="BE217"/>
  <c r="BI211"/>
  <c r="BH211"/>
  <c r="BG211"/>
  <c r="BF211"/>
  <c r="T211"/>
  <c r="T210"/>
  <c r="R211"/>
  <c r="R210"/>
  <c r="P211"/>
  <c r="P210"/>
  <c r="BK211"/>
  <c r="BK210"/>
  <c r="J210"/>
  <c r="J211"/>
  <c r="BE211"/>
  <c r="J72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5"/>
  <c r="BH205"/>
  <c r="BG205"/>
  <c r="BF205"/>
  <c r="T205"/>
  <c r="R205"/>
  <c r="P205"/>
  <c r="BK205"/>
  <c r="J205"/>
  <c r="BE205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1"/>
  <c r="BH181"/>
  <c r="BG181"/>
  <c r="BF181"/>
  <c r="T181"/>
  <c r="R181"/>
  <c r="P181"/>
  <c r="BK181"/>
  <c r="J181"/>
  <c r="BE181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T142"/>
  <c r="R143"/>
  <c r="R142"/>
  <c r="P143"/>
  <c r="P142"/>
  <c r="BK143"/>
  <c r="BK142"/>
  <c r="J142"/>
  <c r="J143"/>
  <c r="BE143"/>
  <c r="J71"/>
  <c r="BI140"/>
  <c r="BH140"/>
  <c r="BG140"/>
  <c r="BF140"/>
  <c r="T140"/>
  <c r="R140"/>
  <c r="P140"/>
  <c r="BK140"/>
  <c r="J140"/>
  <c r="BE140"/>
  <c r="BI136"/>
  <c r="BH136"/>
  <c r="BG136"/>
  <c r="BF136"/>
  <c r="T136"/>
  <c r="T135"/>
  <c r="R136"/>
  <c r="R135"/>
  <c r="P136"/>
  <c r="P135"/>
  <c r="BK136"/>
  <c r="BK135"/>
  <c r="J135"/>
  <c r="J136"/>
  <c r="BE136"/>
  <c r="J70"/>
  <c r="BI132"/>
  <c r="BH132"/>
  <c r="BG132"/>
  <c r="BF132"/>
  <c r="T132"/>
  <c r="R132"/>
  <c r="P132"/>
  <c r="BK132"/>
  <c r="J132"/>
  <c r="BE132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5"/>
  <c r="F41"/>
  <c i="1" r="BD57"/>
  <c i="2" r="BH115"/>
  <c r="F40"/>
  <c i="1" r="BC57"/>
  <c i="2" r="BG115"/>
  <c r="F39"/>
  <c i="1" r="BB57"/>
  <c i="2" r="BF115"/>
  <c r="J38"/>
  <c i="1" r="AW57"/>
  <c i="2" r="F38"/>
  <c i="1" r="BA57"/>
  <c i="2" r="T115"/>
  <c r="T114"/>
  <c r="T113"/>
  <c r="T112"/>
  <c r="R115"/>
  <c r="R114"/>
  <c r="R113"/>
  <c r="R112"/>
  <c r="P115"/>
  <c r="P114"/>
  <c r="P113"/>
  <c r="P112"/>
  <c i="1" r="AU57"/>
  <c i="2" r="BK115"/>
  <c r="BK114"/>
  <c r="J114"/>
  <c r="BK113"/>
  <c r="J113"/>
  <c r="BK112"/>
  <c r="J112"/>
  <c r="J67"/>
  <c r="J34"/>
  <c i="1" r="AG57"/>
  <c i="2" r="J115"/>
  <c r="BE115"/>
  <c r="J37"/>
  <c i="1" r="AV57"/>
  <c i="2" r="F37"/>
  <c i="1" r="AZ57"/>
  <c i="2" r="J69"/>
  <c r="J68"/>
  <c r="J108"/>
  <c r="F108"/>
  <c r="F106"/>
  <c r="E104"/>
  <c r="J62"/>
  <c r="F62"/>
  <c r="F60"/>
  <c r="E58"/>
  <c r="J43"/>
  <c r="J28"/>
  <c r="E28"/>
  <c r="J109"/>
  <c r="J63"/>
  <c r="J27"/>
  <c r="J22"/>
  <c r="E22"/>
  <c r="F109"/>
  <c r="F63"/>
  <c r="J21"/>
  <c r="J16"/>
  <c r="J106"/>
  <c r="J60"/>
  <c r="E7"/>
  <c r="E98"/>
  <c r="E52"/>
  <c i="1" r="BD62"/>
  <c r="BC62"/>
  <c r="BB62"/>
  <c r="BA62"/>
  <c r="AZ62"/>
  <c r="AY62"/>
  <c r="AX62"/>
  <c r="AW62"/>
  <c r="AV62"/>
  <c r="AU62"/>
  <c r="AT62"/>
  <c r="AS62"/>
  <c r="AG62"/>
  <c r="BD56"/>
  <c r="BC56"/>
  <c r="BB56"/>
  <c r="BA56"/>
  <c r="AZ56"/>
  <c r="AY56"/>
  <c r="AX56"/>
  <c r="AW56"/>
  <c r="AV56"/>
  <c r="AU56"/>
  <c r="AT56"/>
  <c r="AS56"/>
  <c r="AG56"/>
  <c r="BD55"/>
  <c r="BC55"/>
  <c r="BB55"/>
  <c r="BA55"/>
  <c r="AZ55"/>
  <c r="AY55"/>
  <c r="AX55"/>
  <c r="AW55"/>
  <c r="AV55"/>
  <c r="AU55"/>
  <c r="AT55"/>
  <c r="AS55"/>
  <c r="AG55"/>
  <c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64"/>
  <c r="AN64"/>
  <c r="AT63"/>
  <c r="AN63"/>
  <c r="AN62"/>
  <c r="AT61"/>
  <c r="AN61"/>
  <c r="AT60"/>
  <c r="AN60"/>
  <c r="AT59"/>
  <c r="AN59"/>
  <c r="AT58"/>
  <c r="AN58"/>
  <c r="AT57"/>
  <c r="AN57"/>
  <c r="AN56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<sst xmlns="http://schemas.openxmlformats.org/spreadsheetml/2006/main">
  <si>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</si>
  <si>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</si>
  <si>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</si>
  <si>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</si>
  <si>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</si>
  <si>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{f3b87ead-c472-48e4-b92a-a507a5d04b5a}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</si>
  <si>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</si>
  <si>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</si>
  <si>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</si>
  <si>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</si>
  <si>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</si>
  <si>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</si>
  <si>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</si>
  <si>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</si>
  <si>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IV1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</si>
  <si>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</si>
  <si>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</si>
  <si>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Ivanovice na Hané ON - oprava</t>
  </si>
  <si>
    <t>KSO:</t>
  </si>
  <si>
    <t/>
  </si>
  <si>
    <t>CC-CZ:</t>
  </si>
  <si>
    <t>Místo:</t>
  </si>
  <si>
    <t xml:space="preserve"> </t>
  </si>
  <si>
    <t>Datum:</t>
  </si>
  <si>
    <t>4. 7. 2019</t>
  </si>
  <si>
    <t>Zadavatel:</t>
  </si>
  <si>
    <t>IČ:</t>
  </si>
  <si>
    <t>70994234</t>
  </si>
  <si>
    <t>SŽDC, s.o., Dlážděná 1003/7, 11000 Praha-N.Město</t>
  </si>
  <si>
    <t>DIČ:</t>
  </si>
  <si>
    <t>CZ70994234</t>
  </si>
  <si>
    <t>Uchazeč:</t>
  </si>
  <si>
    <t>Vyplň údaj</t>
  </si>
  <si>
    <t>Projektant:</t>
  </si>
  <si>
    <t>47913207</t>
  </si>
  <si>
    <t xml:space="preserve"> DSK PLAN s.r.o., Staňkova 41, Brno</t>
  </si>
  <si>
    <t>CZ47913207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</si>
  <si>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</si>
  <si>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</si>
  <si>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</si>
  <si>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</si>
  <si>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</si>
  <si>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</si>
  <si>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</si>
  <si>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</si>
  <si>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</si>
  <si>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</si>
  <si>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</si>
  <si>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</si>
  <si>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</si>
  <si>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</si>
  <si>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</si>
  <si>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</si>
  <si>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</si>
  <si>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</si>
  <si>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</si>
  <si>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</si>
  <si>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</si>
  <si>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</si>
  <si>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</si>
  <si>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</si>
  <si>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</si>
  <si>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</si>
  <si>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</si>
  <si>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</si>
  <si>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</si>
  <si>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</si>
  <si>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</si>
  <si>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</si>
  <si>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</si>
  <si>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</si>
  <si>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</si>
  <si>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</si>
  <si>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</si>
  <si>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</si>
  <si>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</si>
  <si>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</si>
  <si>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</si>
  <si>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</si>
  <si>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01</t>
  </si>
  <si>
    <t>Opravná část</t>
  </si>
  <si>
    <t>STA</t>
  </si>
  <si>
    <t>1</t>
  </si>
  <si>
    <t>{eeb21be5-5d25-4aa6-9221-7d38539fa51d}</t>
  </si>
  <si>
    <t>2</t>
  </si>
  <si>
    <t>SO01.1</t>
  </si>
  <si>
    <t>Oprava výpravní budovy</t>
  </si>
  <si>
    <t>Soupis</t>
  </si>
  <si>
    <t>{4d84bbd6-4db1-4bb8-be94-a6dc8aad1a46}</t>
  </si>
  <si>
    <t>/</t>
  </si>
  <si>
    <t>100</t>
  </si>
  <si>
    <t>Stavební část</t>
  </si>
  <si>
    <t>3</t>
  </si>
  <si>
    <t>{4ac886e1-6a92-4ac9-8a5a-b6bef2b2638f}</t>
  </si>
  <si>
    <t>300, 800</t>
  </si>
  <si>
    <t>ZTI, plyn</t>
  </si>
  <si>
    <t>{4b089869-97a3-4b51-a7f8-c9c387ef32c4}</t>
  </si>
  <si>
    <t>400, 500</t>
  </si>
  <si>
    <t>EK</t>
  </si>
  <si>
    <t>{58cb53e2-87f9-496b-9a5b-c7beb3ae7d13}</t>
  </si>
  <si>
    <t>600</t>
  </si>
  <si>
    <t>VZT</t>
  </si>
  <si>
    <t>{0eda5ce8-c2eb-4b10-8465-5ff8da5177da}</t>
  </si>
  <si>
    <t>700</t>
  </si>
  <si>
    <t>Vytápění</t>
  </si>
  <si>
    <t>{a3ca030e-cbab-4391-8021-ce6aa23325ac}</t>
  </si>
  <si>
    <t>SO01.2</t>
  </si>
  <si>
    <t>Oprava venkovní kanalizace</t>
  </si>
  <si>
    <t>{9837ab18-e5f9-4282-a9a9-2343912b6bd0}</t>
  </si>
  <si>
    <t>{83f7a2fb-9a62-44dd-9268-1372d73ae15d}</t>
  </si>
  <si>
    <t>VRN</t>
  </si>
  <si>
    <t>Vedlejší rozpočtové náklady</t>
  </si>
  <si>
    <t>{4f329665-361c-4bcc-83ef-6aa9b5a43869}</t>
  </si>
  <si>
    <t>KRYCÍ LIST SOUPISU PRACÍ</t>
  </si>
  <si>
    <t>Objekt:</t>
  </si>
  <si>
    <t>01 - Opravná část</t>
  </si>
  <si>
    <t>Soupis:</t>
  </si>
  <si>
    <t>SO01.1 - Oprava výpravní budovy</t>
  </si>
  <si>
    <t>Úroveň 3:</t>
  </si>
  <si>
    <t>100 -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</si>
  <si>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</si>
  <si>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</si>
  <si>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</si>
  <si>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</si>
  <si>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</si>
  <si>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</si>
  <si>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</si>
  <si>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</si>
  <si>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</si>
  <si>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</si>
  <si>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</si>
  <si>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</si>
  <si>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</si>
  <si>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</si>
  <si>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</si>
  <si>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</si>
  <si>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</si>
  <si>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</si>
  <si>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</si>
  <si>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</si>
  <si>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</si>
  <si>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</si>
  <si>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</si>
  <si>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</si>
  <si>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</si>
  <si>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</si>
  <si>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</si>
  <si>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</si>
  <si>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</si>
  <si>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</si>
  <si>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</si>
  <si>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</si>
  <si>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</si>
  <si>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</si>
  <si>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</si>
  <si>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</si>
  <si>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</si>
  <si>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</si>
  <si>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</si>
  <si>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</si>
  <si>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</si>
  <si>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</si>
  <si>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</si>
  <si>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132301202</t>
  </si>
  <si>
    <t>Hloubení zapažených i nezapažených rýh šířky přes 600 do 2 000 mm s urovnáním dna do předepsaného profilu a spádu v hornině tř. 4 přes 100 do 1 000 m3</t>
  </si>
  <si>
    <t>m3</t>
  </si>
  <si>
    <t>CS ÚRS 2019 02</t>
  </si>
  <si>
    <t>4</t>
  </si>
  <si>
    <t>2040726788</t>
  </si>
  <si>
    <t>VV</t>
  </si>
  <si>
    <t xml:space="preserve">" pro vnější schodiště " 2,5*1,5*2,0*2   </t>
  </si>
  <si>
    <t>133302011</t>
  </si>
  <si>
    <t>Hloubení zapažených i nezapažených šachet plocha výkopu do 20 m2 ručním nebo pneumatickým nářadím s případným nutným přemístěním výkopku ve výkopišti v horninách soudržných tř. 4, plocha výkopu do 4 m2</t>
  </si>
  <si>
    <t>-663188979</t>
  </si>
  <si>
    <t>" patky pro doplnění oplocení " 0,25*0,25*0,8*5</t>
  </si>
  <si>
    <t>162201211</t>
  </si>
  <si>
    <t>Vodorovné přemístění výkopku nebo sypaniny stavebním kolečkem s naložením a vyprázdněním kolečka na hromady nebo do dopravního prostředku na vzdálenost do 10 m z horniny tř. 1 až 4</t>
  </si>
  <si>
    <t>1724821160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</si>
  <si>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</si>
  <si>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</si>
  <si>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979156739</t>
  </si>
  <si>
    <t>5</t>
  </si>
  <si>
    <t>162701159</t>
  </si>
  <si>
    <t>Vodorovné přemístění výkopku nebo sypaniny po suchu na obvyklém dopravním prostředku, bez naložení výkopku, avšak se složením bez rozhrnutí z horniny tř. 5 až 7 na vzdálenost Příplatek k ceně za každých dalších i započatých 1 000 m</t>
  </si>
  <si>
    <t>1653407374</t>
  </si>
  <si>
    <t>15*5 'Přepočtené koeficientem množství</t>
  </si>
  <si>
    <t>6</t>
  </si>
  <si>
    <t>167101102</t>
  </si>
  <si>
    <t>Nakládání, skládání a překládání neulehlého výkopku nebo sypaniny nakládání, množství přes 100 m3, z hornin tř. 1 až 4</t>
  </si>
  <si>
    <t>-1023648495</t>
  </si>
  <si>
    <t>7</t>
  </si>
  <si>
    <t>171201201</t>
  </si>
  <si>
    <t>Uložení sypaniny na skládky</t>
  </si>
  <si>
    <t>-2048417005</t>
  </si>
  <si>
    <t>8</t>
  </si>
  <si>
    <t>171201211</t>
  </si>
  <si>
    <t>Poplatek za uložení stavebního odpadu na skládce (skládkovné) zeminy a kameniva zatříděného do Katalogu odpadů pod kódem 170 504</t>
  </si>
  <si>
    <t>t</t>
  </si>
  <si>
    <t>-350433395</t>
  </si>
  <si>
    <t>15*1,8 'Přepočtené koeficientem množství</t>
  </si>
  <si>
    <t>9</t>
  </si>
  <si>
    <t>174101102</t>
  </si>
  <si>
    <t>Zásyp sypaninou z jakékoliv horniny s uložením výkopku ve vrstvách se zhutněním v uzavřených prostorách s urovnáním povrchu zásypu</t>
  </si>
  <si>
    <t>-2036573131</t>
  </si>
  <si>
    <t>" anglické dvorky " (0,8*0,5+(1,2*0,5)*10)*(0,30+1,35)</t>
  </si>
  <si>
    <t>10</t>
  </si>
  <si>
    <t>M</t>
  </si>
  <si>
    <t>58331200</t>
  </si>
  <si>
    <t>štěrkopísek netříděný zásypový</t>
  </si>
  <si>
    <t>-938576590</t>
  </si>
  <si>
    <t>" anglické dvorky " (0,8*0,5+(1,2*0,5)*10)*1,35</t>
  </si>
  <si>
    <t>8,64*2 'Přepočtené koeficientem množství</t>
  </si>
  <si>
    <t>11</t>
  </si>
  <si>
    <t>58343872</t>
  </si>
  <si>
    <t>kamenivo drcené hrubé frakce 8/16</t>
  </si>
  <si>
    <t>761592382</t>
  </si>
  <si>
    <t>" anglické dvorky " (0,8*0,5+(1,2*0,5)*10)*0,30</t>
  </si>
  <si>
    <t>1,92*2 'Přepočtené koeficientem množství</t>
  </si>
  <si>
    <t>Zakládání</t>
  </si>
  <si>
    <t>12</t>
  </si>
  <si>
    <t>279113144</t>
  </si>
  <si>
    <t>Základové zdi z tvárnic ztraceného bednění včetně výplně z betonu bez zvláštních nároků na vliv prostředí třídy C 20/25, tloušťky zdiva přes 250 do 300 mm</t>
  </si>
  <si>
    <t>m2</t>
  </si>
  <si>
    <t>93373618</t>
  </si>
  <si>
    <t>" anglické dvorky " (1,4+0,5*2+(1,8+0,5*2)*10)*1,25</t>
  </si>
  <si>
    <t>" schodiště do 1.1.01,1.4.01,1.6.4. " 0,4*2,0*4*3</t>
  </si>
  <si>
    <t>Součet</t>
  </si>
  <si>
    <t>13</t>
  </si>
  <si>
    <t>279361821</t>
  </si>
  <si>
    <t>Výztuž základových zdí nosných svislých nebo odkloněných od svislice, rovinných nebo oblých, deskových nebo žebrových, včetně výztuže jejich žeber z betonářské oceli 10 505 (R) nebo BSt 500</t>
  </si>
  <si>
    <t>41224029</t>
  </si>
  <si>
    <t>" do tvárnic ztrac. bednění,10 kg/m2 " 47,6*10,0*0,001</t>
  </si>
  <si>
    <t>Svislé a kompletní konstrukce</t>
  </si>
  <si>
    <t>14</t>
  </si>
  <si>
    <t>310237261</t>
  </si>
  <si>
    <t>Zazdívka otvorů ve zdivu nadzákladovém cihlami pálenými plochy přes 0,09 m2 do 0,25 m2, ve zdi tl. přes 450 do 600 mm</t>
  </si>
  <si>
    <t>kus</t>
  </si>
  <si>
    <t>-160267024</t>
  </si>
  <si>
    <t>" M 0.1.4 posun otvoru " 1</t>
  </si>
  <si>
    <t>310238211</t>
  </si>
  <si>
    <t>Zazdívka otvorů ve zdivu nadzákladovém cihlami pálenými plochy přes 0,25 m2 do 1 m2 na maltu vápenocementovou</t>
  </si>
  <si>
    <t>-943159658</t>
  </si>
  <si>
    <t>" M 0.1.4 " 0,9*0,51*0,6</t>
  </si>
  <si>
    <t>16</t>
  </si>
  <si>
    <t>310239211</t>
  </si>
  <si>
    <t>Zazdívka otvorů ve zdivu nadzákladovém cihlami pálenými plochy přes 1 m2 do 4 m2 na maltu vápenocementovou</t>
  </si>
  <si>
    <t>-1342480339</t>
  </si>
  <si>
    <t>" M 0.1.2 " 1,05*1,7*0,6</t>
  </si>
  <si>
    <t>" 1.NP ve vstupní chodbě " (1,45*3,0+1,0*2,0+0,7*2,0)*0,6</t>
  </si>
  <si>
    <t>" 1.2.01 " 1,45*2,38*0,6</t>
  </si>
  <si>
    <t>" parapety oken PA/01,02 " 1,15*1,0*2*0,6</t>
  </si>
  <si>
    <t>" M 1.2.8 " 1,0*2,45*0,40</t>
  </si>
  <si>
    <t>" M 1.3.1 " 1,0*1,5*0,25</t>
  </si>
  <si>
    <t>17</t>
  </si>
  <si>
    <t>311235131</t>
  </si>
  <si>
    <t>Zdivo jednovrstvé z cihel děrovaných broušených na celoplošnou tenkovrstvou maltu, pevnost cihel do P10, tl. zdiva 240 mm</t>
  </si>
  <si>
    <t>653193835</t>
  </si>
  <si>
    <t>" M 1.3.1 " 2,48*2,48+2,25*3,05</t>
  </si>
  <si>
    <t>18</t>
  </si>
  <si>
    <t>311321511</t>
  </si>
  <si>
    <t>Nadzákladové zdi z betonu železového (bez výztuže) nosné bez zvláštních nároků na vliv prostředí tř. C 20/25</t>
  </si>
  <si>
    <t>1635958267</t>
  </si>
  <si>
    <t>" anglické dvorky " (1,4+0,5*2+(1,8+0,5*2)*10)*1,10*0,3</t>
  </si>
  <si>
    <t>19</t>
  </si>
  <si>
    <t>311351311</t>
  </si>
  <si>
    <t>Bednění nadzákladových zdí nosných rovné jednostranné zřízení</t>
  </si>
  <si>
    <t>-294216732</t>
  </si>
  <si>
    <t>" anglické dvorky " (1,4+0,5*2+(1,8+0,5*2)*10)*1,10*2</t>
  </si>
  <si>
    <t>20</t>
  </si>
  <si>
    <t>311351312</t>
  </si>
  <si>
    <t>Bednění nadzákladových zdí nosných rovné jednostranné odstranění</t>
  </si>
  <si>
    <t>841899838</t>
  </si>
  <si>
    <t>311361821</t>
  </si>
  <si>
    <t>Výztuž nadzákladových zdí nosných svislých nebo odkloněných od svislice, rovných nebo oblých z betonářské oceli 10 505 (R) nebo BSt 500</t>
  </si>
  <si>
    <t>-456070604</t>
  </si>
  <si>
    <t>" anglické dvorky, 75 kg/m3 " 10,03*75,0*0,001</t>
  </si>
  <si>
    <t>22</t>
  </si>
  <si>
    <t>314235212R</t>
  </si>
  <si>
    <t>Nastavení komínu z keramických tvarovek</t>
  </si>
  <si>
    <t>m</t>
  </si>
  <si>
    <t>31220127</t>
  </si>
  <si>
    <t>" prodloužení komínů F na půdě " 4,5+4,0</t>
  </si>
  <si>
    <t>23</t>
  </si>
  <si>
    <t>314235232</t>
  </si>
  <si>
    <t>Komín jednoprůduchový cihelný s izostatickými vložkami nadstřešní část komínového tělesa (komínová hlava) zděná z betonových prstenců jednoprůduchových bez větrací šachty včetně komínové vložky, světlý průměr vložky 16 cm</t>
  </si>
  <si>
    <t>1019840474</t>
  </si>
  <si>
    <t xml:space="preserve">" ukončení komínů F  " 1,5*2</t>
  </si>
  <si>
    <t>24</t>
  </si>
  <si>
    <t>314236133R</t>
  </si>
  <si>
    <t>Komínová hlava pro cihelný komín</t>
  </si>
  <si>
    <t>-84794215</t>
  </si>
  <si>
    <t>" stávající komín F1 nad střechou " 5,5</t>
  </si>
  <si>
    <t>25</t>
  </si>
  <si>
    <t>316121001</t>
  </si>
  <si>
    <t>Montáž krycí desky prefabrikované</t>
  </si>
  <si>
    <t>2003953239</t>
  </si>
  <si>
    <t>26</t>
  </si>
  <si>
    <t>59882244</t>
  </si>
  <si>
    <t>deska krycí jednoprůduchová pro obezdění</t>
  </si>
  <si>
    <t>-1650296333</t>
  </si>
  <si>
    <t>27</t>
  </si>
  <si>
    <t>59882256</t>
  </si>
  <si>
    <t>deska krycí dvouprůduchová pro obezdění</t>
  </si>
  <si>
    <t>-1671709830</t>
  </si>
  <si>
    <t>28</t>
  </si>
  <si>
    <t>317234410</t>
  </si>
  <si>
    <t>Vyzdívka mezi nosníky cihlami pálenými na maltu cementovou</t>
  </si>
  <si>
    <t>-651592563</t>
  </si>
  <si>
    <t>" M 0.1.4, 5 ks I-140 " 0,85*0,5*0,14</t>
  </si>
  <si>
    <t>" M 1.2.6, 4 ks I-140, dl. 2,0 m " 2,0*0,2*0,14</t>
  </si>
  <si>
    <t>" M 1.2.8, 4 ks I-140, dl. 1,5 m " 1,5*0,4*0,14</t>
  </si>
  <si>
    <t>" M 1.2.13, 4 ks I-140, dl. 1,5 m " 1,5*0,4*0,14</t>
  </si>
  <si>
    <t>" M 1.3.2, 4 ks I-140, dl. 1,5 m " 1,5*0,4*0,14</t>
  </si>
  <si>
    <t>" M 1.3.9, 4 ks I-140, dl. 1,5 m " 1,5*0,4*0,14</t>
  </si>
  <si>
    <t>29</t>
  </si>
  <si>
    <t>317944323</t>
  </si>
  <si>
    <t>Válcované nosníky dodatečně osazované do připravených otvorů bez zazdění hlav č. 14 až 22</t>
  </si>
  <si>
    <t>1835753415</t>
  </si>
  <si>
    <t>" M 0.1.4, 5 ks I-140 dl. 0,85 m, 14,3 kg/m " 5*0,85*14,3*0,001</t>
  </si>
  <si>
    <t>" M 1.2.6, 4 ks I-140, dl. 2,0 m " 2,0*4*14,3*0,001</t>
  </si>
  <si>
    <t>" M 1.2.8, 4 ks I-140, dl. 1,5 m " 1,5*4*14,3*0,001</t>
  </si>
  <si>
    <t>" M 1.2.13, 4 ks I-140, dl. 1,5 m " 1,5*4*14,3*0,001</t>
  </si>
  <si>
    <t>" M 1.3.2, 4 ks I-140, dl. 1,5 m " 1,5*4*14,3*0,001</t>
  </si>
  <si>
    <t>" M 1.3.9, 4 ks I-140, dl. 1,5 m " 1,5*4*14,3*0,001</t>
  </si>
  <si>
    <t>30</t>
  </si>
  <si>
    <t>338171123</t>
  </si>
  <si>
    <t>Montáž sloupků a vzpěr plotových ocelových trubkových nebo profilovaných výšky do 2,60 m se zabetonováním do 0,08 m3 do připravených jamek</t>
  </si>
  <si>
    <t>1718233062</t>
  </si>
  <si>
    <t>" doplnění oplocení " 0,25*0,25*0,8*5</t>
  </si>
  <si>
    <t>31</t>
  </si>
  <si>
    <t>55342263</t>
  </si>
  <si>
    <t>sloupek plotový koncový Pz a komaxitový 2500/48x1,5mm</t>
  </si>
  <si>
    <t>83193065</t>
  </si>
  <si>
    <t>32</t>
  </si>
  <si>
    <t>342244221</t>
  </si>
  <si>
    <t>Příčky jednoduché z cihel děrovaných broušených, na tenkovrstvou maltu, pevnost cihel do P15, tl. příčky 140 mm</t>
  </si>
  <si>
    <t>745022888</t>
  </si>
  <si>
    <t>" M 1.2.02-1.2.07 " (3,34+2,55)*3,5-0,9*2,05</t>
  </si>
  <si>
    <t>" M 1.2.09 " 2,87*3,5</t>
  </si>
  <si>
    <t>33</t>
  </si>
  <si>
    <t>317168021</t>
  </si>
  <si>
    <t>Překlady keramické ploché osazené do maltového lože, výšky překladu 71 mm šířky 145 mm, délky 1000 mm</t>
  </si>
  <si>
    <t>1172758526</t>
  </si>
  <si>
    <t>34</t>
  </si>
  <si>
    <t>346244381</t>
  </si>
  <si>
    <t>Plentování ocelových válcovaných nosníků jednostranné cihlami na maltu, výška stojiny do 200 mm</t>
  </si>
  <si>
    <t>-17541636</t>
  </si>
  <si>
    <t>" M 0.1.4, 5 ks I-140 " 0,85*0,14*2</t>
  </si>
  <si>
    <t>" M 1.2.6, 4 ks I-140, dl. 2,0 m " 2,0*0,14*2</t>
  </si>
  <si>
    <t>" M 1.2.8, 4 ks I-140, dl. 1,5 m " 1,5*0,14*2</t>
  </si>
  <si>
    <t>" M 1.2.13, 4 ks I-140, dl. 1,5 m " 1,5*0,14*2</t>
  </si>
  <si>
    <t>" M 1.3.2, 4 ks I-140, dl. 1,5 m " 1,5*0,14*2</t>
  </si>
  <si>
    <t>" M 1.3.9, 4 ks I-140, dl. 1,5 m " 1,5*0,14*2</t>
  </si>
  <si>
    <t>35</t>
  </si>
  <si>
    <t>348401130</t>
  </si>
  <si>
    <t>Montáž oplocení z pletiva strojového s napínacími dráty přes 1,6 do 2,0 m</t>
  </si>
  <si>
    <t>1726303880</t>
  </si>
  <si>
    <t>" doplnění oplocení " 5,1</t>
  </si>
  <si>
    <t>36</t>
  </si>
  <si>
    <t>31324774</t>
  </si>
  <si>
    <t>pletivo čtyřhranné Zn pletené 55x55/2,0mm v 1800mm</t>
  </si>
  <si>
    <t>-21493530</t>
  </si>
  <si>
    <t>37</t>
  </si>
  <si>
    <t>349231821</t>
  </si>
  <si>
    <t>Přizdívka z cihel ostění s ozubem ve vybouraných otvorech, s vysekáním kapes pro zavázaní přes 150 do 300 mm</t>
  </si>
  <si>
    <t>111077865</t>
  </si>
  <si>
    <t>" M 1.1.10 " 0,6*3,0</t>
  </si>
  <si>
    <t>Vodorovné konstrukce</t>
  </si>
  <si>
    <t>38</t>
  </si>
  <si>
    <t>430321414</t>
  </si>
  <si>
    <t>Schodišťové konstrukce a rampy z betonu železového (bez výztuže) stupně, schodnice, ramena, podesty s nosníky tř. C 25/30</t>
  </si>
  <si>
    <t>1578937442</t>
  </si>
  <si>
    <t>" schodiště do 1.1.01,1.4.01,1.6.4., základ,deska, podesta " (1,4*0,4*0,3+1,4*1,5*0,12+1,4*0,5*0,20)*3</t>
  </si>
  <si>
    <t>" schodiště do 1.1.01,1.4.01,1.6.4. " 1,4*0,3*0,146/2*5*3</t>
  </si>
  <si>
    <t>" šikmá rampa včetně založení" 1,5*1,0*0,8</t>
  </si>
  <si>
    <t>" vyrovnávací stupně " 1,5*0,9*0,15+1,5*1,3*0,1+1,5*1,0*0,13</t>
  </si>
  <si>
    <t>39</t>
  </si>
  <si>
    <t>430361821</t>
  </si>
  <si>
    <t>Výztuž schodišťových konstrukcí a ramp stupňů, schodnic, ramen, podest s nosníky z betonářské oceli 10 505 (R) nebo BSt 500</t>
  </si>
  <si>
    <t>-770046901</t>
  </si>
  <si>
    <t>" 88 kg/m3 " 80*3,93*0,001</t>
  </si>
  <si>
    <t>40</t>
  </si>
  <si>
    <t>431351121</t>
  </si>
  <si>
    <t>Bednění podest, podstupňových desek a ramp včetně podpěrné konstrukce výšky do 4 m půdorysně přímočarých zřízení</t>
  </si>
  <si>
    <t>-874228041</t>
  </si>
  <si>
    <t>" schodiště do 1.1.01,1.4.01,1.6.4., základ,deska, podesta " ((1,4+0,4)*2*0,3+(1,4*1,5+1,5*0,12*2)+(1,4+2*0,5)*0,20)*3</t>
  </si>
  <si>
    <t>" šikmá rampa včetně založení" (1,5+1,0)*2*0,8</t>
  </si>
  <si>
    <t>" vyrovnávací stupně " (1,5+2*0,9)*0,15+(1,5+2*1,3)*0,1+(1,5+2*1,0)*0,13</t>
  </si>
  <si>
    <t>41</t>
  </si>
  <si>
    <t>431351122</t>
  </si>
  <si>
    <t>Bednění podest, podstupňových desek a ramp včetně podpěrné konstrukce výšky do 4 m půdorysně přímočarých odstranění</t>
  </si>
  <si>
    <t>20840599</t>
  </si>
  <si>
    <t>42</t>
  </si>
  <si>
    <t>434351141</t>
  </si>
  <si>
    <t>Bednění stupňů betonovaných na podstupňové desce nebo na terénu půdorysně přímočarých zřízení</t>
  </si>
  <si>
    <t>-1612641440</t>
  </si>
  <si>
    <t>" schodiště do 1.1.01,1.4.01,1.6.4. " 1,4*(0,3+0,146)*5*3</t>
  </si>
  <si>
    <t>43</t>
  </si>
  <si>
    <t>434351142</t>
  </si>
  <si>
    <t>Bednění stupňů betonovaných na podstupňové desce nebo na terénu půdorysně přímočarých odstranění</t>
  </si>
  <si>
    <t>-714866591</t>
  </si>
  <si>
    <t>Úpravy povrchů, podlahy a osazování výplní</t>
  </si>
  <si>
    <t>44</t>
  </si>
  <si>
    <t>611325223</t>
  </si>
  <si>
    <t>Vápenocementová omítka jednotlivých malých ploch štuková na stropech, plochy jednotlivě přes 0,25 do 1 m2</t>
  </si>
  <si>
    <t>-1493300814</t>
  </si>
  <si>
    <t>" M 0.1.4, 5 ks I-140, zapravení " 1</t>
  </si>
  <si>
    <t>" M 1.2.6, 4 ks I-140, zapravení " 1</t>
  </si>
  <si>
    <t>" M 1.2.8, 4 ks I-140, zapravení " 1</t>
  </si>
  <si>
    <t>" M 1.2.13, 4 ks I-140, zapravení " 1</t>
  </si>
  <si>
    <t>" M 1.3.2, 4 ks I-140, zapravení " 1</t>
  </si>
  <si>
    <t>" M 1.3.9, 4 ks I-140, zapravení " 1</t>
  </si>
  <si>
    <t>45</t>
  </si>
  <si>
    <t>611325422</t>
  </si>
  <si>
    <t>Oprava vápenocementové omítky vnitřních ploch štukové dvouvrstvé, tloušťky do 20 mm a tloušťky štuku do 3 mm stropů, v rozsahu opravované plochy přes 10 do 30%</t>
  </si>
  <si>
    <t>264382061</t>
  </si>
  <si>
    <t>opravy omítek v dotčených místnostech</t>
  </si>
  <si>
    <t>" M 1.2.6 " 88,45</t>
  </si>
  <si>
    <t>" ve zrušeném vstupu " 3,06*2,50</t>
  </si>
  <si>
    <t>" M 1.1.4 " 10,6*5,29</t>
  </si>
  <si>
    <t>" M 1.3.0 " 2,67*8,4</t>
  </si>
  <si>
    <t>" M 1.3.11 " 35,0+17,1</t>
  </si>
  <si>
    <t>" M 1.3.1 " 63,9</t>
  </si>
  <si>
    <t>" M 1.3.13 " 15,85</t>
  </si>
  <si>
    <t>" M 1.3.14 " 29,95</t>
  </si>
  <si>
    <t>" M 1.3.23 " 23,7</t>
  </si>
  <si>
    <t>" ostatní místnosti " 420</t>
  </si>
  <si>
    <t>46</t>
  </si>
  <si>
    <t>611311131</t>
  </si>
  <si>
    <t>Potažení vnitřních ploch štukem tloušťky do 3 mm vodorovných konstrukcí stropů rovných</t>
  </si>
  <si>
    <t>-302198392</t>
  </si>
  <si>
    <t>47</t>
  </si>
  <si>
    <t>612131101</t>
  </si>
  <si>
    <t>Podkladní a spojovací vrstva vnitřních omítaných ploch cementový postřik nanášený ručně celoplošně stěn</t>
  </si>
  <si>
    <t>-103051763</t>
  </si>
  <si>
    <t>163,7+71,13</t>
  </si>
  <si>
    <t>48</t>
  </si>
  <si>
    <t>612321121</t>
  </si>
  <si>
    <t>Omítka vápenocementová vnitřních ploch nanášená ručně jednovrstvá, tloušťky do 10 mm hladká svislých konstrukcí stěn</t>
  </si>
  <si>
    <t>-644366116</t>
  </si>
  <si>
    <t>" na nových příčkách a zdivu " (28,82+13,01)*2</t>
  </si>
  <si>
    <t>" pod obklady " 80,04</t>
  </si>
  <si>
    <t>49</t>
  </si>
  <si>
    <t>612321141</t>
  </si>
  <si>
    <t>Omítka vápenocementová vnitřních ploch nanášená ručně dvouvrstvá, tloušťky jádrové omítky do 10 mm a tloušťky štuku do 3 mm štuková svislých konstrukcí stěn</t>
  </si>
  <si>
    <t>-731626696</t>
  </si>
  <si>
    <t>nad obklady</t>
  </si>
  <si>
    <t>" M 2.1.2,3,4 " (2,12+1,5+2,25)*2*(3,5-2,02)</t>
  </si>
  <si>
    <t>" M 2.1.5 " (2,32+1,53)*2*(3,5-2,02)</t>
  </si>
  <si>
    <t>" M 2.1.6,7 " (3,34+1,6)*2*(3,5-2,02)</t>
  </si>
  <si>
    <t>" M 2.1.8 " (2,67+2,3)*2*(3,5-2,02)</t>
  </si>
  <si>
    <t>" M 2.1.9 " (1,5+2,9)*2*(3,5-2,02)</t>
  </si>
  <si>
    <t>50</t>
  </si>
  <si>
    <t>612321191</t>
  </si>
  <si>
    <t>Omítka vápenocementová vnitřních ploch nanášená ručně Příplatek k cenám za každých dalších i započatých 5 mm tloušťky omítky přes 10 mm stěn</t>
  </si>
  <si>
    <t>579040547</t>
  </si>
  <si>
    <t>71,13*5 'Přepočtené koeficientem množství</t>
  </si>
  <si>
    <t>51</t>
  </si>
  <si>
    <t>612325213</t>
  </si>
  <si>
    <t>Vápenocementová omítka jednotlivých malých ploch hladká na stěnách, plochy jednotlivě přes 0,25 do 1 m2</t>
  </si>
  <si>
    <t>1080323249</t>
  </si>
  <si>
    <t xml:space="preserve">" M 0.1.4  0,9*0,51 " 1</t>
  </si>
  <si>
    <t>52</t>
  </si>
  <si>
    <t>612325215</t>
  </si>
  <si>
    <t>Vápenocementová omítka jednotlivých malých ploch hladká na stěnách, plochy jednotlivě přes 1,0 do 4 m2</t>
  </si>
  <si>
    <t>1453179642</t>
  </si>
  <si>
    <t xml:space="preserve">" M 0.1.2  - 1,05*1,7 " 1</t>
  </si>
  <si>
    <t>" 1.NP ve vstupní chodbě - 1,45*3,0+1,0*2,0+0,7*2,0 " 4</t>
  </si>
  <si>
    <t>" 1.2.01 - 1,45*2,38 " 2</t>
  </si>
  <si>
    <t>" parapety oken - 1,15*1,0 " 2</t>
  </si>
  <si>
    <t xml:space="preserve">" M 1.2.8  - 1,0*2,45 " 2</t>
  </si>
  <si>
    <t xml:space="preserve">" M 1.3.1  - 1,0*1,5 " 2</t>
  </si>
  <si>
    <t>53</t>
  </si>
  <si>
    <t>612325222</t>
  </si>
  <si>
    <t>Vápenocementová omítka jednotlivých malých ploch štuková na stěnách, plochy jednotlivě přes 0,09 do 0,25 m2</t>
  </si>
  <si>
    <t>598288995</t>
  </si>
  <si>
    <t>" M 0.1.4 posun otvoru, vnější a vnitřní zapravení " 2</t>
  </si>
  <si>
    <t>54</t>
  </si>
  <si>
    <t>612325301</t>
  </si>
  <si>
    <t>Vápenocementová omítka ostění nebo nadpraží hladká</t>
  </si>
  <si>
    <t>-209726528</t>
  </si>
  <si>
    <t>" M 1.0.02,1.2.05 " (1,04+2*2,02)*0,4*2*2+1,1*1,0*0,4*2*2</t>
  </si>
  <si>
    <t>" M 1.2.08 " (1,04+2*2,02)*0,4*2+1,1*1,0*0,4*2</t>
  </si>
  <si>
    <t>" M 1.2.09 " (1,04+2*2,02)*0,4*2</t>
  </si>
  <si>
    <t>55</t>
  </si>
  <si>
    <t>612325302</t>
  </si>
  <si>
    <t>Vápenocementová omítka ostění nebo nadpraží štuková</t>
  </si>
  <si>
    <t>1770684664</t>
  </si>
  <si>
    <t>" zapravení kolem oken 1.PP " (0,5+0,51*2+(0,9+0,51*2)*10)*0,6</t>
  </si>
  <si>
    <t>" zapravení ootvorů 1.NP, PA/01,02 " (1,15+2,03*2)*2</t>
  </si>
  <si>
    <t>" průchod M 1.3.0 " (1,5+3,0*2)*0,37</t>
  </si>
  <si>
    <t>" M 1.3.9 " (1,0+2*2,2)*0,6*2</t>
  </si>
  <si>
    <t>" M 1.3.1 " (2,48*3+1,0+2*1,5)*0,43</t>
  </si>
  <si>
    <t>56</t>
  </si>
  <si>
    <t>612325422</t>
  </si>
  <si>
    <t>Oprava vápenocementové omítky vnitřních ploch štukové dvouvrstvé, tloušťky do 20 mm a tloušťky štuku do 3 mm stěn, v rozsahu opravované plochy přes 10 do 30%</t>
  </si>
  <si>
    <t>-965784229</t>
  </si>
  <si>
    <t>" ve zrušeném vstupu " (3,06+2,50)*2*3,0-0,9*2,0</t>
  </si>
  <si>
    <t>" M 1.1.4 " (10,6+5,29)*2*3,0-(1,2*2,1*4+1,5*3,0)</t>
  </si>
  <si>
    <t>" M 1.3.0 " (2,67+8,4)*2*3,0-(1,5*3,0+1,45*2,5)</t>
  </si>
  <si>
    <t>" M 1.3.11 " (6,0+9,3)*3,0*2-(1,2*2,1*2+0,9*2,0)</t>
  </si>
  <si>
    <t>" M 1.3.1 " 8,1*4*4,5-(1,7*3,0+1,4*2,1*2+1,8*2,4)</t>
  </si>
  <si>
    <t>" M 1.3.13 " (2,8+5,7)*2*3,0-(1,2*2,1+2,0*0,9)</t>
  </si>
  <si>
    <t>" M 1.3.14 " (5,5+5,3)*2*3,0-(1,5*2,5+1,2*2,1+0,9*2,0)</t>
  </si>
  <si>
    <t>" M 1.3.23 " (7,0+2,25)*2*3,0-(2,0*2,5+1,0*2,0)</t>
  </si>
  <si>
    <t>" ostatní místnosti " 500,0</t>
  </si>
  <si>
    <t>57</t>
  </si>
  <si>
    <t>612311131</t>
  </si>
  <si>
    <t>Potažení vnitřních ploch štukem tloušťky do 3 mm svislých konstrukcí stěn</t>
  </si>
  <si>
    <t>-847961108</t>
  </si>
  <si>
    <t>58</t>
  </si>
  <si>
    <t>615142012</t>
  </si>
  <si>
    <t>Potažení vnitřních ploch pletivem v ploše nebo pruzích, na plném podkladu rabicovým provizorním přichycením nosníků</t>
  </si>
  <si>
    <t>-470339856</t>
  </si>
  <si>
    <t>" M 0.1.4, 5 ks I-140 " 0,85*(0,6+2*0,2)</t>
  </si>
  <si>
    <t>" M 1.2.6, 4 ks I-140, dl. 2,0 m " 2,0*(0,3+2*0,2)</t>
  </si>
  <si>
    <t>" M 1.2.8, 4 ks I-140, dl. 1,5 m " 1,5*(0,6+2*0,2)</t>
  </si>
  <si>
    <t>" M 1.2.13, 4 ks I-140, dl. 1,5 m " 1,5*(0,6+2*0,2)</t>
  </si>
  <si>
    <t>" M 1.3.2, 4 ks I-140, dl. 1,5 m " 1,5*(0,6+2*0,2)</t>
  </si>
  <si>
    <t>" M 1.3.9, 4 ks I-140, dl. 1,5 m " 1,5*(0,6+2*0,2)</t>
  </si>
  <si>
    <t>59</t>
  </si>
  <si>
    <t>631311115</t>
  </si>
  <si>
    <t>Mazanina z betonu prostého bez zvýšených nároků na prostředí tl. přes 50 do 80 mm tř. C 20/25</t>
  </si>
  <si>
    <t>-1655180653</t>
  </si>
  <si>
    <t>vyrovnání podkladu</t>
  </si>
  <si>
    <t>" M 2.1.1 " 14,9*0,08</t>
  </si>
  <si>
    <t>" M 2.1.2 " 4,6*0,08</t>
  </si>
  <si>
    <t>" M 2.1.3 " 1,65*0,08</t>
  </si>
  <si>
    <t>" M 2.1.4 " 1,65*0,08</t>
  </si>
  <si>
    <t>" M 2.1.5 " 4,13*0,08</t>
  </si>
  <si>
    <t>" M 2.1.6 " 3,83*0,08</t>
  </si>
  <si>
    <t>" M 2.1.7 " 1,62*0,08</t>
  </si>
  <si>
    <t>" M 2.1.8 " 6,65*0,08</t>
  </si>
  <si>
    <t>" M 2.1.9 " 4,35*0,08</t>
  </si>
  <si>
    <t>60</t>
  </si>
  <si>
    <t>631311135</t>
  </si>
  <si>
    <t>Mazanina z betonu prostého bez zvýšených nároků na prostředí tl. přes 120 do 240 mm tř. C 20/25</t>
  </si>
  <si>
    <t>-1436521037</t>
  </si>
  <si>
    <t>" pod anglické dvorky " (1,4*0,8+1,8*0,8*10)*0,2</t>
  </si>
  <si>
    <t>" pod schodiště do 1.1.01,1.4.01,1.6.4. " 1,34*1,85*0,20*3</t>
  </si>
  <si>
    <t>" pod HUP " 1,5*0,4*0,2</t>
  </si>
  <si>
    <t>61</t>
  </si>
  <si>
    <t>631319011</t>
  </si>
  <si>
    <t>Příplatek k cenám mazanin za úpravu povrchu mazaniny přehlazením, mazanina tl. přes 50 do 80 mm</t>
  </si>
  <si>
    <t>-379224428</t>
  </si>
  <si>
    <t>62</t>
  </si>
  <si>
    <t>631319195</t>
  </si>
  <si>
    <t>Příplatek k cenám mazanin za malou plochu do 5 m2 jednotlivě mazanina tl. přes 50 do 80 mm</t>
  </si>
  <si>
    <t>-485195468</t>
  </si>
  <si>
    <t>63</t>
  </si>
  <si>
    <t>631351101</t>
  </si>
  <si>
    <t>Bednění v podlahách rýh a hran zřízení</t>
  </si>
  <si>
    <t>-1513337357</t>
  </si>
  <si>
    <t>" pod anglické dvorky " (1,4+2*0,8+(1,8+2*0,8)*10)*0,2</t>
  </si>
  <si>
    <t>" pos schodiště do 1.1.01,1.4.01,1.6.4. " (1,34+2*1,85)*0,20*3</t>
  </si>
  <si>
    <t>" pod HUP " (1,5+0,4)*2*0,2</t>
  </si>
  <si>
    <t>64</t>
  </si>
  <si>
    <t>631351102</t>
  </si>
  <si>
    <t>Bednění v podlahách rýh a hran odstranění</t>
  </si>
  <si>
    <t>2131423762</t>
  </si>
  <si>
    <t>65</t>
  </si>
  <si>
    <t>632451101</t>
  </si>
  <si>
    <t>Potěr cementový samonivelační ze suchých směsí tloušťky přes 2 do 5 mm</t>
  </si>
  <si>
    <t>1824025736</t>
  </si>
  <si>
    <t>" vstupní schodiště " (9,0+1,2+8,7+0,9+8,4+0,6+8,1+0,3)*(0,3+0,15)</t>
  </si>
  <si>
    <t>" šikmá rampa " 1,5*1,0+1,0*0,4*2</t>
  </si>
  <si>
    <t>66</t>
  </si>
  <si>
    <t>632451214R</t>
  </si>
  <si>
    <t>Potěr cementový samonivelační litý tl do 60 mm</t>
  </si>
  <si>
    <t>-692738404</t>
  </si>
  <si>
    <t>" M 2.1.1 " 14,9</t>
  </si>
  <si>
    <t>" M 2.1.2 " 4,6</t>
  </si>
  <si>
    <t>" M 2.1.3 " 1,65</t>
  </si>
  <si>
    <t>" M 2.1.4 " 1,65</t>
  </si>
  <si>
    <t>" M 2.1.5 " 4,13</t>
  </si>
  <si>
    <t>" M 2.1.6 " 3,83</t>
  </si>
  <si>
    <t>" M 2.1.7 " 1,62</t>
  </si>
  <si>
    <t>" M 2.1.8 " 6,65</t>
  </si>
  <si>
    <t>" M 2.1.9 " 4,35</t>
  </si>
  <si>
    <t>67</t>
  </si>
  <si>
    <t>634112123</t>
  </si>
  <si>
    <t>Obvodová dilatace mezi stěnou a mazaninou nebo potěrem podlahovým páskem z pěnového PE s fólií tl. do 10 mm, výšky 80 mm</t>
  </si>
  <si>
    <t>51619486</t>
  </si>
  <si>
    <t>68</t>
  </si>
  <si>
    <t>632451456</t>
  </si>
  <si>
    <t>Potěr pískocementový běžný tl. přes 40 do 50 mm tř. C 25</t>
  </si>
  <si>
    <t>-198542829</t>
  </si>
  <si>
    <t>" pod parapet oken 1.PP " 0,5*0,51+0,9*0,51*10</t>
  </si>
  <si>
    <t>69</t>
  </si>
  <si>
    <t>642942111</t>
  </si>
  <si>
    <t>Osazování zárubní nebo rámů kovových dveřních lisovaných nebo z úhelníků bez dveřních křídel na cementovou maltu, plochy otvoru do 2,5 m2</t>
  </si>
  <si>
    <t>-1610375233</t>
  </si>
  <si>
    <t>70</t>
  </si>
  <si>
    <t>55331386</t>
  </si>
  <si>
    <t>zárubeň ocelová pro běžné zdění a porobeton 150 levá/pravá 900</t>
  </si>
  <si>
    <t>-244761050</t>
  </si>
  <si>
    <t>71</t>
  </si>
  <si>
    <t>55331384</t>
  </si>
  <si>
    <t>zárubeň ocelová pro běžné zdění a porobeton 150 levá/pravá 800</t>
  </si>
  <si>
    <t>1302492166</t>
  </si>
  <si>
    <t>Ostatní konstrukce a práce, bourání</t>
  </si>
  <si>
    <t>72</t>
  </si>
  <si>
    <t>941111121</t>
  </si>
  <si>
    <t>Montáž lešení řadového trubkového lehkého pracovního s podlahami s provozním zatížením tř. 3 do 200 kg/m2 šířky tř. W09 přes 0,9 do 1,2 m, výšky do 10 m</t>
  </si>
  <si>
    <t>-1584382484</t>
  </si>
  <si>
    <t xml:space="preserve">" pro komíny " (3,0*2+1,5*3+1,5*2)*5,5   </t>
  </si>
  <si>
    <t xml:space="preserve">" pro komíny boční střechy " 1,5*9*6,5   </t>
  </si>
  <si>
    <t>73</t>
  </si>
  <si>
    <t>941111221</t>
  </si>
  <si>
    <t>Montáž lešení řadového trubkového lehkého pracovního s podlahami s provozním zatížením tř. 3 do 200 kg/m2 Příplatek za první a každý další den použití lešení k ceně -1121</t>
  </si>
  <si>
    <t>1393841413</t>
  </si>
  <si>
    <t>162*10 'Přepočtené koeficientem množství</t>
  </si>
  <si>
    <t>74</t>
  </si>
  <si>
    <t>941111821</t>
  </si>
  <si>
    <t>Demontáž lešení řadového trubkového lehkého pracovního s podlahami s provozním zatížením tř. 3 do 200 kg/m2 šířky tř. W09 přes 0,9 do 1,2 m, výšky do 10 m</t>
  </si>
  <si>
    <t>118475878</t>
  </si>
  <si>
    <t>75</t>
  </si>
  <si>
    <t>949101111</t>
  </si>
  <si>
    <t>Lešení pomocné pracovní pro objekty pozemních staveb pro zatížení do 150 kg/m2, o výšce lešeňové podlahy do 1,9 m</t>
  </si>
  <si>
    <t>-419343140</t>
  </si>
  <si>
    <t>76</t>
  </si>
  <si>
    <t>952901111</t>
  </si>
  <si>
    <t>Vyčištění budov nebo objektů před předáním do užívání budov bytové nebo občanské výstavby, světlé výšky podlaží do 4 m</t>
  </si>
  <si>
    <t>-2037295604</t>
  </si>
  <si>
    <t>77</t>
  </si>
  <si>
    <t>952901500R</t>
  </si>
  <si>
    <t>Stavební výpomoci pro ZTI,ÚT, elektro a VZT</t>
  </si>
  <si>
    <t>hod</t>
  </si>
  <si>
    <t>231230450</t>
  </si>
  <si>
    <t>78</t>
  </si>
  <si>
    <t>34571072</t>
  </si>
  <si>
    <t>trubka elektroinstalační ohebná z PVC (EN) 2320</t>
  </si>
  <si>
    <t>-1346403322</t>
  </si>
  <si>
    <t>79</t>
  </si>
  <si>
    <t>961021311</t>
  </si>
  <si>
    <t>Bourání základů ze zdiva kamenného nebo smíšeného kamenného</t>
  </si>
  <si>
    <t>1295436103</t>
  </si>
  <si>
    <t>" žb šachta - základy " 1,7*0,5*0,3+(1,7+1,6*2)*0,3*0,3</t>
  </si>
  <si>
    <t>" M 1.2.8-1.2.13 " (5,47+3,275)*0,8*1,1</t>
  </si>
  <si>
    <t>80</t>
  </si>
  <si>
    <t>962031132</t>
  </si>
  <si>
    <t>Bourání příček z cihel, tvárnic nebo příčkovek z cihel pálených, plných nebo dutých na maltu vápennou nebo vápenocementovou, tl. do 100 mm</t>
  </si>
  <si>
    <t>1548038064</t>
  </si>
  <si>
    <t>" M 1.2.8-1.2.13 " (1,98+1,6*3)*3,0-0,6*1,97*3</t>
  </si>
  <si>
    <t>" M 1.3.9 " 2,3*3,0-0,6*1,88</t>
  </si>
  <si>
    <t>" M 1.3.3-1.3.6 " (2,3+1,45*2+1,0+0,55+0,2+2,55)*3,0-(0,6*1,97*3+0,8*1,97)</t>
  </si>
  <si>
    <t>" M 1.3.1 " 2,48*4,5-0,9*1,5</t>
  </si>
  <si>
    <t>81</t>
  </si>
  <si>
    <t>962031133</t>
  </si>
  <si>
    <t>Bourání příček z cihel, tvárnic nebo příčkovek z cihel pálených, plných nebo dutých na maltu vápennou nebo vápenocementovou, tl. do 150 mm</t>
  </si>
  <si>
    <t>1868659195</t>
  </si>
  <si>
    <t>" M 1.2.8-1.2.13 " (3,275+1,7)*3,0-0,9*2,2</t>
  </si>
  <si>
    <t>82</t>
  </si>
  <si>
    <t>962032241</t>
  </si>
  <si>
    <t>Bourání zdiva nadzákladového z cihel nebo tvárnic z cihel pálených nebo vápenopískových, na maltu cementovou, objemu přes 1 m3</t>
  </si>
  <si>
    <t>1147509888</t>
  </si>
  <si>
    <t>" anglické dvorky " (1,7+0,6)*0,3*0,7*9+(2,1+0,8)*0,3*0,7</t>
  </si>
  <si>
    <t xml:space="preserve">" M 1.2.8-1.2.13 " (5,47+3,275)*0,6*5,5 - " odpočet otvorů " (1,45*3,04+1,12*2,45+1,12*2,03)*0,6 -  " odpočet překladů " (1,45+1,12*2)*0,6*0,2</t>
  </si>
  <si>
    <t>" M 1.1.4 " 5,29*0,3*3,0</t>
  </si>
  <si>
    <t>" M 1.3.10 " 3,975*0,2*4,5</t>
  </si>
  <si>
    <t>83</t>
  </si>
  <si>
    <t>962032631</t>
  </si>
  <si>
    <t>Bourání zdiva nadzákladového z cihel nebo tvárnic komínového z cihel pálených, šamotových nebo vápenopískových nad střechou na maltu vápennou nebo vápenocementovou</t>
  </si>
  <si>
    <t>-1439033562</t>
  </si>
  <si>
    <t xml:space="preserve">" prostřední střecha " (3,0*0,9+0,6*0,6*3+0,9*0,6*2)*5,5   </t>
  </si>
  <si>
    <t xml:space="preserve">" boční střechy " 0,6*0,6*9*6,5   </t>
  </si>
  <si>
    <t>84</t>
  </si>
  <si>
    <t>962042320</t>
  </si>
  <si>
    <t>Bourání zdiva z betonu prostého nadzákladového objemu do 1 m3</t>
  </si>
  <si>
    <t>-487120027</t>
  </si>
  <si>
    <t>" zabetonovaná konstrukce anglického dvorku " 1,6*0,8*0,7</t>
  </si>
  <si>
    <t>85</t>
  </si>
  <si>
    <t>962052211</t>
  </si>
  <si>
    <t>Bourání zdiva železobetonového nadzákladového, objemu přes 1 m3</t>
  </si>
  <si>
    <t>-1507529889</t>
  </si>
  <si>
    <t>" anglické dvorky - věnce na zdivu " (1,7+0,6)*0,3*0,15*9+(2,1+0,8)*0,3*0,15</t>
  </si>
  <si>
    <t xml:space="preserve">" zdviž " (2,85+1,4)*0,3*2,5   </t>
  </si>
  <si>
    <t xml:space="preserve">" venkovní schody " 2,3*1,2*0,8   </t>
  </si>
  <si>
    <t>" žb šachta " 1,7*0,4*3,4+(1,7+1,6*2)*0,2*3,4</t>
  </si>
  <si>
    <t xml:space="preserve">" předložená schodiště " 2,9*1,0*0,6*2   </t>
  </si>
  <si>
    <t xml:space="preserve">" studna a pítko " 3,14*0,8*0,8+0,5*0,6   </t>
  </si>
  <si>
    <t>86</t>
  </si>
  <si>
    <t>964011211</t>
  </si>
  <si>
    <t>Vybourání železobetonových prefabrikovaných překladů uložených ve zdivu, délky do 3 m, hmotnosti do 50 kg/m</t>
  </si>
  <si>
    <t>1330719832</t>
  </si>
  <si>
    <t>" M 1.2.8-1.2.13 " (1,45+1,12*2)*0,6*0,2</t>
  </si>
  <si>
    <t>87</t>
  </si>
  <si>
    <t>965042131</t>
  </si>
  <si>
    <t>Bourání mazanin betonových nebo z litého asfaltu tl. do 100 mm, plochy do 4 m2</t>
  </si>
  <si>
    <t>987745917</t>
  </si>
  <si>
    <t>" anglické dvorky - podkladní beton " 1,7*0,6*0,13*9+2,1*0,8*0,1</t>
  </si>
  <si>
    <t xml:space="preserve">" zdviž - podkladní beton  " 2,85*1,4*0,1   </t>
  </si>
  <si>
    <t>" žb šachta " 1,3*1,3*0,2</t>
  </si>
  <si>
    <t>" 1.2.8-1.2.13 " (4,1+1,3*2+4,75+1,45+3,2)*0,15</t>
  </si>
  <si>
    <t>" 1.2.7 " 4,64*0,15</t>
  </si>
  <si>
    <t>" 1.3.3-1.3.9 " (4,9+3,05+1,3+4,6+1,6*2+2,3)*0,15</t>
  </si>
  <si>
    <t>" 1.3.10 " 1,8*2,87*0,15</t>
  </si>
  <si>
    <t>88</t>
  </si>
  <si>
    <t>965081213</t>
  </si>
  <si>
    <t>Bourání podlah z dlaždic bez podkladního lože nebo mazaniny, s jakoukoliv výplní spár keramických nebo xylolitových tl. do 10 mm, plochy přes 1 m2</t>
  </si>
  <si>
    <t>-171142045</t>
  </si>
  <si>
    <t>" 1.2.8-1.2.13 " 4,1+1,3*2+4,75+1,45+3,2</t>
  </si>
  <si>
    <t>" 1.2.7 " 4,64</t>
  </si>
  <si>
    <t>" 1.3.3-1.3.9 " 4,9+3,05+1,3+4,6+1,6*2+2,3</t>
  </si>
  <si>
    <t>" 1.3.10 " 1,8*2,87</t>
  </si>
  <si>
    <t>89</t>
  </si>
  <si>
    <t>968062244</t>
  </si>
  <si>
    <t>Vybourání dřevěných rámů oken s křídly, dveřních zárubní, vrat, stěn, ostění nebo obkladů rámů oken s křídly jednoduchých, plochy do 1 m2</t>
  </si>
  <si>
    <t>1430234208</t>
  </si>
  <si>
    <t>" na půdě " 0,3*1,2*6+0,4*1,2*4</t>
  </si>
  <si>
    <t>90</t>
  </si>
  <si>
    <t>968062245</t>
  </si>
  <si>
    <t>Vybourání dřevěných rámů oken s křídly, dveřních zárubní, vrat, stěn, ostění nebo obkladů rámů oken s křídly jednoduchých, plochy do 2 m2</t>
  </si>
  <si>
    <t>90276528</t>
  </si>
  <si>
    <t>" M 1.3.1 " 0,9*1,5+1,0*1,5</t>
  </si>
  <si>
    <t>91</t>
  </si>
  <si>
    <t>968072244</t>
  </si>
  <si>
    <t>Vybourání kovových rámů oken s křídly, dveřních zárubní, vrat, stěn, ostění nebo obkladů okenních rámů s křídly jednoduchých, plochy do 1 m2</t>
  </si>
  <si>
    <t>1668978159</t>
  </si>
  <si>
    <t>" okna 1.PP " 0,9*0,51*10</t>
  </si>
  <si>
    <t>92</t>
  </si>
  <si>
    <t>968072455</t>
  </si>
  <si>
    <t>Vybourání kovových rámů oken s křídly, dveřních zárubní, vrat, stěn, ostění nebo obkladů dveřních zárubní, plochy do 2 m2</t>
  </si>
  <si>
    <t>5638566</t>
  </si>
  <si>
    <t>" M 1.1.1 " 0,6*1,97</t>
  </si>
  <si>
    <t>" M 1.2.7 " 1,0*2,45</t>
  </si>
  <si>
    <t>" M 1.2.8-1.2.13 " 0,8*1,97+0,6*1,97*3+0,9*2,2</t>
  </si>
  <si>
    <t>" M 1.3.3-1.3.9 " 0,6*1,97*4+0,8*1,97</t>
  </si>
  <si>
    <t>" M 1.2.7,1.3.2 " 0,9*2,2*2+1,0*2,45</t>
  </si>
  <si>
    <t>93</t>
  </si>
  <si>
    <t>968072456</t>
  </si>
  <si>
    <t>Vybourání kovových rámů oken s křídly, dveřních zárubní, vrat, stěn, ostění nebo obkladů dveřních zárubní, plochy přes 2 m2</t>
  </si>
  <si>
    <t>-1927264888</t>
  </si>
  <si>
    <t>" M 1.1.1 " 1,4*3,0</t>
  </si>
  <si>
    <t>" M 1.2.1 " 1,44*3,0</t>
  </si>
  <si>
    <t>" M 1.2.13 " 1,45*3,04</t>
  </si>
  <si>
    <t>" M 1.3.10 " 1,45*2,38</t>
  </si>
  <si>
    <t>94</t>
  </si>
  <si>
    <t>968082017</t>
  </si>
  <si>
    <t>Vybourání plastových rámů oken s křídly, dveřních zárubní, vrat rámu oken s křídly, plochy přes 2 do 4 m2</t>
  </si>
  <si>
    <t>1413578117</t>
  </si>
  <si>
    <t>" M 1.2.09, 1.2.11 " 1,12*2,03+1,12*2,45</t>
  </si>
  <si>
    <t>95</t>
  </si>
  <si>
    <t>971033461</t>
  </si>
  <si>
    <t>Vybourání otvorů ve zdivu základovém nebo nadzákladovém z cihel, tvárnic, příčkovek z cihel pálených na maltu vápennou nebo vápenocementovou plochy do 0,25 m2, tl. do 600 mm</t>
  </si>
  <si>
    <t>-1575009653</t>
  </si>
  <si>
    <t>96</t>
  </si>
  <si>
    <t>971033561</t>
  </si>
  <si>
    <t>Vybourání otvorů ve zdivu základovém nebo nadzákladovém z cihel, tvárnic, příčkovek z cihel pálených na maltu vápennou nebo vápenocementovou plochy do 1 m2, tl. do 600 mm</t>
  </si>
  <si>
    <t>-683373790</t>
  </si>
  <si>
    <t>" M 1.2.8 nadpraží " 1,0*0,6*0,3</t>
  </si>
  <si>
    <t>" M 1.2.13 nadpraží " 1,4*0,6*0,3</t>
  </si>
  <si>
    <t>97</t>
  </si>
  <si>
    <t>971033651</t>
  </si>
  <si>
    <t>Vybourání otvorů ve zdivu základovém nebo nadzákladovém z cihel, tvárnic, příčkovek z cihel pálených na maltu vápennou nebo vápenocementovou plochy do 4 m2, tl. do 600 mm</t>
  </si>
  <si>
    <t>-1286876569</t>
  </si>
  <si>
    <t>" M 1.2.7 " 1,0*0,6*2,2</t>
  </si>
  <si>
    <t>" M 1.3.10 " 1,0*0,6*2,2</t>
  </si>
  <si>
    <t xml:space="preserve">" M 1.2.6 " 1,5*0,4*3,0   </t>
  </si>
  <si>
    <t>98</t>
  </si>
  <si>
    <t>974031664</t>
  </si>
  <si>
    <t>Vysekání rýh ve zdivu cihelném na maltu vápennou nebo vápenocementovou pro vtahování nosníků do zdí, před vybouráním otvoru do hl. 150 mm, při v. nosníku do 150 mm</t>
  </si>
  <si>
    <t>-1494646971</t>
  </si>
  <si>
    <t>" M 0.1.4 pro 5 ks I-140 " 5*0,85</t>
  </si>
  <si>
    <t>" M 1.2.6, 4 ks I-140, dl. 2,0 m " 2,0*4</t>
  </si>
  <si>
    <t>" M 1.2.8, 4 ks I-140, dl. 1,5 m " 1,5*4</t>
  </si>
  <si>
    <t>" M 1.2.13, 4 ks I-140, dl. 1,5 m " 1,5*4</t>
  </si>
  <si>
    <t>" M 1.3.2, 4 ks I-140, dl. 1,5 m " 1,5*4</t>
  </si>
  <si>
    <t>" M 1.3.9, 4 ks I-140, dl. 1,5 m " 1,5*4</t>
  </si>
  <si>
    <t>99</t>
  </si>
  <si>
    <t>978012141</t>
  </si>
  <si>
    <t>Otlučení vápenných nebo vápenocementových omítek vnitřních ploch stropů rákosovaných, v rozsahu přes 10 do 30 %</t>
  </si>
  <si>
    <t>-408342570</t>
  </si>
  <si>
    <t>oprava stávajících omítek v dotčených prostorách</t>
  </si>
  <si>
    <t>978012191</t>
  </si>
  <si>
    <t>Otlučení vápenných nebo vápenocementových omítek vnitřních ploch stropů rákosovaných, v rozsahu přes 50 do 100 %</t>
  </si>
  <si>
    <t>1934070848</t>
  </si>
  <si>
    <t>101</t>
  </si>
  <si>
    <t>978013141</t>
  </si>
  <si>
    <t>Otlučení vápenných nebo vápenocementových omítek vnitřních ploch stěn s vyškrabáním spar, s očištěním zdiva, v rozsahu přes 10 do 30 %</t>
  </si>
  <si>
    <t>1860416286</t>
  </si>
  <si>
    <t>102</t>
  </si>
  <si>
    <t>978013191</t>
  </si>
  <si>
    <t>Otlučení vápenných nebo vápenocementových omítek vnitřních ploch stěn s vyškrabáním spar, s očištěním zdiva, v rozsahu přes 50 do 100 %</t>
  </si>
  <si>
    <t>-1880835003</t>
  </si>
  <si>
    <t>" na bouraných příčkách tl. 100 " 55,75*2</t>
  </si>
  <si>
    <t>" na bouraných příčkách tl. 100 " 12,95*2</t>
  </si>
  <si>
    <t>" M 1.2.8-1.2.13 " (5,47+3,275)*5,5 - (1,45*3,04+1,12*2,45+1,12*2,03)</t>
  </si>
  <si>
    <t>" M 1.1.4 " 5,29*3,0*2</t>
  </si>
  <si>
    <t>" M 1.3.10 " 3,975*2</t>
  </si>
  <si>
    <t>" odpočet obkladů " - 66,7</t>
  </si>
  <si>
    <t>103</t>
  </si>
  <si>
    <t>978059541</t>
  </si>
  <si>
    <t>Odsekání obkladů stěn včetně otlučení podkladní omítky až na zdivo z obkládaček vnitřních, z jakýchkoliv materiálů, plochy přes 1 m2</t>
  </si>
  <si>
    <t>49666664</t>
  </si>
  <si>
    <t>" M 1.2.8-1.2.13 " (1,98+1,6*3)*1,5*2+ (0,91+3,2)*1,5 -0,6*1,5*3</t>
  </si>
  <si>
    <t>" M 1.3.3-1.3.6 " (2,3+1,45*2+1,0+0,55+0,2+2,55)*1,5*2+(3,2*2+2,32+2,12+1,35)*1,5-(0,6*1,5*3+0,8*1,5)</t>
  </si>
  <si>
    <t>104</t>
  </si>
  <si>
    <t>981011314</t>
  </si>
  <si>
    <t>Demolice budov postupným rozebíráním z cihel, kamene, smíšeného nebo hrázděného zdiva, tvárnic na maltu vápennou nebo vápenocementovou s podílem konstrukcí přes 20 do 25 %</t>
  </si>
  <si>
    <t>-795099524</t>
  </si>
  <si>
    <t xml:space="preserve">" přístavba vstupu do objektu " 1,29*4,45*3,3   </t>
  </si>
  <si>
    <t>105</t>
  </si>
  <si>
    <t>985131111</t>
  </si>
  <si>
    <t>Očištění ploch stěn, rubu kleneb a podlah tlakovou vodou</t>
  </si>
  <si>
    <t>-728851100</t>
  </si>
  <si>
    <t>106</t>
  </si>
  <si>
    <t>985311112</t>
  </si>
  <si>
    <t>Reprofilace betonu sanačními maltami na cementové bázi ručně stěn, tloušťky přes 10 do 20 mm</t>
  </si>
  <si>
    <t>-363400882</t>
  </si>
  <si>
    <t>107</t>
  </si>
  <si>
    <t>985312112</t>
  </si>
  <si>
    <t>Stěrka k vyrovnání ploch reprofilovaného betonu stěn, tloušťky přes 2 do 3 mm</t>
  </si>
  <si>
    <t>948528993</t>
  </si>
  <si>
    <t>108</t>
  </si>
  <si>
    <t>985323111</t>
  </si>
  <si>
    <t>Spojovací můstek reprofilovaného betonu na cementové bázi, tloušťky 1 mm</t>
  </si>
  <si>
    <t>-1862286138</t>
  </si>
  <si>
    <t>997</t>
  </si>
  <si>
    <t>Přesun sutě</t>
  </si>
  <si>
    <t>109</t>
  </si>
  <si>
    <t>997013151</t>
  </si>
  <si>
    <t>Vnitrostaveništní doprava suti a vybouraných hmot vodorovně do 50 m svisle s omezením mechanizace pro budovy a haly výšky do 6 m</t>
  </si>
  <si>
    <t>-495116186</t>
  </si>
  <si>
    <t>110</t>
  </si>
  <si>
    <t>997013501</t>
  </si>
  <si>
    <t>Odvoz suti a vybouraných hmot na skládku nebo meziskládku se složením, na vzdálenost do 1 km</t>
  </si>
  <si>
    <t>1017957185</t>
  </si>
  <si>
    <t>111</t>
  </si>
  <si>
    <t>997013501R</t>
  </si>
  <si>
    <t>Příplatek na zvláštní opatření k odvozu suti z azbestu</t>
  </si>
  <si>
    <t>-1005398086</t>
  </si>
  <si>
    <t>112</t>
  </si>
  <si>
    <t>997013509</t>
  </si>
  <si>
    <t>Odvoz suti a vybouraných hmot na skládku nebo meziskládku se složením, na vzdálenost Příplatek k ceně za každý další i započatý 1 km přes 1 km</t>
  </si>
  <si>
    <t>408564185</t>
  </si>
  <si>
    <t>113</t>
  </si>
  <si>
    <t>997013801</t>
  </si>
  <si>
    <t>Poplatek za uložení stavebního odpadu na skládce (skládkovné) z prostého betonu zatříděného do Katalogu odpadů pod kódem 170 101</t>
  </si>
  <si>
    <t>-1250759967</t>
  </si>
  <si>
    <t>114</t>
  </si>
  <si>
    <t>997013802</t>
  </si>
  <si>
    <t>Poplatek za uložení stavebního odpadu na skládce (skládkovné) z armovaného betonu zatříděného do Katalogu odpadů pod kódem 170 101</t>
  </si>
  <si>
    <t>1956312269</t>
  </si>
  <si>
    <t>115</t>
  </si>
  <si>
    <t>997013803</t>
  </si>
  <si>
    <t>Poplatek za uložení stavebního odpadu na skládce (skládkovné) cihelného zatříděného do Katalogu odpadů pod kódem 170 102</t>
  </si>
  <si>
    <t>1145423463</t>
  </si>
  <si>
    <t>116</t>
  </si>
  <si>
    <t>997013811</t>
  </si>
  <si>
    <t>Poplatek za uložení stavebního odpadu na skládce (skládkovné) dřevěného zatříděného do Katalogu odpadů pod kódem 170 201</t>
  </si>
  <si>
    <t>-1344251209</t>
  </si>
  <si>
    <t>117</t>
  </si>
  <si>
    <t>997013821</t>
  </si>
  <si>
    <t>Poplatek za uložení stavebního odpadu na skládce (skládkovné) ze stavebních materiálů obsahujících azbest zatříděných do Katalogu odpadů pod kódem 170 605</t>
  </si>
  <si>
    <t>-1925627455</t>
  </si>
  <si>
    <t>118</t>
  </si>
  <si>
    <t>997013831</t>
  </si>
  <si>
    <t>Poplatek za uložení stavebního odpadu na skládce (skládkovné) směsného stavebního a demoličního zatříděného do Katalogu odpadů pod kódem 170 904</t>
  </si>
  <si>
    <t>1548540330</t>
  </si>
  <si>
    <t>119</t>
  </si>
  <si>
    <t>997223855</t>
  </si>
  <si>
    <t>1131614685</t>
  </si>
  <si>
    <t>998</t>
  </si>
  <si>
    <t>Přesun hmot</t>
  </si>
  <si>
    <t>120</t>
  </si>
  <si>
    <t>998017002</t>
  </si>
  <si>
    <t>Přesun hmot pro budovy občanské výstavby, bydlení, výrobu a služby s omezením mechanizace vodorovná dopravní vzdálenost do 100 m pro budovy s jakoukoliv nosnou konstrukcí výšky přes 6 do 12 m</t>
  </si>
  <si>
    <t>1489629418</t>
  </si>
  <si>
    <t>PSV</t>
  </si>
  <si>
    <t>Práce a dodávky PSV</t>
  </si>
  <si>
    <t>713</t>
  </si>
  <si>
    <t>Izolace tepelné</t>
  </si>
  <si>
    <t>121</t>
  </si>
  <si>
    <t>713110813</t>
  </si>
  <si>
    <t>Odstranění tepelné izolace stropů nebo podhledů z rohoží, pásů, dílců, desek, bloků volně kladených z vláknitých materiálů suchých, tloušťka izolace přes 100 mm</t>
  </si>
  <si>
    <t>-1675192180</t>
  </si>
  <si>
    <t>" nad bouranou přístavbou sociálek " 4,9*3,3</t>
  </si>
  <si>
    <t>762</t>
  </si>
  <si>
    <t>Konstrukce tesařské</t>
  </si>
  <si>
    <t>122</t>
  </si>
  <si>
    <t>762083111</t>
  </si>
  <si>
    <t>Práce společné pro tesařské konstrukce impregnace řeziva máčením proti dřevokaznému hmyzu a houbám, třída ohrožení 1 a 2 (dřevo v interiéru)</t>
  </si>
  <si>
    <t>-1395544153</t>
  </si>
  <si>
    <t>41,14+2,55+17,47+36,12+3,92+2,59</t>
  </si>
  <si>
    <t>123</t>
  </si>
  <si>
    <t>762085103</t>
  </si>
  <si>
    <t>Práce společné pro tesařské konstrukce montáž ocelových spojovacích prostředků (materiál ve specifikaci) kotevních želez příložek, patek, táhel</t>
  </si>
  <si>
    <t>-1028558416</t>
  </si>
  <si>
    <t>" kotvení pozednic po 2 m " (85+62)/2+0,5</t>
  </si>
  <si>
    <t>124</t>
  </si>
  <si>
    <t>762085112</t>
  </si>
  <si>
    <t>Práce společné pro tesařské konstrukce montáž ocelových spojovacích prostředků (materiál ve specifikaci) svorníků, šroubů délky přes 150 do 300 mm</t>
  </si>
  <si>
    <t>715962886</t>
  </si>
  <si>
    <t>" spoje jednotlivých prvků krovu " 300</t>
  </si>
  <si>
    <t>125</t>
  </si>
  <si>
    <t>762086120R</t>
  </si>
  <si>
    <t>Opatření proti zatečení do objektu při rekonstrukci střechy</t>
  </si>
  <si>
    <t>kpl</t>
  </si>
  <si>
    <t>1052923681</t>
  </si>
  <si>
    <t>126</t>
  </si>
  <si>
    <t>762086125R</t>
  </si>
  <si>
    <t>Provedení sond v dřevěných podlahách a kontrola stropních trámů</t>
  </si>
  <si>
    <t>375403371</t>
  </si>
  <si>
    <t>127</t>
  </si>
  <si>
    <t>762331812</t>
  </si>
  <si>
    <t>Demontáž vázaných konstrukcí krovů sklonu do 60° z hranolů, hranolků, fošen, průřezové plochy přes 120 do 224 cm2</t>
  </si>
  <si>
    <t>-640495626</t>
  </si>
  <si>
    <t>" kleštiny 90/200 " 2*17,5*3+7,6*2*2+2*10,5*4+3,5*2*12</t>
  </si>
  <si>
    <t>" pásky 150/150 " 2,0*4</t>
  </si>
  <si>
    <t>" krokve 120/160 " 6,8*25*2</t>
  </si>
  <si>
    <t>" nárožní krokve 120/160 " 14,0*4</t>
  </si>
  <si>
    <t>" vazný trám 180/200 " (11,4*4+6,8*5)*2</t>
  </si>
  <si>
    <t>" kleštiny 100/220 " 2*6,8*4*2</t>
  </si>
  <si>
    <t>" pásky 120/160 " 2*2,2*5*2</t>
  </si>
  <si>
    <t>" krokve 120/160 " (8,0*13*2+5,0*3*2+5,4*20+4,5*8+4,3*4)*2</t>
  </si>
  <si>
    <t>128</t>
  </si>
  <si>
    <t>762331813</t>
  </si>
  <si>
    <t>Demontáž vázaných konstrukcí krovů sklonu do 60° z hranolů, hranolků, fošen, průřezové plochy přes 224 do 288 cm2</t>
  </si>
  <si>
    <t>-52420595</t>
  </si>
  <si>
    <t>" vzpěry 150/180 " 3,8*5*2</t>
  </si>
  <si>
    <t>" sloupky 180/160 " (3,1*4+2,0*5)*2</t>
  </si>
  <si>
    <t>129</t>
  </si>
  <si>
    <t>762331814</t>
  </si>
  <si>
    <t>Demontáž vázaných konstrukcí krovů sklonu do 60° z hranolů, hranolků, fošen, průřezové plochy přes 288 do 450 cm2</t>
  </si>
  <si>
    <t>1930853836</t>
  </si>
  <si>
    <t>" pozednice 200/180 " (7,3+4,8+2,8+7,2)*2+17,5*2+1,5*4</t>
  </si>
  <si>
    <t>" vazný trám 220/220 " 15,5*3+7,5*2+10,0*4</t>
  </si>
  <si>
    <t>" vzpěry 150/200 " 3,5*5*2</t>
  </si>
  <si>
    <t>" pozednice 200/180 " (14,5*2+16,85*2)*2</t>
  </si>
  <si>
    <t>" vrcholová vaznice 160/220 " (16,5+16,8)*2</t>
  </si>
  <si>
    <t>130</t>
  </si>
  <si>
    <t>762332132</t>
  </si>
  <si>
    <t>Montáž vázaných konstrukcí krovů střech pultových, sedlových, valbových, stanových čtvercového nebo obdélníkového půdorysu, z řeziva hraněného průřezové plochy přes 120 do 224 cm2</t>
  </si>
  <si>
    <t>227729545</t>
  </si>
  <si>
    <t>131</t>
  </si>
  <si>
    <t>60512130</t>
  </si>
  <si>
    <t>hranol stavební řezivo průřezu do 224cm2 do dl 6m</t>
  </si>
  <si>
    <t>774044761</t>
  </si>
  <si>
    <t>" kleštiny 90/200 " (2*17,5*3+7,6*2*2+2*10,5*4+3,5*2*12)*0,09*0,20</t>
  </si>
  <si>
    <t>" pásky 150/150 " 2,0*4*0,15*0,15</t>
  </si>
  <si>
    <t>" krokve 120/160 " 6,8*25*2*0,12*0,16</t>
  </si>
  <si>
    <t>" nárožní krokve 120/160 " 14,0*4*0,12*0,16</t>
  </si>
  <si>
    <t>" vazný trám 180/200 " (11,4*4+6,8*5)*2*0,18*0,20</t>
  </si>
  <si>
    <t>" kleštiny 100/220 " 2*6,8*4*2*0,1*0,22</t>
  </si>
  <si>
    <t>" pásky 120/160 " 2*2,2*5*2*0,1*0,16</t>
  </si>
  <si>
    <t>" krokve 120/160 " (8,0*13*2+5,0*3*2+5,4*20+4,5*8+4,3*4)*2*0,12*0,16</t>
  </si>
  <si>
    <t>37,402*1,1 'Přepočtené koeficientem množství</t>
  </si>
  <si>
    <t>132</t>
  </si>
  <si>
    <t>762332133</t>
  </si>
  <si>
    <t>Montáž vázaných konstrukcí krovů střech pultových, sedlových, valbových, stanových čtvercového nebo obdélníkového půdorysu, z řeziva hraněného průřezové plochy přes 224 do 288 cm2</t>
  </si>
  <si>
    <t>-399612148</t>
  </si>
  <si>
    <t>133</t>
  </si>
  <si>
    <t>60512135</t>
  </si>
  <si>
    <t>hranol stavební řezivo průřezu do 288cm2 do dl 6m</t>
  </si>
  <si>
    <t>2146277006</t>
  </si>
  <si>
    <t>" vzpěry 150/180 " 3,8*5*2*0,15*0,18</t>
  </si>
  <si>
    <t>" sloupky 180/160 " (3,1*4+2,0*5)*2*0,18*0,16</t>
  </si>
  <si>
    <t>2,316*1,1 'Přepočtené koeficientem množství</t>
  </si>
  <si>
    <t>134</t>
  </si>
  <si>
    <t>762332134</t>
  </si>
  <si>
    <t>Montáž vázaných konstrukcí krovů střech pultových, sedlových, valbových, stanových čtvercového nebo obdélníkového půdorysu, z řeziva hraněného průřezové plochy přes 288 do 450 cm2</t>
  </si>
  <si>
    <t>1794049362</t>
  </si>
  <si>
    <t>135</t>
  </si>
  <si>
    <t>60512140</t>
  </si>
  <si>
    <t>hranol stavební řezivo průřezu do 450cm2 do dl 6m</t>
  </si>
  <si>
    <t>-1365816830</t>
  </si>
  <si>
    <t>" pozednice 200/180 " ((7,3+4,8+2,8+7,2)*2+17,5*2+1,5*4)*0,2*0,18</t>
  </si>
  <si>
    <t>" vazný trám 220/220 " (15,5*3+7,5*2+10,0*4)*0,22*0,22</t>
  </si>
  <si>
    <t>" vzpěry 150/200 " 3,5*5*2*0,15*0,2</t>
  </si>
  <si>
    <t>" pozednice 200/180 " (14,5*2+16,85*2)*2*0,2*0,18</t>
  </si>
  <si>
    <t>" vrcholová vaznice 160/220 " (16,5+16,8)*2*0,16*0,22</t>
  </si>
  <si>
    <t>15,888*1,1 'Přepočtené koeficientem množství</t>
  </si>
  <si>
    <t>136</t>
  </si>
  <si>
    <t>762341210</t>
  </si>
  <si>
    <t>Bednění a laťování montáž bednění střech rovných a šikmých sklonu do 60° s vyřezáním otvorů z prken hrubých na sraz tl. do 32 mm</t>
  </si>
  <si>
    <t>-1580115152</t>
  </si>
  <si>
    <t>137</t>
  </si>
  <si>
    <t>60511112</t>
  </si>
  <si>
    <t>řezivo jehličnaté smrk, borovice š přes 80mm tl 24mm dl 4-5m</t>
  </si>
  <si>
    <t>-1717739584</t>
  </si>
  <si>
    <t>1254,0*0,024</t>
  </si>
  <si>
    <t>30,096*1,2 'Přepočtené koeficientem množství</t>
  </si>
  <si>
    <t>138</t>
  </si>
  <si>
    <t>762341811</t>
  </si>
  <si>
    <t>Demontáž bednění a laťování bednění střech rovných, obloukových, sklonu do 60° se všemi nadstřešními konstrukcemi z prken hrubých, hoblovaných tl. do 32 mm</t>
  </si>
  <si>
    <t>1531237701</t>
  </si>
  <si>
    <t>139</t>
  </si>
  <si>
    <t>762395000</t>
  </si>
  <si>
    <t>Spojovací prostředky krovů, bednění a laťování, nadstřešních konstrukcí svory, prkna, hřebíky, pásová ocel, vruty</t>
  </si>
  <si>
    <t>-1962782813</t>
  </si>
  <si>
    <t>41,14+2,55+17,47+36,12</t>
  </si>
  <si>
    <t>140</t>
  </si>
  <si>
    <t>762521104</t>
  </si>
  <si>
    <t>Položení podlah nehoblovaných na sraz z prken hrubých</t>
  </si>
  <si>
    <t>256642691</t>
  </si>
  <si>
    <t>" zpětný záklop na půdě " 817,0</t>
  </si>
  <si>
    <t>141</t>
  </si>
  <si>
    <t>60515121</t>
  </si>
  <si>
    <t>řezivo jehličnaté boční prkno 40-60mm</t>
  </si>
  <si>
    <t>-1827540672</t>
  </si>
  <si>
    <t>" náhrada stávajících prken z 20 % " 817,0*0,024*0,2</t>
  </si>
  <si>
    <t>142</t>
  </si>
  <si>
    <t>762521811</t>
  </si>
  <si>
    <t>Demontáž podlah bez polštářů z prken tl. do 32 mm</t>
  </si>
  <si>
    <t>-1231574206</t>
  </si>
  <si>
    <t>pro kontrolu stropních trámů na půdě</t>
  </si>
  <si>
    <t xml:space="preserve">" M 2.5.1 " 8,5   </t>
  </si>
  <si>
    <t xml:space="preserve">" M 2.5.2 " 247,3   </t>
  </si>
  <si>
    <t xml:space="preserve">" M 2.6.1 " 5,6   </t>
  </si>
  <si>
    <t xml:space="preserve">" M 2.6.2 " 246,7   </t>
  </si>
  <si>
    <t xml:space="preserve">" M 3.2 " 308,9   </t>
  </si>
  <si>
    <t>143</t>
  </si>
  <si>
    <t>762595001</t>
  </si>
  <si>
    <t>Spojovací prostředky podlah a podkladových konstrukcí hřebíky, vruty</t>
  </si>
  <si>
    <t>-1287966153</t>
  </si>
  <si>
    <t>144</t>
  </si>
  <si>
    <t>762811811</t>
  </si>
  <si>
    <t>Demontáž záklopů stropů vrchních a zapuštěných z hrubých prken, tl. do 32 mm</t>
  </si>
  <si>
    <t>-1722684507</t>
  </si>
  <si>
    <t>145</t>
  </si>
  <si>
    <t>762822130</t>
  </si>
  <si>
    <t>Montáž stropních trámů z hraněného a polohraněného řeziva s trámovými výměnami, průřezové plochy přes 288 do 450 cm2</t>
  </si>
  <si>
    <t>353984603</t>
  </si>
  <si>
    <t>" výměna vadných stropních trámů na půdě, odhad " 50,0</t>
  </si>
  <si>
    <t>146</t>
  </si>
  <si>
    <t>-1225512328</t>
  </si>
  <si>
    <t>50,0*0,045</t>
  </si>
  <si>
    <t>2,25*1,15 'Přepočtené koeficientem množství</t>
  </si>
  <si>
    <t>147</t>
  </si>
  <si>
    <t>762822820</t>
  </si>
  <si>
    <t>Demontáž stropních trámů z hraněného řeziva, průřezové plochy přes 144 do 288 cm2</t>
  </si>
  <si>
    <t>131835319</t>
  </si>
  <si>
    <t>" nad bouranou přístavbou sociálek " 4,0*6</t>
  </si>
  <si>
    <t>148</t>
  </si>
  <si>
    <t>762822830</t>
  </si>
  <si>
    <t>Demontáž stropních trámů z hraněného řeziva, průřezové plochy přes 288 do 450 cm2</t>
  </si>
  <si>
    <t>477290481</t>
  </si>
  <si>
    <t>" výměna vadných stropních trámů na půdě, odhad " 50</t>
  </si>
  <si>
    <t>149</t>
  </si>
  <si>
    <t>762895000</t>
  </si>
  <si>
    <t>Spojovací prostředky záklopu stropů, stropnic, podbíjení hřebíky, svory</t>
  </si>
  <si>
    <t>-1504095245</t>
  </si>
  <si>
    <t>150</t>
  </si>
  <si>
    <t>998762102</t>
  </si>
  <si>
    <t>Přesun hmot pro konstrukce tesařské stanovený z hmotnosti přesunovaného materiálu vodorovná dopravní vzdálenost do 50 m v objektech výšky přes 6 do 12 m</t>
  </si>
  <si>
    <t>2114091683</t>
  </si>
  <si>
    <t>763</t>
  </si>
  <si>
    <t>Konstrukce suché výstavby</t>
  </si>
  <si>
    <t>151</t>
  </si>
  <si>
    <t>763131451</t>
  </si>
  <si>
    <t>Podhled ze sádrokartonových desek dvouvrstvá zavěšená spodní konstrukce z ocelových profilů CD, UD jednoduše opláštěná deskou impregnovanou H2, tl. 12,5 mm, bez TI</t>
  </si>
  <si>
    <t>-1856754033</t>
  </si>
  <si>
    <t>152</t>
  </si>
  <si>
    <t>763131713</t>
  </si>
  <si>
    <t>Podhled ze sádrokartonových desek ostatní práce a konstrukce na podhledech ze sádrokartonových desek napojení na obvodové konstrukce profilem</t>
  </si>
  <si>
    <t>1507701799</t>
  </si>
  <si>
    <t>" M 1.2.1 " (6,0+2,3)*2</t>
  </si>
  <si>
    <t>" M 2.1.2,3,4 " (2,12+1,5+2,25)*2</t>
  </si>
  <si>
    <t>" M 2.1.5 " (2,32+1,53)*2</t>
  </si>
  <si>
    <t>" M 2.1.6,7 " (3,34+1,6)*2</t>
  </si>
  <si>
    <t>" M 2.1.8 " (2,67+2,3)*2</t>
  </si>
  <si>
    <t>" M 2.1.9 " (1,5+2,9)*2</t>
  </si>
  <si>
    <t>153</t>
  </si>
  <si>
    <t>763131714</t>
  </si>
  <si>
    <t>Podhled ze sádrokartonových desek ostatní práce a konstrukce na podhledech ze sádrokartonových desek základní penetrační nátěr</t>
  </si>
  <si>
    <t>-1361345792</t>
  </si>
  <si>
    <t>154</t>
  </si>
  <si>
    <t>763132971</t>
  </si>
  <si>
    <t>Vyspravení sádrokartonových podhledů nebo podkroví plochy jednotlivě přes 0,50 do 1,00 m2 desky tl. 12,5 mm standardní A</t>
  </si>
  <si>
    <t>-1170322993</t>
  </si>
  <si>
    <t>" doplnění nadpraží dveří v M 1.2.01,1.2.05 - 1,04*0,6*2 " 2</t>
  </si>
  <si>
    <t>155</t>
  </si>
  <si>
    <t>763411116</t>
  </si>
  <si>
    <t>Sanitární příčky vhodné do mokrého prostředí dělící z kompaktních desek tl. 13 mm</t>
  </si>
  <si>
    <t>-818781773</t>
  </si>
  <si>
    <t>" T/03 " (1,13*2+1,46)*2,1-0,8*2,0*2</t>
  </si>
  <si>
    <t>" T/04 " 1,6*2,1-0,8*2,0</t>
  </si>
  <si>
    <t>156</t>
  </si>
  <si>
    <t>763411126</t>
  </si>
  <si>
    <t>Sanitární příčky vhodné do mokrého prostředí dveře vnitřní do sanitárních příček šířky do 800 mm, výšky do 2 000 mm z kompaktních desek včetně nerezového kování tl. 13 mm</t>
  </si>
  <si>
    <t>-764344408</t>
  </si>
  <si>
    <t>157</t>
  </si>
  <si>
    <t>998763100</t>
  </si>
  <si>
    <t>Přesun hmot pro dřevostavby stanovený z hmotnosti přesunovaného materiálu vodorovná dopravní vzdálenost do 50 m v objektech výšky do 6 m</t>
  </si>
  <si>
    <t>1553693702</t>
  </si>
  <si>
    <t>764</t>
  </si>
  <si>
    <t>Konstrukce klempířské</t>
  </si>
  <si>
    <t>158</t>
  </si>
  <si>
    <t>764001821</t>
  </si>
  <si>
    <t>Demontáž klempířských konstrukcí krytiny ze svitků nebo tabulí do suti</t>
  </si>
  <si>
    <t>1669887495</t>
  </si>
  <si>
    <t>" nad bouranou přístavbou sociálek " 6,0*4,0</t>
  </si>
  <si>
    <t>159</t>
  </si>
  <si>
    <t>764002812</t>
  </si>
  <si>
    <t>Demontáž klempířských konstrukcí okapového plechu do suti, v krytině skládané</t>
  </si>
  <si>
    <t>839975377</t>
  </si>
  <si>
    <t>160</t>
  </si>
  <si>
    <t>764002841</t>
  </si>
  <si>
    <t>Demontáž klempířských konstrukcí oplechování horních ploch zdí a nadezdívek do suti</t>
  </si>
  <si>
    <t>-261544559</t>
  </si>
  <si>
    <t>" nad bouranou přístavbou sociálek " 6,0</t>
  </si>
  <si>
    <t>161</t>
  </si>
  <si>
    <t>764002845</t>
  </si>
  <si>
    <t>Demontáž oplechování komínů</t>
  </si>
  <si>
    <t>1796534957</t>
  </si>
  <si>
    <t>162</t>
  </si>
  <si>
    <t>764002851</t>
  </si>
  <si>
    <t>Demontáž klempířských konstrukcí oplechování parapetů do suti</t>
  </si>
  <si>
    <t>1123629151</t>
  </si>
  <si>
    <t>" bouraná přístavba sociálek " 1,2*2</t>
  </si>
  <si>
    <t>" světlíky " 9,5</t>
  </si>
  <si>
    <t>163</t>
  </si>
  <si>
    <t>764004801</t>
  </si>
  <si>
    <t>Demontáž klempířských konstrukcí žlabu podokapního do suti</t>
  </si>
  <si>
    <t>-831656808</t>
  </si>
  <si>
    <t>" bouraná přístavba sociálek " 4,0</t>
  </si>
  <si>
    <t>" výměna žlabů " 165,0</t>
  </si>
  <si>
    <t>164</t>
  </si>
  <si>
    <t>764004861</t>
  </si>
  <si>
    <t>Demontáž klempířských konstrukcí svodu do suti</t>
  </si>
  <si>
    <t>1455619627</t>
  </si>
  <si>
    <t>165</t>
  </si>
  <si>
    <t>764141311</t>
  </si>
  <si>
    <t>Krytina ze svitků nebo tabulí z titanzinkového lesklého válcovaného plechu s úpravou u okapů, prostupů a výčnělků střechy rovné drážkováním ze svitků rš 670 mm, sklon střechy do 30°</t>
  </si>
  <si>
    <t>-800936476</t>
  </si>
  <si>
    <t>166</t>
  </si>
  <si>
    <t>764241305</t>
  </si>
  <si>
    <t>Oplechování střešních prvků z titanzinkového lesklého válcovaného plechu hřebene větraného, včetně větrací mřížky rš 400 mm</t>
  </si>
  <si>
    <t>-942039585</t>
  </si>
  <si>
    <t>167</t>
  </si>
  <si>
    <t>764241335</t>
  </si>
  <si>
    <t>Oplechování střešních prvků z titanzinkového lesklého válcovaného plechu nároží větraného, včetně větrací mřížky rš 400 mm</t>
  </si>
  <si>
    <t>-845547980</t>
  </si>
  <si>
    <t>168</t>
  </si>
  <si>
    <t>764242333</t>
  </si>
  <si>
    <t>Oplechování střešních prvků z titanzinkového lesklého válcovaného plechu okapu okapovým plechem střechy rovné rš 250 mm</t>
  </si>
  <si>
    <t>733874780</t>
  </si>
  <si>
    <t>" K/04 " 165,0</t>
  </si>
  <si>
    <t>169</t>
  </si>
  <si>
    <t>764246301</t>
  </si>
  <si>
    <t>Oplechování parapetů z titanzinkového lesklého válcovaného plechu rovných mechanicky kotvené, bez rohů rš 150 mm</t>
  </si>
  <si>
    <t>-1199519027</t>
  </si>
  <si>
    <t>" K/02 " 9,5</t>
  </si>
  <si>
    <t>170</t>
  </si>
  <si>
    <t>764341320</t>
  </si>
  <si>
    <t>Oplechování komínu s krytinou skládanou z TiZn lesklého plechu rš 520 mm</t>
  </si>
  <si>
    <t>1538748127</t>
  </si>
  <si>
    <t>" K/05 " 15,0</t>
  </si>
  <si>
    <t>171</t>
  </si>
  <si>
    <t>764541308</t>
  </si>
  <si>
    <t>Žlab podokapní z titanzinkového lesklého válcovaného plechu včetně háků a čel půlkruhový rš 400 mm</t>
  </si>
  <si>
    <t>-238916039</t>
  </si>
  <si>
    <t>" K/03 " 165</t>
  </si>
  <si>
    <t>172</t>
  </si>
  <si>
    <t>764548325</t>
  </si>
  <si>
    <t>Svod z titanzinkového lesklého válcovaného plechu včetně objímek, kolen a odskoků kruhový, průměru 150 mm</t>
  </si>
  <si>
    <t>816987080</t>
  </si>
  <si>
    <t>" K/01 " 110</t>
  </si>
  <si>
    <t>173</t>
  </si>
  <si>
    <t>998764102</t>
  </si>
  <si>
    <t>Přesun hmot pro konstrukce klempířské stanovený z hmotnosti přesunovaného materiálu vodorovná dopravní vzdálenost do 50 m v objektech výšky přes 6 do 12 m</t>
  </si>
  <si>
    <t>140399217</t>
  </si>
  <si>
    <t>765</t>
  </si>
  <si>
    <t>Krytina skládaná</t>
  </si>
  <si>
    <t>174</t>
  </si>
  <si>
    <t>7651318R</t>
  </si>
  <si>
    <t>Demontáž azbestocementové skládané krytiny sklonu do 30° do suti</t>
  </si>
  <si>
    <t>-15312718</t>
  </si>
  <si>
    <t>P</t>
  </si>
  <si>
    <t>Poznámka k položce:_x000d_
Azbestocementová krytina bude odborně demontována a likvidována.</t>
  </si>
  <si>
    <t>175</t>
  </si>
  <si>
    <t>765191001</t>
  </si>
  <si>
    <t>Montáž pojistné hydroizolační nebo parotěsné fólie kladené ve sklonu do 20° lepením (vodotěsné podstřeší) na bednění nebo tepelnou izolaci</t>
  </si>
  <si>
    <t>-491651656</t>
  </si>
  <si>
    <t>176</t>
  </si>
  <si>
    <t>28329223</t>
  </si>
  <si>
    <t>fólie difuzně propustné s nakašírovanou strukturovanou rohoží pod hladkou plechovou krytinu</t>
  </si>
  <si>
    <t>-69467931</t>
  </si>
  <si>
    <t>1254*1,1 'Přepočtené koeficientem množství</t>
  </si>
  <si>
    <t>177</t>
  </si>
  <si>
    <t>998765102</t>
  </si>
  <si>
    <t>Přesun hmot pro krytiny skládané stanovený z hmotnosti přesunovaného materiálu vodorovná dopravní vzdálenost do 50 m na objektech výšky přes 6 do 12 m</t>
  </si>
  <si>
    <t>1688020886</t>
  </si>
  <si>
    <t>766</t>
  </si>
  <si>
    <t>Konstrukce truhlářské</t>
  </si>
  <si>
    <t>178</t>
  </si>
  <si>
    <t>766111820</t>
  </si>
  <si>
    <t>Demontáž dřevěných stěn plných</t>
  </si>
  <si>
    <t>1626382580</t>
  </si>
  <si>
    <t>" M 1.3.23 " 2,25*3,05</t>
  </si>
  <si>
    <t>179</t>
  </si>
  <si>
    <t>766622115R</t>
  </si>
  <si>
    <t>V/02 - Dodávka a montáž plastových oken 900x600 mm do zdiva</t>
  </si>
  <si>
    <t>490943247</t>
  </si>
  <si>
    <t>" V/02 " 10</t>
  </si>
  <si>
    <t>180</t>
  </si>
  <si>
    <t>766622200R</t>
  </si>
  <si>
    <t>V/01 - Dodávka a montáž plastové vstupní stěny s dveřmi 1440x2900 mm včetně zárubně, kování a příslušenství</t>
  </si>
  <si>
    <t>319878740</t>
  </si>
  <si>
    <t>" V/01 " 1</t>
  </si>
  <si>
    <t>181</t>
  </si>
  <si>
    <t>766660002</t>
  </si>
  <si>
    <t>Montáž dveřních křídel dřevěných nebo plastových otevíravých do ocelové zárubně povrchově upravených jednokřídlových, šířky přes 800 mm</t>
  </si>
  <si>
    <t>1770340664</t>
  </si>
  <si>
    <t>182</t>
  </si>
  <si>
    <t>61162934R</t>
  </si>
  <si>
    <t>T/01 dveře vnitřní hladké 1křídlé 800x1970mm CPL</t>
  </si>
  <si>
    <t>-1939163040</t>
  </si>
  <si>
    <t>183</t>
  </si>
  <si>
    <t>61162935R</t>
  </si>
  <si>
    <t>T/01 dveře vnitřní hladké 1křídlé 900x1970mm CPL</t>
  </si>
  <si>
    <t>-1872326066</t>
  </si>
  <si>
    <t>184</t>
  </si>
  <si>
    <t>766660729</t>
  </si>
  <si>
    <t>Montáž dveřních doplňků dveřního kování interiérového štítku s klikou</t>
  </si>
  <si>
    <t>2000055254</t>
  </si>
  <si>
    <t>185</t>
  </si>
  <si>
    <t>54914122R</t>
  </si>
  <si>
    <t>Dveřní kování dle T/01, T/02</t>
  </si>
  <si>
    <t>1188237774</t>
  </si>
  <si>
    <t>186</t>
  </si>
  <si>
    <t>766660745R</t>
  </si>
  <si>
    <t>Montáž dveřní zarážky včetně dodání</t>
  </si>
  <si>
    <t>-1210680059</t>
  </si>
  <si>
    <t>187</t>
  </si>
  <si>
    <t>766663916</t>
  </si>
  <si>
    <t>Oprava dveřních křídel dřevěných ruční seříznutí dveřních křídel rámovou pilou</t>
  </si>
  <si>
    <t>985584261</t>
  </si>
  <si>
    <t>188</t>
  </si>
  <si>
    <t>766691911</t>
  </si>
  <si>
    <t>Ostatní práce vyvěšení nebo zavěšení křídel s případným uložením a opětovným zavěšením po provedení stavebních změn dřevěných okenních, plochy do 1,5 m2</t>
  </si>
  <si>
    <t>494880214</t>
  </si>
  <si>
    <t>" ze světlíků " 10</t>
  </si>
  <si>
    <t>189</t>
  </si>
  <si>
    <t>766691912</t>
  </si>
  <si>
    <t>Ostatní práce vyvěšení nebo zavěšení křídel s případným uložením a opětovným zavěšením po provedení stavebních změn dřevěných okenních, plochy přes 1,5 m2</t>
  </si>
  <si>
    <t>-2140201737</t>
  </si>
  <si>
    <t>190</t>
  </si>
  <si>
    <t>766691914</t>
  </si>
  <si>
    <t>Ostatní práce vyvěšení nebo zavěšení křídel s případným uložením a opětovným zavěšením po provedení stavebních změn dřevěných dveřních, plochy do 2 m2</t>
  </si>
  <si>
    <t>1909658333</t>
  </si>
  <si>
    <t>" 2- křídlé " 4*2</t>
  </si>
  <si>
    <t>" 1-křídlé " 7+5+3</t>
  </si>
  <si>
    <t>191</t>
  </si>
  <si>
    <t>766694122</t>
  </si>
  <si>
    <t>Montáž ostatních truhlářských konstrukcí parapetních desek dřevěných nebo plastových šířky přes 300 mm, délky přes 1000 do 1600 mm</t>
  </si>
  <si>
    <t>1473727735</t>
  </si>
  <si>
    <t>" T/01,02 " 1,15*7</t>
  </si>
  <si>
    <t>192</t>
  </si>
  <si>
    <t>61144403R</t>
  </si>
  <si>
    <t>T/01 parapet vnitřní š. 350 mm atyp</t>
  </si>
  <si>
    <t>1128333177</t>
  </si>
  <si>
    <t>193</t>
  </si>
  <si>
    <t>61144403</t>
  </si>
  <si>
    <t>parapet plastový vnitřní komůrkový 350x20x1000mm</t>
  </si>
  <si>
    <t>300749740</t>
  </si>
  <si>
    <t>194</t>
  </si>
  <si>
    <t>61144019</t>
  </si>
  <si>
    <t>koncovka k parapetu plastovému vnitřnímu 1 pár</t>
  </si>
  <si>
    <t>sada</t>
  </si>
  <si>
    <t>719922330</t>
  </si>
  <si>
    <t>767</t>
  </si>
  <si>
    <t>Konstrukce zámečnické</t>
  </si>
  <si>
    <t>195</t>
  </si>
  <si>
    <t>767316310</t>
  </si>
  <si>
    <t>Montáž světlíků bodových do 1 m2</t>
  </si>
  <si>
    <t>574103591</t>
  </si>
  <si>
    <t>196</t>
  </si>
  <si>
    <t>611243R</t>
  </si>
  <si>
    <t>V/03 - Střešní světlík VELUX VLT 029 45x73</t>
  </si>
  <si>
    <t>939135691</t>
  </si>
  <si>
    <t>197</t>
  </si>
  <si>
    <t>767661811</t>
  </si>
  <si>
    <t>Demontáž mříží pevných nebo otevíravých</t>
  </si>
  <si>
    <t>26010608</t>
  </si>
  <si>
    <t xml:space="preserve">" bouraná přístavba sociálek u dveří  " 1,5*3,0</t>
  </si>
  <si>
    <t>198</t>
  </si>
  <si>
    <t>767892815R</t>
  </si>
  <si>
    <t>Demontáž konstrukce zdviže</t>
  </si>
  <si>
    <t>-810176011</t>
  </si>
  <si>
    <t>199</t>
  </si>
  <si>
    <t>76789Z1</t>
  </si>
  <si>
    <t>Z/01 - Dodávka a montáž schodišťového madla včetně sloupků včetně povrchové úpravy</t>
  </si>
  <si>
    <t>366738559</t>
  </si>
  <si>
    <t>200</t>
  </si>
  <si>
    <t>76789Z4</t>
  </si>
  <si>
    <t>Z/04 - Dodávka a montáž madla pevného dl. 800 mm</t>
  </si>
  <si>
    <t>1714314141</t>
  </si>
  <si>
    <t>201</t>
  </si>
  <si>
    <t>76789Z5</t>
  </si>
  <si>
    <t>Z/05 - Dodávka a montáž madla sklopného dl. 900 mm</t>
  </si>
  <si>
    <t>2096015520</t>
  </si>
  <si>
    <t>202</t>
  </si>
  <si>
    <t>76789Z6</t>
  </si>
  <si>
    <t>Z/06 - Dodávka a montáž madla sklopného dl. 800 mm</t>
  </si>
  <si>
    <t>-1169849202</t>
  </si>
  <si>
    <t>203</t>
  </si>
  <si>
    <t>76789Z7</t>
  </si>
  <si>
    <t>Z/07 - Dodávka a montáž madla pevného dl. 500 mm</t>
  </si>
  <si>
    <t>159860637</t>
  </si>
  <si>
    <t>204</t>
  </si>
  <si>
    <t>76789Z8</t>
  </si>
  <si>
    <t>Z/08 - Dodávka a montáž pororoštu 1300x450 mm včetně povrchové úpravy</t>
  </si>
  <si>
    <t>913861394</t>
  </si>
  <si>
    <t>205</t>
  </si>
  <si>
    <t>76789Z9</t>
  </si>
  <si>
    <t>Z/09 - Dodávka a montáž přebalovacího pultu 750x600 mm</t>
  </si>
  <si>
    <t>1572860778</t>
  </si>
  <si>
    <t>206</t>
  </si>
  <si>
    <t>76790Z14</t>
  </si>
  <si>
    <t>Z/14 - Dodávka a montáž protidešťové žaluzie 400x1200 mm</t>
  </si>
  <si>
    <t>-642031971</t>
  </si>
  <si>
    <t>207</t>
  </si>
  <si>
    <t>76790Z15</t>
  </si>
  <si>
    <t>Z/15 - Dodávka a montáž protidešťové žaluzie 300x1250 mm</t>
  </si>
  <si>
    <t>-1784289999</t>
  </si>
  <si>
    <t>208</t>
  </si>
  <si>
    <t>76790Z16</t>
  </si>
  <si>
    <t>Z/16 - Dodávka a montáž poklopu pro dlažbu 600x600 mm</t>
  </si>
  <si>
    <t>1256353530</t>
  </si>
  <si>
    <t>209</t>
  </si>
  <si>
    <t>76790Z17</t>
  </si>
  <si>
    <t>Z/17,18,19 - Dodávka a montáž zábradlí včetně povrchové úpravy</t>
  </si>
  <si>
    <t>820998841</t>
  </si>
  <si>
    <t>210</t>
  </si>
  <si>
    <t>76790Z20</t>
  </si>
  <si>
    <t>Z/20 - Dodávka a montáž krycího úhelníku 100/50 mm dl. 8,6 m včetně kotvení povrchové úpravy</t>
  </si>
  <si>
    <t>-51103872</t>
  </si>
  <si>
    <t>211</t>
  </si>
  <si>
    <t>76790Z22</t>
  </si>
  <si>
    <t>Z/22 - Dodávka a montáž dveřní mříže 1400/3000 mm včetně povrchové úpravy</t>
  </si>
  <si>
    <t>-331370855</t>
  </si>
  <si>
    <t>212</t>
  </si>
  <si>
    <t>76790Z23</t>
  </si>
  <si>
    <t>Z/23 - Dodávka a montáž přístřešek nad vstupem kovový včetně povrchové úpravy</t>
  </si>
  <si>
    <t>-1505675303</t>
  </si>
  <si>
    <t>213</t>
  </si>
  <si>
    <t>76790Z24</t>
  </si>
  <si>
    <t>Z/25 - Dodávka a montáž betonové armovací stanice 700/700/400 mm včetně dvířek</t>
  </si>
  <si>
    <t>747950613</t>
  </si>
  <si>
    <t>214</t>
  </si>
  <si>
    <t>76790Z25</t>
  </si>
  <si>
    <t>Z/26 - Dodávka a montáž betonové armovací stanice 1500/700/400 mm včetně dvířek</t>
  </si>
  <si>
    <t>1593074799</t>
  </si>
  <si>
    <t>215</t>
  </si>
  <si>
    <t>76789Z27</t>
  </si>
  <si>
    <t>Z/27 - Dodávka a montáž krytí anglického dvorku z pororoštu 900x450 mm včetně rámu a povrchové úpravy</t>
  </si>
  <si>
    <t>-1082569959</t>
  </si>
  <si>
    <t>216</t>
  </si>
  <si>
    <t>76790Z28</t>
  </si>
  <si>
    <t>Z/28 - Dodávka a montáž protidešťové žaluzie 500x500 mm</t>
  </si>
  <si>
    <t>1437967088</t>
  </si>
  <si>
    <t>217</t>
  </si>
  <si>
    <t>76790Z30</t>
  </si>
  <si>
    <t>Z/30 - Dodávka a montáž ukončení odvětrání digestoře, protidešťová žaluzie DN 125 mm</t>
  </si>
  <si>
    <t>1901892778</t>
  </si>
  <si>
    <t>218</t>
  </si>
  <si>
    <t>76790Z40</t>
  </si>
  <si>
    <t>Z/30-36,38 - Dodávky a montáže drobných doplňkových předmětů</t>
  </si>
  <si>
    <t>-1825961529</t>
  </si>
  <si>
    <t>219</t>
  </si>
  <si>
    <t>76790Z45</t>
  </si>
  <si>
    <t>Z/37 - Dodávka a montáž kovové lavice do čekárny, 5-místné</t>
  </si>
  <si>
    <t>-52902014</t>
  </si>
  <si>
    <t>220</t>
  </si>
  <si>
    <t>767995R</t>
  </si>
  <si>
    <t>Dodávka a montáž piktogramů, cedulek, polepů</t>
  </si>
  <si>
    <t>-1556688515</t>
  </si>
  <si>
    <t>" výrobky O/01,O/02, Z/11,Z/12,Z/13 " 1</t>
  </si>
  <si>
    <t>221</t>
  </si>
  <si>
    <t>767996701</t>
  </si>
  <si>
    <t>Demontáž ostatních zámečnických konstrukcí o hmotnosti jednotlivých dílů řezáním do 50 kg</t>
  </si>
  <si>
    <t>kg</t>
  </si>
  <si>
    <t>-1787823167</t>
  </si>
  <si>
    <t>" anglické dvorky - rošty " 5,0*9+8,0</t>
  </si>
  <si>
    <t xml:space="preserve">" zdviž - poklop  " 20  </t>
  </si>
  <si>
    <t>" žb šachta - poklop " 15</t>
  </si>
  <si>
    <t>222</t>
  </si>
  <si>
    <t>998767102</t>
  </si>
  <si>
    <t>Přesun hmot pro zámečnické konstrukce stanovený z hmotnosti přesunovaného materiálu vodorovná dopravní vzdálenost do 50 m v objektech výšky přes 6 do 12 m</t>
  </si>
  <si>
    <t>-302889810</t>
  </si>
  <si>
    <t>771</t>
  </si>
  <si>
    <t>Podlahy z dlaždic</t>
  </si>
  <si>
    <t>223</t>
  </si>
  <si>
    <t>771111011</t>
  </si>
  <si>
    <t>Příprava podkladu před provedením dlažby vysátí podlah</t>
  </si>
  <si>
    <t>546670476</t>
  </si>
  <si>
    <t>28,48+14,9</t>
  </si>
  <si>
    <t>224</t>
  </si>
  <si>
    <t>771121011</t>
  </si>
  <si>
    <t>Příprava podkladu před provedením dlažby nátěr penetrační na podlahu</t>
  </si>
  <si>
    <t>-1277295684</t>
  </si>
  <si>
    <t>225</t>
  </si>
  <si>
    <t>771473113R</t>
  </si>
  <si>
    <t>Montáž soklů z dlaždic teracových lepených rovných v do 120 mm</t>
  </si>
  <si>
    <t>-1080890217</t>
  </si>
  <si>
    <t>" M 1.2.1 " (6,0+2,3)*2-1,8+0,6*2</t>
  </si>
  <si>
    <t>226</t>
  </si>
  <si>
    <t>LSS.TSAJB0R</t>
  </si>
  <si>
    <t xml:space="preserve">sokl  298 x 80 x 9 mm dle výběru architekta</t>
  </si>
  <si>
    <t>86423808</t>
  </si>
  <si>
    <t>227</t>
  </si>
  <si>
    <t>771553113</t>
  </si>
  <si>
    <t>Montáž podlah z dlaždic teracových lepených standardním lepidlem přes 9 do 12 ks/ m2</t>
  </si>
  <si>
    <t>-1655719137</t>
  </si>
  <si>
    <t>" M 1.2.1 " 14,9</t>
  </si>
  <si>
    <t>228</t>
  </si>
  <si>
    <t>59247488R</t>
  </si>
  <si>
    <t>dlaždice teracová broušená 400x400x35mm dle výběru architekta</t>
  </si>
  <si>
    <t>-1838021849</t>
  </si>
  <si>
    <t>14,9*1,1 'Přepočtené koeficientem množství</t>
  </si>
  <si>
    <t>229</t>
  </si>
  <si>
    <t>771573224</t>
  </si>
  <si>
    <t>Montáž podlah z dlaždic keramických lepených standardním lepidlem pro vysoké mechanické zatížení protiskluzných nebo reliéfních (bezbariérových) přes 6 do 9 ks/m2</t>
  </si>
  <si>
    <t>1806309454</t>
  </si>
  <si>
    <t>230</t>
  </si>
  <si>
    <t>LSS.TAA35069R</t>
  </si>
  <si>
    <t xml:space="preserve">dlaždice keramická  298 x 298 x 9 mm dle výběru architekta</t>
  </si>
  <si>
    <t>408432145</t>
  </si>
  <si>
    <t>28,48*1,1 'Přepočtené koeficientem množství</t>
  </si>
  <si>
    <t>231</t>
  </si>
  <si>
    <t>771577131</t>
  </si>
  <si>
    <t>Montáž podlah z dlaždic keramických lepených standardním lepidlem Příplatek k cenám za plochu do 5 m2 jednotlivě</t>
  </si>
  <si>
    <t>-41239695</t>
  </si>
  <si>
    <t>232</t>
  </si>
  <si>
    <t>771591112</t>
  </si>
  <si>
    <t>Izolace podlahy pod dlažbu nátěrem nebo stěrkou ve dvou vrstvách</t>
  </si>
  <si>
    <t>-362571859</t>
  </si>
  <si>
    <t>233</t>
  </si>
  <si>
    <t>771591115</t>
  </si>
  <si>
    <t>Podlahy - dokončovací práce spárování silikonem</t>
  </si>
  <si>
    <t>1839920365</t>
  </si>
  <si>
    <t>48+16</t>
  </si>
  <si>
    <t>234</t>
  </si>
  <si>
    <t>771591241</t>
  </si>
  <si>
    <t>Izolace podlahy pod dlažbu těsnícími izolačními pásy vnitřní kout</t>
  </si>
  <si>
    <t>1023943826</t>
  </si>
  <si>
    <t>235</t>
  </si>
  <si>
    <t>771591242</t>
  </si>
  <si>
    <t>Izolace podlahy pod dlažbu těsnícími izolačními pásy vnější roh</t>
  </si>
  <si>
    <t>-1784804001</t>
  </si>
  <si>
    <t>236</t>
  </si>
  <si>
    <t>771591264</t>
  </si>
  <si>
    <t>Izolace podlahy pod dlažbu těsnícími izolačními pásy mezi podlahou a stěnu</t>
  </si>
  <si>
    <t>-715967703</t>
  </si>
  <si>
    <t>237</t>
  </si>
  <si>
    <t>998771101</t>
  </si>
  <si>
    <t>Přesun hmot pro podlahy z dlaždic stanovený z hmotnosti přesunovaného materiálu vodorovná dopravní vzdálenost do 50 m v objektech výšky do 6 m</t>
  </si>
  <si>
    <t>-2143534785</t>
  </si>
  <si>
    <t>781</t>
  </si>
  <si>
    <t>Dokončovací práce - obklady</t>
  </si>
  <si>
    <t>238</t>
  </si>
  <si>
    <t>781111011</t>
  </si>
  <si>
    <t>Příprava podkladu před provedením obkladu oprášení (ometení) stěny</t>
  </si>
  <si>
    <t>319829841</t>
  </si>
  <si>
    <t>239</t>
  </si>
  <si>
    <t>781121011</t>
  </si>
  <si>
    <t>Příprava podkladu před provedením obkladu nátěr penetrační na stěnu</t>
  </si>
  <si>
    <t>1583608828</t>
  </si>
  <si>
    <t>240</t>
  </si>
  <si>
    <t>781131112</t>
  </si>
  <si>
    <t>Izolace stěny pod obklad izolace nátěrem nebo stěrkou ve dvou vrstvách</t>
  </si>
  <si>
    <t>1549607523</t>
  </si>
  <si>
    <t>241</t>
  </si>
  <si>
    <t>781131242</t>
  </si>
  <si>
    <t>Izolace stěny pod obklad izolace těsnícími izolačními pásy vnější roh</t>
  </si>
  <si>
    <t>-2093066915</t>
  </si>
  <si>
    <t>242</t>
  </si>
  <si>
    <t>781131251</t>
  </si>
  <si>
    <t>Izolace stěny pod obklad izolace těsnícími izolačními pásy z manžety pro prostupy potrubí</t>
  </si>
  <si>
    <t>-1938998722</t>
  </si>
  <si>
    <t>243</t>
  </si>
  <si>
    <t>781131264</t>
  </si>
  <si>
    <t>Izolace stěny pod obklad izolace těsnícími izolačními pásy mezi podlahou a stěnu</t>
  </si>
  <si>
    <t>1841140542</t>
  </si>
  <si>
    <t>" svislé rohy " 2,02*2</t>
  </si>
  <si>
    <t>" ostění oken " 1,0*2*2</t>
  </si>
  <si>
    <t>" ostění dveří ve zdivu 60 cm " 2,0*2*4</t>
  </si>
  <si>
    <t>244</t>
  </si>
  <si>
    <t>781473113</t>
  </si>
  <si>
    <t>Montáž obkladů vnitřních stěn z dlaždic keramických lepených standardním lepidlem hladkých přes 12 do 19 ks/m2</t>
  </si>
  <si>
    <t>-50614513</t>
  </si>
  <si>
    <t>" M 2.1.2,3,4 " (2,12+1,5+2,25)*2*2,02-(1,04*2,02+1,1*1,0)</t>
  </si>
  <si>
    <t>" M 2.1.5 " (2,32+1,53)*2*2,02-(1,04*2,02+0,9*2,02)</t>
  </si>
  <si>
    <t>" M 2.1.6,7 " (3,34+1,6)*2*2,02-(1,1*1,0+0,9*2,02*2)</t>
  </si>
  <si>
    <t>" M 2.1.8 " (2,67+2,3)*2*2,02-(1,15*1,0+1,0*2,02)</t>
  </si>
  <si>
    <t>" M 2.1.9 " (1,5+2,9)*2*2,02-1,0*2,02</t>
  </si>
  <si>
    <t>245</t>
  </si>
  <si>
    <t>59761071</t>
  </si>
  <si>
    <t>obklad keramický hladký přes 12 do 19ks/m2</t>
  </si>
  <si>
    <t>694123146</t>
  </si>
  <si>
    <t>80,04*1,1 'Přepočtené koeficientem množství</t>
  </si>
  <si>
    <t>246</t>
  </si>
  <si>
    <t>781477111</t>
  </si>
  <si>
    <t>Montáž obkladů vnitřních stěn z dlaždic keramických Příplatek k cenám za plochu do 10 m2 jednotlivě</t>
  </si>
  <si>
    <t>-861160746</t>
  </si>
  <si>
    <t>247</t>
  </si>
  <si>
    <t>781493111</t>
  </si>
  <si>
    <t>Obklad - dokončující práce profily ukončovací lepené standardním lepidlem rohové</t>
  </si>
  <si>
    <t>-711217500</t>
  </si>
  <si>
    <t>248</t>
  </si>
  <si>
    <t>781493511</t>
  </si>
  <si>
    <t>Obklad - dokončující práce profily ukončovací lepené standardním lepidlem ukončovací</t>
  </si>
  <si>
    <t>-1233609416</t>
  </si>
  <si>
    <t>249</t>
  </si>
  <si>
    <t>781495115</t>
  </si>
  <si>
    <t>Obklad - dokončující práce ostatní práce spárování silikonem</t>
  </si>
  <si>
    <t>-1325088428</t>
  </si>
  <si>
    <t>" svislé rohy " 2,02*22</t>
  </si>
  <si>
    <t>250</t>
  </si>
  <si>
    <t>781495185</t>
  </si>
  <si>
    <t>Obklad - dokončující práce pracnější řezání obkladaček rovné</t>
  </si>
  <si>
    <t>214136444</t>
  </si>
  <si>
    <t>" ostění, parapety, neskladebné rozměry místností " 300</t>
  </si>
  <si>
    <t>251</t>
  </si>
  <si>
    <t>781571121</t>
  </si>
  <si>
    <t>Montáž obkladů ostění z obkladaček keramických lepených standardním lepidlem šířky ostění přes 200 do 400 mm</t>
  </si>
  <si>
    <t>-1670960406</t>
  </si>
  <si>
    <t>" M 1.0.02,1.2.05 " 2*2,02*4+1,0*4*2</t>
  </si>
  <si>
    <t>" M 1.2.08 " 2,02*4+1,0*4</t>
  </si>
  <si>
    <t>" M 1.2.09 " 2,02*4</t>
  </si>
  <si>
    <t>252</t>
  </si>
  <si>
    <t>781673113</t>
  </si>
  <si>
    <t>Montáž obkladů parapetů z dlaždic keramických lepených standardním lepidlem, šířky parapetu přes 150 do 200 mm</t>
  </si>
  <si>
    <t>1894342905</t>
  </si>
  <si>
    <t>" M 1.2.04,07.08, š. 40 cm " 1,1*2*3</t>
  </si>
  <si>
    <t>253</t>
  </si>
  <si>
    <t>67326682</t>
  </si>
  <si>
    <t>(44,32+6,6)*0,2*2</t>
  </si>
  <si>
    <t>20,368*1,1 'Přepočtené koeficientem množství</t>
  </si>
  <si>
    <t>254</t>
  </si>
  <si>
    <t>998781101</t>
  </si>
  <si>
    <t>Přesun hmot pro obklady keramické stanovený z hmotnosti přesunovaného materiálu vodorovná dopravní vzdálenost do 50 m v objektech výšky do 6 m</t>
  </si>
  <si>
    <t>-1704482629</t>
  </si>
  <si>
    <t>783</t>
  </si>
  <si>
    <t>Dokončovací práce - nátěry</t>
  </si>
  <si>
    <t>255</t>
  </si>
  <si>
    <t>783213121</t>
  </si>
  <si>
    <t>Napouštěcí nátěr tesařských konstrukcí zabudovaných do konstrukce proti dřevokazným houbám, hmyzu a plísním dvojnásobný syntetický</t>
  </si>
  <si>
    <t>-1726134085</t>
  </si>
  <si>
    <t>" ošetření stávajících stropních trámů na půdě " 817*1,2</t>
  </si>
  <si>
    <t>256</t>
  </si>
  <si>
    <t>783315101</t>
  </si>
  <si>
    <t>Mezinátěr zámečnických konstrukcí jednonásobný syntetický standardní</t>
  </si>
  <si>
    <t>1976790717</t>
  </si>
  <si>
    <t>" nové zárubně " 1,2*5</t>
  </si>
  <si>
    <t>257</t>
  </si>
  <si>
    <t>783317101</t>
  </si>
  <si>
    <t>Krycí nátěr (email) zámečnických konstrukcí jednonásobný syntetický standardní</t>
  </si>
  <si>
    <t>1704589721</t>
  </si>
  <si>
    <t>258</t>
  </si>
  <si>
    <t>783913171</t>
  </si>
  <si>
    <t>Penetrační nátěr betonových podlah hrubých syntetický</t>
  </si>
  <si>
    <t>1589364868</t>
  </si>
  <si>
    <t>" vstupní schodiště, 1. a poslední nášlap " (9,0+1,2+8,1+0,3)*0,15</t>
  </si>
  <si>
    <t>" schodiště do 1.1.01,1.4.01,1.6.4, 1. a poslední stupeň " 1,4*0,1*2*3</t>
  </si>
  <si>
    <t>259</t>
  </si>
  <si>
    <t>783917161</t>
  </si>
  <si>
    <t>Krycí (uzavírací) nátěr betonových podlah dvojnásobný syntetický</t>
  </si>
  <si>
    <t>-1293748389</t>
  </si>
  <si>
    <t>260</t>
  </si>
  <si>
    <t>783997165</t>
  </si>
  <si>
    <t>Krycí (uzavírací) nátěr betonových podlah Příplatek k cenám za provedení vodorovného značení (lajnování), šířky přes 100 do 150 mm</t>
  </si>
  <si>
    <t>-1020916310</t>
  </si>
  <si>
    <t>" vstupní schodiště, 1. a poslední nášlap " 9,0+1,2+8,1+0,3</t>
  </si>
  <si>
    <t>" schodiště do 1.1.01,1.4.01,1.6.4, 1. a poslední stupeň " 1,4*2*3</t>
  </si>
  <si>
    <t>784</t>
  </si>
  <si>
    <t>Dokončovací práce - malby a tapety</t>
  </si>
  <si>
    <t>261</t>
  </si>
  <si>
    <t>784181001</t>
  </si>
  <si>
    <t>Pačokování jednonásobné v místnostech výšky do 3,80 m</t>
  </si>
  <si>
    <t>1551291275</t>
  </si>
  <si>
    <t>" opravované stropy "360,1</t>
  </si>
  <si>
    <t>" opravované stěny " 537,99</t>
  </si>
  <si>
    <t>262</t>
  </si>
  <si>
    <t>784181101</t>
  </si>
  <si>
    <t>Penetrace podkladu jednonásobná základní akrylátová v místnostech výšky do 3,80 m</t>
  </si>
  <si>
    <t>-189155609</t>
  </si>
  <si>
    <t>" SDK stropy " 43,38</t>
  </si>
  <si>
    <t>" ostatní prostory " 1200</t>
  </si>
  <si>
    <t>263</t>
  </si>
  <si>
    <t>784221101</t>
  </si>
  <si>
    <t>Malby z malířských směsí otěruvzdorných za sucha dvojnásobné, bílé za sucha otěruvzdorné dobře v místnostech výšky do 3,80 m</t>
  </si>
  <si>
    <t>-127532768</t>
  </si>
  <si>
    <t>300, 800 - ZTI, plyn</t>
  </si>
  <si>
    <t xml:space="preserve">    12 - Odkopávky a prokopávky</t>
  </si>
  <si>
    <t xml:space="preserve">    13 - Hloubené vykopávky</t>
  </si>
  <si>
    <t xml:space="preserve">    16 - Přemístění výkopku</t>
  </si>
  <si>
    <t xml:space="preserve">    17 - Konstrukce ze zemin</t>
  </si>
  <si>
    <t xml:space="preserve">    19 - Hloubení pro podzemní stěny, ražení a hloubení důlní</t>
  </si>
  <si>
    <t xml:space="preserve">    41 - Stropy a stropní konstrukce (pro pozemní stavby)</t>
  </si>
  <si>
    <t xml:space="preserve">    45 - Podkladní a vedlejší konstrukce (kromě vozovek a železničního svršku)</t>
  </si>
  <si>
    <t xml:space="preserve">    61 - Úprava povrchů vnitřní</t>
  </si>
  <si>
    <t xml:space="preserve">    63 - Podlahy a podlahové konstrukce</t>
  </si>
  <si>
    <t xml:space="preserve">    97 - Prorážení otvorů a ostatní bourací práce</t>
  </si>
  <si>
    <t xml:space="preserve">    S - Přesuny sutí</t>
  </si>
  <si>
    <t xml:space="preserve">    89 - Ostatní konstrukce a práce na trubním vedení</t>
  </si>
  <si>
    <t xml:space="preserve">    90 - Hodinové zúčtovací sazby (HZS)</t>
  </si>
  <si>
    <t xml:space="preserve">    721 - Vnitřní kanalizace</t>
  </si>
  <si>
    <t xml:space="preserve">    722 - Vnitřní vodovod</t>
  </si>
  <si>
    <t xml:space="preserve">    725 - Zařizovací předměty</t>
  </si>
  <si>
    <t xml:space="preserve">    726 - Instalační prefabrikáty</t>
  </si>
  <si>
    <t xml:space="preserve">    D2 - Ostatní materiál</t>
  </si>
  <si>
    <t xml:space="preserve">    723 - Vnitřní plynovod</t>
  </si>
  <si>
    <t xml:space="preserve">    783 - Nátěry</t>
  </si>
  <si>
    <t>Odkopávky a prokopávky</t>
  </si>
  <si>
    <t>120901121RT1</t>
  </si>
  <si>
    <t>Bourání konstrukcí z prostého betonu v odkopávkách</t>
  </si>
  <si>
    <t>1393355126</t>
  </si>
  <si>
    <t>Hloubené vykopávky</t>
  </si>
  <si>
    <t>139711101RT3</t>
  </si>
  <si>
    <t>Vykopávka v uzavřených prostorách v hor.1-4</t>
  </si>
  <si>
    <t>949849434</t>
  </si>
  <si>
    <t>Přemístění výkopku</t>
  </si>
  <si>
    <t>162201203R00</t>
  </si>
  <si>
    <t>Vodorovné přemíst.výkopku, kolečko hor.1-4, do 10m</t>
  </si>
  <si>
    <t>-1095193192</t>
  </si>
  <si>
    <t>162201210R00</t>
  </si>
  <si>
    <t>Příplatek za dalš.10 m, kolečko, výkop. z hor.1- 4</t>
  </si>
  <si>
    <t>-229560979</t>
  </si>
  <si>
    <t>162701105R00</t>
  </si>
  <si>
    <t>Vodorovné přemístění výkopku z hor.1-4 do 10000 m</t>
  </si>
  <si>
    <t>-2074872377</t>
  </si>
  <si>
    <t>Konstrukce ze zemin</t>
  </si>
  <si>
    <t>175101101RT2</t>
  </si>
  <si>
    <t>Obsyp potrubí bez prohození sypaniny</t>
  </si>
  <si>
    <t>935321780</t>
  </si>
  <si>
    <t>Hloubení pro podzemní stěny, ražení a hloubení důlní</t>
  </si>
  <si>
    <t>199000002R00</t>
  </si>
  <si>
    <t>Poplatek za skládku horniny 1- 4</t>
  </si>
  <si>
    <t>-1010863915</t>
  </si>
  <si>
    <t>Stropy a stropní konstrukce (pro pozemní stavby)</t>
  </si>
  <si>
    <t>411387531R00</t>
  </si>
  <si>
    <t>Zabetonování otvorů do 0,25 m2 ve stropech a klenbách</t>
  </si>
  <si>
    <t>-1634815848</t>
  </si>
  <si>
    <t>Podkladní a vedlejší konstrukce (kromě vozovek a železničního svršku)</t>
  </si>
  <si>
    <t>451572111RK1</t>
  </si>
  <si>
    <t>Lože pod potrubí z kameniva těženého 0 - 4 mm</t>
  </si>
  <si>
    <t>2088556235</t>
  </si>
  <si>
    <t>Úprava povrchů vnitřní</t>
  </si>
  <si>
    <t>612403386RT1</t>
  </si>
  <si>
    <t>Hrubá výplň rýh ve stěnách do 10x10cm maltou z SMS</t>
  </si>
  <si>
    <t>-8217991</t>
  </si>
  <si>
    <t>719786373</t>
  </si>
  <si>
    <t>612403388RT1</t>
  </si>
  <si>
    <t>Hrubá výplň rýh ve stěnách do 15x15cm maltou z SMS</t>
  </si>
  <si>
    <t>-618937259</t>
  </si>
  <si>
    <t>Podlahy a podlahové konstrukce</t>
  </si>
  <si>
    <t>630900020RAC</t>
  </si>
  <si>
    <t>Vybourání betonové mazaniny</t>
  </si>
  <si>
    <t>2129765487</t>
  </si>
  <si>
    <t>Prorážení otvorů a ostatní bourací práce</t>
  </si>
  <si>
    <t>972054241R00</t>
  </si>
  <si>
    <t>Vybourání otv. stropy ŽB pl. 0,09 m2, tl. 15 cm</t>
  </si>
  <si>
    <t>1590693026</t>
  </si>
  <si>
    <t>974031153R00</t>
  </si>
  <si>
    <t>Vysekání rýh ve zdi cihelné 10 x 10 cm</t>
  </si>
  <si>
    <t>1291685791</t>
  </si>
  <si>
    <t>974031164R00</t>
  </si>
  <si>
    <t>Vysekání rýh ve zdi cihelné 15 x 15 cm</t>
  </si>
  <si>
    <t>-117464973</t>
  </si>
  <si>
    <t>S</t>
  </si>
  <si>
    <t>Přesuny sutí</t>
  </si>
  <si>
    <t>979100012RA0</t>
  </si>
  <si>
    <t>Odvoz suti a vyb.hmot do 10 km, vnitrost. 25 m</t>
  </si>
  <si>
    <t>263279994</t>
  </si>
  <si>
    <t>979990001R00</t>
  </si>
  <si>
    <t>Poplatek za skládku stavební suti</t>
  </si>
  <si>
    <t>256009241</t>
  </si>
  <si>
    <t>Ostatní konstrukce a práce na trubním vedení</t>
  </si>
  <si>
    <t>894432112R00</t>
  </si>
  <si>
    <t>Osazení plastové šachty revizní prům.425 mm</t>
  </si>
  <si>
    <t>1054198810</t>
  </si>
  <si>
    <t>Hodinové zúčtovací sazby (HZS)</t>
  </si>
  <si>
    <t xml:space="preserve">909      R00</t>
  </si>
  <si>
    <t>Hzs-nezmeritelne stavebni prace</t>
  </si>
  <si>
    <t>h</t>
  </si>
  <si>
    <t>-390759046</t>
  </si>
  <si>
    <t>713571113R00</t>
  </si>
  <si>
    <t>Požárně ochranná manžeta hl. 60 mm, EI 90, D 75 mm</t>
  </si>
  <si>
    <t>1238862072</t>
  </si>
  <si>
    <t>721</t>
  </si>
  <si>
    <t>Vnitřní kanalizace</t>
  </si>
  <si>
    <t>721171239R00</t>
  </si>
  <si>
    <t>Tvarovka k připojení závěsného WC(výlevky), DN 80/100</t>
  </si>
  <si>
    <t>436997793</t>
  </si>
  <si>
    <t>721176103R00</t>
  </si>
  <si>
    <t>Potrubí HT připojovací D 50 x 1,8 mm</t>
  </si>
  <si>
    <t>-732656978</t>
  </si>
  <si>
    <t>721176104R00</t>
  </si>
  <si>
    <t>Potrubí HT připojovací D 75 x 1,9 mm</t>
  </si>
  <si>
    <t>325010144</t>
  </si>
  <si>
    <t>721176114R00</t>
  </si>
  <si>
    <t>Potrubí HT odpadní svislé D 75 x 1,9 mm</t>
  </si>
  <si>
    <t>509791602</t>
  </si>
  <si>
    <t>721176115R00</t>
  </si>
  <si>
    <t>Potrubí HT odpadní svislé D 110 x 2,7 mm</t>
  </si>
  <si>
    <t>868176132</t>
  </si>
  <si>
    <t>721176145R00</t>
  </si>
  <si>
    <t>Potrubí HT dešťové (svislé) D 110 x 2,7 mm</t>
  </si>
  <si>
    <t>792408278</t>
  </si>
  <si>
    <t>721176222R00</t>
  </si>
  <si>
    <t>Potrubí KG svodné (ležaté) v zemi D 110 x 3,2 mm</t>
  </si>
  <si>
    <t>-1100970646</t>
  </si>
  <si>
    <t>721176223R00</t>
  </si>
  <si>
    <t>Potrubí KG svodné (ležaté) v zemi D 125 x 3,2 mm</t>
  </si>
  <si>
    <t>279973299</t>
  </si>
  <si>
    <t>721176224R00</t>
  </si>
  <si>
    <t>Potrubí KG svodné (ležaté) v zemi D 160 x 4,0 mm</t>
  </si>
  <si>
    <t>-2083284065</t>
  </si>
  <si>
    <t>721194105R00</t>
  </si>
  <si>
    <t>Vyvedení odpadních výpustek D 50 x 1,8</t>
  </si>
  <si>
    <t>218524183</t>
  </si>
  <si>
    <t>721194109R00</t>
  </si>
  <si>
    <t>Vyvedení odpadních výpustek D 110 x 2,3</t>
  </si>
  <si>
    <t>-171471223</t>
  </si>
  <si>
    <t>721242110RT2</t>
  </si>
  <si>
    <t>Lapač střešních splavenin PP, kloub</t>
  </si>
  <si>
    <t>2061889651</t>
  </si>
  <si>
    <t>721242804R00</t>
  </si>
  <si>
    <t>Demontáž lapače střešních splavenin DN 125</t>
  </si>
  <si>
    <t>1663581590</t>
  </si>
  <si>
    <t>721273150RT1</t>
  </si>
  <si>
    <t>Hlavice ventilační přivětrávací</t>
  </si>
  <si>
    <t>1083949081</t>
  </si>
  <si>
    <t>721273200RT2</t>
  </si>
  <si>
    <t>Souprava ventilační střešní</t>
  </si>
  <si>
    <t>-1210121264</t>
  </si>
  <si>
    <t>721290111R00</t>
  </si>
  <si>
    <t>Zkouška těsnosti kanalizace vodou DN 125</t>
  </si>
  <si>
    <t>1887138611</t>
  </si>
  <si>
    <t>721290112R00</t>
  </si>
  <si>
    <t>Zkouška těsnosti kanalizace vodou DN 200</t>
  </si>
  <si>
    <t>2069816480</t>
  </si>
  <si>
    <t>998721102R00</t>
  </si>
  <si>
    <t>Přesun hmot pro vnitřní kanalizaci, výšky do 12 m</t>
  </si>
  <si>
    <t>-1591278608</t>
  </si>
  <si>
    <t>722</t>
  </si>
  <si>
    <t>Vnitřní vodovod</t>
  </si>
  <si>
    <t>722131914R00</t>
  </si>
  <si>
    <t>Oprava-potrubí závitové,vsazení odbočky DN 32</t>
  </si>
  <si>
    <t>1979702866</t>
  </si>
  <si>
    <t>722178113RT1</t>
  </si>
  <si>
    <t>Potrubí vícevrstvé AL/PEX, PN10, T-95°C, D 20 x 2 mm</t>
  </si>
  <si>
    <t>-766328142</t>
  </si>
  <si>
    <t>722178114RT1</t>
  </si>
  <si>
    <t>Potrubí vícevrstvé AL/PEX, PN10, T-95°C, D 26 x 3 mm</t>
  </si>
  <si>
    <t>-1870726887</t>
  </si>
  <si>
    <t>722178115RT1</t>
  </si>
  <si>
    <t>Potrubí vícevrstvé AL/PEX, PN10, T-95°C, D 32 x 3 mm</t>
  </si>
  <si>
    <t>-1451250094</t>
  </si>
  <si>
    <t>722178116RT1</t>
  </si>
  <si>
    <t>Potrubí vícevrstvé AL/PEX, PN10, T-95°C, D 40 x 3,5 mm</t>
  </si>
  <si>
    <t>-556663866</t>
  </si>
  <si>
    <t>722181211RT9</t>
  </si>
  <si>
    <t>Izolace návleková tl. stěny 6 mm</t>
  </si>
  <si>
    <t>1040355478</t>
  </si>
  <si>
    <t>722181211RU1</t>
  </si>
  <si>
    <t>185349616</t>
  </si>
  <si>
    <t>722181211RV9</t>
  </si>
  <si>
    <t>-764407545</t>
  </si>
  <si>
    <t>722181211RZ6</t>
  </si>
  <si>
    <t>1825854622</t>
  </si>
  <si>
    <t>722181215RT9</t>
  </si>
  <si>
    <t>Izolace návleková tl. stěny 25 mm</t>
  </si>
  <si>
    <t>-768411279</t>
  </si>
  <si>
    <t>722181215RU1</t>
  </si>
  <si>
    <t>-973942006</t>
  </si>
  <si>
    <t>722181215RZ6</t>
  </si>
  <si>
    <t>-68843948</t>
  </si>
  <si>
    <t>722190401R00</t>
  </si>
  <si>
    <t>Vyvedení a upevnění výpustek DN 15</t>
  </si>
  <si>
    <t>-862913951</t>
  </si>
  <si>
    <t>722190901R00</t>
  </si>
  <si>
    <t>Uzavření/otevření vodovodního potrubí při opravě</t>
  </si>
  <si>
    <t>-712834478</t>
  </si>
  <si>
    <t>722212440R00</t>
  </si>
  <si>
    <t>Štítky orientační na zeď</t>
  </si>
  <si>
    <t>-771015550</t>
  </si>
  <si>
    <t>722220111R00</t>
  </si>
  <si>
    <t>Nástěnka K 247, pro výtokový ventil G 1/2</t>
  </si>
  <si>
    <t>-632635304</t>
  </si>
  <si>
    <t>722220121R00</t>
  </si>
  <si>
    <t>Nástěnka K 247, pro baterii G 1/2</t>
  </si>
  <si>
    <t>pár</t>
  </si>
  <si>
    <t>294292734</t>
  </si>
  <si>
    <t>722235111R00</t>
  </si>
  <si>
    <t>Kohout kulový, vnitř.-vnitř.z. DN 15</t>
  </si>
  <si>
    <t>2030922475</t>
  </si>
  <si>
    <t>722235141R00</t>
  </si>
  <si>
    <t>Kohout kulový s odvodn. vnitř.-vnitř.z. DN 15</t>
  </si>
  <si>
    <t>2127664279</t>
  </si>
  <si>
    <t>722235144R00</t>
  </si>
  <si>
    <t>Kohout kulový s odvodn. vnitř.-vnitř.z. DN 32</t>
  </si>
  <si>
    <t>-2028840554</t>
  </si>
  <si>
    <t>722235521R00</t>
  </si>
  <si>
    <t>Filtr, vnitřní-vnitřní z. DN 15</t>
  </si>
  <si>
    <t>-628148913</t>
  </si>
  <si>
    <t>722235651R00</t>
  </si>
  <si>
    <t>Ventil vod.zpětný DN 15</t>
  </si>
  <si>
    <t>572227216</t>
  </si>
  <si>
    <t>722264321R00</t>
  </si>
  <si>
    <t>Vodoměr bytový SV DN 15x80 mm, Qn 2,5</t>
  </si>
  <si>
    <t>1847186392</t>
  </si>
  <si>
    <t>722280106R00</t>
  </si>
  <si>
    <t>Tlaková zkouška vodovodního potrubí DN 32</t>
  </si>
  <si>
    <t>-120263914</t>
  </si>
  <si>
    <t>722290234R00</t>
  </si>
  <si>
    <t>Proplach a dezinfekce vodovod.potrubí DN 80</t>
  </si>
  <si>
    <t>1730497644</t>
  </si>
  <si>
    <t>998722101R00</t>
  </si>
  <si>
    <t>Přesun hmot pro vnitřní vodovod, výšky do 6 m</t>
  </si>
  <si>
    <t>-1517525415</t>
  </si>
  <si>
    <t>725</t>
  </si>
  <si>
    <t>Zařizovací předměty</t>
  </si>
  <si>
    <t>725019103R00</t>
  </si>
  <si>
    <t>Výlevka závěsná s plastovou mžížkou</t>
  </si>
  <si>
    <t>184704672</t>
  </si>
  <si>
    <t>725119401R00</t>
  </si>
  <si>
    <t>Montáž předstěnových systémů pro zazdění</t>
  </si>
  <si>
    <t>-12101753</t>
  </si>
  <si>
    <t>725122817R00</t>
  </si>
  <si>
    <t>Demontáž pisoárů bez nádrže + 1 záchodkem</t>
  </si>
  <si>
    <t>836285212</t>
  </si>
  <si>
    <t>725200010RA0</t>
  </si>
  <si>
    <t>Montáž zařizovacích předmětů - klozet</t>
  </si>
  <si>
    <t>-463994211</t>
  </si>
  <si>
    <t>725200020RA0</t>
  </si>
  <si>
    <t>Montáž zařizovacích předmětů - pisoár</t>
  </si>
  <si>
    <t>1333514988</t>
  </si>
  <si>
    <t>725200030RA0</t>
  </si>
  <si>
    <t>Montáž zařizovacích předmětů - umyvadlo</t>
  </si>
  <si>
    <t>1590082916</t>
  </si>
  <si>
    <t>725290010RA0</t>
  </si>
  <si>
    <t>Demontáž klozetu včetně splachovací nádrže</t>
  </si>
  <si>
    <t>-1000710089</t>
  </si>
  <si>
    <t>725290020RA0</t>
  </si>
  <si>
    <t>Demontáž umyvadla včetně baterie a konzol</t>
  </si>
  <si>
    <t>369235798</t>
  </si>
  <si>
    <t>725330820R00</t>
  </si>
  <si>
    <t>Demontáž výlevky diturvitové</t>
  </si>
  <si>
    <t>-752095407</t>
  </si>
  <si>
    <t>725536634R00</t>
  </si>
  <si>
    <t>Ohřívač el.zásob.rychloohř.závěsný o objemu 100 litrů s rychloohřevem a elektronickou regulací</t>
  </si>
  <si>
    <t>1852638832</t>
  </si>
  <si>
    <t>725814106R00</t>
  </si>
  <si>
    <t>Ventil rohový s filtrem DN 15 x DN 15</t>
  </si>
  <si>
    <t>8539273</t>
  </si>
  <si>
    <t>725825114R00</t>
  </si>
  <si>
    <t>Baterie dřezová nástěnná ruční</t>
  </si>
  <si>
    <t>-468910297</t>
  </si>
  <si>
    <t>725829301RT2</t>
  </si>
  <si>
    <t>Montáž baterie umyv.nebo dřezové stojánkové</t>
  </si>
  <si>
    <t>110940616</t>
  </si>
  <si>
    <t>725860180RT1</t>
  </si>
  <si>
    <t>Sifon pračkový 0, D 40/50 mm nerezový</t>
  </si>
  <si>
    <t>-37455359</t>
  </si>
  <si>
    <t>998725101R00</t>
  </si>
  <si>
    <t>Přesun hmot pro zařizovací předměty, výšky do 6 m</t>
  </si>
  <si>
    <t>-793448600</t>
  </si>
  <si>
    <t>726</t>
  </si>
  <si>
    <t>Instalační prefabrikáty</t>
  </si>
  <si>
    <t>726211367R00</t>
  </si>
  <si>
    <t>Modul-výlevka , h 130 cm</t>
  </si>
  <si>
    <t>-1566040672</t>
  </si>
  <si>
    <t>D2</t>
  </si>
  <si>
    <t>Ostatní materiál</t>
  </si>
  <si>
    <t>28304VD</t>
  </si>
  <si>
    <t>Šachta plast. D425mm - komplet (hl. do 3m)</t>
  </si>
  <si>
    <t>-312424977</t>
  </si>
  <si>
    <t>28349010</t>
  </si>
  <si>
    <t>Dvířka revizní plná SI 2020 rozměr 200x200 mm</t>
  </si>
  <si>
    <t>1623783042</t>
  </si>
  <si>
    <t>28349014</t>
  </si>
  <si>
    <t>Dvířka revizní plná SI 3030 rozměr 300x300 mm</t>
  </si>
  <si>
    <t>446151797</t>
  </si>
  <si>
    <t>28615442.A</t>
  </si>
  <si>
    <t>Kus čisticí HTRE D 75 mm PP</t>
  </si>
  <si>
    <t>-1202493639</t>
  </si>
  <si>
    <t>631547329</t>
  </si>
  <si>
    <t>Pouzdro potrubní izolační 169/50 mm</t>
  </si>
  <si>
    <t>1187821360</t>
  </si>
  <si>
    <t>722potVD001VD</t>
  </si>
  <si>
    <t>Uchycovací materiál pro vodovodní potrubní rozvody</t>
  </si>
  <si>
    <t>1785795306</t>
  </si>
  <si>
    <t>7250001VD</t>
  </si>
  <si>
    <t>Umyvadlo nerez "antivandal"</t>
  </si>
  <si>
    <t>-1756546285</t>
  </si>
  <si>
    <t>7250002VD</t>
  </si>
  <si>
    <t>WC nerez "antivandal"</t>
  </si>
  <si>
    <t>-1924810809</t>
  </si>
  <si>
    <t>7250003VD</t>
  </si>
  <si>
    <t>Pisoár "antivandal"</t>
  </si>
  <si>
    <t>-1633693668</t>
  </si>
  <si>
    <t>725inv0001VD</t>
  </si>
  <si>
    <t>Umyvadlo pro ZTP</t>
  </si>
  <si>
    <t>-167259877</t>
  </si>
  <si>
    <t>725inv0002VD</t>
  </si>
  <si>
    <t>WC pro ZTP "antivandal"</t>
  </si>
  <si>
    <t>257012105</t>
  </si>
  <si>
    <t>723</t>
  </si>
  <si>
    <t>Vnitřní plynovod</t>
  </si>
  <si>
    <t>723150304R00</t>
  </si>
  <si>
    <t>Potrubí ocelové hladké černé svařované D 32x2,6</t>
  </si>
  <si>
    <t>1767312042</t>
  </si>
  <si>
    <t>723150305R00</t>
  </si>
  <si>
    <t>Potrubí ocelové hladké černé svařované D 38x2,6</t>
  </si>
  <si>
    <t>1434277398</t>
  </si>
  <si>
    <t>723150802R00</t>
  </si>
  <si>
    <t>Demontáž potrubí ocel.hladkého svařovaného do D 44</t>
  </si>
  <si>
    <t>580095481</t>
  </si>
  <si>
    <t>723190901R00</t>
  </si>
  <si>
    <t>Uzavření nebo otevření plynového potrubí</t>
  </si>
  <si>
    <t>-1391981561</t>
  </si>
  <si>
    <t>723190907R00</t>
  </si>
  <si>
    <t>Odvzdušnění a napuštění plynového potrubí</t>
  </si>
  <si>
    <t>114380602</t>
  </si>
  <si>
    <t>723190909R00</t>
  </si>
  <si>
    <t>Zkouška tlaková plynového potrubí</t>
  </si>
  <si>
    <t>-2118200433</t>
  </si>
  <si>
    <t>723190914R00</t>
  </si>
  <si>
    <t>Navaření odbočky na plynové potrubí DN 25</t>
  </si>
  <si>
    <t>1189591827</t>
  </si>
  <si>
    <t>723190915R00</t>
  </si>
  <si>
    <t>Navaření odbočky na plynové potrubí DN 32</t>
  </si>
  <si>
    <t>1812785346</t>
  </si>
  <si>
    <t>723290821R00</t>
  </si>
  <si>
    <t>Přesun vybouraných hmot - plynovody, H do 6 m</t>
  </si>
  <si>
    <t>-688898956</t>
  </si>
  <si>
    <t>998723101R00</t>
  </si>
  <si>
    <t>Přesun hmot pro vnitřní plynovod, výšky do 6 m</t>
  </si>
  <si>
    <t>-814056900</t>
  </si>
  <si>
    <t>Nátěry</t>
  </si>
  <si>
    <t>783424140R00</t>
  </si>
  <si>
    <t>Nátěr syntetický potrubí do DN 50 mm Z + 2x</t>
  </si>
  <si>
    <t>1187391625</t>
  </si>
  <si>
    <t>783491111R00</t>
  </si>
  <si>
    <t>Nátěr asfaltový potrubí do DN 50 mm dvojnásobný</t>
  </si>
  <si>
    <t>-306306249</t>
  </si>
  <si>
    <t>400, 500 - EK</t>
  </si>
  <si>
    <t>M - Práce a dodávky M</t>
  </si>
  <si>
    <t xml:space="preserve">    D1 - ELEKTROMONTÁŽE - MATERIÁL NOSNÝ</t>
  </si>
  <si>
    <t xml:space="preserve">    D2 - SVÍTIDLA VČ. ZDROJŮ</t>
  </si>
  <si>
    <t xml:space="preserve">    D3 - ELEKTROMONTÁŽE - MONTÁŽNÍ PRÁCE</t>
  </si>
  <si>
    <t xml:space="preserve">    D4 - DODÁVKA ROZVADĚČŮ</t>
  </si>
  <si>
    <t xml:space="preserve">      D5 - ROZVADĚČ R2</t>
  </si>
  <si>
    <t xml:space="preserve">      D6 - ROZVADĚČ R3</t>
  </si>
  <si>
    <t xml:space="preserve">    D7 - OCHRANA PŘED BLESKEM - MATERIÁL NOSNÝ</t>
  </si>
  <si>
    <t xml:space="preserve">    D8 - OCHRANA PŘED BLESKEM - MONTÁŽNÍ PRÁCE</t>
  </si>
  <si>
    <t xml:space="preserve">    D9 - DOPRAVA</t>
  </si>
  <si>
    <t xml:space="preserve">    D10 - HZS - HODINOVÁ ZÚČTOVACÍ SAZBA</t>
  </si>
  <si>
    <t xml:space="preserve">    D11 - REVIZE</t>
  </si>
  <si>
    <t>Práce a dodávky M</t>
  </si>
  <si>
    <t>D1</t>
  </si>
  <si>
    <t>ELEKTROMONTÁŽE - MATERIÁL NOSNÝ</t>
  </si>
  <si>
    <t>974941874</t>
  </si>
  <si>
    <t>34571073</t>
  </si>
  <si>
    <t>trubka elektroinstalační ohebná z PVC (EN) 2325</t>
  </si>
  <si>
    <t>-182215603</t>
  </si>
  <si>
    <t>34571074</t>
  </si>
  <si>
    <t>trubka elektroinstalační ohebná z PVC (EN) 2332</t>
  </si>
  <si>
    <t>219333310</t>
  </si>
  <si>
    <t>34571076</t>
  </si>
  <si>
    <t>trubka elektroinstalační ohebná z PVC (EN) 2350</t>
  </si>
  <si>
    <t>-701416537</t>
  </si>
  <si>
    <t>Pol5</t>
  </si>
  <si>
    <t>TRUBKA TUHÁ PVC 20</t>
  </si>
  <si>
    <t>-1423207757</t>
  </si>
  <si>
    <t>Pol6</t>
  </si>
  <si>
    <t>TRUBKA TUHÁ PVC 25</t>
  </si>
  <si>
    <t>651708550</t>
  </si>
  <si>
    <t>34571351</t>
  </si>
  <si>
    <t>trubka elektroinstalační ohebná dvouplášťová korugovaná D 41/50 mm, HDPE+LDPE</t>
  </si>
  <si>
    <t>1241513694</t>
  </si>
  <si>
    <t>34571352</t>
  </si>
  <si>
    <t>trubka elektroinstalační ohebná dvouplášťová korugovaná D 52/63 mm, HDPE+LDPE</t>
  </si>
  <si>
    <t>-252826630</t>
  </si>
  <si>
    <t>Pol9</t>
  </si>
  <si>
    <t>LIŠTA HRANATÁ LH 60x40</t>
  </si>
  <si>
    <t>1598287049</t>
  </si>
  <si>
    <t>Pol10</t>
  </si>
  <si>
    <t>ELEKTROINSTALAČNÍ KANÁL EKE 140x60</t>
  </si>
  <si>
    <t>-834166853</t>
  </si>
  <si>
    <t>Pol11</t>
  </si>
  <si>
    <t>NOSNÁ KONSTRUKCE DO 5 KG</t>
  </si>
  <si>
    <t>KS</t>
  </si>
  <si>
    <t>1579136444</t>
  </si>
  <si>
    <t>Pol12</t>
  </si>
  <si>
    <t>NOSNÁ KONSTRUKCE DO 10 KG</t>
  </si>
  <si>
    <t>-896819315</t>
  </si>
  <si>
    <t>Pol13</t>
  </si>
  <si>
    <t>KRABICE PŘÍSTROJOVÁ KP 67 - ZDIVO</t>
  </si>
  <si>
    <t>-1269418320</t>
  </si>
  <si>
    <t>Pol14</t>
  </si>
  <si>
    <t>KRABICE ROZVODNÁ KU 68-1903, S VÍČKEM A SVORKOVNICÍ</t>
  </si>
  <si>
    <t>61620470</t>
  </si>
  <si>
    <t>Pol15</t>
  </si>
  <si>
    <t>KRABICE ROZVODNÁ KR 97/5, S VÍČKEM</t>
  </si>
  <si>
    <t>-182987440</t>
  </si>
  <si>
    <t>Pol16</t>
  </si>
  <si>
    <t>KRABICE ROZVODNÁ LK 80/3, LIŠTOVÁ, S VÍČKEM</t>
  </si>
  <si>
    <t>235397206</t>
  </si>
  <si>
    <t>Pol17</t>
  </si>
  <si>
    <t>KRABICE S PRŮCHODKAMI 8101, IP 54, ACD</t>
  </si>
  <si>
    <t>366571743</t>
  </si>
  <si>
    <t>Pol18</t>
  </si>
  <si>
    <t>KRABICE S PRŮCHODKAMI 8111, IP 54, ACD</t>
  </si>
  <si>
    <t>-839899080</t>
  </si>
  <si>
    <t>Pol19</t>
  </si>
  <si>
    <t>KRABICE S PRŮCHODKAMI 8117, IP 54, ACD</t>
  </si>
  <si>
    <t>-1465692265</t>
  </si>
  <si>
    <t>Pol20</t>
  </si>
  <si>
    <t>KRABICE ODBOČNÁ KO 97/5, S VÍČKEM</t>
  </si>
  <si>
    <t>703272413</t>
  </si>
  <si>
    <t>Pol21</t>
  </si>
  <si>
    <t>KRABICE KO 125 E, S VÍČKEM</t>
  </si>
  <si>
    <t>1969921694</t>
  </si>
  <si>
    <t>Pol22</t>
  </si>
  <si>
    <t>KRABICE KT 250/1, S VÍČKEM</t>
  </si>
  <si>
    <t>-307958305</t>
  </si>
  <si>
    <t>Pol23</t>
  </si>
  <si>
    <t>KRABICE KEZ, DO ZATEPLENÍ</t>
  </si>
  <si>
    <t>-709454249</t>
  </si>
  <si>
    <t>Pol24</t>
  </si>
  <si>
    <t>MONTÁŽNÍ DESKA MDZ, DO ZATEPLENÍ</t>
  </si>
  <si>
    <t>-943718069</t>
  </si>
  <si>
    <t>Pol25</t>
  </si>
  <si>
    <t>KABEL CYKYJ 3x1,5</t>
  </si>
  <si>
    <t>758064373</t>
  </si>
  <si>
    <t>Pol26</t>
  </si>
  <si>
    <t>KABEL CYKYJ 3x2,5</t>
  </si>
  <si>
    <t>1484599570</t>
  </si>
  <si>
    <t>Pol27</t>
  </si>
  <si>
    <t>KABEL CYKYJ 5x1,5</t>
  </si>
  <si>
    <t>-221432215</t>
  </si>
  <si>
    <t>Pol28</t>
  </si>
  <si>
    <t>KABEL CYKYJ 5x10</t>
  </si>
  <si>
    <t>-1837102944</t>
  </si>
  <si>
    <t>Pol29</t>
  </si>
  <si>
    <t>KABEL CYKYO 3x1,5</t>
  </si>
  <si>
    <t>404271226</t>
  </si>
  <si>
    <t>Pol30</t>
  </si>
  <si>
    <t>KABEL CYKYO 5x1,5</t>
  </si>
  <si>
    <t>808494966</t>
  </si>
  <si>
    <t>Pol31</t>
  </si>
  <si>
    <t>KABEL CYKYO 7x1,5</t>
  </si>
  <si>
    <t>1939767793</t>
  </si>
  <si>
    <t>Pol32</t>
  </si>
  <si>
    <t>KABEL JYSTY 2x2x0,8</t>
  </si>
  <si>
    <t>-697485048</t>
  </si>
  <si>
    <t>Pol33</t>
  </si>
  <si>
    <t>KABEL JYSTY 4x2x0,8</t>
  </si>
  <si>
    <t>-1211347386</t>
  </si>
  <si>
    <t>Pol34</t>
  </si>
  <si>
    <t>KABEL JYTY 4x1</t>
  </si>
  <si>
    <t>1600074936</t>
  </si>
  <si>
    <t>Pol35</t>
  </si>
  <si>
    <t>KABEL JYTY 7x1</t>
  </si>
  <si>
    <t>-1155045141</t>
  </si>
  <si>
    <t>Pol36</t>
  </si>
  <si>
    <t>ŠŇŮRA H07RN-F 3x1,5</t>
  </si>
  <si>
    <t>1782575389</t>
  </si>
  <si>
    <t>Pol37</t>
  </si>
  <si>
    <t>ŠŇŮRA H07RN-F 3x2,5</t>
  </si>
  <si>
    <t>372760679</t>
  </si>
  <si>
    <t>Pol38</t>
  </si>
  <si>
    <t>ŠŇŮRA H07RN-F 5x1,5</t>
  </si>
  <si>
    <t>1057777625</t>
  </si>
  <si>
    <t>Pol39</t>
  </si>
  <si>
    <t>ŠŇŮRA H07RN-F 5x2,5</t>
  </si>
  <si>
    <t>1889671535</t>
  </si>
  <si>
    <t>Pol40</t>
  </si>
  <si>
    <t>KABEL UTP CAT 6, PVC PLÁŠŤ</t>
  </si>
  <si>
    <t>827491393</t>
  </si>
  <si>
    <t>Pol41</t>
  </si>
  <si>
    <t>VYPÍNAČ č.1, 250 V, 10 A, VČ. RÁMEČKU</t>
  </si>
  <si>
    <t>-1108478862</t>
  </si>
  <si>
    <t>Pol42</t>
  </si>
  <si>
    <t>VYPÍNAČ č.1, 250 V, 10 A, IP 44, NA POVRCH</t>
  </si>
  <si>
    <t>1830267862</t>
  </si>
  <si>
    <t>Pol43</t>
  </si>
  <si>
    <t>VYPÍNAČ č.6, 250 V, 10 A, IP 44, NA POVRCH</t>
  </si>
  <si>
    <t>807394435</t>
  </si>
  <si>
    <t>Pol44</t>
  </si>
  <si>
    <t>SPORÁKOVÁ KOMBINACE č.3S, 16 A, 400 V, POD OMÍTKU, VČ. RÁMEČKU</t>
  </si>
  <si>
    <t>-828803009</t>
  </si>
  <si>
    <t>Pol45</t>
  </si>
  <si>
    <t>SVORKOVNICE PĚTIPÓLOVÁ S KRYTEM A VÝVODKOU, PRO POHYBLIVÝ PŘÍVOD, VČ. RÁMEČKU, 16 A, 400 V</t>
  </si>
  <si>
    <t>-1184280161</t>
  </si>
  <si>
    <t>Pol46</t>
  </si>
  <si>
    <t>ZÁSUVKA JEDNONÁSOBNÁ, 250 V, 16 A, VČ. RÁMEČKU</t>
  </si>
  <si>
    <t>-1176329280</t>
  </si>
  <si>
    <t>Pol47</t>
  </si>
  <si>
    <t>ZÁSUVKA JEDNONÁSOBNÁ, 250 V, 16 A, VČ. RÁMEČKU, S OCHRANOU PROTI PŘEPĚTÍ TŘ. D</t>
  </si>
  <si>
    <t>-771189812</t>
  </si>
  <si>
    <t>Pol48</t>
  </si>
  <si>
    <t>ZÁSUVKA JEDNONÁSOBNÁ, 250 V, 16 A, IP 44, VČ. RÁMEČKU, VESTAVNÁ</t>
  </si>
  <si>
    <t>90626025</t>
  </si>
  <si>
    <t>Pol49</t>
  </si>
  <si>
    <t>ZÁSUVKA JEDNONÁSOBNÁ, 250 V, 16 A, IP 44, VČ. RÁMEČKU, S OCHRANOU PROTI PŘEPĚTÍ TŘ. D, VESTAVNÁ</t>
  </si>
  <si>
    <t>168657127</t>
  </si>
  <si>
    <t>Pol50</t>
  </si>
  <si>
    <t>PRÁDZNÁ SKŘÍŇ ESTA IVANČICE SS 200</t>
  </si>
  <si>
    <t>-1520073947</t>
  </si>
  <si>
    <t>Pol51</t>
  </si>
  <si>
    <t>ZÁSUVKA 400 V, 32 A, IP 44, NÁSTĚNNÁ</t>
  </si>
  <si>
    <t>65690963</t>
  </si>
  <si>
    <t>Pol52</t>
  </si>
  <si>
    <t>PŘÍVODKA 400 V, 32 A, IP 44, NÁSTĚNNÁ</t>
  </si>
  <si>
    <t>562302322</t>
  </si>
  <si>
    <t>Pol53</t>
  </si>
  <si>
    <t>SNÍMAČ POHYBU STROPNÍ, PD3N-2C-FM, BEG LUXOMAT</t>
  </si>
  <si>
    <t>-112488547</t>
  </si>
  <si>
    <t>Pol54</t>
  </si>
  <si>
    <t>EL. OSOUŠEČ RUKOU, 1600 W, 230 V, TRYSKOVÝ ŠTĚRBINOVÝ</t>
  </si>
  <si>
    <t>-1405701715</t>
  </si>
  <si>
    <t>Pol55</t>
  </si>
  <si>
    <t>SADA PRO NOUZOVOU SIGNALIZACI WC IMOBILNÍ (KONTROLNÍ MODUL S ALARMEM, TLAČÍTKO SIGNÁLNÍ TAHOVÉ, TLAČÍTKO RESETOVACÍ, TRANSFORMÁTOR, VČ. RÁMEČKŮ, KABEL JYSTY 4x2x0,8 DL. 20 M, TRUBKA SMNF 25 DL. 20 M)</t>
  </si>
  <si>
    <t>513418707</t>
  </si>
  <si>
    <t>Pol56</t>
  </si>
  <si>
    <t>ZÁSUVKA DATOVÁ, 2x RJ 45, CAT 6, VČ. RÁMEČKU</t>
  </si>
  <si>
    <t>925561520</t>
  </si>
  <si>
    <t>Pol57</t>
  </si>
  <si>
    <t>ZÁSUVKA DATOVÁ, 2x RJ 45, CAT 6, IP 44, VČ. RÁMEČKU</t>
  </si>
  <si>
    <t>-1226213657</t>
  </si>
  <si>
    <t>Pol58</t>
  </si>
  <si>
    <t>PATCH PANEL 1U, 24x RJ 45, MODULÁRNÍ, CELOKOV</t>
  </si>
  <si>
    <t>-693775098</t>
  </si>
  <si>
    <t>Pol59</t>
  </si>
  <si>
    <t>KEYSTONE RJ 45, CAT 6, NESTÍNĚNÝ</t>
  </si>
  <si>
    <t>18371423</t>
  </si>
  <si>
    <t>Pol60</t>
  </si>
  <si>
    <t>ROZVADĚČ STA PRO 4 BYTY (SLUČOVAČ, ZESILOVAČ, ROZBOČOVAČ)</t>
  </si>
  <si>
    <t>2073492081</t>
  </si>
  <si>
    <t>Pol61</t>
  </si>
  <si>
    <t>ANTÉNNÝ STOŽÁR PRO 1 DVBT ANTÉNU, KOTVENÍ DO KROVU</t>
  </si>
  <si>
    <t>1203108502</t>
  </si>
  <si>
    <t>Pol62</t>
  </si>
  <si>
    <t>ANTÉNA PRO PŘÍJEM DVBT SIGNÁLU</t>
  </si>
  <si>
    <t>-615985877</t>
  </si>
  <si>
    <t>Pol63</t>
  </si>
  <si>
    <t>Nástěnný reproduktor 2pásmový 4,25"+1", 70W @ 16ohm / 20W @ 100V, úchyt, bílý - přesný typ reproduktoru uzpůsobit stáv. systému a zvukovým podmínkám</t>
  </si>
  <si>
    <t>1337489610</t>
  </si>
  <si>
    <t>Pol64</t>
  </si>
  <si>
    <t>Podružné hodiny, 24V minutové imp, IP 55, průměr 440/337mm</t>
  </si>
  <si>
    <t>1426210875</t>
  </si>
  <si>
    <t>Pol65</t>
  </si>
  <si>
    <t>Dálkově ovládané signalizační zařízení pro nevidomé a slabozraké (orientační akustický majáček)</t>
  </si>
  <si>
    <t>-1753533497</t>
  </si>
  <si>
    <t>Pol66</t>
  </si>
  <si>
    <t>PŘEPĚŤOVÁ OCHRANA T1 (B), TNC, 3 PÓL, 25 kA</t>
  </si>
  <si>
    <t>132469433</t>
  </si>
  <si>
    <t>Pol67</t>
  </si>
  <si>
    <t>PŘEPĚŤOVÁ OCHRANA T2 PRO KOAXIÁLNÍ KABEL</t>
  </si>
  <si>
    <t>-1408999586</t>
  </si>
  <si>
    <t>Pol68</t>
  </si>
  <si>
    <t>JISTIČ LSN 10B/1</t>
  </si>
  <si>
    <t>1305752418</t>
  </si>
  <si>
    <t>Pol69</t>
  </si>
  <si>
    <t>POŽÁRNÍ UCPÁVKA EI 60 DP1</t>
  </si>
  <si>
    <t>M2</t>
  </si>
  <si>
    <t>-1628241385</t>
  </si>
  <si>
    <t>Pol70</t>
  </si>
  <si>
    <t>BEZPEČNOSTNÍ TABULKY</t>
  </si>
  <si>
    <t>815023977</t>
  </si>
  <si>
    <t>Pol71</t>
  </si>
  <si>
    <t>OZNAČ. ŠTÍTEK NA KABEL</t>
  </si>
  <si>
    <t>201343043</t>
  </si>
  <si>
    <t>Pol72</t>
  </si>
  <si>
    <t>ŠTÍTEK OZNAČOVACÍ NA PŘÍSTROJE</t>
  </si>
  <si>
    <t>-1795264564</t>
  </si>
  <si>
    <t>Pol73</t>
  </si>
  <si>
    <t>PODRUŽNÝ MATERIÁL</t>
  </si>
  <si>
    <t>KPL</t>
  </si>
  <si>
    <t>-1457791513</t>
  </si>
  <si>
    <t>Pol74</t>
  </si>
  <si>
    <t>VODIČ FeZn 30/4</t>
  </si>
  <si>
    <t>-1007001324</t>
  </si>
  <si>
    <t>Pol75</t>
  </si>
  <si>
    <t>VODIČ FeZn 10</t>
  </si>
  <si>
    <t>-2013592192</t>
  </si>
  <si>
    <t>Pol76</t>
  </si>
  <si>
    <t>VODIČ FeZn 10 PVC IZOLACE</t>
  </si>
  <si>
    <t>1161398397</t>
  </si>
  <si>
    <t>Pol77</t>
  </si>
  <si>
    <t>SVORKA SR 2, PÁSEK a PÁSEK</t>
  </si>
  <si>
    <t>1361116237</t>
  </si>
  <si>
    <t>Pol78</t>
  </si>
  <si>
    <t>SVORKA SR 3, PÁSEK a VODIČ</t>
  </si>
  <si>
    <t>1408247734</t>
  </si>
  <si>
    <t>Pol79</t>
  </si>
  <si>
    <t>SVORKA SS, SPOJOVACÍ</t>
  </si>
  <si>
    <t>2056799207</t>
  </si>
  <si>
    <t>Pol80</t>
  </si>
  <si>
    <t>OCHRANA PROTI KOROZI - ASFALTOVÝ SPREJ</t>
  </si>
  <si>
    <t>1088985936</t>
  </si>
  <si>
    <t>Pol81</t>
  </si>
  <si>
    <t>VODIČ CYA 4 zž</t>
  </si>
  <si>
    <t>976194523</t>
  </si>
  <si>
    <t>Pol82</t>
  </si>
  <si>
    <t>VODIČ CYA 6 zž</t>
  </si>
  <si>
    <t>-1080039714</t>
  </si>
  <si>
    <t>Pol83</t>
  </si>
  <si>
    <t>VODIČ CYA 25 zž</t>
  </si>
  <si>
    <t>996109088</t>
  </si>
  <si>
    <t>1339692345</t>
  </si>
  <si>
    <t>Pol84</t>
  </si>
  <si>
    <t>SVORKA SP, PŘIPOJOVACÍ</t>
  </si>
  <si>
    <t>532196681</t>
  </si>
  <si>
    <t>Pol85</t>
  </si>
  <si>
    <t>SVORKA SU, UNIVERZÁLNÍ</t>
  </si>
  <si>
    <t>-701136106</t>
  </si>
  <si>
    <t>Pol86</t>
  </si>
  <si>
    <t>SVORKA ZEMNÍCÍ ZSA 16</t>
  </si>
  <si>
    <t>1952280600</t>
  </si>
  <si>
    <t>Pol87</t>
  </si>
  <si>
    <t>ZENÍCÍ PÁSEK PRO ZSA 16, Cu DL. 0,5 M</t>
  </si>
  <si>
    <t>-106606116</t>
  </si>
  <si>
    <t>Pol88</t>
  </si>
  <si>
    <t>ZEMNÍCÍ ŠROUB ZS 10 NEBO ZÚP 16</t>
  </si>
  <si>
    <t>2079747525</t>
  </si>
  <si>
    <t>Pol89</t>
  </si>
  <si>
    <t>EVIPOTENCIÁLNÍ SVORKOVNICE EPS 2, S KRYTEM</t>
  </si>
  <si>
    <t>-1817227084</t>
  </si>
  <si>
    <t>SVÍTIDLA VČ. ZDROJŮ</t>
  </si>
  <si>
    <t>Pol91</t>
  </si>
  <si>
    <t>A - SVÍTIDLO PŘÍSAZNÉ, LED 20 W, 125 lm/W, 4000 K, technologie BE, korpus tažený AL profil, optika mikroprizma, rozm. 300x300, OMNIO-O-202</t>
  </si>
  <si>
    <t>464928054</t>
  </si>
  <si>
    <t>Pol92</t>
  </si>
  <si>
    <t>D - SVÍTIDLO ZÁVĚSNÉ, ZÁŘIVKOVÉ 2x 54 W, 4000 K, IP 20, PARABOL. MŘÍŽKA</t>
  </si>
  <si>
    <t>1964131660</t>
  </si>
  <si>
    <t>Pol93</t>
  </si>
  <si>
    <t>E - SVÍTIDLO PŘÍSAZNÉ, LED 18 W, 4000 K, IP 44, Surface-C LED 350</t>
  </si>
  <si>
    <t>-765971243</t>
  </si>
  <si>
    <t>Pol94</t>
  </si>
  <si>
    <t>H - SVÍTIDLO NÁSTĚNNÉ, LED 65 W, 5 200 lm, IP 20, DIRECT/INDIRECT</t>
  </si>
  <si>
    <t>705723212</t>
  </si>
  <si>
    <t>Pol97</t>
  </si>
  <si>
    <t>VO1 - SVÍTIDLO NÁSTĚNNÉ, LED 15 W, IP 54, ASYMETRICKÉ, AL KORPUS</t>
  </si>
  <si>
    <t>1024537000</t>
  </si>
  <si>
    <t>Pol98</t>
  </si>
  <si>
    <t>VO2 - SVÍTIDLO NÁSTĚNNÉ, LED 45 W, IP 55, ASYMETRICKÉ, AL KORPUS</t>
  </si>
  <si>
    <t>-581558276</t>
  </si>
  <si>
    <t>Pol99</t>
  </si>
  <si>
    <t>VO3 - SVÍTIDLO REFLEKTOROVÉ, LED, IP 55, celohliníkové, vč. výložníku</t>
  </si>
  <si>
    <t>984818379</t>
  </si>
  <si>
    <t>Pol100</t>
  </si>
  <si>
    <t>N1 - SVÍTIDLO NOUZOVÉ, LED 3 W, 245 lm, IP 55, PROTIPANICKÉ, AREA, 1 HOD</t>
  </si>
  <si>
    <t>447166224</t>
  </si>
  <si>
    <t>Pol101</t>
  </si>
  <si>
    <t>N2 - SVÍTIDLO NOUZOVÉ, LED 3 W, 245 lm, IP 55, HASIČÁK, 1 HOD</t>
  </si>
  <si>
    <t>-537589813</t>
  </si>
  <si>
    <t>Pol102</t>
  </si>
  <si>
    <t>N3 - SVÍTIDLO NOUZOVÉ, LED 6 W, 450 lm, IP 55, PIKTOGRAM, 1 HOD</t>
  </si>
  <si>
    <t>-685294011</t>
  </si>
  <si>
    <t>Pol103</t>
  </si>
  <si>
    <t>NÁVRH A VÝPOČET OSVĚTLENÍ PROVEDL ING. JIŘÍ DVOŘÁČEK, tel: 776 887 380, dvoracek@adggroup.cz</t>
  </si>
  <si>
    <t>1320314977</t>
  </si>
  <si>
    <t>D3</t>
  </si>
  <si>
    <t>ELEKTROMONTÁŽE - MONTÁŽNÍ PRÁCE</t>
  </si>
  <si>
    <t>Pol104</t>
  </si>
  <si>
    <t>MONTÁŽNÍ PRÁCE DLE KAPITOLY "MATERIÁL NOSNÝ"</t>
  </si>
  <si>
    <t>-1317309191</t>
  </si>
  <si>
    <t>Pol105</t>
  </si>
  <si>
    <t>MONTÁŽ SVÍTIDLA</t>
  </si>
  <si>
    <t>-1933592802</t>
  </si>
  <si>
    <t>Pol107</t>
  </si>
  <si>
    <t>PŘIDRUŽENÉ PRACOVNÍ VÝKONY</t>
  </si>
  <si>
    <t>11242179</t>
  </si>
  <si>
    <t>Pol108</t>
  </si>
  <si>
    <t>UKONČENÍ VODIČŮ V ROZVADĚČI DLE KAPITOLY "DODÁVKA ROZVADĚČŮ"</t>
  </si>
  <si>
    <t>828646365</t>
  </si>
  <si>
    <t>Pol109</t>
  </si>
  <si>
    <t>UKONČENÍ - FORMA NA KABELU UTP</t>
  </si>
  <si>
    <t>1774117849</t>
  </si>
  <si>
    <t>Pol111</t>
  </si>
  <si>
    <t>MĚŘENÍ 1 KABELU CAT6, VYHOTOVENÍ PROTOKOLU</t>
  </si>
  <si>
    <t>-849142613</t>
  </si>
  <si>
    <t>Pol112</t>
  </si>
  <si>
    <t>MĚŘENÍ ROZHLASOVÉHO ZAŘÍZENÍ DO 240 W</t>
  </si>
  <si>
    <t>-1897928659</t>
  </si>
  <si>
    <t>Pol113</t>
  </si>
  <si>
    <t>ZKOUŠENÍ REPRODUKTORŮ PŘI 1. PROGRAMOVÁNÍ ÚSTŘEDNY</t>
  </si>
  <si>
    <t>1346777176</t>
  </si>
  <si>
    <t>Pol114</t>
  </si>
  <si>
    <t>PŘEZKOUŠENÍ HODN PODRUŽNÝCH</t>
  </si>
  <si>
    <t>422807908</t>
  </si>
  <si>
    <t>D4</t>
  </si>
  <si>
    <t>DODÁVKA ROZVADĚČŮ</t>
  </si>
  <si>
    <t>D5</t>
  </si>
  <si>
    <t>ROZVADĚČ R2</t>
  </si>
  <si>
    <t>Pol115</t>
  </si>
  <si>
    <t>TYPIZOVANÁ OCEP SKŘÍŇ DO ZDIVA, ROZM.: 800x1600x165, IP 30/20, VČ. PŘÍSLUŠENSTVÍ</t>
  </si>
  <si>
    <t>1575184757</t>
  </si>
  <si>
    <t>Pol116</t>
  </si>
  <si>
    <t>DEION Ie=160 A, BLOK VYPÍNAČE</t>
  </si>
  <si>
    <t>-1204451172</t>
  </si>
  <si>
    <t>Pol117</t>
  </si>
  <si>
    <t>POJISTKOVÝ ODPOJOVAČ OPV 14/3, VČ. POJISTKOVÉ VLOŽKY</t>
  </si>
  <si>
    <t>-1330814215</t>
  </si>
  <si>
    <t>Pol118</t>
  </si>
  <si>
    <t>PŘEPĚŤOVÁ OCHRANA, T2 (C), TNS, 3+N PÓL, 12,5 kA</t>
  </si>
  <si>
    <t>711706044</t>
  </si>
  <si>
    <t>Pol119</t>
  </si>
  <si>
    <t>DEION Ie=160 A, In=50 A, Ir=40-50 A, DISTRIBUČNÍ</t>
  </si>
  <si>
    <t>-1420706132</t>
  </si>
  <si>
    <t>Pol120</t>
  </si>
  <si>
    <t>JISTIČ LSN 2B/1</t>
  </si>
  <si>
    <t>493951807</t>
  </si>
  <si>
    <t>Pol121</t>
  </si>
  <si>
    <t>JISTIČ LSN 6B/1</t>
  </si>
  <si>
    <t>-1104291800</t>
  </si>
  <si>
    <t>Pol122</t>
  </si>
  <si>
    <t>JISTIČ LSN 6C/1</t>
  </si>
  <si>
    <t>-1517280584</t>
  </si>
  <si>
    <t>Pol123</t>
  </si>
  <si>
    <t>JISTIČ LSN 10C/1</t>
  </si>
  <si>
    <t>1540929783</t>
  </si>
  <si>
    <t>Pol124</t>
  </si>
  <si>
    <t>JISTIČ LSN 16C/1</t>
  </si>
  <si>
    <t>-780967083</t>
  </si>
  <si>
    <t>Pol125</t>
  </si>
  <si>
    <t>JISTIČ LSN 10C/3</t>
  </si>
  <si>
    <t>-932052853</t>
  </si>
  <si>
    <t>Pol126</t>
  </si>
  <si>
    <t>JISTIČ LSN 16C/3</t>
  </si>
  <si>
    <t>-329563169</t>
  </si>
  <si>
    <t>Pol127</t>
  </si>
  <si>
    <t>JISTIČ LSN 25C/3</t>
  </si>
  <si>
    <t>-1904057216</t>
  </si>
  <si>
    <t>Pol128</t>
  </si>
  <si>
    <t>PROUDOVÝ CHRÁNIČ S NADPROUD. OCHRANOU LFI 10C/1N/0,03</t>
  </si>
  <si>
    <t>-1924336234</t>
  </si>
  <si>
    <t>Pol129</t>
  </si>
  <si>
    <t>PROUDOVÝ CHRÁNIČ S NADPROUD. OCHRANOU LFI 16C/1N/0,03</t>
  </si>
  <si>
    <t>-609196371</t>
  </si>
  <si>
    <t>Pol130</t>
  </si>
  <si>
    <t>STYKAČ RSI 20-10, A230</t>
  </si>
  <si>
    <t>2050306722</t>
  </si>
  <si>
    <t>Pol131</t>
  </si>
  <si>
    <t>ČASOVÉ RELÉ, DENNÍ PROGRAM, 10 A, 250 V, DIN</t>
  </si>
  <si>
    <t>-763454590</t>
  </si>
  <si>
    <t>Pol132</t>
  </si>
  <si>
    <t>ELEKTROMĚR ZPA, ED310R.14E30x-00, CEJCH.</t>
  </si>
  <si>
    <t>-1642892964</t>
  </si>
  <si>
    <t>Pol133</t>
  </si>
  <si>
    <t>ŠTÍTEK OZNAČOVACÍ</t>
  </si>
  <si>
    <t>-1143500369</t>
  </si>
  <si>
    <t>Pol134</t>
  </si>
  <si>
    <t>SVORKOVNICE ŘADOVÉ</t>
  </si>
  <si>
    <t>-2012884237</t>
  </si>
  <si>
    <t>Pol135</t>
  </si>
  <si>
    <t>PODRUŽNÝ MATERIÁL (PŘÍPOJNICE, Cu LANA, MŮSTKY PE, N ...)</t>
  </si>
  <si>
    <t>89557132</t>
  </si>
  <si>
    <t>Pol136</t>
  </si>
  <si>
    <t>KOMPLETACE ROZVADĚČE</t>
  </si>
  <si>
    <t>35238243</t>
  </si>
  <si>
    <t>D6</t>
  </si>
  <si>
    <t>ROZVADĚČ R3</t>
  </si>
  <si>
    <t>Pol137</t>
  </si>
  <si>
    <t>TYPIZOVANÁ OCEP SKŘÍŇ DO ZDIVA, ROZM.: 600x1100x150, IP 30/20, VČ. PŘÍSLUŠENSTVÍ</t>
  </si>
  <si>
    <t>2096062803</t>
  </si>
  <si>
    <t>37603954</t>
  </si>
  <si>
    <t>-1651356510</t>
  </si>
  <si>
    <t>-1267049974</t>
  </si>
  <si>
    <t>-798191675</t>
  </si>
  <si>
    <t>-1862482856</t>
  </si>
  <si>
    <t>-1909932800</t>
  </si>
  <si>
    <t>1298816991</t>
  </si>
  <si>
    <t>Pol138</t>
  </si>
  <si>
    <t>JISTIČ LSN 32C/3</t>
  </si>
  <si>
    <t>-2019936814</t>
  </si>
  <si>
    <t>-679468266</t>
  </si>
  <si>
    <t>-2126699372</t>
  </si>
  <si>
    <t>Pol139</t>
  </si>
  <si>
    <t>STYKAČ RSI 40-40, A230</t>
  </si>
  <si>
    <t>1439360068</t>
  </si>
  <si>
    <t>Pol140</t>
  </si>
  <si>
    <t>ČASOVÉ RELÉ S ASTRONOMICKÝM PROGRAMEM, 1-KANÁLOVÉ, TÝDENNÍ PROGRAM, 16 A, 230 V, DIN</t>
  </si>
  <si>
    <t>257122347</t>
  </si>
  <si>
    <t>Pol141</t>
  </si>
  <si>
    <t>ČASOVÉ RELÉ S ASTRONOMICKÝM PROGRAMEM, 2-KANÁLOVÉ, TÝDENNÍ PROGRAM, 16 A, 230 V, DIN</t>
  </si>
  <si>
    <t>-2029850190</t>
  </si>
  <si>
    <t>Pol142</t>
  </si>
  <si>
    <t>OVLADAČ OTOČNÝ M22, VESTAVNÝ, KOMPLETNÍ</t>
  </si>
  <si>
    <t>-513556939</t>
  </si>
  <si>
    <t>Pol143</t>
  </si>
  <si>
    <t>SIGNÁLKA M22 LED, VESTAVNÝ, KOMPLETNÍ</t>
  </si>
  <si>
    <t>-1535461242</t>
  </si>
  <si>
    <t>Pol144</t>
  </si>
  <si>
    <t>ELEKTROMĚR ZPA, ED110.D0, CEJCH.</t>
  </si>
  <si>
    <t>-1143669429</t>
  </si>
  <si>
    <t>888830142</t>
  </si>
  <si>
    <t>-684797837</t>
  </si>
  <si>
    <t>Pol145</t>
  </si>
  <si>
    <t>-1283382698</t>
  </si>
  <si>
    <t>732918168</t>
  </si>
  <si>
    <t>518072766</t>
  </si>
  <si>
    <t>D7</t>
  </si>
  <si>
    <t>OCHRANA PŘED BLESKEM - MATERIÁL NOSNÝ</t>
  </si>
  <si>
    <t>Pol146</t>
  </si>
  <si>
    <t>SVODOVÝ VODIČ AlMgSi 8</t>
  </si>
  <si>
    <t>444907624</t>
  </si>
  <si>
    <t>Pol147</t>
  </si>
  <si>
    <t>SVODOVÝ VODIČ AlMgSi 10</t>
  </si>
  <si>
    <t>-1144207687</t>
  </si>
  <si>
    <t>Pol148</t>
  </si>
  <si>
    <t>JÍMACÍ TYČ S ROVNÝM KONCEM JR 2,0</t>
  </si>
  <si>
    <t>1292464218</t>
  </si>
  <si>
    <t>Pol149</t>
  </si>
  <si>
    <t>DISTANČNÍ PODPĚRA DL. 0,5 M</t>
  </si>
  <si>
    <t>-1057791482</t>
  </si>
  <si>
    <t>Pol150</t>
  </si>
  <si>
    <t>PODPĚRA VEDENÍ PV 23, NA PLECHOVÉ STŘECHY</t>
  </si>
  <si>
    <t>-2098858686</t>
  </si>
  <si>
    <t>Pol151</t>
  </si>
  <si>
    <t>PODPĚRA VEDENÍ PV 1p, DO ZDIVA, PVC</t>
  </si>
  <si>
    <t>-1765810655</t>
  </si>
  <si>
    <t>694081972</t>
  </si>
  <si>
    <t>Pol152</t>
  </si>
  <si>
    <t>SVORKA SK, KŘÍŽOVÁ</t>
  </si>
  <si>
    <t>-891615902</t>
  </si>
  <si>
    <t>Pol153</t>
  </si>
  <si>
    <t>SVORKA ST, NA POTRUBÍ</t>
  </si>
  <si>
    <t>-19883379</t>
  </si>
  <si>
    <t>-1919743474</t>
  </si>
  <si>
    <t>-1071368458</t>
  </si>
  <si>
    <t>Pol154</t>
  </si>
  <si>
    <t>SVORKA SZ, ZKUŠEBNÍ</t>
  </si>
  <si>
    <t>-1170864741</t>
  </si>
  <si>
    <t>Pol155</t>
  </si>
  <si>
    <t>SVORKA SO, NA OKAPOVÉ ŽLABY</t>
  </si>
  <si>
    <t>-118889523</t>
  </si>
  <si>
    <t>Pol156</t>
  </si>
  <si>
    <t>SVORKA ST, NA OKAPOVÉ SVODY</t>
  </si>
  <si>
    <t>1449401085</t>
  </si>
  <si>
    <t>Pol157</t>
  </si>
  <si>
    <t>IZOLOVANÝ SVOD NAPŘ. DEHN CUI, DO VÝŠKY 3,5 m NAD TERÉNEM, VČ. PODPĚR A SVOREK</t>
  </si>
  <si>
    <t>381758814</t>
  </si>
  <si>
    <t>Pol158</t>
  </si>
  <si>
    <t>ŠTÍTEK OZNAČOVACÍ NA SVOD</t>
  </si>
  <si>
    <t>-1647521573</t>
  </si>
  <si>
    <t>Pol159</t>
  </si>
  <si>
    <t>VÝSTRAŽNÁ TABULKA SVODU</t>
  </si>
  <si>
    <t>-1710360978</t>
  </si>
  <si>
    <t>Pol160</t>
  </si>
  <si>
    <t>784895120</t>
  </si>
  <si>
    <t>D8</t>
  </si>
  <si>
    <t>OCHRANA PŘED BLESKEM - MONTÁŽNÍ PRÁCE</t>
  </si>
  <si>
    <t>Pol161</t>
  </si>
  <si>
    <t>1300727737</t>
  </si>
  <si>
    <t>Pol162</t>
  </si>
  <si>
    <t>-2111617296</t>
  </si>
  <si>
    <t>D9</t>
  </si>
  <si>
    <t>DOPRAVA</t>
  </si>
  <si>
    <t>Pol163</t>
  </si>
  <si>
    <t>MIMOSTAVENIŠTNÍ DOPRAVA DLE KAPITOLY "DODÁVKA ROZVADĚČŮ"</t>
  </si>
  <si>
    <t>-808467104</t>
  </si>
  <si>
    <t>Pol164</t>
  </si>
  <si>
    <t>VNITROSTAVENIŠTNÍ DOPRAVA DLE KAPITOLY "DODÁVKA ROZVADĚČŮ"</t>
  </si>
  <si>
    <t>1243928638</t>
  </si>
  <si>
    <t>D10</t>
  </si>
  <si>
    <t>HZS - HODINOVÁ ZÚČTOVACÍ SAZBA</t>
  </si>
  <si>
    <t>Pol165</t>
  </si>
  <si>
    <t>PRÁCE SPOJENÉ SE ZJIŠTĚNÍM STÁV. STAVU EL. INSTALACE</t>
  </si>
  <si>
    <t>HOD</t>
  </si>
  <si>
    <t>1603958754</t>
  </si>
  <si>
    <t>Pol166</t>
  </si>
  <si>
    <t>PRÁCE SPOJENÉ S DEMONTÁŽNÍ STÁV. ZAŘÍZENÍ</t>
  </si>
  <si>
    <t>1712324110</t>
  </si>
  <si>
    <t>Pol167</t>
  </si>
  <si>
    <t>KOORDINACE POSTUPU PRACÍ S OSTATNÍMI PROFESEMI</t>
  </si>
  <si>
    <t>1660284653</t>
  </si>
  <si>
    <t>Pol168</t>
  </si>
  <si>
    <t>PRÁCE SPOJENÉ SE ZABEZPEČENÍM MONTÁŽNÍCH PRACOVIŠŤ</t>
  </si>
  <si>
    <t>1643555281</t>
  </si>
  <si>
    <t>Pol169</t>
  </si>
  <si>
    <t>PRÁCE SPOJENÉ S ÚPRAVOU STÁV. ROZVADĚČE R1</t>
  </si>
  <si>
    <t>1859016046</t>
  </si>
  <si>
    <t>Pol170</t>
  </si>
  <si>
    <t>PRÁCE SPOJENÉ S ÚPRAVOU STÁV. ROZVADĚČE R4</t>
  </si>
  <si>
    <t>249738216</t>
  </si>
  <si>
    <t>Pol171</t>
  </si>
  <si>
    <t>PRÁCE SPOJENÉ S PŘEPOJENÍ STÁV. VÝVODŮ ROZV. R2</t>
  </si>
  <si>
    <t>-1631100020</t>
  </si>
  <si>
    <t>Pol172</t>
  </si>
  <si>
    <t>PRÁCE SPOJENÉ SE ZAJIŠTĚNÍM NEUSTÁLÉ PROVOZUSCHOPNOSTI PŘEPOJOVANÝCH OBVODŮ ROZV. R2.</t>
  </si>
  <si>
    <t>704130599</t>
  </si>
  <si>
    <t>Pol173</t>
  </si>
  <si>
    <t>STAVEBNÍ PŘÍPOMOCE</t>
  </si>
  <si>
    <t>-1852049574</t>
  </si>
  <si>
    <t>Pol174</t>
  </si>
  <si>
    <t>ZKOUŠKA SROZUMITELNOSTI MÍSTNÍHO ROZHLASU DLE SMĚRNICE 118 SŽDC</t>
  </si>
  <si>
    <t>-253725521</t>
  </si>
  <si>
    <t>Pol175</t>
  </si>
  <si>
    <t>DOKUMENTACE SKUTEČNÉHO PROVEDENÍ</t>
  </si>
  <si>
    <t>-805264214</t>
  </si>
  <si>
    <t>D11</t>
  </si>
  <si>
    <t>REVIZE</t>
  </si>
  <si>
    <t>Pol176</t>
  </si>
  <si>
    <t>PROVEDENÍ VÝCHOZÍ REVIZE A VYPRACOVÁNÍ REVIZNÍ ZPRÁVY</t>
  </si>
  <si>
    <t>1077263654</t>
  </si>
  <si>
    <t>600 - VZT</t>
  </si>
  <si>
    <t xml:space="preserve">    2 - Zařízení č. 2 - Větrání hyg.zařízení ŽS</t>
  </si>
  <si>
    <t xml:space="preserve">    3 - Zařízení č. 100 - Doplňky společné pro všechna zařízení</t>
  </si>
  <si>
    <t>Zařízení č. 2 - Větrání hyg.zařízení ŽS</t>
  </si>
  <si>
    <t>2.1</t>
  </si>
  <si>
    <t>Radiální plastový ventilátor do kruhového potrubí (např.RVK 250E2 SILEO) V=460m3/h, p=220Pa, 230/50/1; 0,109kW; 0,476A</t>
  </si>
  <si>
    <t>ks</t>
  </si>
  <si>
    <t>-1636642027</t>
  </si>
  <si>
    <t>2.2</t>
  </si>
  <si>
    <t>Pružná manžeta FK 250</t>
  </si>
  <si>
    <t>-380972701</t>
  </si>
  <si>
    <t>2.3</t>
  </si>
  <si>
    <t>Zpětná klapka RSK 250</t>
  </si>
  <si>
    <t>-1295749097</t>
  </si>
  <si>
    <t>2.4</t>
  </si>
  <si>
    <t>Tlumič hluku LDC 250-900</t>
  </si>
  <si>
    <t>321336196</t>
  </si>
  <si>
    <t>2.5</t>
  </si>
  <si>
    <t>Talířový ventil odvodní kovový d160 včetě příslušenství pro napojení na hadici</t>
  </si>
  <si>
    <t>-1859163665</t>
  </si>
  <si>
    <t>2.6</t>
  </si>
  <si>
    <t>Talířový ventil odvodní kovový d125 včetě příslušenství pro napojení na hadici</t>
  </si>
  <si>
    <t>-418269006</t>
  </si>
  <si>
    <t>2.7</t>
  </si>
  <si>
    <t>Pružná hadice sonodec 25 DN160 mm</t>
  </si>
  <si>
    <t>bm</t>
  </si>
  <si>
    <t>618031782</t>
  </si>
  <si>
    <t>2.8</t>
  </si>
  <si>
    <t>Pružná hadice sonodec 25 DN125 mm</t>
  </si>
  <si>
    <t>491064664</t>
  </si>
  <si>
    <t>2.9</t>
  </si>
  <si>
    <t>Pozinkované potrubí sk. I kruhové flexibilní DN125 včetně tvarovek</t>
  </si>
  <si>
    <t>-366440467</t>
  </si>
  <si>
    <t>2.10</t>
  </si>
  <si>
    <t>Pozinkované potrubí sk. I kruhové flexibilní DN160 včetně tvarovek</t>
  </si>
  <si>
    <t>-1809428961</t>
  </si>
  <si>
    <t>2.11</t>
  </si>
  <si>
    <t>Pozinkované potrubí sk. I kruhové flexibilní DN200 včetně tvarovek</t>
  </si>
  <si>
    <t>-1972202482</t>
  </si>
  <si>
    <t>2.12</t>
  </si>
  <si>
    <t>Pozinkované potrubí sk. I kruhové flexibilní DN250 včetně tvarovek</t>
  </si>
  <si>
    <t>-1828141155</t>
  </si>
  <si>
    <t>2.13</t>
  </si>
  <si>
    <t>Tepelná izolace vnitřní tl. 40mm s AL polepem</t>
  </si>
  <si>
    <t>1900000889</t>
  </si>
  <si>
    <t>2.14</t>
  </si>
  <si>
    <t>Tepelně akustická izolace 80 mm s oplechováním pozink.plechem</t>
  </si>
  <si>
    <t>648816050</t>
  </si>
  <si>
    <t>Zařízení č. 100 - Doplňky společné pro všechna zařízení</t>
  </si>
  <si>
    <t>100.1</t>
  </si>
  <si>
    <t>Montážní, spojovací a těsnící materiál</t>
  </si>
  <si>
    <t>-2033439377</t>
  </si>
  <si>
    <t>100.3</t>
  </si>
  <si>
    <t>Konstrukční a dílenská dokumentace</t>
  </si>
  <si>
    <t>-2098412710</t>
  </si>
  <si>
    <t>100.4</t>
  </si>
  <si>
    <t>Zaškolení obsluhy</t>
  </si>
  <si>
    <t>-144317072</t>
  </si>
  <si>
    <t>100.5</t>
  </si>
  <si>
    <t>2022772850</t>
  </si>
  <si>
    <t>100.6</t>
  </si>
  <si>
    <t>-1737867468</t>
  </si>
  <si>
    <t>700 - Vytápění</t>
  </si>
  <si>
    <t xml:space="preserve">    D1 -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</si>
  <si>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</si>
  <si>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</si>
  <si>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783 - ostatní</t>
  </si>
  <si>
    <t>R001</t>
  </si>
  <si>
    <t>Montáže tep. izolace potrubí ( vč. pomocného materiálu )</t>
  </si>
  <si>
    <t>892225990</t>
  </si>
  <si>
    <t>R002</t>
  </si>
  <si>
    <t>Tep. izolace z PE návleková izolace tl. 25 pro Cu 15x1</t>
  </si>
  <si>
    <t>947239589</t>
  </si>
  <si>
    <t>R003</t>
  </si>
  <si>
    <t>Tep. izolace z PE návleková izolace tl. 25 pro Cu 22x1</t>
  </si>
  <si>
    <t>-2046803440</t>
  </si>
  <si>
    <t>R004</t>
  </si>
  <si>
    <t>Tep. izolace z PE návleková izolace tl. 25 pro Cu 28x1</t>
  </si>
  <si>
    <t>775852033</t>
  </si>
  <si>
    <t>Ústřední vytápění - rozvodné potrubí</t>
  </si>
  <si>
    <t>R005</t>
  </si>
  <si>
    <t>montáž Cu potrubí, vč. přechodu ocel/Cu</t>
  </si>
  <si>
    <t>1872788084</t>
  </si>
  <si>
    <t>R006</t>
  </si>
  <si>
    <t>Potrubí Cu15/1, vč. fitinek</t>
  </si>
  <si>
    <t>59762030</t>
  </si>
  <si>
    <t>R007</t>
  </si>
  <si>
    <t>Potrubí Cu22/1, vč. fitinek</t>
  </si>
  <si>
    <t>957622108</t>
  </si>
  <si>
    <t>R008</t>
  </si>
  <si>
    <t>Potrubí Cu28/1, vč. fitinek</t>
  </si>
  <si>
    <t>-333967838</t>
  </si>
  <si>
    <t>R009</t>
  </si>
  <si>
    <t>Zkouška těsnosti Cu potrubí ( po výplachu a vyčistění potrubí )</t>
  </si>
  <si>
    <t>912139988</t>
  </si>
  <si>
    <t>R010</t>
  </si>
  <si>
    <t>před.cena provedení prostupů, vrtání, drážek vč. zapravení, atd...</t>
  </si>
  <si>
    <t>sbr</t>
  </si>
  <si>
    <t>-1417619359</t>
  </si>
  <si>
    <t>734</t>
  </si>
  <si>
    <t>Ústřední vytápění - armatury</t>
  </si>
  <si>
    <t>R011</t>
  </si>
  <si>
    <t>montáž armatur ( vč. pomocného materiálu )</t>
  </si>
  <si>
    <t>-1021024632</t>
  </si>
  <si>
    <t>R012</t>
  </si>
  <si>
    <t>H připojení, DN15</t>
  </si>
  <si>
    <t>1725946460</t>
  </si>
  <si>
    <t>R013</t>
  </si>
  <si>
    <t>Termostat. hlavice pro veřejné prostory</t>
  </si>
  <si>
    <t>-948641818</t>
  </si>
  <si>
    <t>735</t>
  </si>
  <si>
    <t>Ústřední vytápění - otopná tělesa</t>
  </si>
  <si>
    <t>R014</t>
  </si>
  <si>
    <t>montáž otopných těles vč. uložení a uchycení ( vč. pomocného materifálu )</t>
  </si>
  <si>
    <t>-882769056</t>
  </si>
  <si>
    <t>R015</t>
  </si>
  <si>
    <t>deskové ocel. těleso prov. VK 11-050040</t>
  </si>
  <si>
    <t>1702934264</t>
  </si>
  <si>
    <t>R016</t>
  </si>
  <si>
    <t>deskové ocel. těleso prov. VK 11-050070</t>
  </si>
  <si>
    <t>1334235470</t>
  </si>
  <si>
    <t>R017</t>
  </si>
  <si>
    <t>deskové ocel. těleso prov. VK 11-050080</t>
  </si>
  <si>
    <t>1960869080</t>
  </si>
  <si>
    <t>R018</t>
  </si>
  <si>
    <t>deskové ocel. těleso prov. VK 21-050070</t>
  </si>
  <si>
    <t>-1328638113</t>
  </si>
  <si>
    <t>R019</t>
  </si>
  <si>
    <t>deskové ocel. těleso prov. VK 22-090120</t>
  </si>
  <si>
    <t>-2013427724</t>
  </si>
  <si>
    <t>R020</t>
  </si>
  <si>
    <t>deskové ocel. těleso prov. VK 33-050120</t>
  </si>
  <si>
    <t>-2038361143</t>
  </si>
  <si>
    <t>ostatní</t>
  </si>
  <si>
    <t>R021</t>
  </si>
  <si>
    <t>Topná zkouška, proplach systému a vyreg. systému</t>
  </si>
  <si>
    <t>-347495504</t>
  </si>
  <si>
    <t>R022</t>
  </si>
  <si>
    <t>před.cena provedení kompl. uchycení potrubí</t>
  </si>
  <si>
    <t>691029409</t>
  </si>
  <si>
    <t>R023</t>
  </si>
  <si>
    <t>demontáž stáv. systému UT, vč. odvozu</t>
  </si>
  <si>
    <t>-295383638</t>
  </si>
  <si>
    <t>R024</t>
  </si>
  <si>
    <t>dokumentace skutečného provedení</t>
  </si>
  <si>
    <t>673675552</t>
  </si>
  <si>
    <t>R025</t>
  </si>
  <si>
    <t>Vypustění patřičné části topného systému</t>
  </si>
  <si>
    <t>1787864586</t>
  </si>
  <si>
    <t>R026</t>
  </si>
  <si>
    <t>napustění top. systému upravenou vodou pro kond. kotle</t>
  </si>
  <si>
    <t>-1038054960</t>
  </si>
  <si>
    <t>SO01.2 - Oprava venkovní kanalizace</t>
  </si>
  <si>
    <t>01 - Oprava venkovní kanalizace</t>
  </si>
  <si>
    <t xml:space="preserve">    11 - Přípravné a přidružené práce</t>
  </si>
  <si>
    <t xml:space="preserve">    119 - Ostatní</t>
  </si>
  <si>
    <t xml:space="preserve">    15 - Roubení</t>
  </si>
  <si>
    <t xml:space="preserve">    21 - Úprava podloží a základové spáry</t>
  </si>
  <si>
    <t xml:space="preserve">    59 - Kryty pozemních komunikací, letišť a ploch dlážděných (předlažby)</t>
  </si>
  <si>
    <t xml:space="preserve">    83 - Potrubí z trub kameninových</t>
  </si>
  <si>
    <t xml:space="preserve">    87 - Potrubí z trub plastických, skleněných a čedičových</t>
  </si>
  <si>
    <t xml:space="preserve">    96 - Bourání konstrukcí</t>
  </si>
  <si>
    <t xml:space="preserve">    D1 - Ostatní materiál</t>
  </si>
  <si>
    <t>Přípravné a přidružené práce</t>
  </si>
  <si>
    <t>115100001RAA</t>
  </si>
  <si>
    <t>Čerpání vody na výšku 10 m, do 500 l</t>
  </si>
  <si>
    <t>2074607387</t>
  </si>
  <si>
    <t>119001411R00</t>
  </si>
  <si>
    <t>Dočasné zajištění beton.a plast. potrubí do DN 200</t>
  </si>
  <si>
    <t>-243253568</t>
  </si>
  <si>
    <t>119001421R00</t>
  </si>
  <si>
    <t>Dočasné zajištění kabelů - do počtu 3 kabelů</t>
  </si>
  <si>
    <t>-2109561060</t>
  </si>
  <si>
    <t>Ostatní</t>
  </si>
  <si>
    <t>119001421VD</t>
  </si>
  <si>
    <t>Dodatečná ochrana kabelů tvárnicemi</t>
  </si>
  <si>
    <t>1230690928</t>
  </si>
  <si>
    <t>120001101R00</t>
  </si>
  <si>
    <t>Příplatek za ztížení vykopávky v blízkosti vedení</t>
  </si>
  <si>
    <t>-1592956799</t>
  </si>
  <si>
    <t>132201212R00</t>
  </si>
  <si>
    <t>Hloubení rýh š.do 200 cm hor.3 do 1000m3,STROJNĚ</t>
  </si>
  <si>
    <t>529868463</t>
  </si>
  <si>
    <t>132201219R00</t>
  </si>
  <si>
    <t>Přípl.za lepivost,hloubení rýh 200cm,hor.3,STROJNĚ</t>
  </si>
  <si>
    <t>-593523700</t>
  </si>
  <si>
    <t>130901121RT3</t>
  </si>
  <si>
    <t>Bourání konstrukcí z betonu prostého ve vykopávk.</t>
  </si>
  <si>
    <t>1591468609</t>
  </si>
  <si>
    <t>Roubení</t>
  </si>
  <si>
    <t>151101101R00</t>
  </si>
  <si>
    <t>Pažení a rozepření stěn rýh - příložné - hl.do 2 m</t>
  </si>
  <si>
    <t>731364891</t>
  </si>
  <si>
    <t>151101102R00</t>
  </si>
  <si>
    <t>Pažení a rozepření stěn rýh - příložné - hl.do 4 m</t>
  </si>
  <si>
    <t>786560197</t>
  </si>
  <si>
    <t>151101111R00</t>
  </si>
  <si>
    <t>Odstranění pažení stěn rýh - příložné - hl. do 2 m</t>
  </si>
  <si>
    <t>-1526081577</t>
  </si>
  <si>
    <t>151101112R00</t>
  </si>
  <si>
    <t>Odstranění pažení stěn rýh - příložné - hl. do 4 m</t>
  </si>
  <si>
    <t>-1741578789</t>
  </si>
  <si>
    <t>161101101R00</t>
  </si>
  <si>
    <t>Svislé přemístění výkopku z hor.1-4 do 2,5 m</t>
  </si>
  <si>
    <t>1823567344</t>
  </si>
  <si>
    <t>-693064462</t>
  </si>
  <si>
    <t>171201201R00</t>
  </si>
  <si>
    <t>Uložení sypaniny na skl.-sypanina na výšku přes 2m</t>
  </si>
  <si>
    <t>3781263</t>
  </si>
  <si>
    <t>174101101R00</t>
  </si>
  <si>
    <t>Zásyp jam, rýh, šachet se zhutněním</t>
  </si>
  <si>
    <t>-159074643</t>
  </si>
  <si>
    <t>615675498</t>
  </si>
  <si>
    <t>423053925</t>
  </si>
  <si>
    <t>Úprava podloží a základové spáry</t>
  </si>
  <si>
    <t>212750010RAB</t>
  </si>
  <si>
    <t>Trativody z drenážních trubek</t>
  </si>
  <si>
    <t>-1230141009</t>
  </si>
  <si>
    <t>1876636929</t>
  </si>
  <si>
    <t>Kryty pozemních komunikací, letišť a ploch dlážděných (předlažby)</t>
  </si>
  <si>
    <t>597101010RAA</t>
  </si>
  <si>
    <t>Žlab odvodnovací polymerbeton, zatížení A15 kN</t>
  </si>
  <si>
    <t>1773343251</t>
  </si>
  <si>
    <t>597103011RA0</t>
  </si>
  <si>
    <t>Vpusť k žlabu polymerbetonová A15, ocelový rošt</t>
  </si>
  <si>
    <t>1299703496</t>
  </si>
  <si>
    <t>Potrubí z trub kameninových</t>
  </si>
  <si>
    <t>831260017RAE</t>
  </si>
  <si>
    <t>Kanalizace z trub kameninových DN 250</t>
  </si>
  <si>
    <t>-628776136</t>
  </si>
  <si>
    <t>Potrubí z trub plastických, skleněných a čedičových</t>
  </si>
  <si>
    <t>871313121R00</t>
  </si>
  <si>
    <t>Montáž trub z plastu, gumový kroužek, DN 150</t>
  </si>
  <si>
    <t>-1800972366</t>
  </si>
  <si>
    <t>871353121R00</t>
  </si>
  <si>
    <t>Montáž trub z plastu, gumový kroužek, DN 200</t>
  </si>
  <si>
    <t>-741865342</t>
  </si>
  <si>
    <t>877313123R00</t>
  </si>
  <si>
    <t>Montáž tvarovek jednoos. plast. gum.kroužek DN 150</t>
  </si>
  <si>
    <t>-754068830</t>
  </si>
  <si>
    <t>877353121R00</t>
  </si>
  <si>
    <t>Montáž tvarovek odboč. plast. gum. kroužek do DN 200</t>
  </si>
  <si>
    <t>1480179960</t>
  </si>
  <si>
    <t>894411111RT2</t>
  </si>
  <si>
    <t>Zřízení šachet z dílců,dno C 25/30, potrubí DN 200</t>
  </si>
  <si>
    <t>1642932433</t>
  </si>
  <si>
    <t>894118001RT3</t>
  </si>
  <si>
    <t>Přípl.za dalších 0,60m výšky vstupu,šachty na potr</t>
  </si>
  <si>
    <t>1735550072</t>
  </si>
  <si>
    <t>899104111RT2</t>
  </si>
  <si>
    <t>Osazení poklopu s rámem nad 150 kg</t>
  </si>
  <si>
    <t>1801278310</t>
  </si>
  <si>
    <t>899331111R00</t>
  </si>
  <si>
    <t>Výšková úprava vstupu do 20 cm, zvýšení poklopu</t>
  </si>
  <si>
    <t>-1072326022</t>
  </si>
  <si>
    <t>899711122R00</t>
  </si>
  <si>
    <t>Fólie výstražná z PVC šedá, šířka 30 cm</t>
  </si>
  <si>
    <t>-1056528840</t>
  </si>
  <si>
    <t>892575111R00</t>
  </si>
  <si>
    <t>Zabezpečení konců a zkouška vzduch. kan. DN do 200</t>
  </si>
  <si>
    <t>úsek</t>
  </si>
  <si>
    <t>-1069465879</t>
  </si>
  <si>
    <t>892571111R00</t>
  </si>
  <si>
    <t>Zkouška těsnosti kanalizace DN do 200, vodou</t>
  </si>
  <si>
    <t>-890531550</t>
  </si>
  <si>
    <t>892916111R00</t>
  </si>
  <si>
    <t>Utěsnění přípojek do DN 200 při zkoušce kanal.</t>
  </si>
  <si>
    <t>-2001025997</t>
  </si>
  <si>
    <t>892855113R00</t>
  </si>
  <si>
    <t>Kontrola kanalizace TV kamerou do 100 m</t>
  </si>
  <si>
    <t>592692149</t>
  </si>
  <si>
    <t>217228110</t>
  </si>
  <si>
    <t xml:space="preserve">901      R00</t>
  </si>
  <si>
    <t>Hzs-předběžná obhlídka čl.17-1a</t>
  </si>
  <si>
    <t>-1133112516</t>
  </si>
  <si>
    <t>Bourání konstrukcí</t>
  </si>
  <si>
    <t>969021121R00</t>
  </si>
  <si>
    <t>Vybourání kanalizačního potrubí DN do 200 mm</t>
  </si>
  <si>
    <t>-324966431</t>
  </si>
  <si>
    <t>969021131R00</t>
  </si>
  <si>
    <t>Vybourání kanalizačního potrubí DN do 300 mm</t>
  </si>
  <si>
    <t>-1454627958</t>
  </si>
  <si>
    <t>-35405651</t>
  </si>
  <si>
    <t>-993014557</t>
  </si>
  <si>
    <t>59691002.A</t>
  </si>
  <si>
    <t>Recyklát betonový fr.16 - 32 mm</t>
  </si>
  <si>
    <t>343073651</t>
  </si>
  <si>
    <t>28654600</t>
  </si>
  <si>
    <t>Koleno kanalizační PP SN12 DN 150/45°</t>
  </si>
  <si>
    <t>-1414395452</t>
  </si>
  <si>
    <t>28654567</t>
  </si>
  <si>
    <t>Odbočka kanalizační plnostěnná PP SN12 DN 200/150 45°</t>
  </si>
  <si>
    <t>628117355</t>
  </si>
  <si>
    <t>28654565</t>
  </si>
  <si>
    <t>Odbočka kanalizační plnostěnná PP SN12 DN 150/150 45°</t>
  </si>
  <si>
    <t>-159628065</t>
  </si>
  <si>
    <t>28614520</t>
  </si>
  <si>
    <t>Trubka kanalizační plnostěnná PP SN 12 DN 150/1000</t>
  </si>
  <si>
    <t>508762571</t>
  </si>
  <si>
    <t>28614524</t>
  </si>
  <si>
    <t>Trubka kanalizační plnostěnná PP SN 12 DN 200/3000</t>
  </si>
  <si>
    <t>505359041</t>
  </si>
  <si>
    <t>VRN - Vedlejší rozpočtové náklady</t>
  </si>
  <si>
    <t>VRN4 - Inženýrská činnost</t>
  </si>
  <si>
    <t>VRN1 - Průzkumné, geodetické a projektové práce</t>
  </si>
  <si>
    <t>VRN3 - Zařízení staveniště</t>
  </si>
  <si>
    <t>VRN4</t>
  </si>
  <si>
    <t>Inženýrská činnost</t>
  </si>
  <si>
    <t>VRN1</t>
  </si>
  <si>
    <t>Průzkumné, geodetické a projektové práce</t>
  </si>
  <si>
    <t>012103000</t>
  </si>
  <si>
    <t>Geodetické práce před výstavbou</t>
  </si>
  <si>
    <t>…</t>
  </si>
  <si>
    <t>1349680359</t>
  </si>
  <si>
    <t>012203000</t>
  </si>
  <si>
    <t>Geodetické práce při provádění stavby</t>
  </si>
  <si>
    <t>387549858</t>
  </si>
  <si>
    <t>012303000</t>
  </si>
  <si>
    <t>Geodetické práce po výstavbě</t>
  </si>
  <si>
    <t>1636559569</t>
  </si>
  <si>
    <t>013254000</t>
  </si>
  <si>
    <t>Dokumentace skutečného provedení stavby</t>
  </si>
  <si>
    <t>1024</t>
  </si>
  <si>
    <t>-1348843421</t>
  </si>
  <si>
    <t>VRN3</t>
  </si>
  <si>
    <t>Zařízení staveniště</t>
  </si>
  <si>
    <t>030001000</t>
  </si>
  <si>
    <t>-1490523890</t>
  </si>
  <si>
    <t>032103000</t>
  </si>
  <si>
    <t>Náklady na stavební buňky</t>
  </si>
  <si>
    <t>-120284026</t>
  </si>
  <si>
    <t>033203000</t>
  </si>
  <si>
    <t>Energie pro zařízení staveniště</t>
  </si>
  <si>
    <t>655558867</t>
  </si>
  <si>
    <t>034103000</t>
  </si>
  <si>
    <t>Oplocení staveniště</t>
  </si>
  <si>
    <t>-1298841232</t>
  </si>
  <si>
    <t>034203000</t>
  </si>
  <si>
    <t>Opatření na ochranu pozemků sousedních se staveništěm</t>
  </si>
  <si>
    <t>-1283243260</t>
  </si>
  <si>
    <t>034503000</t>
  </si>
  <si>
    <t>Informační tabule na staveništi</t>
  </si>
  <si>
    <t>92280746</t>
  </si>
  <si>
    <t>035103001</t>
  </si>
  <si>
    <t>Pronájem ploch</t>
  </si>
  <si>
    <t>172676643</t>
  </si>
  <si>
    <t>039103000</t>
  </si>
  <si>
    <t>Rozebrání, bourání a odvoz zařízení staveniště</t>
  </si>
  <si>
    <t>1019451027</t>
  </si>
  <si>
    <t>043103R</t>
  </si>
  <si>
    <t>Provedení prohlídky a zkoušky právnickou osobou, vydání průkazu způsobilosti</t>
  </si>
  <si>
    <t>-67356009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</si>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</sst>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7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horizontal="left"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4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left"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32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32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34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36</v>
      </c>
      <c r="AO17" s="23"/>
      <c r="AP17" s="23"/>
      <c r="AQ17" s="23"/>
      <c r="AR17" s="21"/>
      <c r="BE17" s="32"/>
      <c r="BS17" s="18" t="s">
        <v>37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51" customHeight="1">
      <c r="B23" s="22"/>
      <c r="C23" s="23"/>
      <c r="D23" s="23"/>
      <c r="E23" s="37" t="s">
        <v>40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41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42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43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44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45</v>
      </c>
      <c r="E29" s="48"/>
      <c r="F29" s="33" t="s">
        <v>46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47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48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49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50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51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52</v>
      </c>
      <c r="U35" s="55"/>
      <c r="V35" s="55"/>
      <c r="W35" s="55"/>
      <c r="X35" s="57" t="s">
        <v>53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54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IV1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Ivanovice na Hané ON - oprava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4. 7. 2019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27.9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SŽDC, s.o., Dlážděná 1003/7, 11000 Praha-N.Město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33</v>
      </c>
      <c r="AJ49" s="41"/>
      <c r="AK49" s="41"/>
      <c r="AL49" s="41"/>
      <c r="AM49" s="74" t="str">
        <f>IF(E17="","",E17)</f>
        <v xml:space="preserve"> DSK PLAN s.r.o., Staňkova 41, Brno</v>
      </c>
      <c r="AN49" s="65"/>
      <c r="AO49" s="65"/>
      <c r="AP49" s="65"/>
      <c r="AQ49" s="41"/>
      <c r="AR49" s="45"/>
      <c r="AS49" s="75" t="s">
        <v>55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31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38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56</v>
      </c>
      <c r="D52" s="88"/>
      <c r="E52" s="88"/>
      <c r="F52" s="88"/>
      <c r="G52" s="88"/>
      <c r="H52" s="89"/>
      <c r="I52" s="90" t="s">
        <v>57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58</v>
      </c>
      <c r="AH52" s="88"/>
      <c r="AI52" s="88"/>
      <c r="AJ52" s="88"/>
      <c r="AK52" s="88"/>
      <c r="AL52" s="88"/>
      <c r="AM52" s="88"/>
      <c r="AN52" s="90" t="s">
        <v>59</v>
      </c>
      <c r="AO52" s="88"/>
      <c r="AP52" s="88"/>
      <c r="AQ52" s="92" t="s">
        <v>60</v>
      </c>
      <c r="AR52" s="45"/>
      <c r="AS52" s="93" t="s">
        <v>61</v>
      </c>
      <c r="AT52" s="94" t="s">
        <v>62</v>
      </c>
      <c r="AU52" s="94" t="s">
        <v>63</v>
      </c>
      <c r="AV52" s="94" t="s">
        <v>64</v>
      </c>
      <c r="AW52" s="94" t="s">
        <v>65</v>
      </c>
      <c r="AX52" s="94" t="s">
        <v>66</v>
      </c>
      <c r="AY52" s="94" t="s">
        <v>67</v>
      </c>
      <c r="AZ52" s="94" t="s">
        <v>68</v>
      </c>
      <c r="BA52" s="94" t="s">
        <v>69</v>
      </c>
      <c r="BB52" s="94" t="s">
        <v>70</v>
      </c>
      <c r="BC52" s="94" t="s">
        <v>71</v>
      </c>
      <c r="BD52" s="95" t="s">
        <v>72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73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ROUND(AG55+AG64,2)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ROUND(AS55+AS64,2)</f>
        <v>0</v>
      </c>
      <c r="AT54" s="107">
        <f>ROUND(SUM(AV54:AW54),2)</f>
        <v>0</v>
      </c>
      <c r="AU54" s="108">
        <f>ROUND(AU55+AU64,5)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ROUND(AZ55+AZ64,2)</f>
        <v>0</v>
      </c>
      <c r="BA54" s="107">
        <f>ROUND(BA55+BA64,2)</f>
        <v>0</v>
      </c>
      <c r="BB54" s="107">
        <f>ROUND(BB55+BB64,2)</f>
        <v>0</v>
      </c>
      <c r="BC54" s="107">
        <f>ROUND(BC55+BC64,2)</f>
        <v>0</v>
      </c>
      <c r="BD54" s="109">
        <f>ROUND(BD55+BD64,2)</f>
        <v>0</v>
      </c>
      <c r="BE54" s="6"/>
      <c r="BS54" s="110" t="s">
        <v>74</v>
      </c>
      <c r="BT54" s="110" t="s">
        <v>75</v>
      </c>
      <c r="BU54" s="111" t="s">
        <v>76</v>
      </c>
      <c r="BV54" s="110" t="s">
        <v>77</v>
      </c>
      <c r="BW54" s="110" t="s">
        <v>5</v>
      </c>
      <c r="BX54" s="110" t="s">
        <v>78</v>
      </c>
      <c r="CL54" s="110" t="s">
        <v>19</v>
      </c>
    </row>
    <row r="55" s="7" customFormat="1" ht="16.5" customHeight="1">
      <c r="A55" s="7"/>
      <c r="B55" s="112"/>
      <c r="C55" s="113"/>
      <c r="D55" s="114" t="s">
        <v>79</v>
      </c>
      <c r="E55" s="114"/>
      <c r="F55" s="114"/>
      <c r="G55" s="114"/>
      <c r="H55" s="114"/>
      <c r="I55" s="115"/>
      <c r="J55" s="114" t="s">
        <v>80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ROUND(AG56+AG62,2)</f>
        <v>0</v>
      </c>
      <c r="AH55" s="115"/>
      <c r="AI55" s="115"/>
      <c r="AJ55" s="115"/>
      <c r="AK55" s="115"/>
      <c r="AL55" s="115"/>
      <c r="AM55" s="115"/>
      <c r="AN55" s="117">
        <f>SUM(AG55,AT55)</f>
        <v>0</v>
      </c>
      <c r="AO55" s="115"/>
      <c r="AP55" s="115"/>
      <c r="AQ55" s="118" t="s">
        <v>81</v>
      </c>
      <c r="AR55" s="119"/>
      <c r="AS55" s="120">
        <f>ROUND(AS56+AS62,2)</f>
        <v>0</v>
      </c>
      <c r="AT55" s="121">
        <f>ROUND(SUM(AV55:AW55),2)</f>
        <v>0</v>
      </c>
      <c r="AU55" s="122">
        <f>ROUND(AU56+AU62,5)</f>
        <v>0</v>
      </c>
      <c r="AV55" s="121">
        <f>ROUND(AZ55*L29,2)</f>
        <v>0</v>
      </c>
      <c r="AW55" s="121">
        <f>ROUND(BA55*L30,2)</f>
        <v>0</v>
      </c>
      <c r="AX55" s="121">
        <f>ROUND(BB55*L29,2)</f>
        <v>0</v>
      </c>
      <c r="AY55" s="121">
        <f>ROUND(BC55*L30,2)</f>
        <v>0</v>
      </c>
      <c r="AZ55" s="121">
        <f>ROUND(AZ56+AZ62,2)</f>
        <v>0</v>
      </c>
      <c r="BA55" s="121">
        <f>ROUND(BA56+BA62,2)</f>
        <v>0</v>
      </c>
      <c r="BB55" s="121">
        <f>ROUND(BB56+BB62,2)</f>
        <v>0</v>
      </c>
      <c r="BC55" s="121">
        <f>ROUND(BC56+BC62,2)</f>
        <v>0</v>
      </c>
      <c r="BD55" s="123">
        <f>ROUND(BD56+BD62,2)</f>
        <v>0</v>
      </c>
      <c r="BE55" s="7"/>
      <c r="BS55" s="124" t="s">
        <v>74</v>
      </c>
      <c r="BT55" s="124" t="s">
        <v>82</v>
      </c>
      <c r="BU55" s="124" t="s">
        <v>76</v>
      </c>
      <c r="BV55" s="124" t="s">
        <v>77</v>
      </c>
      <c r="BW55" s="124" t="s">
        <v>83</v>
      </c>
      <c r="BX55" s="124" t="s">
        <v>5</v>
      </c>
      <c r="CL55" s="124" t="s">
        <v>19</v>
      </c>
      <c r="CM55" s="124" t="s">
        <v>84</v>
      </c>
    </row>
    <row r="56" s="4" customFormat="1" ht="16.5" customHeight="1">
      <c r="A56" s="4"/>
      <c r="B56" s="64"/>
      <c r="C56" s="125"/>
      <c r="D56" s="125"/>
      <c r="E56" s="126" t="s">
        <v>85</v>
      </c>
      <c r="F56" s="126"/>
      <c r="G56" s="126"/>
      <c r="H56" s="126"/>
      <c r="I56" s="126"/>
      <c r="J56" s="125"/>
      <c r="K56" s="126" t="s">
        <v>86</v>
      </c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6"/>
      <c r="AA56" s="126"/>
      <c r="AB56" s="126"/>
      <c r="AC56" s="126"/>
      <c r="AD56" s="126"/>
      <c r="AE56" s="126"/>
      <c r="AF56" s="126"/>
      <c r="AG56" s="127">
        <f>ROUND(SUM(AG57:AG61),2)</f>
        <v>0</v>
      </c>
      <c r="AH56" s="125"/>
      <c r="AI56" s="125"/>
      <c r="AJ56" s="125"/>
      <c r="AK56" s="125"/>
      <c r="AL56" s="125"/>
      <c r="AM56" s="125"/>
      <c r="AN56" s="128">
        <f>SUM(AG56,AT56)</f>
        <v>0</v>
      </c>
      <c r="AO56" s="125"/>
      <c r="AP56" s="125"/>
      <c r="AQ56" s="129" t="s">
        <v>87</v>
      </c>
      <c r="AR56" s="66"/>
      <c r="AS56" s="130">
        <f>ROUND(SUM(AS57:AS61),2)</f>
        <v>0</v>
      </c>
      <c r="AT56" s="131">
        <f>ROUND(SUM(AV56:AW56),2)</f>
        <v>0</v>
      </c>
      <c r="AU56" s="132">
        <f>ROUND(SUM(AU57:AU61),5)</f>
        <v>0</v>
      </c>
      <c r="AV56" s="131">
        <f>ROUND(AZ56*L29,2)</f>
        <v>0</v>
      </c>
      <c r="AW56" s="131">
        <f>ROUND(BA56*L30,2)</f>
        <v>0</v>
      </c>
      <c r="AX56" s="131">
        <f>ROUND(BB56*L29,2)</f>
        <v>0</v>
      </c>
      <c r="AY56" s="131">
        <f>ROUND(BC56*L30,2)</f>
        <v>0</v>
      </c>
      <c r="AZ56" s="131">
        <f>ROUND(SUM(AZ57:AZ61),2)</f>
        <v>0</v>
      </c>
      <c r="BA56" s="131">
        <f>ROUND(SUM(BA57:BA61),2)</f>
        <v>0</v>
      </c>
      <c r="BB56" s="131">
        <f>ROUND(SUM(BB57:BB61),2)</f>
        <v>0</v>
      </c>
      <c r="BC56" s="131">
        <f>ROUND(SUM(BC57:BC61),2)</f>
        <v>0</v>
      </c>
      <c r="BD56" s="133">
        <f>ROUND(SUM(BD57:BD61),2)</f>
        <v>0</v>
      </c>
      <c r="BE56" s="4"/>
      <c r="BS56" s="134" t="s">
        <v>74</v>
      </c>
      <c r="BT56" s="134" t="s">
        <v>84</v>
      </c>
      <c r="BU56" s="134" t="s">
        <v>76</v>
      </c>
      <c r="BV56" s="134" t="s">
        <v>77</v>
      </c>
      <c r="BW56" s="134" t="s">
        <v>88</v>
      </c>
      <c r="BX56" s="134" t="s">
        <v>83</v>
      </c>
      <c r="CL56" s="134" t="s">
        <v>19</v>
      </c>
    </row>
    <row r="57" s="4" customFormat="1" ht="16.5" customHeight="1">
      <c r="A57" s="135" t="s">
        <v>89</v>
      </c>
      <c r="B57" s="64"/>
      <c r="C57" s="125"/>
      <c r="D57" s="125"/>
      <c r="E57" s="125"/>
      <c r="F57" s="126" t="s">
        <v>90</v>
      </c>
      <c r="G57" s="126"/>
      <c r="H57" s="126"/>
      <c r="I57" s="126"/>
      <c r="J57" s="126"/>
      <c r="K57" s="125"/>
      <c r="L57" s="126" t="s">
        <v>91</v>
      </c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6"/>
      <c r="Y57" s="126"/>
      <c r="Z57" s="126"/>
      <c r="AA57" s="126"/>
      <c r="AB57" s="126"/>
      <c r="AC57" s="126"/>
      <c r="AD57" s="126"/>
      <c r="AE57" s="126"/>
      <c r="AF57" s="126"/>
      <c r="AG57" s="128">
        <f>'100 - Stavební část'!J34</f>
        <v>0</v>
      </c>
      <c r="AH57" s="125"/>
      <c r="AI57" s="125"/>
      <c r="AJ57" s="125"/>
      <c r="AK57" s="125"/>
      <c r="AL57" s="125"/>
      <c r="AM57" s="125"/>
      <c r="AN57" s="128">
        <f>SUM(AG57,AT57)</f>
        <v>0</v>
      </c>
      <c r="AO57" s="125"/>
      <c r="AP57" s="125"/>
      <c r="AQ57" s="129" t="s">
        <v>87</v>
      </c>
      <c r="AR57" s="66"/>
      <c r="AS57" s="130">
        <v>0</v>
      </c>
      <c r="AT57" s="131">
        <f>ROUND(SUM(AV57:AW57),2)</f>
        <v>0</v>
      </c>
      <c r="AU57" s="132">
        <f>'100 - Stavební část'!P112</f>
        <v>0</v>
      </c>
      <c r="AV57" s="131">
        <f>'100 - Stavební část'!J37</f>
        <v>0</v>
      </c>
      <c r="AW57" s="131">
        <f>'100 - Stavební část'!J38</f>
        <v>0</v>
      </c>
      <c r="AX57" s="131">
        <f>'100 - Stavební část'!J39</f>
        <v>0</v>
      </c>
      <c r="AY57" s="131">
        <f>'100 - Stavební část'!J40</f>
        <v>0</v>
      </c>
      <c r="AZ57" s="131">
        <f>'100 - Stavební část'!F37</f>
        <v>0</v>
      </c>
      <c r="BA57" s="131">
        <f>'100 - Stavební část'!F38</f>
        <v>0</v>
      </c>
      <c r="BB57" s="131">
        <f>'100 - Stavební část'!F39</f>
        <v>0</v>
      </c>
      <c r="BC57" s="131">
        <f>'100 - Stavební část'!F40</f>
        <v>0</v>
      </c>
      <c r="BD57" s="133">
        <f>'100 - Stavební část'!F41</f>
        <v>0</v>
      </c>
      <c r="BE57" s="4"/>
      <c r="BT57" s="134" t="s">
        <v>92</v>
      </c>
      <c r="BV57" s="134" t="s">
        <v>77</v>
      </c>
      <c r="BW57" s="134" t="s">
        <v>93</v>
      </c>
      <c r="BX57" s="134" t="s">
        <v>88</v>
      </c>
      <c r="CL57" s="134" t="s">
        <v>19</v>
      </c>
    </row>
    <row r="58" s="4" customFormat="1" ht="16.5" customHeight="1">
      <c r="A58" s="135" t="s">
        <v>89</v>
      </c>
      <c r="B58" s="64"/>
      <c r="C58" s="125"/>
      <c r="D58" s="125"/>
      <c r="E58" s="125"/>
      <c r="F58" s="126" t="s">
        <v>94</v>
      </c>
      <c r="G58" s="126"/>
      <c r="H58" s="126"/>
      <c r="I58" s="126"/>
      <c r="J58" s="126"/>
      <c r="K58" s="125"/>
      <c r="L58" s="126" t="s">
        <v>95</v>
      </c>
      <c r="M58" s="126"/>
      <c r="N58" s="126"/>
      <c r="O58" s="126"/>
      <c r="P58" s="126"/>
      <c r="Q58" s="126"/>
      <c r="R58" s="126"/>
      <c r="S58" s="126"/>
      <c r="T58" s="126"/>
      <c r="U58" s="126"/>
      <c r="V58" s="126"/>
      <c r="W58" s="126"/>
      <c r="X58" s="126"/>
      <c r="Y58" s="126"/>
      <c r="Z58" s="126"/>
      <c r="AA58" s="126"/>
      <c r="AB58" s="126"/>
      <c r="AC58" s="126"/>
      <c r="AD58" s="126"/>
      <c r="AE58" s="126"/>
      <c r="AF58" s="126"/>
      <c r="AG58" s="128">
        <f>'300, 800 - ZTI, plyn'!J34</f>
        <v>0</v>
      </c>
      <c r="AH58" s="125"/>
      <c r="AI58" s="125"/>
      <c r="AJ58" s="125"/>
      <c r="AK58" s="125"/>
      <c r="AL58" s="125"/>
      <c r="AM58" s="125"/>
      <c r="AN58" s="128">
        <f>SUM(AG58,AT58)</f>
        <v>0</v>
      </c>
      <c r="AO58" s="125"/>
      <c r="AP58" s="125"/>
      <c r="AQ58" s="129" t="s">
        <v>87</v>
      </c>
      <c r="AR58" s="66"/>
      <c r="AS58" s="130">
        <v>0</v>
      </c>
      <c r="AT58" s="131">
        <f>ROUND(SUM(AV58:AW58),2)</f>
        <v>0</v>
      </c>
      <c r="AU58" s="132">
        <f>'300, 800 - ZTI, plyn'!P114</f>
        <v>0</v>
      </c>
      <c r="AV58" s="131">
        <f>'300, 800 - ZTI, plyn'!J37</f>
        <v>0</v>
      </c>
      <c r="AW58" s="131">
        <f>'300, 800 - ZTI, plyn'!J38</f>
        <v>0</v>
      </c>
      <c r="AX58" s="131">
        <f>'300, 800 - ZTI, plyn'!J39</f>
        <v>0</v>
      </c>
      <c r="AY58" s="131">
        <f>'300, 800 - ZTI, plyn'!J40</f>
        <v>0</v>
      </c>
      <c r="AZ58" s="131">
        <f>'300, 800 - ZTI, plyn'!F37</f>
        <v>0</v>
      </c>
      <c r="BA58" s="131">
        <f>'300, 800 - ZTI, plyn'!F38</f>
        <v>0</v>
      </c>
      <c r="BB58" s="131">
        <f>'300, 800 - ZTI, plyn'!F39</f>
        <v>0</v>
      </c>
      <c r="BC58" s="131">
        <f>'300, 800 - ZTI, plyn'!F40</f>
        <v>0</v>
      </c>
      <c r="BD58" s="133">
        <f>'300, 800 - ZTI, plyn'!F41</f>
        <v>0</v>
      </c>
      <c r="BE58" s="4"/>
      <c r="BT58" s="134" t="s">
        <v>92</v>
      </c>
      <c r="BV58" s="134" t="s">
        <v>77</v>
      </c>
      <c r="BW58" s="134" t="s">
        <v>96</v>
      </c>
      <c r="BX58" s="134" t="s">
        <v>88</v>
      </c>
      <c r="CL58" s="134" t="s">
        <v>19</v>
      </c>
    </row>
    <row r="59" s="4" customFormat="1" ht="16.5" customHeight="1">
      <c r="A59" s="135" t="s">
        <v>89</v>
      </c>
      <c r="B59" s="64"/>
      <c r="C59" s="125"/>
      <c r="D59" s="125"/>
      <c r="E59" s="125"/>
      <c r="F59" s="126" t="s">
        <v>97</v>
      </c>
      <c r="G59" s="126"/>
      <c r="H59" s="126"/>
      <c r="I59" s="126"/>
      <c r="J59" s="126"/>
      <c r="K59" s="125"/>
      <c r="L59" s="126" t="s">
        <v>98</v>
      </c>
      <c r="M59" s="126"/>
      <c r="N59" s="126"/>
      <c r="O59" s="126"/>
      <c r="P59" s="126"/>
      <c r="Q59" s="126"/>
      <c r="R59" s="126"/>
      <c r="S59" s="126"/>
      <c r="T59" s="126"/>
      <c r="U59" s="126"/>
      <c r="V59" s="126"/>
      <c r="W59" s="126"/>
      <c r="X59" s="126"/>
      <c r="Y59" s="126"/>
      <c r="Z59" s="126"/>
      <c r="AA59" s="126"/>
      <c r="AB59" s="126"/>
      <c r="AC59" s="126"/>
      <c r="AD59" s="126"/>
      <c r="AE59" s="126"/>
      <c r="AF59" s="126"/>
      <c r="AG59" s="128">
        <f>'400, 500 - EK'!J34</f>
        <v>0</v>
      </c>
      <c r="AH59" s="125"/>
      <c r="AI59" s="125"/>
      <c r="AJ59" s="125"/>
      <c r="AK59" s="125"/>
      <c r="AL59" s="125"/>
      <c r="AM59" s="125"/>
      <c r="AN59" s="128">
        <f>SUM(AG59,AT59)</f>
        <v>0</v>
      </c>
      <c r="AO59" s="125"/>
      <c r="AP59" s="125"/>
      <c r="AQ59" s="129" t="s">
        <v>87</v>
      </c>
      <c r="AR59" s="66"/>
      <c r="AS59" s="130">
        <v>0</v>
      </c>
      <c r="AT59" s="131">
        <f>ROUND(SUM(AV59:AW59),2)</f>
        <v>0</v>
      </c>
      <c r="AU59" s="132">
        <f>'400, 500 - EK'!P103</f>
        <v>0</v>
      </c>
      <c r="AV59" s="131">
        <f>'400, 500 - EK'!J37</f>
        <v>0</v>
      </c>
      <c r="AW59" s="131">
        <f>'400, 500 - EK'!J38</f>
        <v>0</v>
      </c>
      <c r="AX59" s="131">
        <f>'400, 500 - EK'!J39</f>
        <v>0</v>
      </c>
      <c r="AY59" s="131">
        <f>'400, 500 - EK'!J40</f>
        <v>0</v>
      </c>
      <c r="AZ59" s="131">
        <f>'400, 500 - EK'!F37</f>
        <v>0</v>
      </c>
      <c r="BA59" s="131">
        <f>'400, 500 - EK'!F38</f>
        <v>0</v>
      </c>
      <c r="BB59" s="131">
        <f>'400, 500 - EK'!F39</f>
        <v>0</v>
      </c>
      <c r="BC59" s="131">
        <f>'400, 500 - EK'!F40</f>
        <v>0</v>
      </c>
      <c r="BD59" s="133">
        <f>'400, 500 - EK'!F41</f>
        <v>0</v>
      </c>
      <c r="BE59" s="4"/>
      <c r="BT59" s="134" t="s">
        <v>92</v>
      </c>
      <c r="BV59" s="134" t="s">
        <v>77</v>
      </c>
      <c r="BW59" s="134" t="s">
        <v>99</v>
      </c>
      <c r="BX59" s="134" t="s">
        <v>88</v>
      </c>
      <c r="CL59" s="134" t="s">
        <v>19</v>
      </c>
    </row>
    <row r="60" s="4" customFormat="1" ht="16.5" customHeight="1">
      <c r="A60" s="135" t="s">
        <v>89</v>
      </c>
      <c r="B60" s="64"/>
      <c r="C60" s="125"/>
      <c r="D60" s="125"/>
      <c r="E60" s="125"/>
      <c r="F60" s="126" t="s">
        <v>100</v>
      </c>
      <c r="G60" s="126"/>
      <c r="H60" s="126"/>
      <c r="I60" s="126"/>
      <c r="J60" s="126"/>
      <c r="K60" s="125"/>
      <c r="L60" s="126" t="s">
        <v>101</v>
      </c>
      <c r="M60" s="126"/>
      <c r="N60" s="126"/>
      <c r="O60" s="126"/>
      <c r="P60" s="126"/>
      <c r="Q60" s="126"/>
      <c r="R60" s="126"/>
      <c r="S60" s="126"/>
      <c r="T60" s="126"/>
      <c r="U60" s="126"/>
      <c r="V60" s="126"/>
      <c r="W60" s="126"/>
      <c r="X60" s="126"/>
      <c r="Y60" s="126"/>
      <c r="Z60" s="126"/>
      <c r="AA60" s="126"/>
      <c r="AB60" s="126"/>
      <c r="AC60" s="126"/>
      <c r="AD60" s="126"/>
      <c r="AE60" s="126"/>
      <c r="AF60" s="126"/>
      <c r="AG60" s="128">
        <f>'600 - VZT'!J34</f>
        <v>0</v>
      </c>
      <c r="AH60" s="125"/>
      <c r="AI60" s="125"/>
      <c r="AJ60" s="125"/>
      <c r="AK60" s="125"/>
      <c r="AL60" s="125"/>
      <c r="AM60" s="125"/>
      <c r="AN60" s="128">
        <f>SUM(AG60,AT60)</f>
        <v>0</v>
      </c>
      <c r="AO60" s="125"/>
      <c r="AP60" s="125"/>
      <c r="AQ60" s="129" t="s">
        <v>87</v>
      </c>
      <c r="AR60" s="66"/>
      <c r="AS60" s="130">
        <v>0</v>
      </c>
      <c r="AT60" s="131">
        <f>ROUND(SUM(AV60:AW60),2)</f>
        <v>0</v>
      </c>
      <c r="AU60" s="132">
        <f>'600 - VZT'!P94</f>
        <v>0</v>
      </c>
      <c r="AV60" s="131">
        <f>'600 - VZT'!J37</f>
        <v>0</v>
      </c>
      <c r="AW60" s="131">
        <f>'600 - VZT'!J38</f>
        <v>0</v>
      </c>
      <c r="AX60" s="131">
        <f>'600 - VZT'!J39</f>
        <v>0</v>
      </c>
      <c r="AY60" s="131">
        <f>'600 - VZT'!J40</f>
        <v>0</v>
      </c>
      <c r="AZ60" s="131">
        <f>'600 - VZT'!F37</f>
        <v>0</v>
      </c>
      <c r="BA60" s="131">
        <f>'600 - VZT'!F38</f>
        <v>0</v>
      </c>
      <c r="BB60" s="131">
        <f>'600 - VZT'!F39</f>
        <v>0</v>
      </c>
      <c r="BC60" s="131">
        <f>'600 - VZT'!F40</f>
        <v>0</v>
      </c>
      <c r="BD60" s="133">
        <f>'600 - VZT'!F41</f>
        <v>0</v>
      </c>
      <c r="BE60" s="4"/>
      <c r="BT60" s="134" t="s">
        <v>92</v>
      </c>
      <c r="BV60" s="134" t="s">
        <v>77</v>
      </c>
      <c r="BW60" s="134" t="s">
        <v>102</v>
      </c>
      <c r="BX60" s="134" t="s">
        <v>88</v>
      </c>
      <c r="CL60" s="134" t="s">
        <v>19</v>
      </c>
    </row>
    <row r="61" s="4" customFormat="1" ht="16.5" customHeight="1">
      <c r="A61" s="135" t="s">
        <v>89</v>
      </c>
      <c r="B61" s="64"/>
      <c r="C61" s="125"/>
      <c r="D61" s="125"/>
      <c r="E61" s="125"/>
      <c r="F61" s="126" t="s">
        <v>103</v>
      </c>
      <c r="G61" s="126"/>
      <c r="H61" s="126"/>
      <c r="I61" s="126"/>
      <c r="J61" s="126"/>
      <c r="K61" s="125"/>
      <c r="L61" s="126" t="s">
        <v>104</v>
      </c>
      <c r="M61" s="126"/>
      <c r="N61" s="126"/>
      <c r="O61" s="126"/>
      <c r="P61" s="126"/>
      <c r="Q61" s="126"/>
      <c r="R61" s="126"/>
      <c r="S61" s="126"/>
      <c r="T61" s="126"/>
      <c r="U61" s="126"/>
      <c r="V61" s="126"/>
      <c r="W61" s="126"/>
      <c r="X61" s="126"/>
      <c r="Y61" s="126"/>
      <c r="Z61" s="126"/>
      <c r="AA61" s="126"/>
      <c r="AB61" s="126"/>
      <c r="AC61" s="126"/>
      <c r="AD61" s="126"/>
      <c r="AE61" s="126"/>
      <c r="AF61" s="126"/>
      <c r="AG61" s="128">
        <f>'700 - Vytápění'!J34</f>
        <v>0</v>
      </c>
      <c r="AH61" s="125"/>
      <c r="AI61" s="125"/>
      <c r="AJ61" s="125"/>
      <c r="AK61" s="125"/>
      <c r="AL61" s="125"/>
      <c r="AM61" s="125"/>
      <c r="AN61" s="128">
        <f>SUM(AG61,AT61)</f>
        <v>0</v>
      </c>
      <c r="AO61" s="125"/>
      <c r="AP61" s="125"/>
      <c r="AQ61" s="129" t="s">
        <v>87</v>
      </c>
      <c r="AR61" s="66"/>
      <c r="AS61" s="130">
        <v>0</v>
      </c>
      <c r="AT61" s="131">
        <f>ROUND(SUM(AV61:AW61),2)</f>
        <v>0</v>
      </c>
      <c r="AU61" s="132">
        <f>'700 - Vytápění'!P97</f>
        <v>0</v>
      </c>
      <c r="AV61" s="131">
        <f>'700 - Vytápění'!J37</f>
        <v>0</v>
      </c>
      <c r="AW61" s="131">
        <f>'700 - Vytápění'!J38</f>
        <v>0</v>
      </c>
      <c r="AX61" s="131">
        <f>'700 - Vytápění'!J39</f>
        <v>0</v>
      </c>
      <c r="AY61" s="131">
        <f>'700 - Vytápění'!J40</f>
        <v>0</v>
      </c>
      <c r="AZ61" s="131">
        <f>'700 - Vytápění'!F37</f>
        <v>0</v>
      </c>
      <c r="BA61" s="131">
        <f>'700 - Vytápění'!F38</f>
        <v>0</v>
      </c>
      <c r="BB61" s="131">
        <f>'700 - Vytápění'!F39</f>
        <v>0</v>
      </c>
      <c r="BC61" s="131">
        <f>'700 - Vytápění'!F40</f>
        <v>0</v>
      </c>
      <c r="BD61" s="133">
        <f>'700 - Vytápění'!F41</f>
        <v>0</v>
      </c>
      <c r="BE61" s="4"/>
      <c r="BT61" s="134" t="s">
        <v>92</v>
      </c>
      <c r="BV61" s="134" t="s">
        <v>77</v>
      </c>
      <c r="BW61" s="134" t="s">
        <v>105</v>
      </c>
      <c r="BX61" s="134" t="s">
        <v>88</v>
      </c>
      <c r="CL61" s="134" t="s">
        <v>19</v>
      </c>
    </row>
    <row r="62" s="4" customFormat="1" ht="16.5" customHeight="1">
      <c r="A62" s="4"/>
      <c r="B62" s="64"/>
      <c r="C62" s="125"/>
      <c r="D62" s="125"/>
      <c r="E62" s="126" t="s">
        <v>106</v>
      </c>
      <c r="F62" s="126"/>
      <c r="G62" s="126"/>
      <c r="H62" s="126"/>
      <c r="I62" s="126"/>
      <c r="J62" s="125"/>
      <c r="K62" s="126" t="s">
        <v>107</v>
      </c>
      <c r="L62" s="126"/>
      <c r="M62" s="126"/>
      <c r="N62" s="126"/>
      <c r="O62" s="126"/>
      <c r="P62" s="126"/>
      <c r="Q62" s="126"/>
      <c r="R62" s="126"/>
      <c r="S62" s="126"/>
      <c r="T62" s="126"/>
      <c r="U62" s="126"/>
      <c r="V62" s="126"/>
      <c r="W62" s="126"/>
      <c r="X62" s="126"/>
      <c r="Y62" s="126"/>
      <c r="Z62" s="126"/>
      <c r="AA62" s="126"/>
      <c r="AB62" s="126"/>
      <c r="AC62" s="126"/>
      <c r="AD62" s="126"/>
      <c r="AE62" s="126"/>
      <c r="AF62" s="126"/>
      <c r="AG62" s="127">
        <f>ROUND(AG63,2)</f>
        <v>0</v>
      </c>
      <c r="AH62" s="125"/>
      <c r="AI62" s="125"/>
      <c r="AJ62" s="125"/>
      <c r="AK62" s="125"/>
      <c r="AL62" s="125"/>
      <c r="AM62" s="125"/>
      <c r="AN62" s="128">
        <f>SUM(AG62,AT62)</f>
        <v>0</v>
      </c>
      <c r="AO62" s="125"/>
      <c r="AP62" s="125"/>
      <c r="AQ62" s="129" t="s">
        <v>87</v>
      </c>
      <c r="AR62" s="66"/>
      <c r="AS62" s="130">
        <f>ROUND(AS63,2)</f>
        <v>0</v>
      </c>
      <c r="AT62" s="131">
        <f>ROUND(SUM(AV62:AW62),2)</f>
        <v>0</v>
      </c>
      <c r="AU62" s="132">
        <f>ROUND(AU63,5)</f>
        <v>0</v>
      </c>
      <c r="AV62" s="131">
        <f>ROUND(AZ62*L29,2)</f>
        <v>0</v>
      </c>
      <c r="AW62" s="131">
        <f>ROUND(BA62*L30,2)</f>
        <v>0</v>
      </c>
      <c r="AX62" s="131">
        <f>ROUND(BB62*L29,2)</f>
        <v>0</v>
      </c>
      <c r="AY62" s="131">
        <f>ROUND(BC62*L30,2)</f>
        <v>0</v>
      </c>
      <c r="AZ62" s="131">
        <f>ROUND(AZ63,2)</f>
        <v>0</v>
      </c>
      <c r="BA62" s="131">
        <f>ROUND(BA63,2)</f>
        <v>0</v>
      </c>
      <c r="BB62" s="131">
        <f>ROUND(BB63,2)</f>
        <v>0</v>
      </c>
      <c r="BC62" s="131">
        <f>ROUND(BC63,2)</f>
        <v>0</v>
      </c>
      <c r="BD62" s="133">
        <f>ROUND(BD63,2)</f>
        <v>0</v>
      </c>
      <c r="BE62" s="4"/>
      <c r="BS62" s="134" t="s">
        <v>74</v>
      </c>
      <c r="BT62" s="134" t="s">
        <v>84</v>
      </c>
      <c r="BU62" s="134" t="s">
        <v>76</v>
      </c>
      <c r="BV62" s="134" t="s">
        <v>77</v>
      </c>
      <c r="BW62" s="134" t="s">
        <v>108</v>
      </c>
      <c r="BX62" s="134" t="s">
        <v>83</v>
      </c>
      <c r="CL62" s="134" t="s">
        <v>19</v>
      </c>
    </row>
    <row r="63" s="4" customFormat="1" ht="16.5" customHeight="1">
      <c r="A63" s="135" t="s">
        <v>89</v>
      </c>
      <c r="B63" s="64"/>
      <c r="C63" s="125"/>
      <c r="D63" s="125"/>
      <c r="E63" s="125"/>
      <c r="F63" s="126" t="s">
        <v>79</v>
      </c>
      <c r="G63" s="126"/>
      <c r="H63" s="126"/>
      <c r="I63" s="126"/>
      <c r="J63" s="126"/>
      <c r="K63" s="125"/>
      <c r="L63" s="126" t="s">
        <v>107</v>
      </c>
      <c r="M63" s="126"/>
      <c r="N63" s="126"/>
      <c r="O63" s="126"/>
      <c r="P63" s="126"/>
      <c r="Q63" s="126"/>
      <c r="R63" s="126"/>
      <c r="S63" s="126"/>
      <c r="T63" s="126"/>
      <c r="U63" s="126"/>
      <c r="V63" s="126"/>
      <c r="W63" s="126"/>
      <c r="X63" s="126"/>
      <c r="Y63" s="126"/>
      <c r="Z63" s="126"/>
      <c r="AA63" s="126"/>
      <c r="AB63" s="126"/>
      <c r="AC63" s="126"/>
      <c r="AD63" s="126"/>
      <c r="AE63" s="126"/>
      <c r="AF63" s="126"/>
      <c r="AG63" s="128">
        <f>'01 - Oprava venkovní kana...'!J34</f>
        <v>0</v>
      </c>
      <c r="AH63" s="125"/>
      <c r="AI63" s="125"/>
      <c r="AJ63" s="125"/>
      <c r="AK63" s="125"/>
      <c r="AL63" s="125"/>
      <c r="AM63" s="125"/>
      <c r="AN63" s="128">
        <f>SUM(AG63,AT63)</f>
        <v>0</v>
      </c>
      <c r="AO63" s="125"/>
      <c r="AP63" s="125"/>
      <c r="AQ63" s="129" t="s">
        <v>87</v>
      </c>
      <c r="AR63" s="66"/>
      <c r="AS63" s="130">
        <v>0</v>
      </c>
      <c r="AT63" s="131">
        <f>ROUND(SUM(AV63:AW63),2)</f>
        <v>0</v>
      </c>
      <c r="AU63" s="132">
        <f>'01 - Oprava venkovní kana...'!P111</f>
        <v>0</v>
      </c>
      <c r="AV63" s="131">
        <f>'01 - Oprava venkovní kana...'!J37</f>
        <v>0</v>
      </c>
      <c r="AW63" s="131">
        <f>'01 - Oprava venkovní kana...'!J38</f>
        <v>0</v>
      </c>
      <c r="AX63" s="131">
        <f>'01 - Oprava venkovní kana...'!J39</f>
        <v>0</v>
      </c>
      <c r="AY63" s="131">
        <f>'01 - Oprava venkovní kana...'!J40</f>
        <v>0</v>
      </c>
      <c r="AZ63" s="131">
        <f>'01 - Oprava venkovní kana...'!F37</f>
        <v>0</v>
      </c>
      <c r="BA63" s="131">
        <f>'01 - Oprava venkovní kana...'!F38</f>
        <v>0</v>
      </c>
      <c r="BB63" s="131">
        <f>'01 - Oprava venkovní kana...'!F39</f>
        <v>0</v>
      </c>
      <c r="BC63" s="131">
        <f>'01 - Oprava venkovní kana...'!F40</f>
        <v>0</v>
      </c>
      <c r="BD63" s="133">
        <f>'01 - Oprava venkovní kana...'!F41</f>
        <v>0</v>
      </c>
      <c r="BE63" s="4"/>
      <c r="BT63" s="134" t="s">
        <v>92</v>
      </c>
      <c r="BV63" s="134" t="s">
        <v>77</v>
      </c>
      <c r="BW63" s="134" t="s">
        <v>109</v>
      </c>
      <c r="BX63" s="134" t="s">
        <v>108</v>
      </c>
      <c r="CL63" s="134" t="s">
        <v>19</v>
      </c>
    </row>
    <row r="64" s="7" customFormat="1" ht="16.5" customHeight="1">
      <c r="A64" s="135" t="s">
        <v>89</v>
      </c>
      <c r="B64" s="112"/>
      <c r="C64" s="113"/>
      <c r="D64" s="114" t="s">
        <v>110</v>
      </c>
      <c r="E64" s="114"/>
      <c r="F64" s="114"/>
      <c r="G64" s="114"/>
      <c r="H64" s="114"/>
      <c r="I64" s="115"/>
      <c r="J64" s="114" t="s">
        <v>111</v>
      </c>
      <c r="K64" s="114"/>
      <c r="L64" s="114"/>
      <c r="M64" s="114"/>
      <c r="N64" s="114"/>
      <c r="O64" s="114"/>
      <c r="P64" s="114"/>
      <c r="Q64" s="114"/>
      <c r="R64" s="114"/>
      <c r="S64" s="114"/>
      <c r="T64" s="114"/>
      <c r="U64" s="114"/>
      <c r="V64" s="114"/>
      <c r="W64" s="114"/>
      <c r="X64" s="114"/>
      <c r="Y64" s="114"/>
      <c r="Z64" s="114"/>
      <c r="AA64" s="114"/>
      <c r="AB64" s="114"/>
      <c r="AC64" s="114"/>
      <c r="AD64" s="114"/>
      <c r="AE64" s="114"/>
      <c r="AF64" s="114"/>
      <c r="AG64" s="117">
        <f>'VRN - Vedlejší rozpočtové...'!J30</f>
        <v>0</v>
      </c>
      <c r="AH64" s="115"/>
      <c r="AI64" s="115"/>
      <c r="AJ64" s="115"/>
      <c r="AK64" s="115"/>
      <c r="AL64" s="115"/>
      <c r="AM64" s="115"/>
      <c r="AN64" s="117">
        <f>SUM(AG64,AT64)</f>
        <v>0</v>
      </c>
      <c r="AO64" s="115"/>
      <c r="AP64" s="115"/>
      <c r="AQ64" s="118" t="s">
        <v>81</v>
      </c>
      <c r="AR64" s="119"/>
      <c r="AS64" s="136">
        <v>0</v>
      </c>
      <c r="AT64" s="137">
        <f>ROUND(SUM(AV64:AW64),2)</f>
        <v>0</v>
      </c>
      <c r="AU64" s="138">
        <f>'VRN - Vedlejší rozpočtové...'!P83</f>
        <v>0</v>
      </c>
      <c r="AV64" s="137">
        <f>'VRN - Vedlejší rozpočtové...'!J33</f>
        <v>0</v>
      </c>
      <c r="AW64" s="137">
        <f>'VRN - Vedlejší rozpočtové...'!J34</f>
        <v>0</v>
      </c>
      <c r="AX64" s="137">
        <f>'VRN - Vedlejší rozpočtové...'!J35</f>
        <v>0</v>
      </c>
      <c r="AY64" s="137">
        <f>'VRN - Vedlejší rozpočtové...'!J36</f>
        <v>0</v>
      </c>
      <c r="AZ64" s="137">
        <f>'VRN - Vedlejší rozpočtové...'!F33</f>
        <v>0</v>
      </c>
      <c r="BA64" s="137">
        <f>'VRN - Vedlejší rozpočtové...'!F34</f>
        <v>0</v>
      </c>
      <c r="BB64" s="137">
        <f>'VRN - Vedlejší rozpočtové...'!F35</f>
        <v>0</v>
      </c>
      <c r="BC64" s="137">
        <f>'VRN - Vedlejší rozpočtové...'!F36</f>
        <v>0</v>
      </c>
      <c r="BD64" s="139">
        <f>'VRN - Vedlejší rozpočtové...'!F37</f>
        <v>0</v>
      </c>
      <c r="BE64" s="7"/>
      <c r="BT64" s="124" t="s">
        <v>82</v>
      </c>
      <c r="BV64" s="124" t="s">
        <v>77</v>
      </c>
      <c r="BW64" s="124" t="s">
        <v>112</v>
      </c>
      <c r="BX64" s="124" t="s">
        <v>5</v>
      </c>
      <c r="CL64" s="124" t="s">
        <v>19</v>
      </c>
      <c r="CM64" s="124" t="s">
        <v>82</v>
      </c>
    </row>
    <row r="65" s="2" customFormat="1" ht="30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1"/>
      <c r="AO65" s="41"/>
      <c r="AP65" s="41"/>
      <c r="AQ65" s="41"/>
      <c r="AR65" s="45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61"/>
      <c r="AL66" s="61"/>
      <c r="AM66" s="61"/>
      <c r="AN66" s="61"/>
      <c r="AO66" s="61"/>
      <c r="AP66" s="61"/>
      <c r="AQ66" s="61"/>
      <c r="AR66" s="45"/>
      <c r="AS66" s="39"/>
      <c r="AT66" s="39"/>
      <c r="AU66" s="39"/>
      <c r="AV66" s="39"/>
      <c r="AW66" s="39"/>
      <c r="AX66" s="39"/>
      <c r="AY66" s="39"/>
      <c r="AZ66" s="39"/>
      <c r="BA66" s="39"/>
      <c r="BB66" s="39"/>
      <c r="BC66" s="39"/>
      <c r="BD66" s="39"/>
      <c r="BE66" s="39"/>
    </row>
  </sheetData>
  <sheetProtection sheet="1" formatColumns="0" formatRows="0" objects="1" scenarios="1" spinCount="100000" saltValue="5mts2pGmM8bUtSvWotd/3EyYwLc8sz3Hx1qZtc6QtGVT8/YiPLaPctaFCepjDeZZQKCsGLqHldweiJf/EftKIw==" hashValue="9Roy5kFS0Q34ej8FtOKvfWjsazQrPw+v24RRcKZ3RUEkY7y3jjryaLvjsY5f5nbIpAbmEqAj1auOVLOHDixa3Q==" algorithmName="SHA-512" password="CC35"/>
  <mergeCells count="78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61:AP61"/>
    <mergeCell ref="AN58:AP58"/>
    <mergeCell ref="AN59:AP59"/>
    <mergeCell ref="AN60:AP60"/>
    <mergeCell ref="AN62:AP62"/>
    <mergeCell ref="AN63:AP63"/>
    <mergeCell ref="AN64:AP64"/>
    <mergeCell ref="E62:I62"/>
    <mergeCell ref="D55:H55"/>
    <mergeCell ref="E56:I56"/>
    <mergeCell ref="F57:J57"/>
    <mergeCell ref="F58:J58"/>
    <mergeCell ref="F59:J59"/>
    <mergeCell ref="F60:J60"/>
    <mergeCell ref="F61:J61"/>
    <mergeCell ref="F63:J63"/>
    <mergeCell ref="D64:H64"/>
    <mergeCell ref="AG64:AM64"/>
    <mergeCell ref="AG63:AM63"/>
    <mergeCell ref="C52:G52"/>
    <mergeCell ref="I52:AF52"/>
    <mergeCell ref="J55:AF55"/>
    <mergeCell ref="K56:AF56"/>
    <mergeCell ref="L57:AF57"/>
    <mergeCell ref="L58:AF58"/>
    <mergeCell ref="L59:AF59"/>
    <mergeCell ref="L60:AF60"/>
    <mergeCell ref="L61:AF61"/>
    <mergeCell ref="K62:AF62"/>
    <mergeCell ref="L63:AF63"/>
    <mergeCell ref="J64:AF64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8:AM58"/>
    <mergeCell ref="AG59:AM59"/>
    <mergeCell ref="AG60:AM60"/>
    <mergeCell ref="AG61:AM61"/>
    <mergeCell ref="AG62:AM62"/>
    <mergeCell ref="AG54:AM54"/>
    <mergeCell ref="AN54:AP54"/>
  </mergeCells>
  <hyperlinks>
    <hyperlink ref="A57" location="'100 - Stavební část'!C2" display="/"/>
    <hyperlink ref="A58" location="'300, 800 - ZTI, plyn'!C2" display="/"/>
    <hyperlink ref="A59" location="'400, 500 - EK'!C2" display="/"/>
    <hyperlink ref="A60" location="'600 - VZT'!C2" display="/"/>
    <hyperlink ref="A61" location="'700 - Vytápění'!C2" display="/"/>
    <hyperlink ref="A63" location="'01 - Oprava venkovní kana...'!C2" display="/"/>
    <hyperlink ref="A64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40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21"/>
      <c r="AT3" s="18" t="s">
        <v>84</v>
      </c>
    </row>
    <row r="4" s="1" customFormat="1" ht="24.96" customHeight="1">
      <c r="B4" s="21"/>
      <c r="D4" s="144" t="s">
        <v>113</v>
      </c>
      <c r="I4" s="140"/>
      <c r="L4" s="21"/>
      <c r="M4" s="145" t="s">
        <v>10</v>
      </c>
      <c r="AT4" s="18" t="s">
        <v>4</v>
      </c>
    </row>
    <row r="5" s="1" customFormat="1" ht="6.96" customHeight="1">
      <c r="B5" s="21"/>
      <c r="I5" s="140"/>
      <c r="L5" s="21"/>
    </row>
    <row r="6" s="1" customFormat="1" ht="12" customHeight="1">
      <c r="B6" s="21"/>
      <c r="D6" s="146" t="s">
        <v>16</v>
      </c>
      <c r="I6" s="140"/>
      <c r="L6" s="21"/>
    </row>
    <row r="7" s="1" customFormat="1" ht="16.5" customHeight="1">
      <c r="B7" s="21"/>
      <c r="E7" s="147" t="str">
        <f>'Rekapitulace stavby'!K6</f>
        <v>Ivanovice na Hané ON - oprava</v>
      </c>
      <c r="F7" s="146"/>
      <c r="G7" s="146"/>
      <c r="H7" s="146"/>
      <c r="I7" s="140"/>
      <c r="L7" s="21"/>
    </row>
    <row r="8">
      <c r="B8" s="21"/>
      <c r="D8" s="146" t="s">
        <v>114</v>
      </c>
      <c r="L8" s="21"/>
    </row>
    <row r="9" s="1" customFormat="1" ht="16.5" customHeight="1">
      <c r="B9" s="21"/>
      <c r="E9" s="147" t="s">
        <v>115</v>
      </c>
      <c r="F9" s="1"/>
      <c r="G9" s="1"/>
      <c r="H9" s="1"/>
      <c r="I9" s="140"/>
      <c r="L9" s="21"/>
    </row>
    <row r="10" s="1" customFormat="1" ht="12" customHeight="1">
      <c r="B10" s="21"/>
      <c r="D10" s="146" t="s">
        <v>116</v>
      </c>
      <c r="I10" s="140"/>
      <c r="L10" s="21"/>
    </row>
    <row r="11" s="2" customFormat="1" ht="16.5" customHeight="1">
      <c r="A11" s="39"/>
      <c r="B11" s="45"/>
      <c r="C11" s="39"/>
      <c r="D11" s="39"/>
      <c r="E11" s="148" t="s">
        <v>117</v>
      </c>
      <c r="F11" s="39"/>
      <c r="G11" s="39"/>
      <c r="H11" s="39"/>
      <c r="I11" s="149"/>
      <c r="J11" s="39"/>
      <c r="K11" s="39"/>
      <c r="L11" s="15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6" t="s">
        <v>118</v>
      </c>
      <c r="E12" s="39"/>
      <c r="F12" s="39"/>
      <c r="G12" s="39"/>
      <c r="H12" s="39"/>
      <c r="I12" s="149"/>
      <c r="J12" s="39"/>
      <c r="K12" s="39"/>
      <c r="L12" s="15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1" t="s">
        <v>119</v>
      </c>
      <c r="F13" s="39"/>
      <c r="G13" s="39"/>
      <c r="H13" s="39"/>
      <c r="I13" s="149"/>
      <c r="J13" s="39"/>
      <c r="K13" s="39"/>
      <c r="L13" s="15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149"/>
      <c r="J14" s="39"/>
      <c r="K14" s="39"/>
      <c r="L14" s="15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6" t="s">
        <v>18</v>
      </c>
      <c r="E15" s="39"/>
      <c r="F15" s="134" t="s">
        <v>19</v>
      </c>
      <c r="G15" s="39"/>
      <c r="H15" s="39"/>
      <c r="I15" s="152" t="s">
        <v>20</v>
      </c>
      <c r="J15" s="134" t="s">
        <v>19</v>
      </c>
      <c r="K15" s="39"/>
      <c r="L15" s="15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6" t="s">
        <v>21</v>
      </c>
      <c r="E16" s="39"/>
      <c r="F16" s="134" t="s">
        <v>22</v>
      </c>
      <c r="G16" s="39"/>
      <c r="H16" s="39"/>
      <c r="I16" s="152" t="s">
        <v>23</v>
      </c>
      <c r="J16" s="153" t="str">
        <f>'Rekapitulace stavby'!AN8</f>
        <v>4. 7. 2019</v>
      </c>
      <c r="K16" s="39"/>
      <c r="L16" s="15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149"/>
      <c r="J17" s="39"/>
      <c r="K17" s="39"/>
      <c r="L17" s="15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6" t="s">
        <v>25</v>
      </c>
      <c r="E18" s="39"/>
      <c r="F18" s="39"/>
      <c r="G18" s="39"/>
      <c r="H18" s="39"/>
      <c r="I18" s="152" t="s">
        <v>26</v>
      </c>
      <c r="J18" s="134" t="s">
        <v>27</v>
      </c>
      <c r="K18" s="39"/>
      <c r="L18" s="15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">
        <v>28</v>
      </c>
      <c r="F19" s="39"/>
      <c r="G19" s="39"/>
      <c r="H19" s="39"/>
      <c r="I19" s="152" t="s">
        <v>29</v>
      </c>
      <c r="J19" s="134" t="s">
        <v>30</v>
      </c>
      <c r="K19" s="39"/>
      <c r="L19" s="15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149"/>
      <c r="J20" s="39"/>
      <c r="K20" s="39"/>
      <c r="L20" s="15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6" t="s">
        <v>31</v>
      </c>
      <c r="E21" s="39"/>
      <c r="F21" s="39"/>
      <c r="G21" s="39"/>
      <c r="H21" s="39"/>
      <c r="I21" s="152" t="s">
        <v>26</v>
      </c>
      <c r="J21" s="34" t="str">
        <f>'Rekapitulace stavby'!AN13</f>
        <v>Vyplň údaj</v>
      </c>
      <c r="K21" s="39"/>
      <c r="L21" s="15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4"/>
      <c r="G22" s="134"/>
      <c r="H22" s="134"/>
      <c r="I22" s="152" t="s">
        <v>29</v>
      </c>
      <c r="J22" s="34" t="str">
        <f>'Rekapitulace stavby'!AN14</f>
        <v>Vyplň údaj</v>
      </c>
      <c r="K22" s="39"/>
      <c r="L22" s="15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149"/>
      <c r="J23" s="39"/>
      <c r="K23" s="39"/>
      <c r="L23" s="15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6" t="s">
        <v>33</v>
      </c>
      <c r="E24" s="39"/>
      <c r="F24" s="39"/>
      <c r="G24" s="39"/>
      <c r="H24" s="39"/>
      <c r="I24" s="152" t="s">
        <v>26</v>
      </c>
      <c r="J24" s="134" t="s">
        <v>34</v>
      </c>
      <c r="K24" s="39"/>
      <c r="L24" s="15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4" t="s">
        <v>35</v>
      </c>
      <c r="F25" s="39"/>
      <c r="G25" s="39"/>
      <c r="H25" s="39"/>
      <c r="I25" s="152" t="s">
        <v>29</v>
      </c>
      <c r="J25" s="134" t="s">
        <v>36</v>
      </c>
      <c r="K25" s="39"/>
      <c r="L25" s="15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149"/>
      <c r="J26" s="39"/>
      <c r="K26" s="39"/>
      <c r="L26" s="15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6" t="s">
        <v>38</v>
      </c>
      <c r="E27" s="39"/>
      <c r="F27" s="39"/>
      <c r="G27" s="39"/>
      <c r="H27" s="39"/>
      <c r="I27" s="152" t="s">
        <v>26</v>
      </c>
      <c r="J27" s="134" t="str">
        <f>IF('Rekapitulace stavby'!AN19="","",'Rekapitulace stavby'!AN19)</f>
        <v/>
      </c>
      <c r="K27" s="39"/>
      <c r="L27" s="150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4" t="str">
        <f>IF('Rekapitulace stavby'!E20="","",'Rekapitulace stavby'!E20)</f>
        <v xml:space="preserve"> </v>
      </c>
      <c r="F28" s="39"/>
      <c r="G28" s="39"/>
      <c r="H28" s="39"/>
      <c r="I28" s="152" t="s">
        <v>29</v>
      </c>
      <c r="J28" s="134" t="str">
        <f>IF('Rekapitulace stavby'!AN20="","",'Rekapitulace stavby'!AN20)</f>
        <v/>
      </c>
      <c r="K28" s="39"/>
      <c r="L28" s="15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149"/>
      <c r="J29" s="39"/>
      <c r="K29" s="39"/>
      <c r="L29" s="15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6" t="s">
        <v>39</v>
      </c>
      <c r="E30" s="39"/>
      <c r="F30" s="39"/>
      <c r="G30" s="39"/>
      <c r="H30" s="39"/>
      <c r="I30" s="149"/>
      <c r="J30" s="39"/>
      <c r="K30" s="39"/>
      <c r="L30" s="15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89.25" customHeight="1">
      <c r="A31" s="154"/>
      <c r="B31" s="155"/>
      <c r="C31" s="154"/>
      <c r="D31" s="154"/>
      <c r="E31" s="156" t="s">
        <v>40</v>
      </c>
      <c r="F31" s="156"/>
      <c r="G31" s="156"/>
      <c r="H31" s="156"/>
      <c r="I31" s="157"/>
      <c r="J31" s="154"/>
      <c r="K31" s="154"/>
      <c r="L31" s="158"/>
      <c r="S31" s="154"/>
      <c r="T31" s="154"/>
      <c r="U31" s="154"/>
      <c r="V31" s="154"/>
      <c r="W31" s="154"/>
      <c r="X31" s="154"/>
      <c r="Y31" s="154"/>
      <c r="Z31" s="154"/>
      <c r="AA31" s="154"/>
      <c r="AB31" s="154"/>
      <c r="AC31" s="154"/>
      <c r="AD31" s="154"/>
      <c r="AE31" s="154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149"/>
      <c r="J32" s="39"/>
      <c r="K32" s="39"/>
      <c r="L32" s="15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60"/>
      <c r="J33" s="159"/>
      <c r="K33" s="159"/>
      <c r="L33" s="15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1" t="s">
        <v>41</v>
      </c>
      <c r="E34" s="39"/>
      <c r="F34" s="39"/>
      <c r="G34" s="39"/>
      <c r="H34" s="39"/>
      <c r="I34" s="149"/>
      <c r="J34" s="162">
        <f>ROUND(J112, 2)</f>
        <v>0</v>
      </c>
      <c r="K34" s="39"/>
      <c r="L34" s="15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9"/>
      <c r="E35" s="159"/>
      <c r="F35" s="159"/>
      <c r="G35" s="159"/>
      <c r="H35" s="159"/>
      <c r="I35" s="160"/>
      <c r="J35" s="159"/>
      <c r="K35" s="159"/>
      <c r="L35" s="15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3" t="s">
        <v>43</v>
      </c>
      <c r="G36" s="39"/>
      <c r="H36" s="39"/>
      <c r="I36" s="164" t="s">
        <v>42</v>
      </c>
      <c r="J36" s="163" t="s">
        <v>44</v>
      </c>
      <c r="K36" s="39"/>
      <c r="L36" s="15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48" t="s">
        <v>45</v>
      </c>
      <c r="E37" s="146" t="s">
        <v>46</v>
      </c>
      <c r="F37" s="165">
        <f>ROUND((SUM(BE112:BE867)),  2)</f>
        <v>0</v>
      </c>
      <c r="G37" s="39"/>
      <c r="H37" s="39"/>
      <c r="I37" s="166">
        <v>0.20999999999999999</v>
      </c>
      <c r="J37" s="165">
        <f>ROUND(((SUM(BE112:BE867))*I37),  2)</f>
        <v>0</v>
      </c>
      <c r="K37" s="39"/>
      <c r="L37" s="15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6" t="s">
        <v>47</v>
      </c>
      <c r="F38" s="165">
        <f>ROUND((SUM(BF112:BF867)),  2)</f>
        <v>0</v>
      </c>
      <c r="G38" s="39"/>
      <c r="H38" s="39"/>
      <c r="I38" s="166">
        <v>0.14999999999999999</v>
      </c>
      <c r="J38" s="165">
        <f>ROUND(((SUM(BF112:BF867))*I38),  2)</f>
        <v>0</v>
      </c>
      <c r="K38" s="39"/>
      <c r="L38" s="15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6" t="s">
        <v>48</v>
      </c>
      <c r="F39" s="165">
        <f>ROUND((SUM(BG112:BG867)),  2)</f>
        <v>0</v>
      </c>
      <c r="G39" s="39"/>
      <c r="H39" s="39"/>
      <c r="I39" s="166">
        <v>0.20999999999999999</v>
      </c>
      <c r="J39" s="165">
        <f>0</f>
        <v>0</v>
      </c>
      <c r="K39" s="39"/>
      <c r="L39" s="15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6" t="s">
        <v>49</v>
      </c>
      <c r="F40" s="165">
        <f>ROUND((SUM(BH112:BH867)),  2)</f>
        <v>0</v>
      </c>
      <c r="G40" s="39"/>
      <c r="H40" s="39"/>
      <c r="I40" s="166">
        <v>0.14999999999999999</v>
      </c>
      <c r="J40" s="165">
        <f>0</f>
        <v>0</v>
      </c>
      <c r="K40" s="39"/>
      <c r="L40" s="15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6" t="s">
        <v>50</v>
      </c>
      <c r="F41" s="165">
        <f>ROUND((SUM(BI112:BI867)),  2)</f>
        <v>0</v>
      </c>
      <c r="G41" s="39"/>
      <c r="H41" s="39"/>
      <c r="I41" s="166">
        <v>0</v>
      </c>
      <c r="J41" s="165">
        <f>0</f>
        <v>0</v>
      </c>
      <c r="K41" s="39"/>
      <c r="L41" s="150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149"/>
      <c r="J42" s="39"/>
      <c r="K42" s="39"/>
      <c r="L42" s="150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7"/>
      <c r="D43" s="168" t="s">
        <v>51</v>
      </c>
      <c r="E43" s="169"/>
      <c r="F43" s="169"/>
      <c r="G43" s="170" t="s">
        <v>52</v>
      </c>
      <c r="H43" s="171" t="s">
        <v>53</v>
      </c>
      <c r="I43" s="172"/>
      <c r="J43" s="173">
        <f>SUM(J34:J41)</f>
        <v>0</v>
      </c>
      <c r="K43" s="174"/>
      <c r="L43" s="150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75"/>
      <c r="C44" s="176"/>
      <c r="D44" s="176"/>
      <c r="E44" s="176"/>
      <c r="F44" s="176"/>
      <c r="G44" s="176"/>
      <c r="H44" s="176"/>
      <c r="I44" s="177"/>
      <c r="J44" s="176"/>
      <c r="K44" s="176"/>
      <c r="L44" s="150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78"/>
      <c r="C48" s="179"/>
      <c r="D48" s="179"/>
      <c r="E48" s="179"/>
      <c r="F48" s="179"/>
      <c r="G48" s="179"/>
      <c r="H48" s="179"/>
      <c r="I48" s="180"/>
      <c r="J48" s="179"/>
      <c r="K48" s="179"/>
      <c r="L48" s="150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120</v>
      </c>
      <c r="D49" s="41"/>
      <c r="E49" s="41"/>
      <c r="F49" s="41"/>
      <c r="G49" s="41"/>
      <c r="H49" s="41"/>
      <c r="I49" s="149"/>
      <c r="J49" s="41"/>
      <c r="K49" s="41"/>
      <c r="L49" s="150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149"/>
      <c r="J50" s="41"/>
      <c r="K50" s="41"/>
      <c r="L50" s="150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149"/>
      <c r="J51" s="41"/>
      <c r="K51" s="41"/>
      <c r="L51" s="150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181" t="str">
        <f>E7</f>
        <v>Ivanovice na Hané ON - oprava</v>
      </c>
      <c r="F52" s="33"/>
      <c r="G52" s="33"/>
      <c r="H52" s="33"/>
      <c r="I52" s="149"/>
      <c r="J52" s="41"/>
      <c r="K52" s="41"/>
      <c r="L52" s="150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114</v>
      </c>
      <c r="D53" s="23"/>
      <c r="E53" s="23"/>
      <c r="F53" s="23"/>
      <c r="G53" s="23"/>
      <c r="H53" s="23"/>
      <c r="I53" s="140"/>
      <c r="J53" s="23"/>
      <c r="K53" s="23"/>
      <c r="L53" s="21"/>
    </row>
    <row r="54" s="1" customFormat="1" ht="16.5" customHeight="1">
      <c r="B54" s="22"/>
      <c r="C54" s="23"/>
      <c r="D54" s="23"/>
      <c r="E54" s="181" t="s">
        <v>115</v>
      </c>
      <c r="F54" s="23"/>
      <c r="G54" s="23"/>
      <c r="H54" s="23"/>
      <c r="I54" s="140"/>
      <c r="J54" s="23"/>
      <c r="K54" s="23"/>
      <c r="L54" s="21"/>
    </row>
    <row r="55" s="1" customFormat="1" ht="12" customHeight="1">
      <c r="B55" s="22"/>
      <c r="C55" s="33" t="s">
        <v>116</v>
      </c>
      <c r="D55" s="23"/>
      <c r="E55" s="23"/>
      <c r="F55" s="23"/>
      <c r="G55" s="23"/>
      <c r="H55" s="23"/>
      <c r="I55" s="140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182" t="s">
        <v>117</v>
      </c>
      <c r="F56" s="41"/>
      <c r="G56" s="41"/>
      <c r="H56" s="41"/>
      <c r="I56" s="149"/>
      <c r="J56" s="41"/>
      <c r="K56" s="41"/>
      <c r="L56" s="150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118</v>
      </c>
      <c r="D57" s="41"/>
      <c r="E57" s="41"/>
      <c r="F57" s="41"/>
      <c r="G57" s="41"/>
      <c r="H57" s="41"/>
      <c r="I57" s="149"/>
      <c r="J57" s="41"/>
      <c r="K57" s="41"/>
      <c r="L57" s="150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0" t="str">
        <f>E13</f>
        <v>100 - Stavební část</v>
      </c>
      <c r="F58" s="41"/>
      <c r="G58" s="41"/>
      <c r="H58" s="41"/>
      <c r="I58" s="149"/>
      <c r="J58" s="41"/>
      <c r="K58" s="41"/>
      <c r="L58" s="150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149"/>
      <c r="J59" s="41"/>
      <c r="K59" s="41"/>
      <c r="L59" s="150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 xml:space="preserve"> </v>
      </c>
      <c r="G60" s="41"/>
      <c r="H60" s="41"/>
      <c r="I60" s="152" t="s">
        <v>23</v>
      </c>
      <c r="J60" s="73" t="str">
        <f>IF(J16="","",J16)</f>
        <v>4. 7. 2019</v>
      </c>
      <c r="K60" s="41"/>
      <c r="L60" s="150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149"/>
      <c r="J61" s="41"/>
      <c r="K61" s="41"/>
      <c r="L61" s="15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27.9" customHeight="1">
      <c r="A62" s="39"/>
      <c r="B62" s="40"/>
      <c r="C62" s="33" t="s">
        <v>25</v>
      </c>
      <c r="D62" s="41"/>
      <c r="E62" s="41"/>
      <c r="F62" s="28" t="str">
        <f>E19</f>
        <v>SŽDC, s.o., Dlážděná 1003/7, 11000 Praha-N.Město</v>
      </c>
      <c r="G62" s="41"/>
      <c r="H62" s="41"/>
      <c r="I62" s="152" t="s">
        <v>33</v>
      </c>
      <c r="J62" s="37" t="str">
        <f>E25</f>
        <v xml:space="preserve"> DSK PLAN s.r.o., Staňkova 41, Brno</v>
      </c>
      <c r="K62" s="41"/>
      <c r="L62" s="150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31</v>
      </c>
      <c r="D63" s="41"/>
      <c r="E63" s="41"/>
      <c r="F63" s="28" t="str">
        <f>IF(E22="","",E22)</f>
        <v>Vyplň údaj</v>
      </c>
      <c r="G63" s="41"/>
      <c r="H63" s="41"/>
      <c r="I63" s="152" t="s">
        <v>38</v>
      </c>
      <c r="J63" s="37" t="str">
        <f>E28</f>
        <v xml:space="preserve"> </v>
      </c>
      <c r="K63" s="41"/>
      <c r="L63" s="150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149"/>
      <c r="J64" s="41"/>
      <c r="K64" s="41"/>
      <c r="L64" s="150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83" t="s">
        <v>121</v>
      </c>
      <c r="D65" s="184"/>
      <c r="E65" s="184"/>
      <c r="F65" s="184"/>
      <c r="G65" s="184"/>
      <c r="H65" s="184"/>
      <c r="I65" s="185"/>
      <c r="J65" s="186" t="s">
        <v>122</v>
      </c>
      <c r="K65" s="184"/>
      <c r="L65" s="15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149"/>
      <c r="J66" s="41"/>
      <c r="K66" s="41"/>
      <c r="L66" s="150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87" t="s">
        <v>73</v>
      </c>
      <c r="D67" s="41"/>
      <c r="E67" s="41"/>
      <c r="F67" s="41"/>
      <c r="G67" s="41"/>
      <c r="H67" s="41"/>
      <c r="I67" s="149"/>
      <c r="J67" s="103">
        <f>J112</f>
        <v>0</v>
      </c>
      <c r="K67" s="41"/>
      <c r="L67" s="150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123</v>
      </c>
    </row>
    <row r="68" s="9" customFormat="1" ht="24.96" customHeight="1">
      <c r="A68" s="9"/>
      <c r="B68" s="188"/>
      <c r="C68" s="189"/>
      <c r="D68" s="190" t="s">
        <v>124</v>
      </c>
      <c r="E68" s="191"/>
      <c r="F68" s="191"/>
      <c r="G68" s="191"/>
      <c r="H68" s="191"/>
      <c r="I68" s="192"/>
      <c r="J68" s="193">
        <f>J113</f>
        <v>0</v>
      </c>
      <c r="K68" s="189"/>
      <c r="L68" s="194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95"/>
      <c r="C69" s="125"/>
      <c r="D69" s="196" t="s">
        <v>125</v>
      </c>
      <c r="E69" s="197"/>
      <c r="F69" s="197"/>
      <c r="G69" s="197"/>
      <c r="H69" s="197"/>
      <c r="I69" s="198"/>
      <c r="J69" s="199">
        <f>J114</f>
        <v>0</v>
      </c>
      <c r="K69" s="125"/>
      <c r="L69" s="20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95"/>
      <c r="C70" s="125"/>
      <c r="D70" s="196" t="s">
        <v>126</v>
      </c>
      <c r="E70" s="197"/>
      <c r="F70" s="197"/>
      <c r="G70" s="197"/>
      <c r="H70" s="197"/>
      <c r="I70" s="198"/>
      <c r="J70" s="199">
        <f>J135</f>
        <v>0</v>
      </c>
      <c r="K70" s="125"/>
      <c r="L70" s="20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95"/>
      <c r="C71" s="125"/>
      <c r="D71" s="196" t="s">
        <v>127</v>
      </c>
      <c r="E71" s="197"/>
      <c r="F71" s="197"/>
      <c r="G71" s="197"/>
      <c r="H71" s="197"/>
      <c r="I71" s="198"/>
      <c r="J71" s="199">
        <f>J142</f>
        <v>0</v>
      </c>
      <c r="K71" s="125"/>
      <c r="L71" s="20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95"/>
      <c r="C72" s="125"/>
      <c r="D72" s="196" t="s">
        <v>128</v>
      </c>
      <c r="E72" s="197"/>
      <c r="F72" s="197"/>
      <c r="G72" s="197"/>
      <c r="H72" s="197"/>
      <c r="I72" s="198"/>
      <c r="J72" s="199">
        <f>J210</f>
        <v>0</v>
      </c>
      <c r="K72" s="125"/>
      <c r="L72" s="20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95"/>
      <c r="C73" s="125"/>
      <c r="D73" s="196" t="s">
        <v>129</v>
      </c>
      <c r="E73" s="197"/>
      <c r="F73" s="197"/>
      <c r="G73" s="197"/>
      <c r="H73" s="197"/>
      <c r="I73" s="198"/>
      <c r="J73" s="199">
        <f>J228</f>
        <v>0</v>
      </c>
      <c r="K73" s="125"/>
      <c r="L73" s="20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95"/>
      <c r="C74" s="125"/>
      <c r="D74" s="196" t="s">
        <v>130</v>
      </c>
      <c r="E74" s="197"/>
      <c r="F74" s="197"/>
      <c r="G74" s="197"/>
      <c r="H74" s="197"/>
      <c r="I74" s="198"/>
      <c r="J74" s="199">
        <f>J367</f>
        <v>0</v>
      </c>
      <c r="K74" s="125"/>
      <c r="L74" s="20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95"/>
      <c r="C75" s="125"/>
      <c r="D75" s="196" t="s">
        <v>131</v>
      </c>
      <c r="E75" s="197"/>
      <c r="F75" s="197"/>
      <c r="G75" s="197"/>
      <c r="H75" s="197"/>
      <c r="I75" s="198"/>
      <c r="J75" s="199">
        <f>J513</f>
        <v>0</v>
      </c>
      <c r="K75" s="125"/>
      <c r="L75" s="20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95"/>
      <c r="C76" s="125"/>
      <c r="D76" s="196" t="s">
        <v>132</v>
      </c>
      <c r="E76" s="197"/>
      <c r="F76" s="197"/>
      <c r="G76" s="197"/>
      <c r="H76" s="197"/>
      <c r="I76" s="198"/>
      <c r="J76" s="199">
        <f>J525</f>
        <v>0</v>
      </c>
      <c r="K76" s="125"/>
      <c r="L76" s="20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9" customFormat="1" ht="24.96" customHeight="1">
      <c r="A77" s="9"/>
      <c r="B77" s="188"/>
      <c r="C77" s="189"/>
      <c r="D77" s="190" t="s">
        <v>133</v>
      </c>
      <c r="E77" s="191"/>
      <c r="F77" s="191"/>
      <c r="G77" s="191"/>
      <c r="H77" s="191"/>
      <c r="I77" s="192"/>
      <c r="J77" s="193">
        <f>J527</f>
        <v>0</v>
      </c>
      <c r="K77" s="189"/>
      <c r="L77" s="194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78" s="10" customFormat="1" ht="19.92" customHeight="1">
      <c r="A78" s="10"/>
      <c r="B78" s="195"/>
      <c r="C78" s="125"/>
      <c r="D78" s="196" t="s">
        <v>134</v>
      </c>
      <c r="E78" s="197"/>
      <c r="F78" s="197"/>
      <c r="G78" s="197"/>
      <c r="H78" s="197"/>
      <c r="I78" s="198"/>
      <c r="J78" s="199">
        <f>J528</f>
        <v>0</v>
      </c>
      <c r="K78" s="125"/>
      <c r="L78" s="20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95"/>
      <c r="C79" s="125"/>
      <c r="D79" s="196" t="s">
        <v>135</v>
      </c>
      <c r="E79" s="197"/>
      <c r="F79" s="197"/>
      <c r="G79" s="197"/>
      <c r="H79" s="197"/>
      <c r="I79" s="198"/>
      <c r="J79" s="199">
        <f>J531</f>
        <v>0</v>
      </c>
      <c r="K79" s="125"/>
      <c r="L79" s="20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95"/>
      <c r="C80" s="125"/>
      <c r="D80" s="196" t="s">
        <v>136</v>
      </c>
      <c r="E80" s="197"/>
      <c r="F80" s="197"/>
      <c r="G80" s="197"/>
      <c r="H80" s="197"/>
      <c r="I80" s="198"/>
      <c r="J80" s="199">
        <f>J621</f>
        <v>0</v>
      </c>
      <c r="K80" s="125"/>
      <c r="L80" s="20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95"/>
      <c r="C81" s="125"/>
      <c r="D81" s="196" t="s">
        <v>137</v>
      </c>
      <c r="E81" s="197"/>
      <c r="F81" s="197"/>
      <c r="G81" s="197"/>
      <c r="H81" s="197"/>
      <c r="I81" s="198"/>
      <c r="J81" s="199">
        <f>J650</f>
        <v>0</v>
      </c>
      <c r="K81" s="125"/>
      <c r="L81" s="20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95"/>
      <c r="C82" s="125"/>
      <c r="D82" s="196" t="s">
        <v>138</v>
      </c>
      <c r="E82" s="197"/>
      <c r="F82" s="197"/>
      <c r="G82" s="197"/>
      <c r="H82" s="197"/>
      <c r="I82" s="198"/>
      <c r="J82" s="199">
        <f>J680</f>
        <v>0</v>
      </c>
      <c r="K82" s="125"/>
      <c r="L82" s="20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95"/>
      <c r="C83" s="125"/>
      <c r="D83" s="196" t="s">
        <v>139</v>
      </c>
      <c r="E83" s="197"/>
      <c r="F83" s="197"/>
      <c r="G83" s="197"/>
      <c r="H83" s="197"/>
      <c r="I83" s="198"/>
      <c r="J83" s="199">
        <f>J687</f>
        <v>0</v>
      </c>
      <c r="K83" s="125"/>
      <c r="L83" s="20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95"/>
      <c r="C84" s="125"/>
      <c r="D84" s="196" t="s">
        <v>140</v>
      </c>
      <c r="E84" s="197"/>
      <c r="F84" s="197"/>
      <c r="G84" s="197"/>
      <c r="H84" s="197"/>
      <c r="I84" s="198"/>
      <c r="J84" s="199">
        <f>J713</f>
        <v>0</v>
      </c>
      <c r="K84" s="125"/>
      <c r="L84" s="20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95"/>
      <c r="C85" s="125"/>
      <c r="D85" s="196" t="s">
        <v>141</v>
      </c>
      <c r="E85" s="197"/>
      <c r="F85" s="197"/>
      <c r="G85" s="197"/>
      <c r="H85" s="197"/>
      <c r="I85" s="198"/>
      <c r="J85" s="199">
        <f>J748</f>
        <v>0</v>
      </c>
      <c r="K85" s="125"/>
      <c r="L85" s="20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9.92" customHeight="1">
      <c r="A86" s="10"/>
      <c r="B86" s="195"/>
      <c r="C86" s="125"/>
      <c r="D86" s="196" t="s">
        <v>142</v>
      </c>
      <c r="E86" s="197"/>
      <c r="F86" s="197"/>
      <c r="G86" s="197"/>
      <c r="H86" s="197"/>
      <c r="I86" s="198"/>
      <c r="J86" s="199">
        <f>J793</f>
        <v>0</v>
      </c>
      <c r="K86" s="125"/>
      <c r="L86" s="20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19.92" customHeight="1">
      <c r="A87" s="10"/>
      <c r="B87" s="195"/>
      <c r="C87" s="125"/>
      <c r="D87" s="196" t="s">
        <v>143</v>
      </c>
      <c r="E87" s="197"/>
      <c r="F87" s="197"/>
      <c r="G87" s="197"/>
      <c r="H87" s="197"/>
      <c r="I87" s="198"/>
      <c r="J87" s="199">
        <f>J841</f>
        <v>0</v>
      </c>
      <c r="K87" s="125"/>
      <c r="L87" s="20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10" customFormat="1" ht="19.92" customHeight="1">
      <c r="A88" s="10"/>
      <c r="B88" s="195"/>
      <c r="C88" s="125"/>
      <c r="D88" s="196" t="s">
        <v>144</v>
      </c>
      <c r="E88" s="197"/>
      <c r="F88" s="197"/>
      <c r="G88" s="197"/>
      <c r="H88" s="197"/>
      <c r="I88" s="198"/>
      <c r="J88" s="199">
        <f>J856</f>
        <v>0</v>
      </c>
      <c r="K88" s="125"/>
      <c r="L88" s="20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="2" customFormat="1" ht="21.84" customHeight="1">
      <c r="A89" s="39"/>
      <c r="B89" s="40"/>
      <c r="C89" s="41"/>
      <c r="D89" s="41"/>
      <c r="E89" s="41"/>
      <c r="F89" s="41"/>
      <c r="G89" s="41"/>
      <c r="H89" s="41"/>
      <c r="I89" s="149"/>
      <c r="J89" s="41"/>
      <c r="K89" s="41"/>
      <c r="L89" s="15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60"/>
      <c r="C90" s="61"/>
      <c r="D90" s="61"/>
      <c r="E90" s="61"/>
      <c r="F90" s="61"/>
      <c r="G90" s="61"/>
      <c r="H90" s="61"/>
      <c r="I90" s="177"/>
      <c r="J90" s="61"/>
      <c r="K90" s="61"/>
      <c r="L90" s="15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4" s="2" customFormat="1" ht="6.96" customHeight="1">
      <c r="A94" s="39"/>
      <c r="B94" s="62"/>
      <c r="C94" s="63"/>
      <c r="D94" s="63"/>
      <c r="E94" s="63"/>
      <c r="F94" s="63"/>
      <c r="G94" s="63"/>
      <c r="H94" s="63"/>
      <c r="I94" s="180"/>
      <c r="J94" s="63"/>
      <c r="K94" s="63"/>
      <c r="L94" s="15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24.96" customHeight="1">
      <c r="A95" s="39"/>
      <c r="B95" s="40"/>
      <c r="C95" s="24" t="s">
        <v>145</v>
      </c>
      <c r="D95" s="41"/>
      <c r="E95" s="41"/>
      <c r="F95" s="41"/>
      <c r="G95" s="41"/>
      <c r="H95" s="41"/>
      <c r="I95" s="149"/>
      <c r="J95" s="41"/>
      <c r="K95" s="41"/>
      <c r="L95" s="15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6.96" customHeight="1">
      <c r="A96" s="39"/>
      <c r="B96" s="40"/>
      <c r="C96" s="41"/>
      <c r="D96" s="41"/>
      <c r="E96" s="41"/>
      <c r="F96" s="41"/>
      <c r="G96" s="41"/>
      <c r="H96" s="41"/>
      <c r="I96" s="149"/>
      <c r="J96" s="41"/>
      <c r="K96" s="41"/>
      <c r="L96" s="15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2" customHeight="1">
      <c r="A97" s="39"/>
      <c r="B97" s="40"/>
      <c r="C97" s="33" t="s">
        <v>16</v>
      </c>
      <c r="D97" s="41"/>
      <c r="E97" s="41"/>
      <c r="F97" s="41"/>
      <c r="G97" s="41"/>
      <c r="H97" s="41"/>
      <c r="I97" s="149"/>
      <c r="J97" s="41"/>
      <c r="K97" s="41"/>
      <c r="L97" s="150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16.5" customHeight="1">
      <c r="A98" s="39"/>
      <c r="B98" s="40"/>
      <c r="C98" s="41"/>
      <c r="D98" s="41"/>
      <c r="E98" s="181" t="str">
        <f>E7</f>
        <v>Ivanovice na Hané ON - oprava</v>
      </c>
      <c r="F98" s="33"/>
      <c r="G98" s="33"/>
      <c r="H98" s="33"/>
      <c r="I98" s="149"/>
      <c r="J98" s="41"/>
      <c r="K98" s="41"/>
      <c r="L98" s="150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1" customFormat="1" ht="12" customHeight="1">
      <c r="B99" s="22"/>
      <c r="C99" s="33" t="s">
        <v>114</v>
      </c>
      <c r="D99" s="23"/>
      <c r="E99" s="23"/>
      <c r="F99" s="23"/>
      <c r="G99" s="23"/>
      <c r="H99" s="23"/>
      <c r="I99" s="140"/>
      <c r="J99" s="23"/>
      <c r="K99" s="23"/>
      <c r="L99" s="21"/>
    </row>
    <row r="100" s="1" customFormat="1" ht="16.5" customHeight="1">
      <c r="B100" s="22"/>
      <c r="C100" s="23"/>
      <c r="D100" s="23"/>
      <c r="E100" s="181" t="s">
        <v>115</v>
      </c>
      <c r="F100" s="23"/>
      <c r="G100" s="23"/>
      <c r="H100" s="23"/>
      <c r="I100" s="140"/>
      <c r="J100" s="23"/>
      <c r="K100" s="23"/>
      <c r="L100" s="21"/>
    </row>
    <row r="101" s="1" customFormat="1" ht="12" customHeight="1">
      <c r="B101" s="22"/>
      <c r="C101" s="33" t="s">
        <v>116</v>
      </c>
      <c r="D101" s="23"/>
      <c r="E101" s="23"/>
      <c r="F101" s="23"/>
      <c r="G101" s="23"/>
      <c r="H101" s="23"/>
      <c r="I101" s="140"/>
      <c r="J101" s="23"/>
      <c r="K101" s="23"/>
      <c r="L101" s="21"/>
    </row>
    <row r="102" s="2" customFormat="1" ht="16.5" customHeight="1">
      <c r="A102" s="39"/>
      <c r="B102" s="40"/>
      <c r="C102" s="41"/>
      <c r="D102" s="41"/>
      <c r="E102" s="182" t="s">
        <v>117</v>
      </c>
      <c r="F102" s="41"/>
      <c r="G102" s="41"/>
      <c r="H102" s="41"/>
      <c r="I102" s="149"/>
      <c r="J102" s="41"/>
      <c r="K102" s="41"/>
      <c r="L102" s="150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12" customHeight="1">
      <c r="A103" s="39"/>
      <c r="B103" s="40"/>
      <c r="C103" s="33" t="s">
        <v>118</v>
      </c>
      <c r="D103" s="41"/>
      <c r="E103" s="41"/>
      <c r="F103" s="41"/>
      <c r="G103" s="41"/>
      <c r="H103" s="41"/>
      <c r="I103" s="149"/>
      <c r="J103" s="41"/>
      <c r="K103" s="41"/>
      <c r="L103" s="150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16.5" customHeight="1">
      <c r="A104" s="39"/>
      <c r="B104" s="40"/>
      <c r="C104" s="41"/>
      <c r="D104" s="41"/>
      <c r="E104" s="70" t="str">
        <f>E13</f>
        <v>100 - Stavební část</v>
      </c>
      <c r="F104" s="41"/>
      <c r="G104" s="41"/>
      <c r="H104" s="41"/>
      <c r="I104" s="149"/>
      <c r="J104" s="41"/>
      <c r="K104" s="41"/>
      <c r="L104" s="150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149"/>
      <c r="J105" s="41"/>
      <c r="K105" s="41"/>
      <c r="L105" s="150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3" t="s">
        <v>21</v>
      </c>
      <c r="D106" s="41"/>
      <c r="E106" s="41"/>
      <c r="F106" s="28" t="str">
        <f>F16</f>
        <v xml:space="preserve"> </v>
      </c>
      <c r="G106" s="41"/>
      <c r="H106" s="41"/>
      <c r="I106" s="152" t="s">
        <v>23</v>
      </c>
      <c r="J106" s="73" t="str">
        <f>IF(J16="","",J16)</f>
        <v>4. 7. 2019</v>
      </c>
      <c r="K106" s="41"/>
      <c r="L106" s="150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149"/>
      <c r="J107" s="41"/>
      <c r="K107" s="41"/>
      <c r="L107" s="150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7.9" customHeight="1">
      <c r="A108" s="39"/>
      <c r="B108" s="40"/>
      <c r="C108" s="33" t="s">
        <v>25</v>
      </c>
      <c r="D108" s="41"/>
      <c r="E108" s="41"/>
      <c r="F108" s="28" t="str">
        <f>E19</f>
        <v>SŽDC, s.o., Dlážděná 1003/7, 11000 Praha-N.Město</v>
      </c>
      <c r="G108" s="41"/>
      <c r="H108" s="41"/>
      <c r="I108" s="152" t="s">
        <v>33</v>
      </c>
      <c r="J108" s="37" t="str">
        <f>E25</f>
        <v xml:space="preserve"> DSK PLAN s.r.o., Staňkova 41, Brno</v>
      </c>
      <c r="K108" s="41"/>
      <c r="L108" s="150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5.15" customHeight="1">
      <c r="A109" s="39"/>
      <c r="B109" s="40"/>
      <c r="C109" s="33" t="s">
        <v>31</v>
      </c>
      <c r="D109" s="41"/>
      <c r="E109" s="41"/>
      <c r="F109" s="28" t="str">
        <f>IF(E22="","",E22)</f>
        <v>Vyplň údaj</v>
      </c>
      <c r="G109" s="41"/>
      <c r="H109" s="41"/>
      <c r="I109" s="152" t="s">
        <v>38</v>
      </c>
      <c r="J109" s="37" t="str">
        <f>E28</f>
        <v xml:space="preserve"> </v>
      </c>
      <c r="K109" s="41"/>
      <c r="L109" s="150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0.32" customHeight="1">
      <c r="A110" s="39"/>
      <c r="B110" s="40"/>
      <c r="C110" s="41"/>
      <c r="D110" s="41"/>
      <c r="E110" s="41"/>
      <c r="F110" s="41"/>
      <c r="G110" s="41"/>
      <c r="H110" s="41"/>
      <c r="I110" s="149"/>
      <c r="J110" s="41"/>
      <c r="K110" s="41"/>
      <c r="L110" s="150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11" customFormat="1" ht="29.28" customHeight="1">
      <c r="A111" s="201"/>
      <c r="B111" s="202"/>
      <c r="C111" s="203" t="s">
        <v>146</v>
      </c>
      <c r="D111" s="204" t="s">
        <v>60</v>
      </c>
      <c r="E111" s="204" t="s">
        <v>56</v>
      </c>
      <c r="F111" s="204" t="s">
        <v>57</v>
      </c>
      <c r="G111" s="204" t="s">
        <v>147</v>
      </c>
      <c r="H111" s="204" t="s">
        <v>148</v>
      </c>
      <c r="I111" s="205" t="s">
        <v>149</v>
      </c>
      <c r="J111" s="204" t="s">
        <v>122</v>
      </c>
      <c r="K111" s="206" t="s">
        <v>150</v>
      </c>
      <c r="L111" s="207"/>
      <c r="M111" s="93" t="s">
        <v>19</v>
      </c>
      <c r="N111" s="94" t="s">
        <v>45</v>
      </c>
      <c r="O111" s="94" t="s">
        <v>151</v>
      </c>
      <c r="P111" s="94" t="s">
        <v>152</v>
      </c>
      <c r="Q111" s="94" t="s">
        <v>153</v>
      </c>
      <c r="R111" s="94" t="s">
        <v>154</v>
      </c>
      <c r="S111" s="94" t="s">
        <v>155</v>
      </c>
      <c r="T111" s="95" t="s">
        <v>156</v>
      </c>
      <c r="U111" s="201"/>
      <c r="V111" s="201"/>
      <c r="W111" s="201"/>
      <c r="X111" s="201"/>
      <c r="Y111" s="201"/>
      <c r="Z111" s="201"/>
      <c r="AA111" s="201"/>
      <c r="AB111" s="201"/>
      <c r="AC111" s="201"/>
      <c r="AD111" s="201"/>
      <c r="AE111" s="201"/>
    </row>
    <row r="112" s="2" customFormat="1" ht="22.8" customHeight="1">
      <c r="A112" s="39"/>
      <c r="B112" s="40"/>
      <c r="C112" s="100" t="s">
        <v>157</v>
      </c>
      <c r="D112" s="41"/>
      <c r="E112" s="41"/>
      <c r="F112" s="41"/>
      <c r="G112" s="41"/>
      <c r="H112" s="41"/>
      <c r="I112" s="149"/>
      <c r="J112" s="208">
        <f>BK112</f>
        <v>0</v>
      </c>
      <c r="K112" s="41"/>
      <c r="L112" s="45"/>
      <c r="M112" s="96"/>
      <c r="N112" s="209"/>
      <c r="O112" s="97"/>
      <c r="P112" s="210">
        <f>P113+P527</f>
        <v>0</v>
      </c>
      <c r="Q112" s="97"/>
      <c r="R112" s="210">
        <f>R113+R527</f>
        <v>267.71161413000004</v>
      </c>
      <c r="S112" s="97"/>
      <c r="T112" s="211">
        <f>T113+T527</f>
        <v>391.96735235000006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74</v>
      </c>
      <c r="AU112" s="18" t="s">
        <v>123</v>
      </c>
      <c r="BK112" s="212">
        <f>BK113+BK527</f>
        <v>0</v>
      </c>
    </row>
    <row r="113" s="12" customFormat="1" ht="25.92" customHeight="1">
      <c r="A113" s="12"/>
      <c r="B113" s="213"/>
      <c r="C113" s="214"/>
      <c r="D113" s="215" t="s">
        <v>74</v>
      </c>
      <c r="E113" s="216" t="s">
        <v>158</v>
      </c>
      <c r="F113" s="216" t="s">
        <v>159</v>
      </c>
      <c r="G113" s="214"/>
      <c r="H113" s="214"/>
      <c r="I113" s="217"/>
      <c r="J113" s="218">
        <f>BK113</f>
        <v>0</v>
      </c>
      <c r="K113" s="214"/>
      <c r="L113" s="219"/>
      <c r="M113" s="220"/>
      <c r="N113" s="221"/>
      <c r="O113" s="221"/>
      <c r="P113" s="222">
        <f>P114+P135+P142+P210+P228+P367+P513+P525</f>
        <v>0</v>
      </c>
      <c r="Q113" s="221"/>
      <c r="R113" s="222">
        <f>R114+R135+R142+R210+R228+R367+R513+R525</f>
        <v>192.31069049000001</v>
      </c>
      <c r="S113" s="221"/>
      <c r="T113" s="223">
        <f>T114+T135+T142+T210+T228+T367+T513+T525</f>
        <v>292.83369400000004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24" t="s">
        <v>82</v>
      </c>
      <c r="AT113" s="225" t="s">
        <v>74</v>
      </c>
      <c r="AU113" s="225" t="s">
        <v>75</v>
      </c>
      <c r="AY113" s="224" t="s">
        <v>160</v>
      </c>
      <c r="BK113" s="226">
        <f>BK114+BK135+BK142+BK210+BK228+BK367+BK513+BK525</f>
        <v>0</v>
      </c>
    </row>
    <row r="114" s="12" customFormat="1" ht="22.8" customHeight="1">
      <c r="A114" s="12"/>
      <c r="B114" s="213"/>
      <c r="C114" s="214"/>
      <c r="D114" s="215" t="s">
        <v>74</v>
      </c>
      <c r="E114" s="227" t="s">
        <v>82</v>
      </c>
      <c r="F114" s="227" t="s">
        <v>161</v>
      </c>
      <c r="G114" s="214"/>
      <c r="H114" s="214"/>
      <c r="I114" s="217"/>
      <c r="J114" s="228">
        <f>BK114</f>
        <v>0</v>
      </c>
      <c r="K114" s="214"/>
      <c r="L114" s="219"/>
      <c r="M114" s="220"/>
      <c r="N114" s="221"/>
      <c r="O114" s="221"/>
      <c r="P114" s="222">
        <f>SUM(P115:P134)</f>
        <v>0</v>
      </c>
      <c r="Q114" s="221"/>
      <c r="R114" s="222">
        <f>SUM(R115:R134)</f>
        <v>21.120000000000001</v>
      </c>
      <c r="S114" s="221"/>
      <c r="T114" s="223">
        <f>SUM(T115:T134)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24" t="s">
        <v>82</v>
      </c>
      <c r="AT114" s="225" t="s">
        <v>74</v>
      </c>
      <c r="AU114" s="225" t="s">
        <v>82</v>
      </c>
      <c r="AY114" s="224" t="s">
        <v>160</v>
      </c>
      <c r="BK114" s="226">
        <f>SUM(BK115:BK134)</f>
        <v>0</v>
      </c>
    </row>
    <row r="115" s="2" customFormat="1" ht="36" customHeight="1">
      <c r="A115" s="39"/>
      <c r="B115" s="40"/>
      <c r="C115" s="229" t="s">
        <v>82</v>
      </c>
      <c r="D115" s="229" t="s">
        <v>162</v>
      </c>
      <c r="E115" s="230" t="s">
        <v>163</v>
      </c>
      <c r="F115" s="231" t="s">
        <v>164</v>
      </c>
      <c r="G115" s="232" t="s">
        <v>165</v>
      </c>
      <c r="H115" s="233">
        <v>15</v>
      </c>
      <c r="I115" s="234"/>
      <c r="J115" s="235">
        <f>ROUND(I115*H115,2)</f>
        <v>0</v>
      </c>
      <c r="K115" s="231" t="s">
        <v>166</v>
      </c>
      <c r="L115" s="45"/>
      <c r="M115" s="236" t="s">
        <v>19</v>
      </c>
      <c r="N115" s="237" t="s">
        <v>46</v>
      </c>
      <c r="O115" s="85"/>
      <c r="P115" s="238">
        <f>O115*H115</f>
        <v>0</v>
      </c>
      <c r="Q115" s="238">
        <v>0</v>
      </c>
      <c r="R115" s="238">
        <f>Q115*H115</f>
        <v>0</v>
      </c>
      <c r="S115" s="238">
        <v>0</v>
      </c>
      <c r="T115" s="239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40" t="s">
        <v>167</v>
      </c>
      <c r="AT115" s="240" t="s">
        <v>162</v>
      </c>
      <c r="AU115" s="240" t="s">
        <v>84</v>
      </c>
      <c r="AY115" s="18" t="s">
        <v>160</v>
      </c>
      <c r="BE115" s="241">
        <f>IF(N115="základní",J115,0)</f>
        <v>0</v>
      </c>
      <c r="BF115" s="241">
        <f>IF(N115="snížená",J115,0)</f>
        <v>0</v>
      </c>
      <c r="BG115" s="241">
        <f>IF(N115="zákl. přenesená",J115,0)</f>
        <v>0</v>
      </c>
      <c r="BH115" s="241">
        <f>IF(N115="sníž. přenesená",J115,0)</f>
        <v>0</v>
      </c>
      <c r="BI115" s="241">
        <f>IF(N115="nulová",J115,0)</f>
        <v>0</v>
      </c>
      <c r="BJ115" s="18" t="s">
        <v>82</v>
      </c>
      <c r="BK115" s="241">
        <f>ROUND(I115*H115,2)</f>
        <v>0</v>
      </c>
      <c r="BL115" s="18" t="s">
        <v>167</v>
      </c>
      <c r="BM115" s="240" t="s">
        <v>168</v>
      </c>
    </row>
    <row r="116" s="13" customFormat="1">
      <c r="A116" s="13"/>
      <c r="B116" s="242"/>
      <c r="C116" s="243"/>
      <c r="D116" s="244" t="s">
        <v>169</v>
      </c>
      <c r="E116" s="245" t="s">
        <v>19</v>
      </c>
      <c r="F116" s="246" t="s">
        <v>170</v>
      </c>
      <c r="G116" s="243"/>
      <c r="H116" s="247">
        <v>15</v>
      </c>
      <c r="I116" s="248"/>
      <c r="J116" s="243"/>
      <c r="K116" s="243"/>
      <c r="L116" s="249"/>
      <c r="M116" s="250"/>
      <c r="N116" s="251"/>
      <c r="O116" s="251"/>
      <c r="P116" s="251"/>
      <c r="Q116" s="251"/>
      <c r="R116" s="251"/>
      <c r="S116" s="251"/>
      <c r="T116" s="25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53" t="s">
        <v>169</v>
      </c>
      <c r="AU116" s="253" t="s">
        <v>84</v>
      </c>
      <c r="AV116" s="13" t="s">
        <v>84</v>
      </c>
      <c r="AW116" s="13" t="s">
        <v>37</v>
      </c>
      <c r="AX116" s="13" t="s">
        <v>82</v>
      </c>
      <c r="AY116" s="253" t="s">
        <v>160</v>
      </c>
    </row>
    <row r="117" s="2" customFormat="1" ht="48" customHeight="1">
      <c r="A117" s="39"/>
      <c r="B117" s="40"/>
      <c r="C117" s="229" t="s">
        <v>84</v>
      </c>
      <c r="D117" s="229" t="s">
        <v>162</v>
      </c>
      <c r="E117" s="230" t="s">
        <v>171</v>
      </c>
      <c r="F117" s="231" t="s">
        <v>172</v>
      </c>
      <c r="G117" s="232" t="s">
        <v>165</v>
      </c>
      <c r="H117" s="233">
        <v>0.25</v>
      </c>
      <c r="I117" s="234"/>
      <c r="J117" s="235">
        <f>ROUND(I117*H117,2)</f>
        <v>0</v>
      </c>
      <c r="K117" s="231" t="s">
        <v>166</v>
      </c>
      <c r="L117" s="45"/>
      <c r="M117" s="236" t="s">
        <v>19</v>
      </c>
      <c r="N117" s="237" t="s">
        <v>46</v>
      </c>
      <c r="O117" s="85"/>
      <c r="P117" s="238">
        <f>O117*H117</f>
        <v>0</v>
      </c>
      <c r="Q117" s="238">
        <v>0</v>
      </c>
      <c r="R117" s="238">
        <f>Q117*H117</f>
        <v>0</v>
      </c>
      <c r="S117" s="238">
        <v>0</v>
      </c>
      <c r="T117" s="239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40" t="s">
        <v>167</v>
      </c>
      <c r="AT117" s="240" t="s">
        <v>162</v>
      </c>
      <c r="AU117" s="240" t="s">
        <v>84</v>
      </c>
      <c r="AY117" s="18" t="s">
        <v>160</v>
      </c>
      <c r="BE117" s="241">
        <f>IF(N117="základní",J117,0)</f>
        <v>0</v>
      </c>
      <c r="BF117" s="241">
        <f>IF(N117="snížená",J117,0)</f>
        <v>0</v>
      </c>
      <c r="BG117" s="241">
        <f>IF(N117="zákl. přenesená",J117,0)</f>
        <v>0</v>
      </c>
      <c r="BH117" s="241">
        <f>IF(N117="sníž. přenesená",J117,0)</f>
        <v>0</v>
      </c>
      <c r="BI117" s="241">
        <f>IF(N117="nulová",J117,0)</f>
        <v>0</v>
      </c>
      <c r="BJ117" s="18" t="s">
        <v>82</v>
      </c>
      <c r="BK117" s="241">
        <f>ROUND(I117*H117,2)</f>
        <v>0</v>
      </c>
      <c r="BL117" s="18" t="s">
        <v>167</v>
      </c>
      <c r="BM117" s="240" t="s">
        <v>173</v>
      </c>
    </row>
    <row r="118" s="13" customFormat="1">
      <c r="A118" s="13"/>
      <c r="B118" s="242"/>
      <c r="C118" s="243"/>
      <c r="D118" s="244" t="s">
        <v>169</v>
      </c>
      <c r="E118" s="245" t="s">
        <v>19</v>
      </c>
      <c r="F118" s="246" t="s">
        <v>174</v>
      </c>
      <c r="G118" s="243"/>
      <c r="H118" s="247">
        <v>0.25</v>
      </c>
      <c r="I118" s="248"/>
      <c r="J118" s="243"/>
      <c r="K118" s="243"/>
      <c r="L118" s="249"/>
      <c r="M118" s="250"/>
      <c r="N118" s="251"/>
      <c r="O118" s="251"/>
      <c r="P118" s="251"/>
      <c r="Q118" s="251"/>
      <c r="R118" s="251"/>
      <c r="S118" s="251"/>
      <c r="T118" s="25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53" t="s">
        <v>169</v>
      </c>
      <c r="AU118" s="253" t="s">
        <v>84</v>
      </c>
      <c r="AV118" s="13" t="s">
        <v>84</v>
      </c>
      <c r="AW118" s="13" t="s">
        <v>37</v>
      </c>
      <c r="AX118" s="13" t="s">
        <v>82</v>
      </c>
      <c r="AY118" s="253" t="s">
        <v>160</v>
      </c>
    </row>
    <row r="119" s="2" customFormat="1" ht="48" customHeight="1">
      <c r="A119" s="39"/>
      <c r="B119" s="40"/>
      <c r="C119" s="229" t="s">
        <v>92</v>
      </c>
      <c r="D119" s="229" t="s">
        <v>162</v>
      </c>
      <c r="E119" s="230" t="s">
        <v>175</v>
      </c>
      <c r="F119" s="231" t="s">
        <v>176</v>
      </c>
      <c r="G119" s="232" t="s">
        <v>165</v>
      </c>
      <c r="H119" s="233">
        <v>15</v>
      </c>
      <c r="I119" s="234"/>
      <c r="J119" s="235">
        <f>ROUND(I119*H119,2)</f>
        <v>0</v>
      </c>
      <c r="K119" s="231" t="s">
        <v>166</v>
      </c>
      <c r="L119" s="45"/>
      <c r="M119" s="236" t="s">
        <v>19</v>
      </c>
      <c r="N119" s="237" t="s">
        <v>46</v>
      </c>
      <c r="O119" s="85"/>
      <c r="P119" s="238">
        <f>O119*H119</f>
        <v>0</v>
      </c>
      <c r="Q119" s="238">
        <v>0</v>
      </c>
      <c r="R119" s="238">
        <f>Q119*H119</f>
        <v>0</v>
      </c>
      <c r="S119" s="238">
        <v>0</v>
      </c>
      <c r="T119" s="239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40" t="s">
        <v>167</v>
      </c>
      <c r="AT119" s="240" t="s">
        <v>162</v>
      </c>
      <c r="AU119" s="240" t="s">
        <v>84</v>
      </c>
      <c r="AY119" s="18" t="s">
        <v>160</v>
      </c>
      <c r="BE119" s="241">
        <f>IF(N119="základní",J119,0)</f>
        <v>0</v>
      </c>
      <c r="BF119" s="241">
        <f>IF(N119="snížená",J119,0)</f>
        <v>0</v>
      </c>
      <c r="BG119" s="241">
        <f>IF(N119="zákl. přenesená",J119,0)</f>
        <v>0</v>
      </c>
      <c r="BH119" s="241">
        <f>IF(N119="sníž. přenesená",J119,0)</f>
        <v>0</v>
      </c>
      <c r="BI119" s="241">
        <f>IF(N119="nulová",J119,0)</f>
        <v>0</v>
      </c>
      <c r="BJ119" s="18" t="s">
        <v>82</v>
      </c>
      <c r="BK119" s="241">
        <f>ROUND(I119*H119,2)</f>
        <v>0</v>
      </c>
      <c r="BL119" s="18" t="s">
        <v>167</v>
      </c>
      <c r="BM119" s="240" t="s">
        <v>177</v>
      </c>
    </row>
    <row r="120" s="2" customFormat="1" ht="60" customHeight="1">
      <c r="A120" s="39"/>
      <c r="B120" s="40"/>
      <c r="C120" s="229" t="s">
        <v>167</v>
      </c>
      <c r="D120" s="229" t="s">
        <v>162</v>
      </c>
      <c r="E120" s="230" t="s">
        <v>178</v>
      </c>
      <c r="F120" s="231" t="s">
        <v>179</v>
      </c>
      <c r="G120" s="232" t="s">
        <v>165</v>
      </c>
      <c r="H120" s="233">
        <v>15</v>
      </c>
      <c r="I120" s="234"/>
      <c r="J120" s="235">
        <f>ROUND(I120*H120,2)</f>
        <v>0</v>
      </c>
      <c r="K120" s="231" t="s">
        <v>166</v>
      </c>
      <c r="L120" s="45"/>
      <c r="M120" s="236" t="s">
        <v>19</v>
      </c>
      <c r="N120" s="237" t="s">
        <v>46</v>
      </c>
      <c r="O120" s="85"/>
      <c r="P120" s="238">
        <f>O120*H120</f>
        <v>0</v>
      </c>
      <c r="Q120" s="238">
        <v>0</v>
      </c>
      <c r="R120" s="238">
        <f>Q120*H120</f>
        <v>0</v>
      </c>
      <c r="S120" s="238">
        <v>0</v>
      </c>
      <c r="T120" s="239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40" t="s">
        <v>167</v>
      </c>
      <c r="AT120" s="240" t="s">
        <v>162</v>
      </c>
      <c r="AU120" s="240" t="s">
        <v>84</v>
      </c>
      <c r="AY120" s="18" t="s">
        <v>160</v>
      </c>
      <c r="BE120" s="241">
        <f>IF(N120="základní",J120,0)</f>
        <v>0</v>
      </c>
      <c r="BF120" s="241">
        <f>IF(N120="snížená",J120,0)</f>
        <v>0</v>
      </c>
      <c r="BG120" s="241">
        <f>IF(N120="zákl. přenesená",J120,0)</f>
        <v>0</v>
      </c>
      <c r="BH120" s="241">
        <f>IF(N120="sníž. přenesená",J120,0)</f>
        <v>0</v>
      </c>
      <c r="BI120" s="241">
        <f>IF(N120="nulová",J120,0)</f>
        <v>0</v>
      </c>
      <c r="BJ120" s="18" t="s">
        <v>82</v>
      </c>
      <c r="BK120" s="241">
        <f>ROUND(I120*H120,2)</f>
        <v>0</v>
      </c>
      <c r="BL120" s="18" t="s">
        <v>167</v>
      </c>
      <c r="BM120" s="240" t="s">
        <v>180</v>
      </c>
    </row>
    <row r="121" s="2" customFormat="1" ht="60" customHeight="1">
      <c r="A121" s="39"/>
      <c r="B121" s="40"/>
      <c r="C121" s="229" t="s">
        <v>181</v>
      </c>
      <c r="D121" s="229" t="s">
        <v>162</v>
      </c>
      <c r="E121" s="230" t="s">
        <v>182</v>
      </c>
      <c r="F121" s="231" t="s">
        <v>183</v>
      </c>
      <c r="G121" s="232" t="s">
        <v>165</v>
      </c>
      <c r="H121" s="233">
        <v>75</v>
      </c>
      <c r="I121" s="234"/>
      <c r="J121" s="235">
        <f>ROUND(I121*H121,2)</f>
        <v>0</v>
      </c>
      <c r="K121" s="231" t="s">
        <v>166</v>
      </c>
      <c r="L121" s="45"/>
      <c r="M121" s="236" t="s">
        <v>19</v>
      </c>
      <c r="N121" s="237" t="s">
        <v>46</v>
      </c>
      <c r="O121" s="85"/>
      <c r="P121" s="238">
        <f>O121*H121</f>
        <v>0</v>
      </c>
      <c r="Q121" s="238">
        <v>0</v>
      </c>
      <c r="R121" s="238">
        <f>Q121*H121</f>
        <v>0</v>
      </c>
      <c r="S121" s="238">
        <v>0</v>
      </c>
      <c r="T121" s="239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40" t="s">
        <v>167</v>
      </c>
      <c r="AT121" s="240" t="s">
        <v>162</v>
      </c>
      <c r="AU121" s="240" t="s">
        <v>84</v>
      </c>
      <c r="AY121" s="18" t="s">
        <v>160</v>
      </c>
      <c r="BE121" s="241">
        <f>IF(N121="základní",J121,0)</f>
        <v>0</v>
      </c>
      <c r="BF121" s="241">
        <f>IF(N121="snížená",J121,0)</f>
        <v>0</v>
      </c>
      <c r="BG121" s="241">
        <f>IF(N121="zákl. přenesená",J121,0)</f>
        <v>0</v>
      </c>
      <c r="BH121" s="241">
        <f>IF(N121="sníž. přenesená",J121,0)</f>
        <v>0</v>
      </c>
      <c r="BI121" s="241">
        <f>IF(N121="nulová",J121,0)</f>
        <v>0</v>
      </c>
      <c r="BJ121" s="18" t="s">
        <v>82</v>
      </c>
      <c r="BK121" s="241">
        <f>ROUND(I121*H121,2)</f>
        <v>0</v>
      </c>
      <c r="BL121" s="18" t="s">
        <v>167</v>
      </c>
      <c r="BM121" s="240" t="s">
        <v>184</v>
      </c>
    </row>
    <row r="122" s="13" customFormat="1">
      <c r="A122" s="13"/>
      <c r="B122" s="242"/>
      <c r="C122" s="243"/>
      <c r="D122" s="244" t="s">
        <v>169</v>
      </c>
      <c r="E122" s="243"/>
      <c r="F122" s="246" t="s">
        <v>185</v>
      </c>
      <c r="G122" s="243"/>
      <c r="H122" s="247">
        <v>75</v>
      </c>
      <c r="I122" s="248"/>
      <c r="J122" s="243"/>
      <c r="K122" s="243"/>
      <c r="L122" s="249"/>
      <c r="M122" s="250"/>
      <c r="N122" s="251"/>
      <c r="O122" s="251"/>
      <c r="P122" s="251"/>
      <c r="Q122" s="251"/>
      <c r="R122" s="251"/>
      <c r="S122" s="251"/>
      <c r="T122" s="25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53" t="s">
        <v>169</v>
      </c>
      <c r="AU122" s="253" t="s">
        <v>84</v>
      </c>
      <c r="AV122" s="13" t="s">
        <v>84</v>
      </c>
      <c r="AW122" s="13" t="s">
        <v>4</v>
      </c>
      <c r="AX122" s="13" t="s">
        <v>82</v>
      </c>
      <c r="AY122" s="253" t="s">
        <v>160</v>
      </c>
    </row>
    <row r="123" s="2" customFormat="1" ht="36" customHeight="1">
      <c r="A123" s="39"/>
      <c r="B123" s="40"/>
      <c r="C123" s="229" t="s">
        <v>186</v>
      </c>
      <c r="D123" s="229" t="s">
        <v>162</v>
      </c>
      <c r="E123" s="230" t="s">
        <v>187</v>
      </c>
      <c r="F123" s="231" t="s">
        <v>188</v>
      </c>
      <c r="G123" s="232" t="s">
        <v>165</v>
      </c>
      <c r="H123" s="233">
        <v>15</v>
      </c>
      <c r="I123" s="234"/>
      <c r="J123" s="235">
        <f>ROUND(I123*H123,2)</f>
        <v>0</v>
      </c>
      <c r="K123" s="231" t="s">
        <v>166</v>
      </c>
      <c r="L123" s="45"/>
      <c r="M123" s="236" t="s">
        <v>19</v>
      </c>
      <c r="N123" s="237" t="s">
        <v>46</v>
      </c>
      <c r="O123" s="85"/>
      <c r="P123" s="238">
        <f>O123*H123</f>
        <v>0</v>
      </c>
      <c r="Q123" s="238">
        <v>0</v>
      </c>
      <c r="R123" s="238">
        <f>Q123*H123</f>
        <v>0</v>
      </c>
      <c r="S123" s="238">
        <v>0</v>
      </c>
      <c r="T123" s="23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40" t="s">
        <v>167</v>
      </c>
      <c r="AT123" s="240" t="s">
        <v>162</v>
      </c>
      <c r="AU123" s="240" t="s">
        <v>84</v>
      </c>
      <c r="AY123" s="18" t="s">
        <v>160</v>
      </c>
      <c r="BE123" s="241">
        <f>IF(N123="základní",J123,0)</f>
        <v>0</v>
      </c>
      <c r="BF123" s="241">
        <f>IF(N123="snížená",J123,0)</f>
        <v>0</v>
      </c>
      <c r="BG123" s="241">
        <f>IF(N123="zákl. přenesená",J123,0)</f>
        <v>0</v>
      </c>
      <c r="BH123" s="241">
        <f>IF(N123="sníž. přenesená",J123,0)</f>
        <v>0</v>
      </c>
      <c r="BI123" s="241">
        <f>IF(N123="nulová",J123,0)</f>
        <v>0</v>
      </c>
      <c r="BJ123" s="18" t="s">
        <v>82</v>
      </c>
      <c r="BK123" s="241">
        <f>ROUND(I123*H123,2)</f>
        <v>0</v>
      </c>
      <c r="BL123" s="18" t="s">
        <v>167</v>
      </c>
      <c r="BM123" s="240" t="s">
        <v>189</v>
      </c>
    </row>
    <row r="124" s="2" customFormat="1" ht="16.5" customHeight="1">
      <c r="A124" s="39"/>
      <c r="B124" s="40"/>
      <c r="C124" s="229" t="s">
        <v>190</v>
      </c>
      <c r="D124" s="229" t="s">
        <v>162</v>
      </c>
      <c r="E124" s="230" t="s">
        <v>191</v>
      </c>
      <c r="F124" s="231" t="s">
        <v>192</v>
      </c>
      <c r="G124" s="232" t="s">
        <v>165</v>
      </c>
      <c r="H124" s="233">
        <v>15</v>
      </c>
      <c r="I124" s="234"/>
      <c r="J124" s="235">
        <f>ROUND(I124*H124,2)</f>
        <v>0</v>
      </c>
      <c r="K124" s="231" t="s">
        <v>166</v>
      </c>
      <c r="L124" s="45"/>
      <c r="M124" s="236" t="s">
        <v>19</v>
      </c>
      <c r="N124" s="237" t="s">
        <v>46</v>
      </c>
      <c r="O124" s="85"/>
      <c r="P124" s="238">
        <f>O124*H124</f>
        <v>0</v>
      </c>
      <c r="Q124" s="238">
        <v>0</v>
      </c>
      <c r="R124" s="238">
        <f>Q124*H124</f>
        <v>0</v>
      </c>
      <c r="S124" s="238">
        <v>0</v>
      </c>
      <c r="T124" s="23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40" t="s">
        <v>167</v>
      </c>
      <c r="AT124" s="240" t="s">
        <v>162</v>
      </c>
      <c r="AU124" s="240" t="s">
        <v>84</v>
      </c>
      <c r="AY124" s="18" t="s">
        <v>160</v>
      </c>
      <c r="BE124" s="241">
        <f>IF(N124="základní",J124,0)</f>
        <v>0</v>
      </c>
      <c r="BF124" s="241">
        <f>IF(N124="snížená",J124,0)</f>
        <v>0</v>
      </c>
      <c r="BG124" s="241">
        <f>IF(N124="zákl. přenesená",J124,0)</f>
        <v>0</v>
      </c>
      <c r="BH124" s="241">
        <f>IF(N124="sníž. přenesená",J124,0)</f>
        <v>0</v>
      </c>
      <c r="BI124" s="241">
        <f>IF(N124="nulová",J124,0)</f>
        <v>0</v>
      </c>
      <c r="BJ124" s="18" t="s">
        <v>82</v>
      </c>
      <c r="BK124" s="241">
        <f>ROUND(I124*H124,2)</f>
        <v>0</v>
      </c>
      <c r="BL124" s="18" t="s">
        <v>167</v>
      </c>
      <c r="BM124" s="240" t="s">
        <v>193</v>
      </c>
    </row>
    <row r="125" s="2" customFormat="1" ht="36" customHeight="1">
      <c r="A125" s="39"/>
      <c r="B125" s="40"/>
      <c r="C125" s="229" t="s">
        <v>194</v>
      </c>
      <c r="D125" s="229" t="s">
        <v>162</v>
      </c>
      <c r="E125" s="230" t="s">
        <v>195</v>
      </c>
      <c r="F125" s="231" t="s">
        <v>196</v>
      </c>
      <c r="G125" s="232" t="s">
        <v>197</v>
      </c>
      <c r="H125" s="233">
        <v>27</v>
      </c>
      <c r="I125" s="234"/>
      <c r="J125" s="235">
        <f>ROUND(I125*H125,2)</f>
        <v>0</v>
      </c>
      <c r="K125" s="231" t="s">
        <v>166</v>
      </c>
      <c r="L125" s="45"/>
      <c r="M125" s="236" t="s">
        <v>19</v>
      </c>
      <c r="N125" s="237" t="s">
        <v>46</v>
      </c>
      <c r="O125" s="85"/>
      <c r="P125" s="238">
        <f>O125*H125</f>
        <v>0</v>
      </c>
      <c r="Q125" s="238">
        <v>0</v>
      </c>
      <c r="R125" s="238">
        <f>Q125*H125</f>
        <v>0</v>
      </c>
      <c r="S125" s="238">
        <v>0</v>
      </c>
      <c r="T125" s="23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0" t="s">
        <v>167</v>
      </c>
      <c r="AT125" s="240" t="s">
        <v>162</v>
      </c>
      <c r="AU125" s="240" t="s">
        <v>84</v>
      </c>
      <c r="AY125" s="18" t="s">
        <v>160</v>
      </c>
      <c r="BE125" s="241">
        <f>IF(N125="základní",J125,0)</f>
        <v>0</v>
      </c>
      <c r="BF125" s="241">
        <f>IF(N125="snížená",J125,0)</f>
        <v>0</v>
      </c>
      <c r="BG125" s="241">
        <f>IF(N125="zákl. přenesená",J125,0)</f>
        <v>0</v>
      </c>
      <c r="BH125" s="241">
        <f>IF(N125="sníž. přenesená",J125,0)</f>
        <v>0</v>
      </c>
      <c r="BI125" s="241">
        <f>IF(N125="nulová",J125,0)</f>
        <v>0</v>
      </c>
      <c r="BJ125" s="18" t="s">
        <v>82</v>
      </c>
      <c r="BK125" s="241">
        <f>ROUND(I125*H125,2)</f>
        <v>0</v>
      </c>
      <c r="BL125" s="18" t="s">
        <v>167</v>
      </c>
      <c r="BM125" s="240" t="s">
        <v>198</v>
      </c>
    </row>
    <row r="126" s="13" customFormat="1">
      <c r="A126" s="13"/>
      <c r="B126" s="242"/>
      <c r="C126" s="243"/>
      <c r="D126" s="244" t="s">
        <v>169</v>
      </c>
      <c r="E126" s="243"/>
      <c r="F126" s="246" t="s">
        <v>199</v>
      </c>
      <c r="G126" s="243"/>
      <c r="H126" s="247">
        <v>27</v>
      </c>
      <c r="I126" s="248"/>
      <c r="J126" s="243"/>
      <c r="K126" s="243"/>
      <c r="L126" s="249"/>
      <c r="M126" s="250"/>
      <c r="N126" s="251"/>
      <c r="O126" s="251"/>
      <c r="P126" s="251"/>
      <c r="Q126" s="251"/>
      <c r="R126" s="251"/>
      <c r="S126" s="251"/>
      <c r="T126" s="25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53" t="s">
        <v>169</v>
      </c>
      <c r="AU126" s="253" t="s">
        <v>84</v>
      </c>
      <c r="AV126" s="13" t="s">
        <v>84</v>
      </c>
      <c r="AW126" s="13" t="s">
        <v>4</v>
      </c>
      <c r="AX126" s="13" t="s">
        <v>82</v>
      </c>
      <c r="AY126" s="253" t="s">
        <v>160</v>
      </c>
    </row>
    <row r="127" s="2" customFormat="1" ht="36" customHeight="1">
      <c r="A127" s="39"/>
      <c r="B127" s="40"/>
      <c r="C127" s="229" t="s">
        <v>200</v>
      </c>
      <c r="D127" s="229" t="s">
        <v>162</v>
      </c>
      <c r="E127" s="230" t="s">
        <v>201</v>
      </c>
      <c r="F127" s="231" t="s">
        <v>202</v>
      </c>
      <c r="G127" s="232" t="s">
        <v>165</v>
      </c>
      <c r="H127" s="233">
        <v>10.560000000000001</v>
      </c>
      <c r="I127" s="234"/>
      <c r="J127" s="235">
        <f>ROUND(I127*H127,2)</f>
        <v>0</v>
      </c>
      <c r="K127" s="231" t="s">
        <v>166</v>
      </c>
      <c r="L127" s="45"/>
      <c r="M127" s="236" t="s">
        <v>19</v>
      </c>
      <c r="N127" s="237" t="s">
        <v>46</v>
      </c>
      <c r="O127" s="85"/>
      <c r="P127" s="238">
        <f>O127*H127</f>
        <v>0</v>
      </c>
      <c r="Q127" s="238">
        <v>0</v>
      </c>
      <c r="R127" s="238">
        <f>Q127*H127</f>
        <v>0</v>
      </c>
      <c r="S127" s="238">
        <v>0</v>
      </c>
      <c r="T127" s="23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0" t="s">
        <v>167</v>
      </c>
      <c r="AT127" s="240" t="s">
        <v>162</v>
      </c>
      <c r="AU127" s="240" t="s">
        <v>84</v>
      </c>
      <c r="AY127" s="18" t="s">
        <v>160</v>
      </c>
      <c r="BE127" s="241">
        <f>IF(N127="základní",J127,0)</f>
        <v>0</v>
      </c>
      <c r="BF127" s="241">
        <f>IF(N127="snížená",J127,0)</f>
        <v>0</v>
      </c>
      <c r="BG127" s="241">
        <f>IF(N127="zákl. přenesená",J127,0)</f>
        <v>0</v>
      </c>
      <c r="BH127" s="241">
        <f>IF(N127="sníž. přenesená",J127,0)</f>
        <v>0</v>
      </c>
      <c r="BI127" s="241">
        <f>IF(N127="nulová",J127,0)</f>
        <v>0</v>
      </c>
      <c r="BJ127" s="18" t="s">
        <v>82</v>
      </c>
      <c r="BK127" s="241">
        <f>ROUND(I127*H127,2)</f>
        <v>0</v>
      </c>
      <c r="BL127" s="18" t="s">
        <v>167</v>
      </c>
      <c r="BM127" s="240" t="s">
        <v>203</v>
      </c>
    </row>
    <row r="128" s="13" customFormat="1">
      <c r="A128" s="13"/>
      <c r="B128" s="242"/>
      <c r="C128" s="243"/>
      <c r="D128" s="244" t="s">
        <v>169</v>
      </c>
      <c r="E128" s="245" t="s">
        <v>19</v>
      </c>
      <c r="F128" s="246" t="s">
        <v>204</v>
      </c>
      <c r="G128" s="243"/>
      <c r="H128" s="247">
        <v>10.560000000000001</v>
      </c>
      <c r="I128" s="248"/>
      <c r="J128" s="243"/>
      <c r="K128" s="243"/>
      <c r="L128" s="249"/>
      <c r="M128" s="250"/>
      <c r="N128" s="251"/>
      <c r="O128" s="251"/>
      <c r="P128" s="251"/>
      <c r="Q128" s="251"/>
      <c r="R128" s="251"/>
      <c r="S128" s="251"/>
      <c r="T128" s="25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3" t="s">
        <v>169</v>
      </c>
      <c r="AU128" s="253" t="s">
        <v>84</v>
      </c>
      <c r="AV128" s="13" t="s">
        <v>84</v>
      </c>
      <c r="AW128" s="13" t="s">
        <v>37</v>
      </c>
      <c r="AX128" s="13" t="s">
        <v>82</v>
      </c>
      <c r="AY128" s="253" t="s">
        <v>160</v>
      </c>
    </row>
    <row r="129" s="2" customFormat="1" ht="16.5" customHeight="1">
      <c r="A129" s="39"/>
      <c r="B129" s="40"/>
      <c r="C129" s="254" t="s">
        <v>205</v>
      </c>
      <c r="D129" s="254" t="s">
        <v>206</v>
      </c>
      <c r="E129" s="255" t="s">
        <v>207</v>
      </c>
      <c r="F129" s="256" t="s">
        <v>208</v>
      </c>
      <c r="G129" s="257" t="s">
        <v>197</v>
      </c>
      <c r="H129" s="258">
        <v>17.280000000000001</v>
      </c>
      <c r="I129" s="259"/>
      <c r="J129" s="260">
        <f>ROUND(I129*H129,2)</f>
        <v>0</v>
      </c>
      <c r="K129" s="256" t="s">
        <v>166</v>
      </c>
      <c r="L129" s="261"/>
      <c r="M129" s="262" t="s">
        <v>19</v>
      </c>
      <c r="N129" s="263" t="s">
        <v>46</v>
      </c>
      <c r="O129" s="85"/>
      <c r="P129" s="238">
        <f>O129*H129</f>
        <v>0</v>
      </c>
      <c r="Q129" s="238">
        <v>1</v>
      </c>
      <c r="R129" s="238">
        <f>Q129*H129</f>
        <v>17.280000000000001</v>
      </c>
      <c r="S129" s="238">
        <v>0</v>
      </c>
      <c r="T129" s="23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0" t="s">
        <v>194</v>
      </c>
      <c r="AT129" s="240" t="s">
        <v>206</v>
      </c>
      <c r="AU129" s="240" t="s">
        <v>84</v>
      </c>
      <c r="AY129" s="18" t="s">
        <v>160</v>
      </c>
      <c r="BE129" s="241">
        <f>IF(N129="základní",J129,0)</f>
        <v>0</v>
      </c>
      <c r="BF129" s="241">
        <f>IF(N129="snížená",J129,0)</f>
        <v>0</v>
      </c>
      <c r="BG129" s="241">
        <f>IF(N129="zákl. přenesená",J129,0)</f>
        <v>0</v>
      </c>
      <c r="BH129" s="241">
        <f>IF(N129="sníž. přenesená",J129,0)</f>
        <v>0</v>
      </c>
      <c r="BI129" s="241">
        <f>IF(N129="nulová",J129,0)</f>
        <v>0</v>
      </c>
      <c r="BJ129" s="18" t="s">
        <v>82</v>
      </c>
      <c r="BK129" s="241">
        <f>ROUND(I129*H129,2)</f>
        <v>0</v>
      </c>
      <c r="BL129" s="18" t="s">
        <v>167</v>
      </c>
      <c r="BM129" s="240" t="s">
        <v>209</v>
      </c>
    </row>
    <row r="130" s="13" customFormat="1">
      <c r="A130" s="13"/>
      <c r="B130" s="242"/>
      <c r="C130" s="243"/>
      <c r="D130" s="244" t="s">
        <v>169</v>
      </c>
      <c r="E130" s="245" t="s">
        <v>19</v>
      </c>
      <c r="F130" s="246" t="s">
        <v>210</v>
      </c>
      <c r="G130" s="243"/>
      <c r="H130" s="247">
        <v>8.6400000000000006</v>
      </c>
      <c r="I130" s="248"/>
      <c r="J130" s="243"/>
      <c r="K130" s="243"/>
      <c r="L130" s="249"/>
      <c r="M130" s="250"/>
      <c r="N130" s="251"/>
      <c r="O130" s="251"/>
      <c r="P130" s="251"/>
      <c r="Q130" s="251"/>
      <c r="R130" s="251"/>
      <c r="S130" s="251"/>
      <c r="T130" s="25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3" t="s">
        <v>169</v>
      </c>
      <c r="AU130" s="253" t="s">
        <v>84</v>
      </c>
      <c r="AV130" s="13" t="s">
        <v>84</v>
      </c>
      <c r="AW130" s="13" t="s">
        <v>37</v>
      </c>
      <c r="AX130" s="13" t="s">
        <v>82</v>
      </c>
      <c r="AY130" s="253" t="s">
        <v>160</v>
      </c>
    </row>
    <row r="131" s="13" customFormat="1">
      <c r="A131" s="13"/>
      <c r="B131" s="242"/>
      <c r="C131" s="243"/>
      <c r="D131" s="244" t="s">
        <v>169</v>
      </c>
      <c r="E131" s="243"/>
      <c r="F131" s="246" t="s">
        <v>211</v>
      </c>
      <c r="G131" s="243"/>
      <c r="H131" s="247">
        <v>17.280000000000001</v>
      </c>
      <c r="I131" s="248"/>
      <c r="J131" s="243"/>
      <c r="K131" s="243"/>
      <c r="L131" s="249"/>
      <c r="M131" s="250"/>
      <c r="N131" s="251"/>
      <c r="O131" s="251"/>
      <c r="P131" s="251"/>
      <c r="Q131" s="251"/>
      <c r="R131" s="251"/>
      <c r="S131" s="251"/>
      <c r="T131" s="25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3" t="s">
        <v>169</v>
      </c>
      <c r="AU131" s="253" t="s">
        <v>84</v>
      </c>
      <c r="AV131" s="13" t="s">
        <v>84</v>
      </c>
      <c r="AW131" s="13" t="s">
        <v>4</v>
      </c>
      <c r="AX131" s="13" t="s">
        <v>82</v>
      </c>
      <c r="AY131" s="253" t="s">
        <v>160</v>
      </c>
    </row>
    <row r="132" s="2" customFormat="1" ht="16.5" customHeight="1">
      <c r="A132" s="39"/>
      <c r="B132" s="40"/>
      <c r="C132" s="254" t="s">
        <v>212</v>
      </c>
      <c r="D132" s="254" t="s">
        <v>206</v>
      </c>
      <c r="E132" s="255" t="s">
        <v>213</v>
      </c>
      <c r="F132" s="256" t="s">
        <v>214</v>
      </c>
      <c r="G132" s="257" t="s">
        <v>197</v>
      </c>
      <c r="H132" s="258">
        <v>3.8399999999999999</v>
      </c>
      <c r="I132" s="259"/>
      <c r="J132" s="260">
        <f>ROUND(I132*H132,2)</f>
        <v>0</v>
      </c>
      <c r="K132" s="256" t="s">
        <v>166</v>
      </c>
      <c r="L132" s="261"/>
      <c r="M132" s="262" t="s">
        <v>19</v>
      </c>
      <c r="N132" s="263" t="s">
        <v>46</v>
      </c>
      <c r="O132" s="85"/>
      <c r="P132" s="238">
        <f>O132*H132</f>
        <v>0</v>
      </c>
      <c r="Q132" s="238">
        <v>1</v>
      </c>
      <c r="R132" s="238">
        <f>Q132*H132</f>
        <v>3.8399999999999999</v>
      </c>
      <c r="S132" s="238">
        <v>0</v>
      </c>
      <c r="T132" s="23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0" t="s">
        <v>194</v>
      </c>
      <c r="AT132" s="240" t="s">
        <v>206</v>
      </c>
      <c r="AU132" s="240" t="s">
        <v>84</v>
      </c>
      <c r="AY132" s="18" t="s">
        <v>160</v>
      </c>
      <c r="BE132" s="241">
        <f>IF(N132="základní",J132,0)</f>
        <v>0</v>
      </c>
      <c r="BF132" s="241">
        <f>IF(N132="snížená",J132,0)</f>
        <v>0</v>
      </c>
      <c r="BG132" s="241">
        <f>IF(N132="zákl. přenesená",J132,0)</f>
        <v>0</v>
      </c>
      <c r="BH132" s="241">
        <f>IF(N132="sníž. přenesená",J132,0)</f>
        <v>0</v>
      </c>
      <c r="BI132" s="241">
        <f>IF(N132="nulová",J132,0)</f>
        <v>0</v>
      </c>
      <c r="BJ132" s="18" t="s">
        <v>82</v>
      </c>
      <c r="BK132" s="241">
        <f>ROUND(I132*H132,2)</f>
        <v>0</v>
      </c>
      <c r="BL132" s="18" t="s">
        <v>167</v>
      </c>
      <c r="BM132" s="240" t="s">
        <v>215</v>
      </c>
    </row>
    <row r="133" s="13" customFormat="1">
      <c r="A133" s="13"/>
      <c r="B133" s="242"/>
      <c r="C133" s="243"/>
      <c r="D133" s="244" t="s">
        <v>169</v>
      </c>
      <c r="E133" s="245" t="s">
        <v>19</v>
      </c>
      <c r="F133" s="246" t="s">
        <v>216</v>
      </c>
      <c r="G133" s="243"/>
      <c r="H133" s="247">
        <v>1.9199999999999999</v>
      </c>
      <c r="I133" s="248"/>
      <c r="J133" s="243"/>
      <c r="K133" s="243"/>
      <c r="L133" s="249"/>
      <c r="M133" s="250"/>
      <c r="N133" s="251"/>
      <c r="O133" s="251"/>
      <c r="P133" s="251"/>
      <c r="Q133" s="251"/>
      <c r="R133" s="251"/>
      <c r="S133" s="251"/>
      <c r="T133" s="25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3" t="s">
        <v>169</v>
      </c>
      <c r="AU133" s="253" t="s">
        <v>84</v>
      </c>
      <c r="AV133" s="13" t="s">
        <v>84</v>
      </c>
      <c r="AW133" s="13" t="s">
        <v>37</v>
      </c>
      <c r="AX133" s="13" t="s">
        <v>82</v>
      </c>
      <c r="AY133" s="253" t="s">
        <v>160</v>
      </c>
    </row>
    <row r="134" s="13" customFormat="1">
      <c r="A134" s="13"/>
      <c r="B134" s="242"/>
      <c r="C134" s="243"/>
      <c r="D134" s="244" t="s">
        <v>169</v>
      </c>
      <c r="E134" s="243"/>
      <c r="F134" s="246" t="s">
        <v>217</v>
      </c>
      <c r="G134" s="243"/>
      <c r="H134" s="247">
        <v>3.8399999999999999</v>
      </c>
      <c r="I134" s="248"/>
      <c r="J134" s="243"/>
      <c r="K134" s="243"/>
      <c r="L134" s="249"/>
      <c r="M134" s="250"/>
      <c r="N134" s="251"/>
      <c r="O134" s="251"/>
      <c r="P134" s="251"/>
      <c r="Q134" s="251"/>
      <c r="R134" s="251"/>
      <c r="S134" s="251"/>
      <c r="T134" s="25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3" t="s">
        <v>169</v>
      </c>
      <c r="AU134" s="253" t="s">
        <v>84</v>
      </c>
      <c r="AV134" s="13" t="s">
        <v>84</v>
      </c>
      <c r="AW134" s="13" t="s">
        <v>4</v>
      </c>
      <c r="AX134" s="13" t="s">
        <v>82</v>
      </c>
      <c r="AY134" s="253" t="s">
        <v>160</v>
      </c>
    </row>
    <row r="135" s="12" customFormat="1" ht="22.8" customHeight="1">
      <c r="A135" s="12"/>
      <c r="B135" s="213"/>
      <c r="C135" s="214"/>
      <c r="D135" s="215" t="s">
        <v>74</v>
      </c>
      <c r="E135" s="227" t="s">
        <v>84</v>
      </c>
      <c r="F135" s="227" t="s">
        <v>218</v>
      </c>
      <c r="G135" s="214"/>
      <c r="H135" s="214"/>
      <c r="I135" s="217"/>
      <c r="J135" s="228">
        <f>BK135</f>
        <v>0</v>
      </c>
      <c r="K135" s="214"/>
      <c r="L135" s="219"/>
      <c r="M135" s="220"/>
      <c r="N135" s="221"/>
      <c r="O135" s="221"/>
      <c r="P135" s="222">
        <f>SUM(P136:P141)</f>
        <v>0</v>
      </c>
      <c r="Q135" s="221"/>
      <c r="R135" s="222">
        <f>SUM(R136:R141)</f>
        <v>34.55984196</v>
      </c>
      <c r="S135" s="221"/>
      <c r="T135" s="223">
        <f>SUM(T136:T141)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4" t="s">
        <v>82</v>
      </c>
      <c r="AT135" s="225" t="s">
        <v>74</v>
      </c>
      <c r="AU135" s="225" t="s">
        <v>82</v>
      </c>
      <c r="AY135" s="224" t="s">
        <v>160</v>
      </c>
      <c r="BK135" s="226">
        <f>SUM(BK136:BK141)</f>
        <v>0</v>
      </c>
    </row>
    <row r="136" s="2" customFormat="1" ht="36" customHeight="1">
      <c r="A136" s="39"/>
      <c r="B136" s="40"/>
      <c r="C136" s="229" t="s">
        <v>219</v>
      </c>
      <c r="D136" s="229" t="s">
        <v>162</v>
      </c>
      <c r="E136" s="230" t="s">
        <v>220</v>
      </c>
      <c r="F136" s="231" t="s">
        <v>221</v>
      </c>
      <c r="G136" s="232" t="s">
        <v>222</v>
      </c>
      <c r="H136" s="233">
        <v>47.600000000000001</v>
      </c>
      <c r="I136" s="234"/>
      <c r="J136" s="235">
        <f>ROUND(I136*H136,2)</f>
        <v>0</v>
      </c>
      <c r="K136" s="231" t="s">
        <v>166</v>
      </c>
      <c r="L136" s="45"/>
      <c r="M136" s="236" t="s">
        <v>19</v>
      </c>
      <c r="N136" s="237" t="s">
        <v>46</v>
      </c>
      <c r="O136" s="85"/>
      <c r="P136" s="238">
        <f>O136*H136</f>
        <v>0</v>
      </c>
      <c r="Q136" s="238">
        <v>0.71545999999999998</v>
      </c>
      <c r="R136" s="238">
        <f>Q136*H136</f>
        <v>34.055895999999997</v>
      </c>
      <c r="S136" s="238">
        <v>0</v>
      </c>
      <c r="T136" s="23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0" t="s">
        <v>167</v>
      </c>
      <c r="AT136" s="240" t="s">
        <v>162</v>
      </c>
      <c r="AU136" s="240" t="s">
        <v>84</v>
      </c>
      <c r="AY136" s="18" t="s">
        <v>160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8" t="s">
        <v>82</v>
      </c>
      <c r="BK136" s="241">
        <f>ROUND(I136*H136,2)</f>
        <v>0</v>
      </c>
      <c r="BL136" s="18" t="s">
        <v>167</v>
      </c>
      <c r="BM136" s="240" t="s">
        <v>223</v>
      </c>
    </row>
    <row r="137" s="13" customFormat="1">
      <c r="A137" s="13"/>
      <c r="B137" s="242"/>
      <c r="C137" s="243"/>
      <c r="D137" s="244" t="s">
        <v>169</v>
      </c>
      <c r="E137" s="245" t="s">
        <v>19</v>
      </c>
      <c r="F137" s="246" t="s">
        <v>224</v>
      </c>
      <c r="G137" s="243"/>
      <c r="H137" s="247">
        <v>38</v>
      </c>
      <c r="I137" s="248"/>
      <c r="J137" s="243"/>
      <c r="K137" s="243"/>
      <c r="L137" s="249"/>
      <c r="M137" s="250"/>
      <c r="N137" s="251"/>
      <c r="O137" s="251"/>
      <c r="P137" s="251"/>
      <c r="Q137" s="251"/>
      <c r="R137" s="251"/>
      <c r="S137" s="251"/>
      <c r="T137" s="25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3" t="s">
        <v>169</v>
      </c>
      <c r="AU137" s="253" t="s">
        <v>84</v>
      </c>
      <c r="AV137" s="13" t="s">
        <v>84</v>
      </c>
      <c r="AW137" s="13" t="s">
        <v>37</v>
      </c>
      <c r="AX137" s="13" t="s">
        <v>75</v>
      </c>
      <c r="AY137" s="253" t="s">
        <v>160</v>
      </c>
    </row>
    <row r="138" s="13" customFormat="1">
      <c r="A138" s="13"/>
      <c r="B138" s="242"/>
      <c r="C138" s="243"/>
      <c r="D138" s="244" t="s">
        <v>169</v>
      </c>
      <c r="E138" s="245" t="s">
        <v>19</v>
      </c>
      <c r="F138" s="246" t="s">
        <v>225</v>
      </c>
      <c r="G138" s="243"/>
      <c r="H138" s="247">
        <v>9.5999999999999996</v>
      </c>
      <c r="I138" s="248"/>
      <c r="J138" s="243"/>
      <c r="K138" s="243"/>
      <c r="L138" s="249"/>
      <c r="M138" s="250"/>
      <c r="N138" s="251"/>
      <c r="O138" s="251"/>
      <c r="P138" s="251"/>
      <c r="Q138" s="251"/>
      <c r="R138" s="251"/>
      <c r="S138" s="251"/>
      <c r="T138" s="25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3" t="s">
        <v>169</v>
      </c>
      <c r="AU138" s="253" t="s">
        <v>84</v>
      </c>
      <c r="AV138" s="13" t="s">
        <v>84</v>
      </c>
      <c r="AW138" s="13" t="s">
        <v>37</v>
      </c>
      <c r="AX138" s="13" t="s">
        <v>75</v>
      </c>
      <c r="AY138" s="253" t="s">
        <v>160</v>
      </c>
    </row>
    <row r="139" s="14" customFormat="1">
      <c r="A139" s="14"/>
      <c r="B139" s="264"/>
      <c r="C139" s="265"/>
      <c r="D139" s="244" t="s">
        <v>169</v>
      </c>
      <c r="E139" s="266" t="s">
        <v>19</v>
      </c>
      <c r="F139" s="267" t="s">
        <v>226</v>
      </c>
      <c r="G139" s="265"/>
      <c r="H139" s="268">
        <v>47.600000000000001</v>
      </c>
      <c r="I139" s="269"/>
      <c r="J139" s="265"/>
      <c r="K139" s="265"/>
      <c r="L139" s="270"/>
      <c r="M139" s="271"/>
      <c r="N139" s="272"/>
      <c r="O139" s="272"/>
      <c r="P139" s="272"/>
      <c r="Q139" s="272"/>
      <c r="R139" s="272"/>
      <c r="S139" s="272"/>
      <c r="T139" s="27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74" t="s">
        <v>169</v>
      </c>
      <c r="AU139" s="274" t="s">
        <v>84</v>
      </c>
      <c r="AV139" s="14" t="s">
        <v>167</v>
      </c>
      <c r="AW139" s="14" t="s">
        <v>37</v>
      </c>
      <c r="AX139" s="14" t="s">
        <v>82</v>
      </c>
      <c r="AY139" s="274" t="s">
        <v>160</v>
      </c>
    </row>
    <row r="140" s="2" customFormat="1" ht="48" customHeight="1">
      <c r="A140" s="39"/>
      <c r="B140" s="40"/>
      <c r="C140" s="229" t="s">
        <v>227</v>
      </c>
      <c r="D140" s="229" t="s">
        <v>162</v>
      </c>
      <c r="E140" s="230" t="s">
        <v>228</v>
      </c>
      <c r="F140" s="231" t="s">
        <v>229</v>
      </c>
      <c r="G140" s="232" t="s">
        <v>197</v>
      </c>
      <c r="H140" s="233">
        <v>0.47599999999999998</v>
      </c>
      <c r="I140" s="234"/>
      <c r="J140" s="235">
        <f>ROUND(I140*H140,2)</f>
        <v>0</v>
      </c>
      <c r="K140" s="231" t="s">
        <v>166</v>
      </c>
      <c r="L140" s="45"/>
      <c r="M140" s="236" t="s">
        <v>19</v>
      </c>
      <c r="N140" s="237" t="s">
        <v>46</v>
      </c>
      <c r="O140" s="85"/>
      <c r="P140" s="238">
        <f>O140*H140</f>
        <v>0</v>
      </c>
      <c r="Q140" s="238">
        <v>1.05871</v>
      </c>
      <c r="R140" s="238">
        <f>Q140*H140</f>
        <v>0.50394596000000003</v>
      </c>
      <c r="S140" s="238">
        <v>0</v>
      </c>
      <c r="T140" s="23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0" t="s">
        <v>167</v>
      </c>
      <c r="AT140" s="240" t="s">
        <v>162</v>
      </c>
      <c r="AU140" s="240" t="s">
        <v>84</v>
      </c>
      <c r="AY140" s="18" t="s">
        <v>160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8" t="s">
        <v>82</v>
      </c>
      <c r="BK140" s="241">
        <f>ROUND(I140*H140,2)</f>
        <v>0</v>
      </c>
      <c r="BL140" s="18" t="s">
        <v>167</v>
      </c>
      <c r="BM140" s="240" t="s">
        <v>230</v>
      </c>
    </row>
    <row r="141" s="13" customFormat="1">
      <c r="A141" s="13"/>
      <c r="B141" s="242"/>
      <c r="C141" s="243"/>
      <c r="D141" s="244" t="s">
        <v>169</v>
      </c>
      <c r="E141" s="245" t="s">
        <v>19</v>
      </c>
      <c r="F141" s="246" t="s">
        <v>231</v>
      </c>
      <c r="G141" s="243"/>
      <c r="H141" s="247">
        <v>0.47599999999999998</v>
      </c>
      <c r="I141" s="248"/>
      <c r="J141" s="243"/>
      <c r="K141" s="243"/>
      <c r="L141" s="249"/>
      <c r="M141" s="250"/>
      <c r="N141" s="251"/>
      <c r="O141" s="251"/>
      <c r="P141" s="251"/>
      <c r="Q141" s="251"/>
      <c r="R141" s="251"/>
      <c r="S141" s="251"/>
      <c r="T141" s="25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3" t="s">
        <v>169</v>
      </c>
      <c r="AU141" s="253" t="s">
        <v>84</v>
      </c>
      <c r="AV141" s="13" t="s">
        <v>84</v>
      </c>
      <c r="AW141" s="13" t="s">
        <v>37</v>
      </c>
      <c r="AX141" s="13" t="s">
        <v>82</v>
      </c>
      <c r="AY141" s="253" t="s">
        <v>160</v>
      </c>
    </row>
    <row r="142" s="12" customFormat="1" ht="22.8" customHeight="1">
      <c r="A142" s="12"/>
      <c r="B142" s="213"/>
      <c r="C142" s="214"/>
      <c r="D142" s="215" t="s">
        <v>74</v>
      </c>
      <c r="E142" s="227" t="s">
        <v>92</v>
      </c>
      <c r="F142" s="227" t="s">
        <v>232</v>
      </c>
      <c r="G142" s="214"/>
      <c r="H142" s="214"/>
      <c r="I142" s="217"/>
      <c r="J142" s="228">
        <f>BK142</f>
        <v>0</v>
      </c>
      <c r="K142" s="214"/>
      <c r="L142" s="219"/>
      <c r="M142" s="220"/>
      <c r="N142" s="221"/>
      <c r="O142" s="221"/>
      <c r="P142" s="222">
        <f>SUM(P143:P209)</f>
        <v>0</v>
      </c>
      <c r="Q142" s="221"/>
      <c r="R142" s="222">
        <f>SUM(R143:R209)</f>
        <v>55.559311070000021</v>
      </c>
      <c r="S142" s="221"/>
      <c r="T142" s="223">
        <f>SUM(T143:T209)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4" t="s">
        <v>82</v>
      </c>
      <c r="AT142" s="225" t="s">
        <v>74</v>
      </c>
      <c r="AU142" s="225" t="s">
        <v>82</v>
      </c>
      <c r="AY142" s="224" t="s">
        <v>160</v>
      </c>
      <c r="BK142" s="226">
        <f>SUM(BK143:BK209)</f>
        <v>0</v>
      </c>
    </row>
    <row r="143" s="2" customFormat="1" ht="36" customHeight="1">
      <c r="A143" s="39"/>
      <c r="B143" s="40"/>
      <c r="C143" s="229" t="s">
        <v>233</v>
      </c>
      <c r="D143" s="229" t="s">
        <v>162</v>
      </c>
      <c r="E143" s="230" t="s">
        <v>234</v>
      </c>
      <c r="F143" s="231" t="s">
        <v>235</v>
      </c>
      <c r="G143" s="232" t="s">
        <v>236</v>
      </c>
      <c r="H143" s="233">
        <v>1</v>
      </c>
      <c r="I143" s="234"/>
      <c r="J143" s="235">
        <f>ROUND(I143*H143,2)</f>
        <v>0</v>
      </c>
      <c r="K143" s="231" t="s">
        <v>166</v>
      </c>
      <c r="L143" s="45"/>
      <c r="M143" s="236" t="s">
        <v>19</v>
      </c>
      <c r="N143" s="237" t="s">
        <v>46</v>
      </c>
      <c r="O143" s="85"/>
      <c r="P143" s="238">
        <f>O143*H143</f>
        <v>0</v>
      </c>
      <c r="Q143" s="238">
        <v>0.24042</v>
      </c>
      <c r="R143" s="238">
        <f>Q143*H143</f>
        <v>0.24042</v>
      </c>
      <c r="S143" s="238">
        <v>0</v>
      </c>
      <c r="T143" s="23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0" t="s">
        <v>167</v>
      </c>
      <c r="AT143" s="240" t="s">
        <v>162</v>
      </c>
      <c r="AU143" s="240" t="s">
        <v>84</v>
      </c>
      <c r="AY143" s="18" t="s">
        <v>160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8" t="s">
        <v>82</v>
      </c>
      <c r="BK143" s="241">
        <f>ROUND(I143*H143,2)</f>
        <v>0</v>
      </c>
      <c r="BL143" s="18" t="s">
        <v>167</v>
      </c>
      <c r="BM143" s="240" t="s">
        <v>237</v>
      </c>
    </row>
    <row r="144" s="13" customFormat="1">
      <c r="A144" s="13"/>
      <c r="B144" s="242"/>
      <c r="C144" s="243"/>
      <c r="D144" s="244" t="s">
        <v>169</v>
      </c>
      <c r="E144" s="245" t="s">
        <v>19</v>
      </c>
      <c r="F144" s="246" t="s">
        <v>238</v>
      </c>
      <c r="G144" s="243"/>
      <c r="H144" s="247">
        <v>1</v>
      </c>
      <c r="I144" s="248"/>
      <c r="J144" s="243"/>
      <c r="K144" s="243"/>
      <c r="L144" s="249"/>
      <c r="M144" s="250"/>
      <c r="N144" s="251"/>
      <c r="O144" s="251"/>
      <c r="P144" s="251"/>
      <c r="Q144" s="251"/>
      <c r="R144" s="251"/>
      <c r="S144" s="251"/>
      <c r="T144" s="25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3" t="s">
        <v>169</v>
      </c>
      <c r="AU144" s="253" t="s">
        <v>84</v>
      </c>
      <c r="AV144" s="13" t="s">
        <v>84</v>
      </c>
      <c r="AW144" s="13" t="s">
        <v>37</v>
      </c>
      <c r="AX144" s="13" t="s">
        <v>82</v>
      </c>
      <c r="AY144" s="253" t="s">
        <v>160</v>
      </c>
    </row>
    <row r="145" s="2" customFormat="1" ht="36" customHeight="1">
      <c r="A145" s="39"/>
      <c r="B145" s="40"/>
      <c r="C145" s="229" t="s">
        <v>8</v>
      </c>
      <c r="D145" s="229" t="s">
        <v>162</v>
      </c>
      <c r="E145" s="230" t="s">
        <v>239</v>
      </c>
      <c r="F145" s="231" t="s">
        <v>240</v>
      </c>
      <c r="G145" s="232" t="s">
        <v>165</v>
      </c>
      <c r="H145" s="233">
        <v>0.27500000000000002</v>
      </c>
      <c r="I145" s="234"/>
      <c r="J145" s="235">
        <f>ROUND(I145*H145,2)</f>
        <v>0</v>
      </c>
      <c r="K145" s="231" t="s">
        <v>166</v>
      </c>
      <c r="L145" s="45"/>
      <c r="M145" s="236" t="s">
        <v>19</v>
      </c>
      <c r="N145" s="237" t="s">
        <v>46</v>
      </c>
      <c r="O145" s="85"/>
      <c r="P145" s="238">
        <f>O145*H145</f>
        <v>0</v>
      </c>
      <c r="Q145" s="238">
        <v>1.8775</v>
      </c>
      <c r="R145" s="238">
        <f>Q145*H145</f>
        <v>0.51631250000000006</v>
      </c>
      <c r="S145" s="238">
        <v>0</v>
      </c>
      <c r="T145" s="23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0" t="s">
        <v>167</v>
      </c>
      <c r="AT145" s="240" t="s">
        <v>162</v>
      </c>
      <c r="AU145" s="240" t="s">
        <v>84</v>
      </c>
      <c r="AY145" s="18" t="s">
        <v>160</v>
      </c>
      <c r="BE145" s="241">
        <f>IF(N145="základní",J145,0)</f>
        <v>0</v>
      </c>
      <c r="BF145" s="241">
        <f>IF(N145="snížená",J145,0)</f>
        <v>0</v>
      </c>
      <c r="BG145" s="241">
        <f>IF(N145="zákl. přenesená",J145,0)</f>
        <v>0</v>
      </c>
      <c r="BH145" s="241">
        <f>IF(N145="sníž. přenesená",J145,0)</f>
        <v>0</v>
      </c>
      <c r="BI145" s="241">
        <f>IF(N145="nulová",J145,0)</f>
        <v>0</v>
      </c>
      <c r="BJ145" s="18" t="s">
        <v>82</v>
      </c>
      <c r="BK145" s="241">
        <f>ROUND(I145*H145,2)</f>
        <v>0</v>
      </c>
      <c r="BL145" s="18" t="s">
        <v>167</v>
      </c>
      <c r="BM145" s="240" t="s">
        <v>241</v>
      </c>
    </row>
    <row r="146" s="13" customFormat="1">
      <c r="A146" s="13"/>
      <c r="B146" s="242"/>
      <c r="C146" s="243"/>
      <c r="D146" s="244" t="s">
        <v>169</v>
      </c>
      <c r="E146" s="245" t="s">
        <v>19</v>
      </c>
      <c r="F146" s="246" t="s">
        <v>242</v>
      </c>
      <c r="G146" s="243"/>
      <c r="H146" s="247">
        <v>0.27500000000000002</v>
      </c>
      <c r="I146" s="248"/>
      <c r="J146" s="243"/>
      <c r="K146" s="243"/>
      <c r="L146" s="249"/>
      <c r="M146" s="250"/>
      <c r="N146" s="251"/>
      <c r="O146" s="251"/>
      <c r="P146" s="251"/>
      <c r="Q146" s="251"/>
      <c r="R146" s="251"/>
      <c r="S146" s="251"/>
      <c r="T146" s="25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3" t="s">
        <v>169</v>
      </c>
      <c r="AU146" s="253" t="s">
        <v>84</v>
      </c>
      <c r="AV146" s="13" t="s">
        <v>84</v>
      </c>
      <c r="AW146" s="13" t="s">
        <v>37</v>
      </c>
      <c r="AX146" s="13" t="s">
        <v>82</v>
      </c>
      <c r="AY146" s="253" t="s">
        <v>160</v>
      </c>
    </row>
    <row r="147" s="2" customFormat="1" ht="36" customHeight="1">
      <c r="A147" s="39"/>
      <c r="B147" s="40"/>
      <c r="C147" s="229" t="s">
        <v>243</v>
      </c>
      <c r="D147" s="229" t="s">
        <v>162</v>
      </c>
      <c r="E147" s="230" t="s">
        <v>244</v>
      </c>
      <c r="F147" s="231" t="s">
        <v>245</v>
      </c>
      <c r="G147" s="232" t="s">
        <v>165</v>
      </c>
      <c r="H147" s="233">
        <v>10.526999999999999</v>
      </c>
      <c r="I147" s="234"/>
      <c r="J147" s="235">
        <f>ROUND(I147*H147,2)</f>
        <v>0</v>
      </c>
      <c r="K147" s="231" t="s">
        <v>166</v>
      </c>
      <c r="L147" s="45"/>
      <c r="M147" s="236" t="s">
        <v>19</v>
      </c>
      <c r="N147" s="237" t="s">
        <v>46</v>
      </c>
      <c r="O147" s="85"/>
      <c r="P147" s="238">
        <f>O147*H147</f>
        <v>0</v>
      </c>
      <c r="Q147" s="238">
        <v>1.8775</v>
      </c>
      <c r="R147" s="238">
        <f>Q147*H147</f>
        <v>19.764442499999998</v>
      </c>
      <c r="S147" s="238">
        <v>0</v>
      </c>
      <c r="T147" s="23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0" t="s">
        <v>167</v>
      </c>
      <c r="AT147" s="240" t="s">
        <v>162</v>
      </c>
      <c r="AU147" s="240" t="s">
        <v>84</v>
      </c>
      <c r="AY147" s="18" t="s">
        <v>160</v>
      </c>
      <c r="BE147" s="241">
        <f>IF(N147="základní",J147,0)</f>
        <v>0</v>
      </c>
      <c r="BF147" s="241">
        <f>IF(N147="snížená",J147,0)</f>
        <v>0</v>
      </c>
      <c r="BG147" s="241">
        <f>IF(N147="zákl. přenesená",J147,0)</f>
        <v>0</v>
      </c>
      <c r="BH147" s="241">
        <f>IF(N147="sníž. přenesená",J147,0)</f>
        <v>0</v>
      </c>
      <c r="BI147" s="241">
        <f>IF(N147="nulová",J147,0)</f>
        <v>0</v>
      </c>
      <c r="BJ147" s="18" t="s">
        <v>82</v>
      </c>
      <c r="BK147" s="241">
        <f>ROUND(I147*H147,2)</f>
        <v>0</v>
      </c>
      <c r="BL147" s="18" t="s">
        <v>167</v>
      </c>
      <c r="BM147" s="240" t="s">
        <v>246</v>
      </c>
    </row>
    <row r="148" s="13" customFormat="1">
      <c r="A148" s="13"/>
      <c r="B148" s="242"/>
      <c r="C148" s="243"/>
      <c r="D148" s="244" t="s">
        <v>169</v>
      </c>
      <c r="E148" s="245" t="s">
        <v>19</v>
      </c>
      <c r="F148" s="246" t="s">
        <v>247</v>
      </c>
      <c r="G148" s="243"/>
      <c r="H148" s="247">
        <v>1.071</v>
      </c>
      <c r="I148" s="248"/>
      <c r="J148" s="243"/>
      <c r="K148" s="243"/>
      <c r="L148" s="249"/>
      <c r="M148" s="250"/>
      <c r="N148" s="251"/>
      <c r="O148" s="251"/>
      <c r="P148" s="251"/>
      <c r="Q148" s="251"/>
      <c r="R148" s="251"/>
      <c r="S148" s="251"/>
      <c r="T148" s="25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3" t="s">
        <v>169</v>
      </c>
      <c r="AU148" s="253" t="s">
        <v>84</v>
      </c>
      <c r="AV148" s="13" t="s">
        <v>84</v>
      </c>
      <c r="AW148" s="13" t="s">
        <v>37</v>
      </c>
      <c r="AX148" s="13" t="s">
        <v>75</v>
      </c>
      <c r="AY148" s="253" t="s">
        <v>160</v>
      </c>
    </row>
    <row r="149" s="13" customFormat="1">
      <c r="A149" s="13"/>
      <c r="B149" s="242"/>
      <c r="C149" s="243"/>
      <c r="D149" s="244" t="s">
        <v>169</v>
      </c>
      <c r="E149" s="245" t="s">
        <v>19</v>
      </c>
      <c r="F149" s="246" t="s">
        <v>248</v>
      </c>
      <c r="G149" s="243"/>
      <c r="H149" s="247">
        <v>4.6500000000000004</v>
      </c>
      <c r="I149" s="248"/>
      <c r="J149" s="243"/>
      <c r="K149" s="243"/>
      <c r="L149" s="249"/>
      <c r="M149" s="250"/>
      <c r="N149" s="251"/>
      <c r="O149" s="251"/>
      <c r="P149" s="251"/>
      <c r="Q149" s="251"/>
      <c r="R149" s="251"/>
      <c r="S149" s="251"/>
      <c r="T149" s="25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3" t="s">
        <v>169</v>
      </c>
      <c r="AU149" s="253" t="s">
        <v>84</v>
      </c>
      <c r="AV149" s="13" t="s">
        <v>84</v>
      </c>
      <c r="AW149" s="13" t="s">
        <v>37</v>
      </c>
      <c r="AX149" s="13" t="s">
        <v>75</v>
      </c>
      <c r="AY149" s="253" t="s">
        <v>160</v>
      </c>
    </row>
    <row r="150" s="13" customFormat="1">
      <c r="A150" s="13"/>
      <c r="B150" s="242"/>
      <c r="C150" s="243"/>
      <c r="D150" s="244" t="s">
        <v>169</v>
      </c>
      <c r="E150" s="245" t="s">
        <v>19</v>
      </c>
      <c r="F150" s="246" t="s">
        <v>249</v>
      </c>
      <c r="G150" s="243"/>
      <c r="H150" s="247">
        <v>2.0710000000000002</v>
      </c>
      <c r="I150" s="248"/>
      <c r="J150" s="243"/>
      <c r="K150" s="243"/>
      <c r="L150" s="249"/>
      <c r="M150" s="250"/>
      <c r="N150" s="251"/>
      <c r="O150" s="251"/>
      <c r="P150" s="251"/>
      <c r="Q150" s="251"/>
      <c r="R150" s="251"/>
      <c r="S150" s="251"/>
      <c r="T150" s="25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3" t="s">
        <v>169</v>
      </c>
      <c r="AU150" s="253" t="s">
        <v>84</v>
      </c>
      <c r="AV150" s="13" t="s">
        <v>84</v>
      </c>
      <c r="AW150" s="13" t="s">
        <v>37</v>
      </c>
      <c r="AX150" s="13" t="s">
        <v>75</v>
      </c>
      <c r="AY150" s="253" t="s">
        <v>160</v>
      </c>
    </row>
    <row r="151" s="13" customFormat="1">
      <c r="A151" s="13"/>
      <c r="B151" s="242"/>
      <c r="C151" s="243"/>
      <c r="D151" s="244" t="s">
        <v>169</v>
      </c>
      <c r="E151" s="245" t="s">
        <v>19</v>
      </c>
      <c r="F151" s="246" t="s">
        <v>250</v>
      </c>
      <c r="G151" s="243"/>
      <c r="H151" s="247">
        <v>1.3799999999999999</v>
      </c>
      <c r="I151" s="248"/>
      <c r="J151" s="243"/>
      <c r="K151" s="243"/>
      <c r="L151" s="249"/>
      <c r="M151" s="250"/>
      <c r="N151" s="251"/>
      <c r="O151" s="251"/>
      <c r="P151" s="251"/>
      <c r="Q151" s="251"/>
      <c r="R151" s="251"/>
      <c r="S151" s="251"/>
      <c r="T151" s="25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3" t="s">
        <v>169</v>
      </c>
      <c r="AU151" s="253" t="s">
        <v>84</v>
      </c>
      <c r="AV151" s="13" t="s">
        <v>84</v>
      </c>
      <c r="AW151" s="13" t="s">
        <v>37</v>
      </c>
      <c r="AX151" s="13" t="s">
        <v>75</v>
      </c>
      <c r="AY151" s="253" t="s">
        <v>160</v>
      </c>
    </row>
    <row r="152" s="13" customFormat="1">
      <c r="A152" s="13"/>
      <c r="B152" s="242"/>
      <c r="C152" s="243"/>
      <c r="D152" s="244" t="s">
        <v>169</v>
      </c>
      <c r="E152" s="245" t="s">
        <v>19</v>
      </c>
      <c r="F152" s="246" t="s">
        <v>251</v>
      </c>
      <c r="G152" s="243"/>
      <c r="H152" s="247">
        <v>0.97999999999999998</v>
      </c>
      <c r="I152" s="248"/>
      <c r="J152" s="243"/>
      <c r="K152" s="243"/>
      <c r="L152" s="249"/>
      <c r="M152" s="250"/>
      <c r="N152" s="251"/>
      <c r="O152" s="251"/>
      <c r="P152" s="251"/>
      <c r="Q152" s="251"/>
      <c r="R152" s="251"/>
      <c r="S152" s="251"/>
      <c r="T152" s="25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3" t="s">
        <v>169</v>
      </c>
      <c r="AU152" s="253" t="s">
        <v>84</v>
      </c>
      <c r="AV152" s="13" t="s">
        <v>84</v>
      </c>
      <c r="AW152" s="13" t="s">
        <v>37</v>
      </c>
      <c r="AX152" s="13" t="s">
        <v>75</v>
      </c>
      <c r="AY152" s="253" t="s">
        <v>160</v>
      </c>
    </row>
    <row r="153" s="13" customFormat="1">
      <c r="A153" s="13"/>
      <c r="B153" s="242"/>
      <c r="C153" s="243"/>
      <c r="D153" s="244" t="s">
        <v>169</v>
      </c>
      <c r="E153" s="245" t="s">
        <v>19</v>
      </c>
      <c r="F153" s="246" t="s">
        <v>252</v>
      </c>
      <c r="G153" s="243"/>
      <c r="H153" s="247">
        <v>0.375</v>
      </c>
      <c r="I153" s="248"/>
      <c r="J153" s="243"/>
      <c r="K153" s="243"/>
      <c r="L153" s="249"/>
      <c r="M153" s="250"/>
      <c r="N153" s="251"/>
      <c r="O153" s="251"/>
      <c r="P153" s="251"/>
      <c r="Q153" s="251"/>
      <c r="R153" s="251"/>
      <c r="S153" s="251"/>
      <c r="T153" s="25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3" t="s">
        <v>169</v>
      </c>
      <c r="AU153" s="253" t="s">
        <v>84</v>
      </c>
      <c r="AV153" s="13" t="s">
        <v>84</v>
      </c>
      <c r="AW153" s="13" t="s">
        <v>37</v>
      </c>
      <c r="AX153" s="13" t="s">
        <v>75</v>
      </c>
      <c r="AY153" s="253" t="s">
        <v>160</v>
      </c>
    </row>
    <row r="154" s="14" customFormat="1">
      <c r="A154" s="14"/>
      <c r="B154" s="264"/>
      <c r="C154" s="265"/>
      <c r="D154" s="244" t="s">
        <v>169</v>
      </c>
      <c r="E154" s="266" t="s">
        <v>19</v>
      </c>
      <c r="F154" s="267" t="s">
        <v>226</v>
      </c>
      <c r="G154" s="265"/>
      <c r="H154" s="268">
        <v>10.526999999999999</v>
      </c>
      <c r="I154" s="269"/>
      <c r="J154" s="265"/>
      <c r="K154" s="265"/>
      <c r="L154" s="270"/>
      <c r="M154" s="271"/>
      <c r="N154" s="272"/>
      <c r="O154" s="272"/>
      <c r="P154" s="272"/>
      <c r="Q154" s="272"/>
      <c r="R154" s="272"/>
      <c r="S154" s="272"/>
      <c r="T154" s="27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4" t="s">
        <v>169</v>
      </c>
      <c r="AU154" s="274" t="s">
        <v>84</v>
      </c>
      <c r="AV154" s="14" t="s">
        <v>167</v>
      </c>
      <c r="AW154" s="14" t="s">
        <v>37</v>
      </c>
      <c r="AX154" s="14" t="s">
        <v>82</v>
      </c>
      <c r="AY154" s="274" t="s">
        <v>160</v>
      </c>
    </row>
    <row r="155" s="2" customFormat="1" ht="36" customHeight="1">
      <c r="A155" s="39"/>
      <c r="B155" s="40"/>
      <c r="C155" s="229" t="s">
        <v>253</v>
      </c>
      <c r="D155" s="229" t="s">
        <v>162</v>
      </c>
      <c r="E155" s="230" t="s">
        <v>254</v>
      </c>
      <c r="F155" s="231" t="s">
        <v>255</v>
      </c>
      <c r="G155" s="232" t="s">
        <v>222</v>
      </c>
      <c r="H155" s="233">
        <v>13.013</v>
      </c>
      <c r="I155" s="234"/>
      <c r="J155" s="235">
        <f>ROUND(I155*H155,2)</f>
        <v>0</v>
      </c>
      <c r="K155" s="231" t="s">
        <v>166</v>
      </c>
      <c r="L155" s="45"/>
      <c r="M155" s="236" t="s">
        <v>19</v>
      </c>
      <c r="N155" s="237" t="s">
        <v>46</v>
      </c>
      <c r="O155" s="85"/>
      <c r="P155" s="238">
        <f>O155*H155</f>
        <v>0</v>
      </c>
      <c r="Q155" s="238">
        <v>0.22158</v>
      </c>
      <c r="R155" s="238">
        <f>Q155*H155</f>
        <v>2.8834205399999999</v>
      </c>
      <c r="S155" s="238">
        <v>0</v>
      </c>
      <c r="T155" s="23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0" t="s">
        <v>167</v>
      </c>
      <c r="AT155" s="240" t="s">
        <v>162</v>
      </c>
      <c r="AU155" s="240" t="s">
        <v>84</v>
      </c>
      <c r="AY155" s="18" t="s">
        <v>160</v>
      </c>
      <c r="BE155" s="241">
        <f>IF(N155="základní",J155,0)</f>
        <v>0</v>
      </c>
      <c r="BF155" s="241">
        <f>IF(N155="snížená",J155,0)</f>
        <v>0</v>
      </c>
      <c r="BG155" s="241">
        <f>IF(N155="zákl. přenesená",J155,0)</f>
        <v>0</v>
      </c>
      <c r="BH155" s="241">
        <f>IF(N155="sníž. přenesená",J155,0)</f>
        <v>0</v>
      </c>
      <c r="BI155" s="241">
        <f>IF(N155="nulová",J155,0)</f>
        <v>0</v>
      </c>
      <c r="BJ155" s="18" t="s">
        <v>82</v>
      </c>
      <c r="BK155" s="241">
        <f>ROUND(I155*H155,2)</f>
        <v>0</v>
      </c>
      <c r="BL155" s="18" t="s">
        <v>167</v>
      </c>
      <c r="BM155" s="240" t="s">
        <v>256</v>
      </c>
    </row>
    <row r="156" s="13" customFormat="1">
      <c r="A156" s="13"/>
      <c r="B156" s="242"/>
      <c r="C156" s="243"/>
      <c r="D156" s="244" t="s">
        <v>169</v>
      </c>
      <c r="E156" s="245" t="s">
        <v>19</v>
      </c>
      <c r="F156" s="246" t="s">
        <v>257</v>
      </c>
      <c r="G156" s="243"/>
      <c r="H156" s="247">
        <v>13.013</v>
      </c>
      <c r="I156" s="248"/>
      <c r="J156" s="243"/>
      <c r="K156" s="243"/>
      <c r="L156" s="249"/>
      <c r="M156" s="250"/>
      <c r="N156" s="251"/>
      <c r="O156" s="251"/>
      <c r="P156" s="251"/>
      <c r="Q156" s="251"/>
      <c r="R156" s="251"/>
      <c r="S156" s="251"/>
      <c r="T156" s="25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3" t="s">
        <v>169</v>
      </c>
      <c r="AU156" s="253" t="s">
        <v>84</v>
      </c>
      <c r="AV156" s="13" t="s">
        <v>84</v>
      </c>
      <c r="AW156" s="13" t="s">
        <v>37</v>
      </c>
      <c r="AX156" s="13" t="s">
        <v>82</v>
      </c>
      <c r="AY156" s="253" t="s">
        <v>160</v>
      </c>
    </row>
    <row r="157" s="2" customFormat="1" ht="36" customHeight="1">
      <c r="A157" s="39"/>
      <c r="B157" s="40"/>
      <c r="C157" s="229" t="s">
        <v>258</v>
      </c>
      <c r="D157" s="229" t="s">
        <v>162</v>
      </c>
      <c r="E157" s="230" t="s">
        <v>259</v>
      </c>
      <c r="F157" s="231" t="s">
        <v>260</v>
      </c>
      <c r="G157" s="232" t="s">
        <v>165</v>
      </c>
      <c r="H157" s="233">
        <v>10.032</v>
      </c>
      <c r="I157" s="234"/>
      <c r="J157" s="235">
        <f>ROUND(I157*H157,2)</f>
        <v>0</v>
      </c>
      <c r="K157" s="231" t="s">
        <v>166</v>
      </c>
      <c r="L157" s="45"/>
      <c r="M157" s="236" t="s">
        <v>19</v>
      </c>
      <c r="N157" s="237" t="s">
        <v>46</v>
      </c>
      <c r="O157" s="85"/>
      <c r="P157" s="238">
        <f>O157*H157</f>
        <v>0</v>
      </c>
      <c r="Q157" s="238">
        <v>2.45329</v>
      </c>
      <c r="R157" s="238">
        <f>Q157*H157</f>
        <v>24.61140528</v>
      </c>
      <c r="S157" s="238">
        <v>0</v>
      </c>
      <c r="T157" s="23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0" t="s">
        <v>167</v>
      </c>
      <c r="AT157" s="240" t="s">
        <v>162</v>
      </c>
      <c r="AU157" s="240" t="s">
        <v>84</v>
      </c>
      <c r="AY157" s="18" t="s">
        <v>160</v>
      </c>
      <c r="BE157" s="241">
        <f>IF(N157="základní",J157,0)</f>
        <v>0</v>
      </c>
      <c r="BF157" s="241">
        <f>IF(N157="snížená",J157,0)</f>
        <v>0</v>
      </c>
      <c r="BG157" s="241">
        <f>IF(N157="zákl. přenesená",J157,0)</f>
        <v>0</v>
      </c>
      <c r="BH157" s="241">
        <f>IF(N157="sníž. přenesená",J157,0)</f>
        <v>0</v>
      </c>
      <c r="BI157" s="241">
        <f>IF(N157="nulová",J157,0)</f>
        <v>0</v>
      </c>
      <c r="BJ157" s="18" t="s">
        <v>82</v>
      </c>
      <c r="BK157" s="241">
        <f>ROUND(I157*H157,2)</f>
        <v>0</v>
      </c>
      <c r="BL157" s="18" t="s">
        <v>167</v>
      </c>
      <c r="BM157" s="240" t="s">
        <v>261</v>
      </c>
    </row>
    <row r="158" s="13" customFormat="1">
      <c r="A158" s="13"/>
      <c r="B158" s="242"/>
      <c r="C158" s="243"/>
      <c r="D158" s="244" t="s">
        <v>169</v>
      </c>
      <c r="E158" s="245" t="s">
        <v>19</v>
      </c>
      <c r="F158" s="246" t="s">
        <v>262</v>
      </c>
      <c r="G158" s="243"/>
      <c r="H158" s="247">
        <v>10.032</v>
      </c>
      <c r="I158" s="248"/>
      <c r="J158" s="243"/>
      <c r="K158" s="243"/>
      <c r="L158" s="249"/>
      <c r="M158" s="250"/>
      <c r="N158" s="251"/>
      <c r="O158" s="251"/>
      <c r="P158" s="251"/>
      <c r="Q158" s="251"/>
      <c r="R158" s="251"/>
      <c r="S158" s="251"/>
      <c r="T158" s="25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3" t="s">
        <v>169</v>
      </c>
      <c r="AU158" s="253" t="s">
        <v>84</v>
      </c>
      <c r="AV158" s="13" t="s">
        <v>84</v>
      </c>
      <c r="AW158" s="13" t="s">
        <v>37</v>
      </c>
      <c r="AX158" s="13" t="s">
        <v>82</v>
      </c>
      <c r="AY158" s="253" t="s">
        <v>160</v>
      </c>
    </row>
    <row r="159" s="2" customFormat="1" ht="24" customHeight="1">
      <c r="A159" s="39"/>
      <c r="B159" s="40"/>
      <c r="C159" s="229" t="s">
        <v>263</v>
      </c>
      <c r="D159" s="229" t="s">
        <v>162</v>
      </c>
      <c r="E159" s="230" t="s">
        <v>264</v>
      </c>
      <c r="F159" s="231" t="s">
        <v>265</v>
      </c>
      <c r="G159" s="232" t="s">
        <v>222</v>
      </c>
      <c r="H159" s="233">
        <v>66.879999999999995</v>
      </c>
      <c r="I159" s="234"/>
      <c r="J159" s="235">
        <f>ROUND(I159*H159,2)</f>
        <v>0</v>
      </c>
      <c r="K159" s="231" t="s">
        <v>166</v>
      </c>
      <c r="L159" s="45"/>
      <c r="M159" s="236" t="s">
        <v>19</v>
      </c>
      <c r="N159" s="237" t="s">
        <v>46</v>
      </c>
      <c r="O159" s="85"/>
      <c r="P159" s="238">
        <f>O159*H159</f>
        <v>0</v>
      </c>
      <c r="Q159" s="238">
        <v>0.00346</v>
      </c>
      <c r="R159" s="238">
        <f>Q159*H159</f>
        <v>0.23140479999999999</v>
      </c>
      <c r="S159" s="238">
        <v>0</v>
      </c>
      <c r="T159" s="23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0" t="s">
        <v>167</v>
      </c>
      <c r="AT159" s="240" t="s">
        <v>162</v>
      </c>
      <c r="AU159" s="240" t="s">
        <v>84</v>
      </c>
      <c r="AY159" s="18" t="s">
        <v>160</v>
      </c>
      <c r="BE159" s="241">
        <f>IF(N159="základní",J159,0)</f>
        <v>0</v>
      </c>
      <c r="BF159" s="241">
        <f>IF(N159="snížená",J159,0)</f>
        <v>0</v>
      </c>
      <c r="BG159" s="241">
        <f>IF(N159="zákl. přenesená",J159,0)</f>
        <v>0</v>
      </c>
      <c r="BH159" s="241">
        <f>IF(N159="sníž. přenesená",J159,0)</f>
        <v>0</v>
      </c>
      <c r="BI159" s="241">
        <f>IF(N159="nulová",J159,0)</f>
        <v>0</v>
      </c>
      <c r="BJ159" s="18" t="s">
        <v>82</v>
      </c>
      <c r="BK159" s="241">
        <f>ROUND(I159*H159,2)</f>
        <v>0</v>
      </c>
      <c r="BL159" s="18" t="s">
        <v>167</v>
      </c>
      <c r="BM159" s="240" t="s">
        <v>266</v>
      </c>
    </row>
    <row r="160" s="13" customFormat="1">
      <c r="A160" s="13"/>
      <c r="B160" s="242"/>
      <c r="C160" s="243"/>
      <c r="D160" s="244" t="s">
        <v>169</v>
      </c>
      <c r="E160" s="245" t="s">
        <v>19</v>
      </c>
      <c r="F160" s="246" t="s">
        <v>267</v>
      </c>
      <c r="G160" s="243"/>
      <c r="H160" s="247">
        <v>66.879999999999995</v>
      </c>
      <c r="I160" s="248"/>
      <c r="J160" s="243"/>
      <c r="K160" s="243"/>
      <c r="L160" s="249"/>
      <c r="M160" s="250"/>
      <c r="N160" s="251"/>
      <c r="O160" s="251"/>
      <c r="P160" s="251"/>
      <c r="Q160" s="251"/>
      <c r="R160" s="251"/>
      <c r="S160" s="251"/>
      <c r="T160" s="25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3" t="s">
        <v>169</v>
      </c>
      <c r="AU160" s="253" t="s">
        <v>84</v>
      </c>
      <c r="AV160" s="13" t="s">
        <v>84</v>
      </c>
      <c r="AW160" s="13" t="s">
        <v>37</v>
      </c>
      <c r="AX160" s="13" t="s">
        <v>82</v>
      </c>
      <c r="AY160" s="253" t="s">
        <v>160</v>
      </c>
    </row>
    <row r="161" s="2" customFormat="1" ht="24" customHeight="1">
      <c r="A161" s="39"/>
      <c r="B161" s="40"/>
      <c r="C161" s="229" t="s">
        <v>268</v>
      </c>
      <c r="D161" s="229" t="s">
        <v>162</v>
      </c>
      <c r="E161" s="230" t="s">
        <v>269</v>
      </c>
      <c r="F161" s="231" t="s">
        <v>270</v>
      </c>
      <c r="G161" s="232" t="s">
        <v>222</v>
      </c>
      <c r="H161" s="233">
        <v>66.879999999999995</v>
      </c>
      <c r="I161" s="234"/>
      <c r="J161" s="235">
        <f>ROUND(I161*H161,2)</f>
        <v>0</v>
      </c>
      <c r="K161" s="231" t="s">
        <v>166</v>
      </c>
      <c r="L161" s="45"/>
      <c r="M161" s="236" t="s">
        <v>19</v>
      </c>
      <c r="N161" s="237" t="s">
        <v>46</v>
      </c>
      <c r="O161" s="85"/>
      <c r="P161" s="238">
        <f>O161*H161</f>
        <v>0</v>
      </c>
      <c r="Q161" s="238">
        <v>0</v>
      </c>
      <c r="R161" s="238">
        <f>Q161*H161</f>
        <v>0</v>
      </c>
      <c r="S161" s="238">
        <v>0</v>
      </c>
      <c r="T161" s="23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0" t="s">
        <v>167</v>
      </c>
      <c r="AT161" s="240" t="s">
        <v>162</v>
      </c>
      <c r="AU161" s="240" t="s">
        <v>84</v>
      </c>
      <c r="AY161" s="18" t="s">
        <v>160</v>
      </c>
      <c r="BE161" s="241">
        <f>IF(N161="základní",J161,0)</f>
        <v>0</v>
      </c>
      <c r="BF161" s="241">
        <f>IF(N161="snížená",J161,0)</f>
        <v>0</v>
      </c>
      <c r="BG161" s="241">
        <f>IF(N161="zákl. přenesená",J161,0)</f>
        <v>0</v>
      </c>
      <c r="BH161" s="241">
        <f>IF(N161="sníž. přenesená",J161,0)</f>
        <v>0</v>
      </c>
      <c r="BI161" s="241">
        <f>IF(N161="nulová",J161,0)</f>
        <v>0</v>
      </c>
      <c r="BJ161" s="18" t="s">
        <v>82</v>
      </c>
      <c r="BK161" s="241">
        <f>ROUND(I161*H161,2)</f>
        <v>0</v>
      </c>
      <c r="BL161" s="18" t="s">
        <v>167</v>
      </c>
      <c r="BM161" s="240" t="s">
        <v>271</v>
      </c>
    </row>
    <row r="162" s="2" customFormat="1" ht="36" customHeight="1">
      <c r="A162" s="39"/>
      <c r="B162" s="40"/>
      <c r="C162" s="229" t="s">
        <v>7</v>
      </c>
      <c r="D162" s="229" t="s">
        <v>162</v>
      </c>
      <c r="E162" s="230" t="s">
        <v>272</v>
      </c>
      <c r="F162" s="231" t="s">
        <v>273</v>
      </c>
      <c r="G162" s="232" t="s">
        <v>197</v>
      </c>
      <c r="H162" s="233">
        <v>0.752</v>
      </c>
      <c r="I162" s="234"/>
      <c r="J162" s="235">
        <f>ROUND(I162*H162,2)</f>
        <v>0</v>
      </c>
      <c r="K162" s="231" t="s">
        <v>166</v>
      </c>
      <c r="L162" s="45"/>
      <c r="M162" s="236" t="s">
        <v>19</v>
      </c>
      <c r="N162" s="237" t="s">
        <v>46</v>
      </c>
      <c r="O162" s="85"/>
      <c r="P162" s="238">
        <f>O162*H162</f>
        <v>0</v>
      </c>
      <c r="Q162" s="238">
        <v>1.04881</v>
      </c>
      <c r="R162" s="238">
        <f>Q162*H162</f>
        <v>0.78870512000000004</v>
      </c>
      <c r="S162" s="238">
        <v>0</v>
      </c>
      <c r="T162" s="23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0" t="s">
        <v>167</v>
      </c>
      <c r="AT162" s="240" t="s">
        <v>162</v>
      </c>
      <c r="AU162" s="240" t="s">
        <v>84</v>
      </c>
      <c r="AY162" s="18" t="s">
        <v>160</v>
      </c>
      <c r="BE162" s="241">
        <f>IF(N162="základní",J162,0)</f>
        <v>0</v>
      </c>
      <c r="BF162" s="241">
        <f>IF(N162="snížená",J162,0)</f>
        <v>0</v>
      </c>
      <c r="BG162" s="241">
        <f>IF(N162="zákl. přenesená",J162,0)</f>
        <v>0</v>
      </c>
      <c r="BH162" s="241">
        <f>IF(N162="sníž. přenesená",J162,0)</f>
        <v>0</v>
      </c>
      <c r="BI162" s="241">
        <f>IF(N162="nulová",J162,0)</f>
        <v>0</v>
      </c>
      <c r="BJ162" s="18" t="s">
        <v>82</v>
      </c>
      <c r="BK162" s="241">
        <f>ROUND(I162*H162,2)</f>
        <v>0</v>
      </c>
      <c r="BL162" s="18" t="s">
        <v>167</v>
      </c>
      <c r="BM162" s="240" t="s">
        <v>274</v>
      </c>
    </row>
    <row r="163" s="13" customFormat="1">
      <c r="A163" s="13"/>
      <c r="B163" s="242"/>
      <c r="C163" s="243"/>
      <c r="D163" s="244" t="s">
        <v>169</v>
      </c>
      <c r="E163" s="245" t="s">
        <v>19</v>
      </c>
      <c r="F163" s="246" t="s">
        <v>275</v>
      </c>
      <c r="G163" s="243"/>
      <c r="H163" s="247">
        <v>0.752</v>
      </c>
      <c r="I163" s="248"/>
      <c r="J163" s="243"/>
      <c r="K163" s="243"/>
      <c r="L163" s="249"/>
      <c r="M163" s="250"/>
      <c r="N163" s="251"/>
      <c r="O163" s="251"/>
      <c r="P163" s="251"/>
      <c r="Q163" s="251"/>
      <c r="R163" s="251"/>
      <c r="S163" s="251"/>
      <c r="T163" s="25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3" t="s">
        <v>169</v>
      </c>
      <c r="AU163" s="253" t="s">
        <v>84</v>
      </c>
      <c r="AV163" s="13" t="s">
        <v>84</v>
      </c>
      <c r="AW163" s="13" t="s">
        <v>37</v>
      </c>
      <c r="AX163" s="13" t="s">
        <v>82</v>
      </c>
      <c r="AY163" s="253" t="s">
        <v>160</v>
      </c>
    </row>
    <row r="164" s="2" customFormat="1" ht="16.5" customHeight="1">
      <c r="A164" s="39"/>
      <c r="B164" s="40"/>
      <c r="C164" s="229" t="s">
        <v>276</v>
      </c>
      <c r="D164" s="229" t="s">
        <v>162</v>
      </c>
      <c r="E164" s="230" t="s">
        <v>277</v>
      </c>
      <c r="F164" s="231" t="s">
        <v>278</v>
      </c>
      <c r="G164" s="232" t="s">
        <v>279</v>
      </c>
      <c r="H164" s="233">
        <v>8.5</v>
      </c>
      <c r="I164" s="234"/>
      <c r="J164" s="235">
        <f>ROUND(I164*H164,2)</f>
        <v>0</v>
      </c>
      <c r="K164" s="231" t="s">
        <v>19</v>
      </c>
      <c r="L164" s="45"/>
      <c r="M164" s="236" t="s">
        <v>19</v>
      </c>
      <c r="N164" s="237" t="s">
        <v>46</v>
      </c>
      <c r="O164" s="85"/>
      <c r="P164" s="238">
        <f>O164*H164</f>
        <v>0</v>
      </c>
      <c r="Q164" s="238">
        <v>0</v>
      </c>
      <c r="R164" s="238">
        <f>Q164*H164</f>
        <v>0</v>
      </c>
      <c r="S164" s="238">
        <v>0</v>
      </c>
      <c r="T164" s="23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0" t="s">
        <v>167</v>
      </c>
      <c r="AT164" s="240" t="s">
        <v>162</v>
      </c>
      <c r="AU164" s="240" t="s">
        <v>84</v>
      </c>
      <c r="AY164" s="18" t="s">
        <v>160</v>
      </c>
      <c r="BE164" s="241">
        <f>IF(N164="základní",J164,0)</f>
        <v>0</v>
      </c>
      <c r="BF164" s="241">
        <f>IF(N164="snížená",J164,0)</f>
        <v>0</v>
      </c>
      <c r="BG164" s="241">
        <f>IF(N164="zákl. přenesená",J164,0)</f>
        <v>0</v>
      </c>
      <c r="BH164" s="241">
        <f>IF(N164="sníž. přenesená",J164,0)</f>
        <v>0</v>
      </c>
      <c r="BI164" s="241">
        <f>IF(N164="nulová",J164,0)</f>
        <v>0</v>
      </c>
      <c r="BJ164" s="18" t="s">
        <v>82</v>
      </c>
      <c r="BK164" s="241">
        <f>ROUND(I164*H164,2)</f>
        <v>0</v>
      </c>
      <c r="BL164" s="18" t="s">
        <v>167</v>
      </c>
      <c r="BM164" s="240" t="s">
        <v>280</v>
      </c>
    </row>
    <row r="165" s="13" customFormat="1">
      <c r="A165" s="13"/>
      <c r="B165" s="242"/>
      <c r="C165" s="243"/>
      <c r="D165" s="244" t="s">
        <v>169</v>
      </c>
      <c r="E165" s="245" t="s">
        <v>19</v>
      </c>
      <c r="F165" s="246" t="s">
        <v>281</v>
      </c>
      <c r="G165" s="243"/>
      <c r="H165" s="247">
        <v>8.5</v>
      </c>
      <c r="I165" s="248"/>
      <c r="J165" s="243"/>
      <c r="K165" s="243"/>
      <c r="L165" s="249"/>
      <c r="M165" s="250"/>
      <c r="N165" s="251"/>
      <c r="O165" s="251"/>
      <c r="P165" s="251"/>
      <c r="Q165" s="251"/>
      <c r="R165" s="251"/>
      <c r="S165" s="251"/>
      <c r="T165" s="25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3" t="s">
        <v>169</v>
      </c>
      <c r="AU165" s="253" t="s">
        <v>84</v>
      </c>
      <c r="AV165" s="13" t="s">
        <v>84</v>
      </c>
      <c r="AW165" s="13" t="s">
        <v>37</v>
      </c>
      <c r="AX165" s="13" t="s">
        <v>82</v>
      </c>
      <c r="AY165" s="253" t="s">
        <v>160</v>
      </c>
    </row>
    <row r="166" s="2" customFormat="1" ht="60" customHeight="1">
      <c r="A166" s="39"/>
      <c r="B166" s="40"/>
      <c r="C166" s="229" t="s">
        <v>282</v>
      </c>
      <c r="D166" s="229" t="s">
        <v>162</v>
      </c>
      <c r="E166" s="230" t="s">
        <v>283</v>
      </c>
      <c r="F166" s="231" t="s">
        <v>284</v>
      </c>
      <c r="G166" s="232" t="s">
        <v>279</v>
      </c>
      <c r="H166" s="233">
        <v>3</v>
      </c>
      <c r="I166" s="234"/>
      <c r="J166" s="235">
        <f>ROUND(I166*H166,2)</f>
        <v>0</v>
      </c>
      <c r="K166" s="231" t="s">
        <v>166</v>
      </c>
      <c r="L166" s="45"/>
      <c r="M166" s="236" t="s">
        <v>19</v>
      </c>
      <c r="N166" s="237" t="s">
        <v>46</v>
      </c>
      <c r="O166" s="85"/>
      <c r="P166" s="238">
        <f>O166*H166</f>
        <v>0</v>
      </c>
      <c r="Q166" s="238">
        <v>0.19555</v>
      </c>
      <c r="R166" s="238">
        <f>Q166*H166</f>
        <v>0.58665</v>
      </c>
      <c r="S166" s="238">
        <v>0</v>
      </c>
      <c r="T166" s="23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0" t="s">
        <v>167</v>
      </c>
      <c r="AT166" s="240" t="s">
        <v>162</v>
      </c>
      <c r="AU166" s="240" t="s">
        <v>84</v>
      </c>
      <c r="AY166" s="18" t="s">
        <v>160</v>
      </c>
      <c r="BE166" s="241">
        <f>IF(N166="základní",J166,0)</f>
        <v>0</v>
      </c>
      <c r="BF166" s="241">
        <f>IF(N166="snížená",J166,0)</f>
        <v>0</v>
      </c>
      <c r="BG166" s="241">
        <f>IF(N166="zákl. přenesená",J166,0)</f>
        <v>0</v>
      </c>
      <c r="BH166" s="241">
        <f>IF(N166="sníž. přenesená",J166,0)</f>
        <v>0</v>
      </c>
      <c r="BI166" s="241">
        <f>IF(N166="nulová",J166,0)</f>
        <v>0</v>
      </c>
      <c r="BJ166" s="18" t="s">
        <v>82</v>
      </c>
      <c r="BK166" s="241">
        <f>ROUND(I166*H166,2)</f>
        <v>0</v>
      </c>
      <c r="BL166" s="18" t="s">
        <v>167</v>
      </c>
      <c r="BM166" s="240" t="s">
        <v>285</v>
      </c>
    </row>
    <row r="167" s="13" customFormat="1">
      <c r="A167" s="13"/>
      <c r="B167" s="242"/>
      <c r="C167" s="243"/>
      <c r="D167" s="244" t="s">
        <v>169</v>
      </c>
      <c r="E167" s="245" t="s">
        <v>19</v>
      </c>
      <c r="F167" s="246" t="s">
        <v>286</v>
      </c>
      <c r="G167" s="243"/>
      <c r="H167" s="247">
        <v>3</v>
      </c>
      <c r="I167" s="248"/>
      <c r="J167" s="243"/>
      <c r="K167" s="243"/>
      <c r="L167" s="249"/>
      <c r="M167" s="250"/>
      <c r="N167" s="251"/>
      <c r="O167" s="251"/>
      <c r="P167" s="251"/>
      <c r="Q167" s="251"/>
      <c r="R167" s="251"/>
      <c r="S167" s="251"/>
      <c r="T167" s="25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3" t="s">
        <v>169</v>
      </c>
      <c r="AU167" s="253" t="s">
        <v>84</v>
      </c>
      <c r="AV167" s="13" t="s">
        <v>84</v>
      </c>
      <c r="AW167" s="13" t="s">
        <v>37</v>
      </c>
      <c r="AX167" s="13" t="s">
        <v>82</v>
      </c>
      <c r="AY167" s="253" t="s">
        <v>160</v>
      </c>
    </row>
    <row r="168" s="2" customFormat="1" ht="16.5" customHeight="1">
      <c r="A168" s="39"/>
      <c r="B168" s="40"/>
      <c r="C168" s="229" t="s">
        <v>287</v>
      </c>
      <c r="D168" s="229" t="s">
        <v>162</v>
      </c>
      <c r="E168" s="230" t="s">
        <v>288</v>
      </c>
      <c r="F168" s="231" t="s">
        <v>289</v>
      </c>
      <c r="G168" s="232" t="s">
        <v>279</v>
      </c>
      <c r="H168" s="233">
        <v>5.5</v>
      </c>
      <c r="I168" s="234"/>
      <c r="J168" s="235">
        <f>ROUND(I168*H168,2)</f>
        <v>0</v>
      </c>
      <c r="K168" s="231" t="s">
        <v>19</v>
      </c>
      <c r="L168" s="45"/>
      <c r="M168" s="236" t="s">
        <v>19</v>
      </c>
      <c r="N168" s="237" t="s">
        <v>46</v>
      </c>
      <c r="O168" s="85"/>
      <c r="P168" s="238">
        <f>O168*H168</f>
        <v>0</v>
      </c>
      <c r="Q168" s="238">
        <v>0</v>
      </c>
      <c r="R168" s="238">
        <f>Q168*H168</f>
        <v>0</v>
      </c>
      <c r="S168" s="238">
        <v>0</v>
      </c>
      <c r="T168" s="23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0" t="s">
        <v>167</v>
      </c>
      <c r="AT168" s="240" t="s">
        <v>162</v>
      </c>
      <c r="AU168" s="240" t="s">
        <v>84</v>
      </c>
      <c r="AY168" s="18" t="s">
        <v>160</v>
      </c>
      <c r="BE168" s="241">
        <f>IF(N168="základní",J168,0)</f>
        <v>0</v>
      </c>
      <c r="BF168" s="241">
        <f>IF(N168="snížená",J168,0)</f>
        <v>0</v>
      </c>
      <c r="BG168" s="241">
        <f>IF(N168="zákl. přenesená",J168,0)</f>
        <v>0</v>
      </c>
      <c r="BH168" s="241">
        <f>IF(N168="sníž. přenesená",J168,0)</f>
        <v>0</v>
      </c>
      <c r="BI168" s="241">
        <f>IF(N168="nulová",J168,0)</f>
        <v>0</v>
      </c>
      <c r="BJ168" s="18" t="s">
        <v>82</v>
      </c>
      <c r="BK168" s="241">
        <f>ROUND(I168*H168,2)</f>
        <v>0</v>
      </c>
      <c r="BL168" s="18" t="s">
        <v>167</v>
      </c>
      <c r="BM168" s="240" t="s">
        <v>290</v>
      </c>
    </row>
    <row r="169" s="13" customFormat="1">
      <c r="A169" s="13"/>
      <c r="B169" s="242"/>
      <c r="C169" s="243"/>
      <c r="D169" s="244" t="s">
        <v>169</v>
      </c>
      <c r="E169" s="245" t="s">
        <v>19</v>
      </c>
      <c r="F169" s="246" t="s">
        <v>291</v>
      </c>
      <c r="G169" s="243"/>
      <c r="H169" s="247">
        <v>5.5</v>
      </c>
      <c r="I169" s="248"/>
      <c r="J169" s="243"/>
      <c r="K169" s="243"/>
      <c r="L169" s="249"/>
      <c r="M169" s="250"/>
      <c r="N169" s="251"/>
      <c r="O169" s="251"/>
      <c r="P169" s="251"/>
      <c r="Q169" s="251"/>
      <c r="R169" s="251"/>
      <c r="S169" s="251"/>
      <c r="T169" s="25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3" t="s">
        <v>169</v>
      </c>
      <c r="AU169" s="253" t="s">
        <v>84</v>
      </c>
      <c r="AV169" s="13" t="s">
        <v>84</v>
      </c>
      <c r="AW169" s="13" t="s">
        <v>37</v>
      </c>
      <c r="AX169" s="13" t="s">
        <v>82</v>
      </c>
      <c r="AY169" s="253" t="s">
        <v>160</v>
      </c>
    </row>
    <row r="170" s="2" customFormat="1" ht="16.5" customHeight="1">
      <c r="A170" s="39"/>
      <c r="B170" s="40"/>
      <c r="C170" s="229" t="s">
        <v>292</v>
      </c>
      <c r="D170" s="229" t="s">
        <v>162</v>
      </c>
      <c r="E170" s="230" t="s">
        <v>293</v>
      </c>
      <c r="F170" s="231" t="s">
        <v>294</v>
      </c>
      <c r="G170" s="232" t="s">
        <v>236</v>
      </c>
      <c r="H170" s="233">
        <v>3</v>
      </c>
      <c r="I170" s="234"/>
      <c r="J170" s="235">
        <f>ROUND(I170*H170,2)</f>
        <v>0</v>
      </c>
      <c r="K170" s="231" t="s">
        <v>166</v>
      </c>
      <c r="L170" s="45"/>
      <c r="M170" s="236" t="s">
        <v>19</v>
      </c>
      <c r="N170" s="237" t="s">
        <v>46</v>
      </c>
      <c r="O170" s="85"/>
      <c r="P170" s="238">
        <f>O170*H170</f>
        <v>0</v>
      </c>
      <c r="Q170" s="238">
        <v>0.016060000000000001</v>
      </c>
      <c r="R170" s="238">
        <f>Q170*H170</f>
        <v>0.048180000000000001</v>
      </c>
      <c r="S170" s="238">
        <v>0</v>
      </c>
      <c r="T170" s="23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0" t="s">
        <v>167</v>
      </c>
      <c r="AT170" s="240" t="s">
        <v>162</v>
      </c>
      <c r="AU170" s="240" t="s">
        <v>84</v>
      </c>
      <c r="AY170" s="18" t="s">
        <v>160</v>
      </c>
      <c r="BE170" s="241">
        <f>IF(N170="základní",J170,0)</f>
        <v>0</v>
      </c>
      <c r="BF170" s="241">
        <f>IF(N170="snížená",J170,0)</f>
        <v>0</v>
      </c>
      <c r="BG170" s="241">
        <f>IF(N170="zákl. přenesená",J170,0)</f>
        <v>0</v>
      </c>
      <c r="BH170" s="241">
        <f>IF(N170="sníž. přenesená",J170,0)</f>
        <v>0</v>
      </c>
      <c r="BI170" s="241">
        <f>IF(N170="nulová",J170,0)</f>
        <v>0</v>
      </c>
      <c r="BJ170" s="18" t="s">
        <v>82</v>
      </c>
      <c r="BK170" s="241">
        <f>ROUND(I170*H170,2)</f>
        <v>0</v>
      </c>
      <c r="BL170" s="18" t="s">
        <v>167</v>
      </c>
      <c r="BM170" s="240" t="s">
        <v>295</v>
      </c>
    </row>
    <row r="171" s="2" customFormat="1" ht="16.5" customHeight="1">
      <c r="A171" s="39"/>
      <c r="B171" s="40"/>
      <c r="C171" s="254" t="s">
        <v>296</v>
      </c>
      <c r="D171" s="254" t="s">
        <v>206</v>
      </c>
      <c r="E171" s="255" t="s">
        <v>297</v>
      </c>
      <c r="F171" s="256" t="s">
        <v>298</v>
      </c>
      <c r="G171" s="257" t="s">
        <v>236</v>
      </c>
      <c r="H171" s="258">
        <v>2</v>
      </c>
      <c r="I171" s="259"/>
      <c r="J171" s="260">
        <f>ROUND(I171*H171,2)</f>
        <v>0</v>
      </c>
      <c r="K171" s="256" t="s">
        <v>166</v>
      </c>
      <c r="L171" s="261"/>
      <c r="M171" s="262" t="s">
        <v>19</v>
      </c>
      <c r="N171" s="263" t="s">
        <v>46</v>
      </c>
      <c r="O171" s="85"/>
      <c r="P171" s="238">
        <f>O171*H171</f>
        <v>0</v>
      </c>
      <c r="Q171" s="238">
        <v>0.016799999999999999</v>
      </c>
      <c r="R171" s="238">
        <f>Q171*H171</f>
        <v>0.033599999999999998</v>
      </c>
      <c r="S171" s="238">
        <v>0</v>
      </c>
      <c r="T171" s="23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0" t="s">
        <v>194</v>
      </c>
      <c r="AT171" s="240" t="s">
        <v>206</v>
      </c>
      <c r="AU171" s="240" t="s">
        <v>84</v>
      </c>
      <c r="AY171" s="18" t="s">
        <v>160</v>
      </c>
      <c r="BE171" s="241">
        <f>IF(N171="základní",J171,0)</f>
        <v>0</v>
      </c>
      <c r="BF171" s="241">
        <f>IF(N171="snížená",J171,0)</f>
        <v>0</v>
      </c>
      <c r="BG171" s="241">
        <f>IF(N171="zákl. přenesená",J171,0)</f>
        <v>0</v>
      </c>
      <c r="BH171" s="241">
        <f>IF(N171="sníž. přenesená",J171,0)</f>
        <v>0</v>
      </c>
      <c r="BI171" s="241">
        <f>IF(N171="nulová",J171,0)</f>
        <v>0</v>
      </c>
      <c r="BJ171" s="18" t="s">
        <v>82</v>
      </c>
      <c r="BK171" s="241">
        <f>ROUND(I171*H171,2)</f>
        <v>0</v>
      </c>
      <c r="BL171" s="18" t="s">
        <v>167</v>
      </c>
      <c r="BM171" s="240" t="s">
        <v>299</v>
      </c>
    </row>
    <row r="172" s="2" customFormat="1" ht="16.5" customHeight="1">
      <c r="A172" s="39"/>
      <c r="B172" s="40"/>
      <c r="C172" s="254" t="s">
        <v>300</v>
      </c>
      <c r="D172" s="254" t="s">
        <v>206</v>
      </c>
      <c r="E172" s="255" t="s">
        <v>301</v>
      </c>
      <c r="F172" s="256" t="s">
        <v>302</v>
      </c>
      <c r="G172" s="257" t="s">
        <v>236</v>
      </c>
      <c r="H172" s="258">
        <v>1</v>
      </c>
      <c r="I172" s="259"/>
      <c r="J172" s="260">
        <f>ROUND(I172*H172,2)</f>
        <v>0</v>
      </c>
      <c r="K172" s="256" t="s">
        <v>166</v>
      </c>
      <c r="L172" s="261"/>
      <c r="M172" s="262" t="s">
        <v>19</v>
      </c>
      <c r="N172" s="263" t="s">
        <v>46</v>
      </c>
      <c r="O172" s="85"/>
      <c r="P172" s="238">
        <f>O172*H172</f>
        <v>0</v>
      </c>
      <c r="Q172" s="238">
        <v>0.0253</v>
      </c>
      <c r="R172" s="238">
        <f>Q172*H172</f>
        <v>0.0253</v>
      </c>
      <c r="S172" s="238">
        <v>0</v>
      </c>
      <c r="T172" s="23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0" t="s">
        <v>194</v>
      </c>
      <c r="AT172" s="240" t="s">
        <v>206</v>
      </c>
      <c r="AU172" s="240" t="s">
        <v>84</v>
      </c>
      <c r="AY172" s="18" t="s">
        <v>160</v>
      </c>
      <c r="BE172" s="241">
        <f>IF(N172="základní",J172,0)</f>
        <v>0</v>
      </c>
      <c r="BF172" s="241">
        <f>IF(N172="snížená",J172,0)</f>
        <v>0</v>
      </c>
      <c r="BG172" s="241">
        <f>IF(N172="zákl. přenesená",J172,0)</f>
        <v>0</v>
      </c>
      <c r="BH172" s="241">
        <f>IF(N172="sníž. přenesená",J172,0)</f>
        <v>0</v>
      </c>
      <c r="BI172" s="241">
        <f>IF(N172="nulová",J172,0)</f>
        <v>0</v>
      </c>
      <c r="BJ172" s="18" t="s">
        <v>82</v>
      </c>
      <c r="BK172" s="241">
        <f>ROUND(I172*H172,2)</f>
        <v>0</v>
      </c>
      <c r="BL172" s="18" t="s">
        <v>167</v>
      </c>
      <c r="BM172" s="240" t="s">
        <v>303</v>
      </c>
    </row>
    <row r="173" s="2" customFormat="1" ht="24" customHeight="1">
      <c r="A173" s="39"/>
      <c r="B173" s="40"/>
      <c r="C173" s="229" t="s">
        <v>304</v>
      </c>
      <c r="D173" s="229" t="s">
        <v>162</v>
      </c>
      <c r="E173" s="230" t="s">
        <v>305</v>
      </c>
      <c r="F173" s="231" t="s">
        <v>306</v>
      </c>
      <c r="G173" s="232" t="s">
        <v>165</v>
      </c>
      <c r="H173" s="233">
        <v>0.45200000000000001</v>
      </c>
      <c r="I173" s="234"/>
      <c r="J173" s="235">
        <f>ROUND(I173*H173,2)</f>
        <v>0</v>
      </c>
      <c r="K173" s="231" t="s">
        <v>166</v>
      </c>
      <c r="L173" s="45"/>
      <c r="M173" s="236" t="s">
        <v>19</v>
      </c>
      <c r="N173" s="237" t="s">
        <v>46</v>
      </c>
      <c r="O173" s="85"/>
      <c r="P173" s="238">
        <f>O173*H173</f>
        <v>0</v>
      </c>
      <c r="Q173" s="238">
        <v>1.94302</v>
      </c>
      <c r="R173" s="238">
        <f>Q173*H173</f>
        <v>0.87824504000000003</v>
      </c>
      <c r="S173" s="238">
        <v>0</v>
      </c>
      <c r="T173" s="23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0" t="s">
        <v>167</v>
      </c>
      <c r="AT173" s="240" t="s">
        <v>162</v>
      </c>
      <c r="AU173" s="240" t="s">
        <v>84</v>
      </c>
      <c r="AY173" s="18" t="s">
        <v>160</v>
      </c>
      <c r="BE173" s="241">
        <f>IF(N173="základní",J173,0)</f>
        <v>0</v>
      </c>
      <c r="BF173" s="241">
        <f>IF(N173="snížená",J173,0)</f>
        <v>0</v>
      </c>
      <c r="BG173" s="241">
        <f>IF(N173="zákl. přenesená",J173,0)</f>
        <v>0</v>
      </c>
      <c r="BH173" s="241">
        <f>IF(N173="sníž. přenesená",J173,0)</f>
        <v>0</v>
      </c>
      <c r="BI173" s="241">
        <f>IF(N173="nulová",J173,0)</f>
        <v>0</v>
      </c>
      <c r="BJ173" s="18" t="s">
        <v>82</v>
      </c>
      <c r="BK173" s="241">
        <f>ROUND(I173*H173,2)</f>
        <v>0</v>
      </c>
      <c r="BL173" s="18" t="s">
        <v>167</v>
      </c>
      <c r="BM173" s="240" t="s">
        <v>307</v>
      </c>
    </row>
    <row r="174" s="13" customFormat="1">
      <c r="A174" s="13"/>
      <c r="B174" s="242"/>
      <c r="C174" s="243"/>
      <c r="D174" s="244" t="s">
        <v>169</v>
      </c>
      <c r="E174" s="245" t="s">
        <v>19</v>
      </c>
      <c r="F174" s="246" t="s">
        <v>308</v>
      </c>
      <c r="G174" s="243"/>
      <c r="H174" s="247">
        <v>0.059999999999999998</v>
      </c>
      <c r="I174" s="248"/>
      <c r="J174" s="243"/>
      <c r="K174" s="243"/>
      <c r="L174" s="249"/>
      <c r="M174" s="250"/>
      <c r="N174" s="251"/>
      <c r="O174" s="251"/>
      <c r="P174" s="251"/>
      <c r="Q174" s="251"/>
      <c r="R174" s="251"/>
      <c r="S174" s="251"/>
      <c r="T174" s="25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3" t="s">
        <v>169</v>
      </c>
      <c r="AU174" s="253" t="s">
        <v>84</v>
      </c>
      <c r="AV174" s="13" t="s">
        <v>84</v>
      </c>
      <c r="AW174" s="13" t="s">
        <v>37</v>
      </c>
      <c r="AX174" s="13" t="s">
        <v>75</v>
      </c>
      <c r="AY174" s="253" t="s">
        <v>160</v>
      </c>
    </row>
    <row r="175" s="13" customFormat="1">
      <c r="A175" s="13"/>
      <c r="B175" s="242"/>
      <c r="C175" s="243"/>
      <c r="D175" s="244" t="s">
        <v>169</v>
      </c>
      <c r="E175" s="245" t="s">
        <v>19</v>
      </c>
      <c r="F175" s="246" t="s">
        <v>309</v>
      </c>
      <c r="G175" s="243"/>
      <c r="H175" s="247">
        <v>0.056000000000000001</v>
      </c>
      <c r="I175" s="248"/>
      <c r="J175" s="243"/>
      <c r="K175" s="243"/>
      <c r="L175" s="249"/>
      <c r="M175" s="250"/>
      <c r="N175" s="251"/>
      <c r="O175" s="251"/>
      <c r="P175" s="251"/>
      <c r="Q175" s="251"/>
      <c r="R175" s="251"/>
      <c r="S175" s="251"/>
      <c r="T175" s="25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3" t="s">
        <v>169</v>
      </c>
      <c r="AU175" s="253" t="s">
        <v>84</v>
      </c>
      <c r="AV175" s="13" t="s">
        <v>84</v>
      </c>
      <c r="AW175" s="13" t="s">
        <v>37</v>
      </c>
      <c r="AX175" s="13" t="s">
        <v>75</v>
      </c>
      <c r="AY175" s="253" t="s">
        <v>160</v>
      </c>
    </row>
    <row r="176" s="13" customFormat="1">
      <c r="A176" s="13"/>
      <c r="B176" s="242"/>
      <c r="C176" s="243"/>
      <c r="D176" s="244" t="s">
        <v>169</v>
      </c>
      <c r="E176" s="245" t="s">
        <v>19</v>
      </c>
      <c r="F176" s="246" t="s">
        <v>310</v>
      </c>
      <c r="G176" s="243"/>
      <c r="H176" s="247">
        <v>0.084000000000000005</v>
      </c>
      <c r="I176" s="248"/>
      <c r="J176" s="243"/>
      <c r="K176" s="243"/>
      <c r="L176" s="249"/>
      <c r="M176" s="250"/>
      <c r="N176" s="251"/>
      <c r="O176" s="251"/>
      <c r="P176" s="251"/>
      <c r="Q176" s="251"/>
      <c r="R176" s="251"/>
      <c r="S176" s="251"/>
      <c r="T176" s="25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3" t="s">
        <v>169</v>
      </c>
      <c r="AU176" s="253" t="s">
        <v>84</v>
      </c>
      <c r="AV176" s="13" t="s">
        <v>84</v>
      </c>
      <c r="AW176" s="13" t="s">
        <v>37</v>
      </c>
      <c r="AX176" s="13" t="s">
        <v>75</v>
      </c>
      <c r="AY176" s="253" t="s">
        <v>160</v>
      </c>
    </row>
    <row r="177" s="13" customFormat="1">
      <c r="A177" s="13"/>
      <c r="B177" s="242"/>
      <c r="C177" s="243"/>
      <c r="D177" s="244" t="s">
        <v>169</v>
      </c>
      <c r="E177" s="245" t="s">
        <v>19</v>
      </c>
      <c r="F177" s="246" t="s">
        <v>311</v>
      </c>
      <c r="G177" s="243"/>
      <c r="H177" s="247">
        <v>0.084000000000000005</v>
      </c>
      <c r="I177" s="248"/>
      <c r="J177" s="243"/>
      <c r="K177" s="243"/>
      <c r="L177" s="249"/>
      <c r="M177" s="250"/>
      <c r="N177" s="251"/>
      <c r="O177" s="251"/>
      <c r="P177" s="251"/>
      <c r="Q177" s="251"/>
      <c r="R177" s="251"/>
      <c r="S177" s="251"/>
      <c r="T177" s="25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3" t="s">
        <v>169</v>
      </c>
      <c r="AU177" s="253" t="s">
        <v>84</v>
      </c>
      <c r="AV177" s="13" t="s">
        <v>84</v>
      </c>
      <c r="AW177" s="13" t="s">
        <v>37</v>
      </c>
      <c r="AX177" s="13" t="s">
        <v>75</v>
      </c>
      <c r="AY177" s="253" t="s">
        <v>160</v>
      </c>
    </row>
    <row r="178" s="13" customFormat="1">
      <c r="A178" s="13"/>
      <c r="B178" s="242"/>
      <c r="C178" s="243"/>
      <c r="D178" s="244" t="s">
        <v>169</v>
      </c>
      <c r="E178" s="245" t="s">
        <v>19</v>
      </c>
      <c r="F178" s="246" t="s">
        <v>312</v>
      </c>
      <c r="G178" s="243"/>
      <c r="H178" s="247">
        <v>0.084000000000000005</v>
      </c>
      <c r="I178" s="248"/>
      <c r="J178" s="243"/>
      <c r="K178" s="243"/>
      <c r="L178" s="249"/>
      <c r="M178" s="250"/>
      <c r="N178" s="251"/>
      <c r="O178" s="251"/>
      <c r="P178" s="251"/>
      <c r="Q178" s="251"/>
      <c r="R178" s="251"/>
      <c r="S178" s="251"/>
      <c r="T178" s="25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3" t="s">
        <v>169</v>
      </c>
      <c r="AU178" s="253" t="s">
        <v>84</v>
      </c>
      <c r="AV178" s="13" t="s">
        <v>84</v>
      </c>
      <c r="AW178" s="13" t="s">
        <v>37</v>
      </c>
      <c r="AX178" s="13" t="s">
        <v>75</v>
      </c>
      <c r="AY178" s="253" t="s">
        <v>160</v>
      </c>
    </row>
    <row r="179" s="13" customFormat="1">
      <c r="A179" s="13"/>
      <c r="B179" s="242"/>
      <c r="C179" s="243"/>
      <c r="D179" s="244" t="s">
        <v>169</v>
      </c>
      <c r="E179" s="245" t="s">
        <v>19</v>
      </c>
      <c r="F179" s="246" t="s">
        <v>313</v>
      </c>
      <c r="G179" s="243"/>
      <c r="H179" s="247">
        <v>0.084000000000000005</v>
      </c>
      <c r="I179" s="248"/>
      <c r="J179" s="243"/>
      <c r="K179" s="243"/>
      <c r="L179" s="249"/>
      <c r="M179" s="250"/>
      <c r="N179" s="251"/>
      <c r="O179" s="251"/>
      <c r="P179" s="251"/>
      <c r="Q179" s="251"/>
      <c r="R179" s="251"/>
      <c r="S179" s="251"/>
      <c r="T179" s="25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3" t="s">
        <v>169</v>
      </c>
      <c r="AU179" s="253" t="s">
        <v>84</v>
      </c>
      <c r="AV179" s="13" t="s">
        <v>84</v>
      </c>
      <c r="AW179" s="13" t="s">
        <v>37</v>
      </c>
      <c r="AX179" s="13" t="s">
        <v>75</v>
      </c>
      <c r="AY179" s="253" t="s">
        <v>160</v>
      </c>
    </row>
    <row r="180" s="14" customFormat="1">
      <c r="A180" s="14"/>
      <c r="B180" s="264"/>
      <c r="C180" s="265"/>
      <c r="D180" s="244" t="s">
        <v>169</v>
      </c>
      <c r="E180" s="266" t="s">
        <v>19</v>
      </c>
      <c r="F180" s="267" t="s">
        <v>226</v>
      </c>
      <c r="G180" s="265"/>
      <c r="H180" s="268">
        <v>0.45200000000000001</v>
      </c>
      <c r="I180" s="269"/>
      <c r="J180" s="265"/>
      <c r="K180" s="265"/>
      <c r="L180" s="270"/>
      <c r="M180" s="271"/>
      <c r="N180" s="272"/>
      <c r="O180" s="272"/>
      <c r="P180" s="272"/>
      <c r="Q180" s="272"/>
      <c r="R180" s="272"/>
      <c r="S180" s="272"/>
      <c r="T180" s="27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74" t="s">
        <v>169</v>
      </c>
      <c r="AU180" s="274" t="s">
        <v>84</v>
      </c>
      <c r="AV180" s="14" t="s">
        <v>167</v>
      </c>
      <c r="AW180" s="14" t="s">
        <v>37</v>
      </c>
      <c r="AX180" s="14" t="s">
        <v>82</v>
      </c>
      <c r="AY180" s="274" t="s">
        <v>160</v>
      </c>
    </row>
    <row r="181" s="2" customFormat="1" ht="24" customHeight="1">
      <c r="A181" s="39"/>
      <c r="B181" s="40"/>
      <c r="C181" s="229" t="s">
        <v>314</v>
      </c>
      <c r="D181" s="229" t="s">
        <v>162</v>
      </c>
      <c r="E181" s="230" t="s">
        <v>315</v>
      </c>
      <c r="F181" s="231" t="s">
        <v>316</v>
      </c>
      <c r="G181" s="232" t="s">
        <v>197</v>
      </c>
      <c r="H181" s="233">
        <v>0.51900000000000002</v>
      </c>
      <c r="I181" s="234"/>
      <c r="J181" s="235">
        <f>ROUND(I181*H181,2)</f>
        <v>0</v>
      </c>
      <c r="K181" s="231" t="s">
        <v>166</v>
      </c>
      <c r="L181" s="45"/>
      <c r="M181" s="236" t="s">
        <v>19</v>
      </c>
      <c r="N181" s="237" t="s">
        <v>46</v>
      </c>
      <c r="O181" s="85"/>
      <c r="P181" s="238">
        <f>O181*H181</f>
        <v>0</v>
      </c>
      <c r="Q181" s="238">
        <v>1.0900000000000001</v>
      </c>
      <c r="R181" s="238">
        <f>Q181*H181</f>
        <v>0.56571000000000005</v>
      </c>
      <c r="S181" s="238">
        <v>0</v>
      </c>
      <c r="T181" s="23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0" t="s">
        <v>167</v>
      </c>
      <c r="AT181" s="240" t="s">
        <v>162</v>
      </c>
      <c r="AU181" s="240" t="s">
        <v>84</v>
      </c>
      <c r="AY181" s="18" t="s">
        <v>160</v>
      </c>
      <c r="BE181" s="241">
        <f>IF(N181="základní",J181,0)</f>
        <v>0</v>
      </c>
      <c r="BF181" s="241">
        <f>IF(N181="snížená",J181,0)</f>
        <v>0</v>
      </c>
      <c r="BG181" s="241">
        <f>IF(N181="zákl. přenesená",J181,0)</f>
        <v>0</v>
      </c>
      <c r="BH181" s="241">
        <f>IF(N181="sníž. přenesená",J181,0)</f>
        <v>0</v>
      </c>
      <c r="BI181" s="241">
        <f>IF(N181="nulová",J181,0)</f>
        <v>0</v>
      </c>
      <c r="BJ181" s="18" t="s">
        <v>82</v>
      </c>
      <c r="BK181" s="241">
        <f>ROUND(I181*H181,2)</f>
        <v>0</v>
      </c>
      <c r="BL181" s="18" t="s">
        <v>167</v>
      </c>
      <c r="BM181" s="240" t="s">
        <v>317</v>
      </c>
    </row>
    <row r="182" s="13" customFormat="1">
      <c r="A182" s="13"/>
      <c r="B182" s="242"/>
      <c r="C182" s="243"/>
      <c r="D182" s="244" t="s">
        <v>169</v>
      </c>
      <c r="E182" s="245" t="s">
        <v>19</v>
      </c>
      <c r="F182" s="246" t="s">
        <v>318</v>
      </c>
      <c r="G182" s="243"/>
      <c r="H182" s="247">
        <v>0.060999999999999999</v>
      </c>
      <c r="I182" s="248"/>
      <c r="J182" s="243"/>
      <c r="K182" s="243"/>
      <c r="L182" s="249"/>
      <c r="M182" s="250"/>
      <c r="N182" s="251"/>
      <c r="O182" s="251"/>
      <c r="P182" s="251"/>
      <c r="Q182" s="251"/>
      <c r="R182" s="251"/>
      <c r="S182" s="251"/>
      <c r="T182" s="25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3" t="s">
        <v>169</v>
      </c>
      <c r="AU182" s="253" t="s">
        <v>84</v>
      </c>
      <c r="AV182" s="13" t="s">
        <v>84</v>
      </c>
      <c r="AW182" s="13" t="s">
        <v>37</v>
      </c>
      <c r="AX182" s="13" t="s">
        <v>75</v>
      </c>
      <c r="AY182" s="253" t="s">
        <v>160</v>
      </c>
    </row>
    <row r="183" s="13" customFormat="1">
      <c r="A183" s="13"/>
      <c r="B183" s="242"/>
      <c r="C183" s="243"/>
      <c r="D183" s="244" t="s">
        <v>169</v>
      </c>
      <c r="E183" s="245" t="s">
        <v>19</v>
      </c>
      <c r="F183" s="246" t="s">
        <v>319</v>
      </c>
      <c r="G183" s="243"/>
      <c r="H183" s="247">
        <v>0.114</v>
      </c>
      <c r="I183" s="248"/>
      <c r="J183" s="243"/>
      <c r="K183" s="243"/>
      <c r="L183" s="249"/>
      <c r="M183" s="250"/>
      <c r="N183" s="251"/>
      <c r="O183" s="251"/>
      <c r="P183" s="251"/>
      <c r="Q183" s="251"/>
      <c r="R183" s="251"/>
      <c r="S183" s="251"/>
      <c r="T183" s="25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3" t="s">
        <v>169</v>
      </c>
      <c r="AU183" s="253" t="s">
        <v>84</v>
      </c>
      <c r="AV183" s="13" t="s">
        <v>84</v>
      </c>
      <c r="AW183" s="13" t="s">
        <v>37</v>
      </c>
      <c r="AX183" s="13" t="s">
        <v>75</v>
      </c>
      <c r="AY183" s="253" t="s">
        <v>160</v>
      </c>
    </row>
    <row r="184" s="13" customFormat="1">
      <c r="A184" s="13"/>
      <c r="B184" s="242"/>
      <c r="C184" s="243"/>
      <c r="D184" s="244" t="s">
        <v>169</v>
      </c>
      <c r="E184" s="245" t="s">
        <v>19</v>
      </c>
      <c r="F184" s="246" t="s">
        <v>320</v>
      </c>
      <c r="G184" s="243"/>
      <c r="H184" s="247">
        <v>0.085999999999999993</v>
      </c>
      <c r="I184" s="248"/>
      <c r="J184" s="243"/>
      <c r="K184" s="243"/>
      <c r="L184" s="249"/>
      <c r="M184" s="250"/>
      <c r="N184" s="251"/>
      <c r="O184" s="251"/>
      <c r="P184" s="251"/>
      <c r="Q184" s="251"/>
      <c r="R184" s="251"/>
      <c r="S184" s="251"/>
      <c r="T184" s="25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3" t="s">
        <v>169</v>
      </c>
      <c r="AU184" s="253" t="s">
        <v>84</v>
      </c>
      <c r="AV184" s="13" t="s">
        <v>84</v>
      </c>
      <c r="AW184" s="13" t="s">
        <v>37</v>
      </c>
      <c r="AX184" s="13" t="s">
        <v>75</v>
      </c>
      <c r="AY184" s="253" t="s">
        <v>160</v>
      </c>
    </row>
    <row r="185" s="13" customFormat="1">
      <c r="A185" s="13"/>
      <c r="B185" s="242"/>
      <c r="C185" s="243"/>
      <c r="D185" s="244" t="s">
        <v>169</v>
      </c>
      <c r="E185" s="245" t="s">
        <v>19</v>
      </c>
      <c r="F185" s="246" t="s">
        <v>321</v>
      </c>
      <c r="G185" s="243"/>
      <c r="H185" s="247">
        <v>0.085999999999999993</v>
      </c>
      <c r="I185" s="248"/>
      <c r="J185" s="243"/>
      <c r="K185" s="243"/>
      <c r="L185" s="249"/>
      <c r="M185" s="250"/>
      <c r="N185" s="251"/>
      <c r="O185" s="251"/>
      <c r="P185" s="251"/>
      <c r="Q185" s="251"/>
      <c r="R185" s="251"/>
      <c r="S185" s="251"/>
      <c r="T185" s="25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3" t="s">
        <v>169</v>
      </c>
      <c r="AU185" s="253" t="s">
        <v>84</v>
      </c>
      <c r="AV185" s="13" t="s">
        <v>84</v>
      </c>
      <c r="AW185" s="13" t="s">
        <v>37</v>
      </c>
      <c r="AX185" s="13" t="s">
        <v>75</v>
      </c>
      <c r="AY185" s="253" t="s">
        <v>160</v>
      </c>
    </row>
    <row r="186" s="13" customFormat="1">
      <c r="A186" s="13"/>
      <c r="B186" s="242"/>
      <c r="C186" s="243"/>
      <c r="D186" s="244" t="s">
        <v>169</v>
      </c>
      <c r="E186" s="245" t="s">
        <v>19</v>
      </c>
      <c r="F186" s="246" t="s">
        <v>322</v>
      </c>
      <c r="G186" s="243"/>
      <c r="H186" s="247">
        <v>0.085999999999999993</v>
      </c>
      <c r="I186" s="248"/>
      <c r="J186" s="243"/>
      <c r="K186" s="243"/>
      <c r="L186" s="249"/>
      <c r="M186" s="250"/>
      <c r="N186" s="251"/>
      <c r="O186" s="251"/>
      <c r="P186" s="251"/>
      <c r="Q186" s="251"/>
      <c r="R186" s="251"/>
      <c r="S186" s="251"/>
      <c r="T186" s="25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3" t="s">
        <v>169</v>
      </c>
      <c r="AU186" s="253" t="s">
        <v>84</v>
      </c>
      <c r="AV186" s="13" t="s">
        <v>84</v>
      </c>
      <c r="AW186" s="13" t="s">
        <v>37</v>
      </c>
      <c r="AX186" s="13" t="s">
        <v>75</v>
      </c>
      <c r="AY186" s="253" t="s">
        <v>160</v>
      </c>
    </row>
    <row r="187" s="13" customFormat="1">
      <c r="A187" s="13"/>
      <c r="B187" s="242"/>
      <c r="C187" s="243"/>
      <c r="D187" s="244" t="s">
        <v>169</v>
      </c>
      <c r="E187" s="245" t="s">
        <v>19</v>
      </c>
      <c r="F187" s="246" t="s">
        <v>323</v>
      </c>
      <c r="G187" s="243"/>
      <c r="H187" s="247">
        <v>0.085999999999999993</v>
      </c>
      <c r="I187" s="248"/>
      <c r="J187" s="243"/>
      <c r="K187" s="243"/>
      <c r="L187" s="249"/>
      <c r="M187" s="250"/>
      <c r="N187" s="251"/>
      <c r="O187" s="251"/>
      <c r="P187" s="251"/>
      <c r="Q187" s="251"/>
      <c r="R187" s="251"/>
      <c r="S187" s="251"/>
      <c r="T187" s="25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3" t="s">
        <v>169</v>
      </c>
      <c r="AU187" s="253" t="s">
        <v>84</v>
      </c>
      <c r="AV187" s="13" t="s">
        <v>84</v>
      </c>
      <c r="AW187" s="13" t="s">
        <v>37</v>
      </c>
      <c r="AX187" s="13" t="s">
        <v>75</v>
      </c>
      <c r="AY187" s="253" t="s">
        <v>160</v>
      </c>
    </row>
    <row r="188" s="14" customFormat="1">
      <c r="A188" s="14"/>
      <c r="B188" s="264"/>
      <c r="C188" s="265"/>
      <c r="D188" s="244" t="s">
        <v>169</v>
      </c>
      <c r="E188" s="266" t="s">
        <v>19</v>
      </c>
      <c r="F188" s="267" t="s">
        <v>226</v>
      </c>
      <c r="G188" s="265"/>
      <c r="H188" s="268">
        <v>0.51900000000000002</v>
      </c>
      <c r="I188" s="269"/>
      <c r="J188" s="265"/>
      <c r="K188" s="265"/>
      <c r="L188" s="270"/>
      <c r="M188" s="271"/>
      <c r="N188" s="272"/>
      <c r="O188" s="272"/>
      <c r="P188" s="272"/>
      <c r="Q188" s="272"/>
      <c r="R188" s="272"/>
      <c r="S188" s="272"/>
      <c r="T188" s="27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74" t="s">
        <v>169</v>
      </c>
      <c r="AU188" s="274" t="s">
        <v>84</v>
      </c>
      <c r="AV188" s="14" t="s">
        <v>167</v>
      </c>
      <c r="AW188" s="14" t="s">
        <v>37</v>
      </c>
      <c r="AX188" s="14" t="s">
        <v>82</v>
      </c>
      <c r="AY188" s="274" t="s">
        <v>160</v>
      </c>
    </row>
    <row r="189" s="2" customFormat="1" ht="36" customHeight="1">
      <c r="A189" s="39"/>
      <c r="B189" s="40"/>
      <c r="C189" s="229" t="s">
        <v>324</v>
      </c>
      <c r="D189" s="229" t="s">
        <v>162</v>
      </c>
      <c r="E189" s="230" t="s">
        <v>325</v>
      </c>
      <c r="F189" s="231" t="s">
        <v>326</v>
      </c>
      <c r="G189" s="232" t="s">
        <v>236</v>
      </c>
      <c r="H189" s="233">
        <v>0.25</v>
      </c>
      <c r="I189" s="234"/>
      <c r="J189" s="235">
        <f>ROUND(I189*H189,2)</f>
        <v>0</v>
      </c>
      <c r="K189" s="231" t="s">
        <v>166</v>
      </c>
      <c r="L189" s="45"/>
      <c r="M189" s="236" t="s">
        <v>19</v>
      </c>
      <c r="N189" s="237" t="s">
        <v>46</v>
      </c>
      <c r="O189" s="85"/>
      <c r="P189" s="238">
        <f>O189*H189</f>
        <v>0</v>
      </c>
      <c r="Q189" s="238">
        <v>0.17488999999999999</v>
      </c>
      <c r="R189" s="238">
        <f>Q189*H189</f>
        <v>0.043722499999999997</v>
      </c>
      <c r="S189" s="238">
        <v>0</v>
      </c>
      <c r="T189" s="23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0" t="s">
        <v>167</v>
      </c>
      <c r="AT189" s="240" t="s">
        <v>162</v>
      </c>
      <c r="AU189" s="240" t="s">
        <v>84</v>
      </c>
      <c r="AY189" s="18" t="s">
        <v>160</v>
      </c>
      <c r="BE189" s="241">
        <f>IF(N189="základní",J189,0)</f>
        <v>0</v>
      </c>
      <c r="BF189" s="241">
        <f>IF(N189="snížená",J189,0)</f>
        <v>0</v>
      </c>
      <c r="BG189" s="241">
        <f>IF(N189="zákl. přenesená",J189,0)</f>
        <v>0</v>
      </c>
      <c r="BH189" s="241">
        <f>IF(N189="sníž. přenesená",J189,0)</f>
        <v>0</v>
      </c>
      <c r="BI189" s="241">
        <f>IF(N189="nulová",J189,0)</f>
        <v>0</v>
      </c>
      <c r="BJ189" s="18" t="s">
        <v>82</v>
      </c>
      <c r="BK189" s="241">
        <f>ROUND(I189*H189,2)</f>
        <v>0</v>
      </c>
      <c r="BL189" s="18" t="s">
        <v>167</v>
      </c>
      <c r="BM189" s="240" t="s">
        <v>327</v>
      </c>
    </row>
    <row r="190" s="13" customFormat="1">
      <c r="A190" s="13"/>
      <c r="B190" s="242"/>
      <c r="C190" s="243"/>
      <c r="D190" s="244" t="s">
        <v>169</v>
      </c>
      <c r="E190" s="245" t="s">
        <v>19</v>
      </c>
      <c r="F190" s="246" t="s">
        <v>328</v>
      </c>
      <c r="G190" s="243"/>
      <c r="H190" s="247">
        <v>0.25</v>
      </c>
      <c r="I190" s="248"/>
      <c r="J190" s="243"/>
      <c r="K190" s="243"/>
      <c r="L190" s="249"/>
      <c r="M190" s="250"/>
      <c r="N190" s="251"/>
      <c r="O190" s="251"/>
      <c r="P190" s="251"/>
      <c r="Q190" s="251"/>
      <c r="R190" s="251"/>
      <c r="S190" s="251"/>
      <c r="T190" s="25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3" t="s">
        <v>169</v>
      </c>
      <c r="AU190" s="253" t="s">
        <v>84</v>
      </c>
      <c r="AV190" s="13" t="s">
        <v>84</v>
      </c>
      <c r="AW190" s="13" t="s">
        <v>37</v>
      </c>
      <c r="AX190" s="13" t="s">
        <v>82</v>
      </c>
      <c r="AY190" s="253" t="s">
        <v>160</v>
      </c>
    </row>
    <row r="191" s="2" customFormat="1" ht="24" customHeight="1">
      <c r="A191" s="39"/>
      <c r="B191" s="40"/>
      <c r="C191" s="254" t="s">
        <v>329</v>
      </c>
      <c r="D191" s="254" t="s">
        <v>206</v>
      </c>
      <c r="E191" s="255" t="s">
        <v>330</v>
      </c>
      <c r="F191" s="256" t="s">
        <v>331</v>
      </c>
      <c r="G191" s="257" t="s">
        <v>236</v>
      </c>
      <c r="H191" s="258">
        <v>5</v>
      </c>
      <c r="I191" s="259"/>
      <c r="J191" s="260">
        <f>ROUND(I191*H191,2)</f>
        <v>0</v>
      </c>
      <c r="K191" s="256" t="s">
        <v>166</v>
      </c>
      <c r="L191" s="261"/>
      <c r="M191" s="262" t="s">
        <v>19</v>
      </c>
      <c r="N191" s="263" t="s">
        <v>46</v>
      </c>
      <c r="O191" s="85"/>
      <c r="P191" s="238">
        <f>O191*H191</f>
        <v>0</v>
      </c>
      <c r="Q191" s="238">
        <v>0.0043</v>
      </c>
      <c r="R191" s="238">
        <f>Q191*H191</f>
        <v>0.021499999999999998</v>
      </c>
      <c r="S191" s="238">
        <v>0</v>
      </c>
      <c r="T191" s="23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0" t="s">
        <v>194</v>
      </c>
      <c r="AT191" s="240" t="s">
        <v>206</v>
      </c>
      <c r="AU191" s="240" t="s">
        <v>84</v>
      </c>
      <c r="AY191" s="18" t="s">
        <v>160</v>
      </c>
      <c r="BE191" s="241">
        <f>IF(N191="základní",J191,0)</f>
        <v>0</v>
      </c>
      <c r="BF191" s="241">
        <f>IF(N191="snížená",J191,0)</f>
        <v>0</v>
      </c>
      <c r="BG191" s="241">
        <f>IF(N191="zákl. přenesená",J191,0)</f>
        <v>0</v>
      </c>
      <c r="BH191" s="241">
        <f>IF(N191="sníž. přenesená",J191,0)</f>
        <v>0</v>
      </c>
      <c r="BI191" s="241">
        <f>IF(N191="nulová",J191,0)</f>
        <v>0</v>
      </c>
      <c r="BJ191" s="18" t="s">
        <v>82</v>
      </c>
      <c r="BK191" s="241">
        <f>ROUND(I191*H191,2)</f>
        <v>0</v>
      </c>
      <c r="BL191" s="18" t="s">
        <v>167</v>
      </c>
      <c r="BM191" s="240" t="s">
        <v>332</v>
      </c>
    </row>
    <row r="192" s="2" customFormat="1" ht="36" customHeight="1">
      <c r="A192" s="39"/>
      <c r="B192" s="40"/>
      <c r="C192" s="229" t="s">
        <v>333</v>
      </c>
      <c r="D192" s="229" t="s">
        <v>162</v>
      </c>
      <c r="E192" s="230" t="s">
        <v>334</v>
      </c>
      <c r="F192" s="231" t="s">
        <v>335</v>
      </c>
      <c r="G192" s="232" t="s">
        <v>222</v>
      </c>
      <c r="H192" s="233">
        <v>28.815000000000001</v>
      </c>
      <c r="I192" s="234"/>
      <c r="J192" s="235">
        <f>ROUND(I192*H192,2)</f>
        <v>0</v>
      </c>
      <c r="K192" s="231" t="s">
        <v>166</v>
      </c>
      <c r="L192" s="45"/>
      <c r="M192" s="236" t="s">
        <v>19</v>
      </c>
      <c r="N192" s="237" t="s">
        <v>46</v>
      </c>
      <c r="O192" s="85"/>
      <c r="P192" s="238">
        <f>O192*H192</f>
        <v>0</v>
      </c>
      <c r="Q192" s="238">
        <v>0.10445</v>
      </c>
      <c r="R192" s="238">
        <f>Q192*H192</f>
        <v>3.00972675</v>
      </c>
      <c r="S192" s="238">
        <v>0</v>
      </c>
      <c r="T192" s="23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0" t="s">
        <v>167</v>
      </c>
      <c r="AT192" s="240" t="s">
        <v>162</v>
      </c>
      <c r="AU192" s="240" t="s">
        <v>84</v>
      </c>
      <c r="AY192" s="18" t="s">
        <v>160</v>
      </c>
      <c r="BE192" s="241">
        <f>IF(N192="základní",J192,0)</f>
        <v>0</v>
      </c>
      <c r="BF192" s="241">
        <f>IF(N192="snížená",J192,0)</f>
        <v>0</v>
      </c>
      <c r="BG192" s="241">
        <f>IF(N192="zákl. přenesená",J192,0)</f>
        <v>0</v>
      </c>
      <c r="BH192" s="241">
        <f>IF(N192="sníž. přenesená",J192,0)</f>
        <v>0</v>
      </c>
      <c r="BI192" s="241">
        <f>IF(N192="nulová",J192,0)</f>
        <v>0</v>
      </c>
      <c r="BJ192" s="18" t="s">
        <v>82</v>
      </c>
      <c r="BK192" s="241">
        <f>ROUND(I192*H192,2)</f>
        <v>0</v>
      </c>
      <c r="BL192" s="18" t="s">
        <v>167</v>
      </c>
      <c r="BM192" s="240" t="s">
        <v>336</v>
      </c>
    </row>
    <row r="193" s="13" customFormat="1">
      <c r="A193" s="13"/>
      <c r="B193" s="242"/>
      <c r="C193" s="243"/>
      <c r="D193" s="244" t="s">
        <v>169</v>
      </c>
      <c r="E193" s="245" t="s">
        <v>19</v>
      </c>
      <c r="F193" s="246" t="s">
        <v>337</v>
      </c>
      <c r="G193" s="243"/>
      <c r="H193" s="247">
        <v>18.77</v>
      </c>
      <c r="I193" s="248"/>
      <c r="J193" s="243"/>
      <c r="K193" s="243"/>
      <c r="L193" s="249"/>
      <c r="M193" s="250"/>
      <c r="N193" s="251"/>
      <c r="O193" s="251"/>
      <c r="P193" s="251"/>
      <c r="Q193" s="251"/>
      <c r="R193" s="251"/>
      <c r="S193" s="251"/>
      <c r="T193" s="25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3" t="s">
        <v>169</v>
      </c>
      <c r="AU193" s="253" t="s">
        <v>84</v>
      </c>
      <c r="AV193" s="13" t="s">
        <v>84</v>
      </c>
      <c r="AW193" s="13" t="s">
        <v>37</v>
      </c>
      <c r="AX193" s="13" t="s">
        <v>75</v>
      </c>
      <c r="AY193" s="253" t="s">
        <v>160</v>
      </c>
    </row>
    <row r="194" s="13" customFormat="1">
      <c r="A194" s="13"/>
      <c r="B194" s="242"/>
      <c r="C194" s="243"/>
      <c r="D194" s="244" t="s">
        <v>169</v>
      </c>
      <c r="E194" s="245" t="s">
        <v>19</v>
      </c>
      <c r="F194" s="246" t="s">
        <v>338</v>
      </c>
      <c r="G194" s="243"/>
      <c r="H194" s="247">
        <v>10.045</v>
      </c>
      <c r="I194" s="248"/>
      <c r="J194" s="243"/>
      <c r="K194" s="243"/>
      <c r="L194" s="249"/>
      <c r="M194" s="250"/>
      <c r="N194" s="251"/>
      <c r="O194" s="251"/>
      <c r="P194" s="251"/>
      <c r="Q194" s="251"/>
      <c r="R194" s="251"/>
      <c r="S194" s="251"/>
      <c r="T194" s="25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3" t="s">
        <v>169</v>
      </c>
      <c r="AU194" s="253" t="s">
        <v>84</v>
      </c>
      <c r="AV194" s="13" t="s">
        <v>84</v>
      </c>
      <c r="AW194" s="13" t="s">
        <v>37</v>
      </c>
      <c r="AX194" s="13" t="s">
        <v>75</v>
      </c>
      <c r="AY194" s="253" t="s">
        <v>160</v>
      </c>
    </row>
    <row r="195" s="14" customFormat="1">
      <c r="A195" s="14"/>
      <c r="B195" s="264"/>
      <c r="C195" s="265"/>
      <c r="D195" s="244" t="s">
        <v>169</v>
      </c>
      <c r="E195" s="266" t="s">
        <v>19</v>
      </c>
      <c r="F195" s="267" t="s">
        <v>226</v>
      </c>
      <c r="G195" s="265"/>
      <c r="H195" s="268">
        <v>28.815000000000001</v>
      </c>
      <c r="I195" s="269"/>
      <c r="J195" s="265"/>
      <c r="K195" s="265"/>
      <c r="L195" s="270"/>
      <c r="M195" s="271"/>
      <c r="N195" s="272"/>
      <c r="O195" s="272"/>
      <c r="P195" s="272"/>
      <c r="Q195" s="272"/>
      <c r="R195" s="272"/>
      <c r="S195" s="272"/>
      <c r="T195" s="27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74" t="s">
        <v>169</v>
      </c>
      <c r="AU195" s="274" t="s">
        <v>84</v>
      </c>
      <c r="AV195" s="14" t="s">
        <v>167</v>
      </c>
      <c r="AW195" s="14" t="s">
        <v>37</v>
      </c>
      <c r="AX195" s="14" t="s">
        <v>82</v>
      </c>
      <c r="AY195" s="274" t="s">
        <v>160</v>
      </c>
    </row>
    <row r="196" s="2" customFormat="1" ht="36" customHeight="1">
      <c r="A196" s="39"/>
      <c r="B196" s="40"/>
      <c r="C196" s="229" t="s">
        <v>339</v>
      </c>
      <c r="D196" s="229" t="s">
        <v>162</v>
      </c>
      <c r="E196" s="230" t="s">
        <v>340</v>
      </c>
      <c r="F196" s="231" t="s">
        <v>341</v>
      </c>
      <c r="G196" s="232" t="s">
        <v>236</v>
      </c>
      <c r="H196" s="233">
        <v>1</v>
      </c>
      <c r="I196" s="234"/>
      <c r="J196" s="235">
        <f>ROUND(I196*H196,2)</f>
        <v>0</v>
      </c>
      <c r="K196" s="231" t="s">
        <v>166</v>
      </c>
      <c r="L196" s="45"/>
      <c r="M196" s="236" t="s">
        <v>19</v>
      </c>
      <c r="N196" s="237" t="s">
        <v>46</v>
      </c>
      <c r="O196" s="85"/>
      <c r="P196" s="238">
        <f>O196*H196</f>
        <v>0</v>
      </c>
      <c r="Q196" s="238">
        <v>0.021260000000000001</v>
      </c>
      <c r="R196" s="238">
        <f>Q196*H196</f>
        <v>0.021260000000000001</v>
      </c>
      <c r="S196" s="238">
        <v>0</v>
      </c>
      <c r="T196" s="23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0" t="s">
        <v>167</v>
      </c>
      <c r="AT196" s="240" t="s">
        <v>162</v>
      </c>
      <c r="AU196" s="240" t="s">
        <v>84</v>
      </c>
      <c r="AY196" s="18" t="s">
        <v>160</v>
      </c>
      <c r="BE196" s="241">
        <f>IF(N196="základní",J196,0)</f>
        <v>0</v>
      </c>
      <c r="BF196" s="241">
        <f>IF(N196="snížená",J196,0)</f>
        <v>0</v>
      </c>
      <c r="BG196" s="241">
        <f>IF(N196="zákl. přenesená",J196,0)</f>
        <v>0</v>
      </c>
      <c r="BH196" s="241">
        <f>IF(N196="sníž. přenesená",J196,0)</f>
        <v>0</v>
      </c>
      <c r="BI196" s="241">
        <f>IF(N196="nulová",J196,0)</f>
        <v>0</v>
      </c>
      <c r="BJ196" s="18" t="s">
        <v>82</v>
      </c>
      <c r="BK196" s="241">
        <f>ROUND(I196*H196,2)</f>
        <v>0</v>
      </c>
      <c r="BL196" s="18" t="s">
        <v>167</v>
      </c>
      <c r="BM196" s="240" t="s">
        <v>342</v>
      </c>
    </row>
    <row r="197" s="2" customFormat="1" ht="36" customHeight="1">
      <c r="A197" s="39"/>
      <c r="B197" s="40"/>
      <c r="C197" s="229" t="s">
        <v>343</v>
      </c>
      <c r="D197" s="229" t="s">
        <v>162</v>
      </c>
      <c r="E197" s="230" t="s">
        <v>344</v>
      </c>
      <c r="F197" s="231" t="s">
        <v>345</v>
      </c>
      <c r="G197" s="232" t="s">
        <v>222</v>
      </c>
      <c r="H197" s="233">
        <v>2.4780000000000002</v>
      </c>
      <c r="I197" s="234"/>
      <c r="J197" s="235">
        <f>ROUND(I197*H197,2)</f>
        <v>0</v>
      </c>
      <c r="K197" s="231" t="s">
        <v>166</v>
      </c>
      <c r="L197" s="45"/>
      <c r="M197" s="236" t="s">
        <v>19</v>
      </c>
      <c r="N197" s="237" t="s">
        <v>46</v>
      </c>
      <c r="O197" s="85"/>
      <c r="P197" s="238">
        <f>O197*H197</f>
        <v>0</v>
      </c>
      <c r="Q197" s="238">
        <v>0.17818000000000001</v>
      </c>
      <c r="R197" s="238">
        <f>Q197*H197</f>
        <v>0.44153004000000007</v>
      </c>
      <c r="S197" s="238">
        <v>0</v>
      </c>
      <c r="T197" s="23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0" t="s">
        <v>167</v>
      </c>
      <c r="AT197" s="240" t="s">
        <v>162</v>
      </c>
      <c r="AU197" s="240" t="s">
        <v>84</v>
      </c>
      <c r="AY197" s="18" t="s">
        <v>160</v>
      </c>
      <c r="BE197" s="241">
        <f>IF(N197="základní",J197,0)</f>
        <v>0</v>
      </c>
      <c r="BF197" s="241">
        <f>IF(N197="snížená",J197,0)</f>
        <v>0</v>
      </c>
      <c r="BG197" s="241">
        <f>IF(N197="zákl. přenesená",J197,0)</f>
        <v>0</v>
      </c>
      <c r="BH197" s="241">
        <f>IF(N197="sníž. přenesená",J197,0)</f>
        <v>0</v>
      </c>
      <c r="BI197" s="241">
        <f>IF(N197="nulová",J197,0)</f>
        <v>0</v>
      </c>
      <c r="BJ197" s="18" t="s">
        <v>82</v>
      </c>
      <c r="BK197" s="241">
        <f>ROUND(I197*H197,2)</f>
        <v>0</v>
      </c>
      <c r="BL197" s="18" t="s">
        <v>167</v>
      </c>
      <c r="BM197" s="240" t="s">
        <v>346</v>
      </c>
    </row>
    <row r="198" s="13" customFormat="1">
      <c r="A198" s="13"/>
      <c r="B198" s="242"/>
      <c r="C198" s="243"/>
      <c r="D198" s="244" t="s">
        <v>169</v>
      </c>
      <c r="E198" s="245" t="s">
        <v>19</v>
      </c>
      <c r="F198" s="246" t="s">
        <v>347</v>
      </c>
      <c r="G198" s="243"/>
      <c r="H198" s="247">
        <v>0.23799999999999999</v>
      </c>
      <c r="I198" s="248"/>
      <c r="J198" s="243"/>
      <c r="K198" s="243"/>
      <c r="L198" s="249"/>
      <c r="M198" s="250"/>
      <c r="N198" s="251"/>
      <c r="O198" s="251"/>
      <c r="P198" s="251"/>
      <c r="Q198" s="251"/>
      <c r="R198" s="251"/>
      <c r="S198" s="251"/>
      <c r="T198" s="25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3" t="s">
        <v>169</v>
      </c>
      <c r="AU198" s="253" t="s">
        <v>84</v>
      </c>
      <c r="AV198" s="13" t="s">
        <v>84</v>
      </c>
      <c r="AW198" s="13" t="s">
        <v>37</v>
      </c>
      <c r="AX198" s="13" t="s">
        <v>75</v>
      </c>
      <c r="AY198" s="253" t="s">
        <v>160</v>
      </c>
    </row>
    <row r="199" s="13" customFormat="1">
      <c r="A199" s="13"/>
      <c r="B199" s="242"/>
      <c r="C199" s="243"/>
      <c r="D199" s="244" t="s">
        <v>169</v>
      </c>
      <c r="E199" s="245" t="s">
        <v>19</v>
      </c>
      <c r="F199" s="246" t="s">
        <v>348</v>
      </c>
      <c r="G199" s="243"/>
      <c r="H199" s="247">
        <v>0.56000000000000005</v>
      </c>
      <c r="I199" s="248"/>
      <c r="J199" s="243"/>
      <c r="K199" s="243"/>
      <c r="L199" s="249"/>
      <c r="M199" s="250"/>
      <c r="N199" s="251"/>
      <c r="O199" s="251"/>
      <c r="P199" s="251"/>
      <c r="Q199" s="251"/>
      <c r="R199" s="251"/>
      <c r="S199" s="251"/>
      <c r="T199" s="25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3" t="s">
        <v>169</v>
      </c>
      <c r="AU199" s="253" t="s">
        <v>84</v>
      </c>
      <c r="AV199" s="13" t="s">
        <v>84</v>
      </c>
      <c r="AW199" s="13" t="s">
        <v>37</v>
      </c>
      <c r="AX199" s="13" t="s">
        <v>75</v>
      </c>
      <c r="AY199" s="253" t="s">
        <v>160</v>
      </c>
    </row>
    <row r="200" s="13" customFormat="1">
      <c r="A200" s="13"/>
      <c r="B200" s="242"/>
      <c r="C200" s="243"/>
      <c r="D200" s="244" t="s">
        <v>169</v>
      </c>
      <c r="E200" s="245" t="s">
        <v>19</v>
      </c>
      <c r="F200" s="246" t="s">
        <v>349</v>
      </c>
      <c r="G200" s="243"/>
      <c r="H200" s="247">
        <v>0.41999999999999998</v>
      </c>
      <c r="I200" s="248"/>
      <c r="J200" s="243"/>
      <c r="K200" s="243"/>
      <c r="L200" s="249"/>
      <c r="M200" s="250"/>
      <c r="N200" s="251"/>
      <c r="O200" s="251"/>
      <c r="P200" s="251"/>
      <c r="Q200" s="251"/>
      <c r="R200" s="251"/>
      <c r="S200" s="251"/>
      <c r="T200" s="25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3" t="s">
        <v>169</v>
      </c>
      <c r="AU200" s="253" t="s">
        <v>84</v>
      </c>
      <c r="AV200" s="13" t="s">
        <v>84</v>
      </c>
      <c r="AW200" s="13" t="s">
        <v>37</v>
      </c>
      <c r="AX200" s="13" t="s">
        <v>75</v>
      </c>
      <c r="AY200" s="253" t="s">
        <v>160</v>
      </c>
    </row>
    <row r="201" s="13" customFormat="1">
      <c r="A201" s="13"/>
      <c r="B201" s="242"/>
      <c r="C201" s="243"/>
      <c r="D201" s="244" t="s">
        <v>169</v>
      </c>
      <c r="E201" s="245" t="s">
        <v>19</v>
      </c>
      <c r="F201" s="246" t="s">
        <v>350</v>
      </c>
      <c r="G201" s="243"/>
      <c r="H201" s="247">
        <v>0.41999999999999998</v>
      </c>
      <c r="I201" s="248"/>
      <c r="J201" s="243"/>
      <c r="K201" s="243"/>
      <c r="L201" s="249"/>
      <c r="M201" s="250"/>
      <c r="N201" s="251"/>
      <c r="O201" s="251"/>
      <c r="P201" s="251"/>
      <c r="Q201" s="251"/>
      <c r="R201" s="251"/>
      <c r="S201" s="251"/>
      <c r="T201" s="25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3" t="s">
        <v>169</v>
      </c>
      <c r="AU201" s="253" t="s">
        <v>84</v>
      </c>
      <c r="AV201" s="13" t="s">
        <v>84</v>
      </c>
      <c r="AW201" s="13" t="s">
        <v>37</v>
      </c>
      <c r="AX201" s="13" t="s">
        <v>75</v>
      </c>
      <c r="AY201" s="253" t="s">
        <v>160</v>
      </c>
    </row>
    <row r="202" s="13" customFormat="1">
      <c r="A202" s="13"/>
      <c r="B202" s="242"/>
      <c r="C202" s="243"/>
      <c r="D202" s="244" t="s">
        <v>169</v>
      </c>
      <c r="E202" s="245" t="s">
        <v>19</v>
      </c>
      <c r="F202" s="246" t="s">
        <v>351</v>
      </c>
      <c r="G202" s="243"/>
      <c r="H202" s="247">
        <v>0.41999999999999998</v>
      </c>
      <c r="I202" s="248"/>
      <c r="J202" s="243"/>
      <c r="K202" s="243"/>
      <c r="L202" s="249"/>
      <c r="M202" s="250"/>
      <c r="N202" s="251"/>
      <c r="O202" s="251"/>
      <c r="P202" s="251"/>
      <c r="Q202" s="251"/>
      <c r="R202" s="251"/>
      <c r="S202" s="251"/>
      <c r="T202" s="25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3" t="s">
        <v>169</v>
      </c>
      <c r="AU202" s="253" t="s">
        <v>84</v>
      </c>
      <c r="AV202" s="13" t="s">
        <v>84</v>
      </c>
      <c r="AW202" s="13" t="s">
        <v>37</v>
      </c>
      <c r="AX202" s="13" t="s">
        <v>75</v>
      </c>
      <c r="AY202" s="253" t="s">
        <v>160</v>
      </c>
    </row>
    <row r="203" s="13" customFormat="1">
      <c r="A203" s="13"/>
      <c r="B203" s="242"/>
      <c r="C203" s="243"/>
      <c r="D203" s="244" t="s">
        <v>169</v>
      </c>
      <c r="E203" s="245" t="s">
        <v>19</v>
      </c>
      <c r="F203" s="246" t="s">
        <v>352</v>
      </c>
      <c r="G203" s="243"/>
      <c r="H203" s="247">
        <v>0.41999999999999998</v>
      </c>
      <c r="I203" s="248"/>
      <c r="J203" s="243"/>
      <c r="K203" s="243"/>
      <c r="L203" s="249"/>
      <c r="M203" s="250"/>
      <c r="N203" s="251"/>
      <c r="O203" s="251"/>
      <c r="P203" s="251"/>
      <c r="Q203" s="251"/>
      <c r="R203" s="251"/>
      <c r="S203" s="251"/>
      <c r="T203" s="25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3" t="s">
        <v>169</v>
      </c>
      <c r="AU203" s="253" t="s">
        <v>84</v>
      </c>
      <c r="AV203" s="13" t="s">
        <v>84</v>
      </c>
      <c r="AW203" s="13" t="s">
        <v>37</v>
      </c>
      <c r="AX203" s="13" t="s">
        <v>75</v>
      </c>
      <c r="AY203" s="253" t="s">
        <v>160</v>
      </c>
    </row>
    <row r="204" s="14" customFormat="1">
      <c r="A204" s="14"/>
      <c r="B204" s="264"/>
      <c r="C204" s="265"/>
      <c r="D204" s="244" t="s">
        <v>169</v>
      </c>
      <c r="E204" s="266" t="s">
        <v>19</v>
      </c>
      <c r="F204" s="267" t="s">
        <v>226</v>
      </c>
      <c r="G204" s="265"/>
      <c r="H204" s="268">
        <v>2.4780000000000002</v>
      </c>
      <c r="I204" s="269"/>
      <c r="J204" s="265"/>
      <c r="K204" s="265"/>
      <c r="L204" s="270"/>
      <c r="M204" s="271"/>
      <c r="N204" s="272"/>
      <c r="O204" s="272"/>
      <c r="P204" s="272"/>
      <c r="Q204" s="272"/>
      <c r="R204" s="272"/>
      <c r="S204" s="272"/>
      <c r="T204" s="27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74" t="s">
        <v>169</v>
      </c>
      <c r="AU204" s="274" t="s">
        <v>84</v>
      </c>
      <c r="AV204" s="14" t="s">
        <v>167</v>
      </c>
      <c r="AW204" s="14" t="s">
        <v>37</v>
      </c>
      <c r="AX204" s="14" t="s">
        <v>82</v>
      </c>
      <c r="AY204" s="274" t="s">
        <v>160</v>
      </c>
    </row>
    <row r="205" s="2" customFormat="1" ht="24" customHeight="1">
      <c r="A205" s="39"/>
      <c r="B205" s="40"/>
      <c r="C205" s="229" t="s">
        <v>353</v>
      </c>
      <c r="D205" s="229" t="s">
        <v>162</v>
      </c>
      <c r="E205" s="230" t="s">
        <v>354</v>
      </c>
      <c r="F205" s="231" t="s">
        <v>355</v>
      </c>
      <c r="G205" s="232" t="s">
        <v>279</v>
      </c>
      <c r="H205" s="233">
        <v>5.0999999999999996</v>
      </c>
      <c r="I205" s="234"/>
      <c r="J205" s="235">
        <f>ROUND(I205*H205,2)</f>
        <v>0</v>
      </c>
      <c r="K205" s="231" t="s">
        <v>166</v>
      </c>
      <c r="L205" s="45"/>
      <c r="M205" s="236" t="s">
        <v>19</v>
      </c>
      <c r="N205" s="237" t="s">
        <v>46</v>
      </c>
      <c r="O205" s="85"/>
      <c r="P205" s="238">
        <f>O205*H205</f>
        <v>0</v>
      </c>
      <c r="Q205" s="238">
        <v>0</v>
      </c>
      <c r="R205" s="238">
        <f>Q205*H205</f>
        <v>0</v>
      </c>
      <c r="S205" s="238">
        <v>0</v>
      </c>
      <c r="T205" s="23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0" t="s">
        <v>167</v>
      </c>
      <c r="AT205" s="240" t="s">
        <v>162</v>
      </c>
      <c r="AU205" s="240" t="s">
        <v>84</v>
      </c>
      <c r="AY205" s="18" t="s">
        <v>160</v>
      </c>
      <c r="BE205" s="241">
        <f>IF(N205="základní",J205,0)</f>
        <v>0</v>
      </c>
      <c r="BF205" s="241">
        <f>IF(N205="snížená",J205,0)</f>
        <v>0</v>
      </c>
      <c r="BG205" s="241">
        <f>IF(N205="zákl. přenesená",J205,0)</f>
        <v>0</v>
      </c>
      <c r="BH205" s="241">
        <f>IF(N205="sníž. přenesená",J205,0)</f>
        <v>0</v>
      </c>
      <c r="BI205" s="241">
        <f>IF(N205="nulová",J205,0)</f>
        <v>0</v>
      </c>
      <c r="BJ205" s="18" t="s">
        <v>82</v>
      </c>
      <c r="BK205" s="241">
        <f>ROUND(I205*H205,2)</f>
        <v>0</v>
      </c>
      <c r="BL205" s="18" t="s">
        <v>167</v>
      </c>
      <c r="BM205" s="240" t="s">
        <v>356</v>
      </c>
    </row>
    <row r="206" s="13" customFormat="1">
      <c r="A206" s="13"/>
      <c r="B206" s="242"/>
      <c r="C206" s="243"/>
      <c r="D206" s="244" t="s">
        <v>169</v>
      </c>
      <c r="E206" s="245" t="s">
        <v>19</v>
      </c>
      <c r="F206" s="246" t="s">
        <v>357</v>
      </c>
      <c r="G206" s="243"/>
      <c r="H206" s="247">
        <v>5.0999999999999996</v>
      </c>
      <c r="I206" s="248"/>
      <c r="J206" s="243"/>
      <c r="K206" s="243"/>
      <c r="L206" s="249"/>
      <c r="M206" s="250"/>
      <c r="N206" s="251"/>
      <c r="O206" s="251"/>
      <c r="P206" s="251"/>
      <c r="Q206" s="251"/>
      <c r="R206" s="251"/>
      <c r="S206" s="251"/>
      <c r="T206" s="25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3" t="s">
        <v>169</v>
      </c>
      <c r="AU206" s="253" t="s">
        <v>84</v>
      </c>
      <c r="AV206" s="13" t="s">
        <v>84</v>
      </c>
      <c r="AW206" s="13" t="s">
        <v>37</v>
      </c>
      <c r="AX206" s="13" t="s">
        <v>82</v>
      </c>
      <c r="AY206" s="253" t="s">
        <v>160</v>
      </c>
    </row>
    <row r="207" s="2" customFormat="1" ht="16.5" customHeight="1">
      <c r="A207" s="39"/>
      <c r="B207" s="40"/>
      <c r="C207" s="254" t="s">
        <v>358</v>
      </c>
      <c r="D207" s="254" t="s">
        <v>206</v>
      </c>
      <c r="E207" s="255" t="s">
        <v>359</v>
      </c>
      <c r="F207" s="256" t="s">
        <v>360</v>
      </c>
      <c r="G207" s="257" t="s">
        <v>279</v>
      </c>
      <c r="H207" s="258">
        <v>25</v>
      </c>
      <c r="I207" s="259"/>
      <c r="J207" s="260">
        <f>ROUND(I207*H207,2)</f>
        <v>0</v>
      </c>
      <c r="K207" s="256" t="s">
        <v>166</v>
      </c>
      <c r="L207" s="261"/>
      <c r="M207" s="262" t="s">
        <v>19</v>
      </c>
      <c r="N207" s="263" t="s">
        <v>46</v>
      </c>
      <c r="O207" s="85"/>
      <c r="P207" s="238">
        <f>O207*H207</f>
        <v>0</v>
      </c>
      <c r="Q207" s="238">
        <v>0.0011999999999999999</v>
      </c>
      <c r="R207" s="238">
        <f>Q207*H207</f>
        <v>0.029999999999999999</v>
      </c>
      <c r="S207" s="238">
        <v>0</v>
      </c>
      <c r="T207" s="23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0" t="s">
        <v>194</v>
      </c>
      <c r="AT207" s="240" t="s">
        <v>206</v>
      </c>
      <c r="AU207" s="240" t="s">
        <v>84</v>
      </c>
      <c r="AY207" s="18" t="s">
        <v>160</v>
      </c>
      <c r="BE207" s="241">
        <f>IF(N207="základní",J207,0)</f>
        <v>0</v>
      </c>
      <c r="BF207" s="241">
        <f>IF(N207="snížená",J207,0)</f>
        <v>0</v>
      </c>
      <c r="BG207" s="241">
        <f>IF(N207="zákl. přenesená",J207,0)</f>
        <v>0</v>
      </c>
      <c r="BH207" s="241">
        <f>IF(N207="sníž. přenesená",J207,0)</f>
        <v>0</v>
      </c>
      <c r="BI207" s="241">
        <f>IF(N207="nulová",J207,0)</f>
        <v>0</v>
      </c>
      <c r="BJ207" s="18" t="s">
        <v>82</v>
      </c>
      <c r="BK207" s="241">
        <f>ROUND(I207*H207,2)</f>
        <v>0</v>
      </c>
      <c r="BL207" s="18" t="s">
        <v>167</v>
      </c>
      <c r="BM207" s="240" t="s">
        <v>361</v>
      </c>
    </row>
    <row r="208" s="2" customFormat="1" ht="36" customHeight="1">
      <c r="A208" s="39"/>
      <c r="B208" s="40"/>
      <c r="C208" s="229" t="s">
        <v>362</v>
      </c>
      <c r="D208" s="229" t="s">
        <v>162</v>
      </c>
      <c r="E208" s="230" t="s">
        <v>363</v>
      </c>
      <c r="F208" s="231" t="s">
        <v>364</v>
      </c>
      <c r="G208" s="232" t="s">
        <v>222</v>
      </c>
      <c r="H208" s="233">
        <v>1.8</v>
      </c>
      <c r="I208" s="234"/>
      <c r="J208" s="235">
        <f>ROUND(I208*H208,2)</f>
        <v>0</v>
      </c>
      <c r="K208" s="231" t="s">
        <v>166</v>
      </c>
      <c r="L208" s="45"/>
      <c r="M208" s="236" t="s">
        <v>19</v>
      </c>
      <c r="N208" s="237" t="s">
        <v>46</v>
      </c>
      <c r="O208" s="85"/>
      <c r="P208" s="238">
        <f>O208*H208</f>
        <v>0</v>
      </c>
      <c r="Q208" s="238">
        <v>0.45432</v>
      </c>
      <c r="R208" s="238">
        <f>Q208*H208</f>
        <v>0.81777600000000006</v>
      </c>
      <c r="S208" s="238">
        <v>0</v>
      </c>
      <c r="T208" s="23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0" t="s">
        <v>167</v>
      </c>
      <c r="AT208" s="240" t="s">
        <v>162</v>
      </c>
      <c r="AU208" s="240" t="s">
        <v>84</v>
      </c>
      <c r="AY208" s="18" t="s">
        <v>160</v>
      </c>
      <c r="BE208" s="241">
        <f>IF(N208="základní",J208,0)</f>
        <v>0</v>
      </c>
      <c r="BF208" s="241">
        <f>IF(N208="snížená",J208,0)</f>
        <v>0</v>
      </c>
      <c r="BG208" s="241">
        <f>IF(N208="zákl. přenesená",J208,0)</f>
        <v>0</v>
      </c>
      <c r="BH208" s="241">
        <f>IF(N208="sníž. přenesená",J208,0)</f>
        <v>0</v>
      </c>
      <c r="BI208" s="241">
        <f>IF(N208="nulová",J208,0)</f>
        <v>0</v>
      </c>
      <c r="BJ208" s="18" t="s">
        <v>82</v>
      </c>
      <c r="BK208" s="241">
        <f>ROUND(I208*H208,2)</f>
        <v>0</v>
      </c>
      <c r="BL208" s="18" t="s">
        <v>167</v>
      </c>
      <c r="BM208" s="240" t="s">
        <v>365</v>
      </c>
    </row>
    <row r="209" s="13" customFormat="1">
      <c r="A209" s="13"/>
      <c r="B209" s="242"/>
      <c r="C209" s="243"/>
      <c r="D209" s="244" t="s">
        <v>169</v>
      </c>
      <c r="E209" s="245" t="s">
        <v>19</v>
      </c>
      <c r="F209" s="246" t="s">
        <v>366</v>
      </c>
      <c r="G209" s="243"/>
      <c r="H209" s="247">
        <v>1.8</v>
      </c>
      <c r="I209" s="248"/>
      <c r="J209" s="243"/>
      <c r="K209" s="243"/>
      <c r="L209" s="249"/>
      <c r="M209" s="250"/>
      <c r="N209" s="251"/>
      <c r="O209" s="251"/>
      <c r="P209" s="251"/>
      <c r="Q209" s="251"/>
      <c r="R209" s="251"/>
      <c r="S209" s="251"/>
      <c r="T209" s="25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3" t="s">
        <v>169</v>
      </c>
      <c r="AU209" s="253" t="s">
        <v>84</v>
      </c>
      <c r="AV209" s="13" t="s">
        <v>84</v>
      </c>
      <c r="AW209" s="13" t="s">
        <v>37</v>
      </c>
      <c r="AX209" s="13" t="s">
        <v>82</v>
      </c>
      <c r="AY209" s="253" t="s">
        <v>160</v>
      </c>
    </row>
    <row r="210" s="12" customFormat="1" ht="22.8" customHeight="1">
      <c r="A210" s="12"/>
      <c r="B210" s="213"/>
      <c r="C210" s="214"/>
      <c r="D210" s="215" t="s">
        <v>74</v>
      </c>
      <c r="E210" s="227" t="s">
        <v>167</v>
      </c>
      <c r="F210" s="227" t="s">
        <v>367</v>
      </c>
      <c r="G210" s="214"/>
      <c r="H210" s="214"/>
      <c r="I210" s="217"/>
      <c r="J210" s="228">
        <f>BK210</f>
        <v>0</v>
      </c>
      <c r="K210" s="214"/>
      <c r="L210" s="219"/>
      <c r="M210" s="220"/>
      <c r="N210" s="221"/>
      <c r="O210" s="221"/>
      <c r="P210" s="222">
        <f>SUM(P211:P227)</f>
        <v>0</v>
      </c>
      <c r="Q210" s="221"/>
      <c r="R210" s="222">
        <f>SUM(R211:R227)</f>
        <v>10.26340207</v>
      </c>
      <c r="S210" s="221"/>
      <c r="T210" s="223">
        <f>SUM(T211:T227)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24" t="s">
        <v>82</v>
      </c>
      <c r="AT210" s="225" t="s">
        <v>74</v>
      </c>
      <c r="AU210" s="225" t="s">
        <v>82</v>
      </c>
      <c r="AY210" s="224" t="s">
        <v>160</v>
      </c>
      <c r="BK210" s="226">
        <f>SUM(BK211:BK227)</f>
        <v>0</v>
      </c>
    </row>
    <row r="211" s="2" customFormat="1" ht="36" customHeight="1">
      <c r="A211" s="39"/>
      <c r="B211" s="40"/>
      <c r="C211" s="229" t="s">
        <v>368</v>
      </c>
      <c r="D211" s="229" t="s">
        <v>162</v>
      </c>
      <c r="E211" s="230" t="s">
        <v>369</v>
      </c>
      <c r="F211" s="231" t="s">
        <v>370</v>
      </c>
      <c r="G211" s="232" t="s">
        <v>165</v>
      </c>
      <c r="H211" s="233">
        <v>3.9329999999999998</v>
      </c>
      <c r="I211" s="234"/>
      <c r="J211" s="235">
        <f>ROUND(I211*H211,2)</f>
        <v>0</v>
      </c>
      <c r="K211" s="231" t="s">
        <v>166</v>
      </c>
      <c r="L211" s="45"/>
      <c r="M211" s="236" t="s">
        <v>19</v>
      </c>
      <c r="N211" s="237" t="s">
        <v>46</v>
      </c>
      <c r="O211" s="85"/>
      <c r="P211" s="238">
        <f>O211*H211</f>
        <v>0</v>
      </c>
      <c r="Q211" s="238">
        <v>2.4533700000000001</v>
      </c>
      <c r="R211" s="238">
        <f>Q211*H211</f>
        <v>9.6491042099999991</v>
      </c>
      <c r="S211" s="238">
        <v>0</v>
      </c>
      <c r="T211" s="23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0" t="s">
        <v>167</v>
      </c>
      <c r="AT211" s="240" t="s">
        <v>162</v>
      </c>
      <c r="AU211" s="240" t="s">
        <v>84</v>
      </c>
      <c r="AY211" s="18" t="s">
        <v>160</v>
      </c>
      <c r="BE211" s="241">
        <f>IF(N211="základní",J211,0)</f>
        <v>0</v>
      </c>
      <c r="BF211" s="241">
        <f>IF(N211="snížená",J211,0)</f>
        <v>0</v>
      </c>
      <c r="BG211" s="241">
        <f>IF(N211="zákl. přenesená",J211,0)</f>
        <v>0</v>
      </c>
      <c r="BH211" s="241">
        <f>IF(N211="sníž. přenesená",J211,0)</f>
        <v>0</v>
      </c>
      <c r="BI211" s="241">
        <f>IF(N211="nulová",J211,0)</f>
        <v>0</v>
      </c>
      <c r="BJ211" s="18" t="s">
        <v>82</v>
      </c>
      <c r="BK211" s="241">
        <f>ROUND(I211*H211,2)</f>
        <v>0</v>
      </c>
      <c r="BL211" s="18" t="s">
        <v>167</v>
      </c>
      <c r="BM211" s="240" t="s">
        <v>371</v>
      </c>
    </row>
    <row r="212" s="13" customFormat="1">
      <c r="A212" s="13"/>
      <c r="B212" s="242"/>
      <c r="C212" s="243"/>
      <c r="D212" s="244" t="s">
        <v>169</v>
      </c>
      <c r="E212" s="245" t="s">
        <v>19</v>
      </c>
      <c r="F212" s="246" t="s">
        <v>372</v>
      </c>
      <c r="G212" s="243"/>
      <c r="H212" s="247">
        <v>1.6799999999999999</v>
      </c>
      <c r="I212" s="248"/>
      <c r="J212" s="243"/>
      <c r="K212" s="243"/>
      <c r="L212" s="249"/>
      <c r="M212" s="250"/>
      <c r="N212" s="251"/>
      <c r="O212" s="251"/>
      <c r="P212" s="251"/>
      <c r="Q212" s="251"/>
      <c r="R212" s="251"/>
      <c r="S212" s="251"/>
      <c r="T212" s="25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3" t="s">
        <v>169</v>
      </c>
      <c r="AU212" s="253" t="s">
        <v>84</v>
      </c>
      <c r="AV212" s="13" t="s">
        <v>84</v>
      </c>
      <c r="AW212" s="13" t="s">
        <v>37</v>
      </c>
      <c r="AX212" s="13" t="s">
        <v>75</v>
      </c>
      <c r="AY212" s="253" t="s">
        <v>160</v>
      </c>
    </row>
    <row r="213" s="13" customFormat="1">
      <c r="A213" s="13"/>
      <c r="B213" s="242"/>
      <c r="C213" s="243"/>
      <c r="D213" s="244" t="s">
        <v>169</v>
      </c>
      <c r="E213" s="245" t="s">
        <v>19</v>
      </c>
      <c r="F213" s="246" t="s">
        <v>373</v>
      </c>
      <c r="G213" s="243"/>
      <c r="H213" s="247">
        <v>0.46000000000000002</v>
      </c>
      <c r="I213" s="248"/>
      <c r="J213" s="243"/>
      <c r="K213" s="243"/>
      <c r="L213" s="249"/>
      <c r="M213" s="250"/>
      <c r="N213" s="251"/>
      <c r="O213" s="251"/>
      <c r="P213" s="251"/>
      <c r="Q213" s="251"/>
      <c r="R213" s="251"/>
      <c r="S213" s="251"/>
      <c r="T213" s="25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3" t="s">
        <v>169</v>
      </c>
      <c r="AU213" s="253" t="s">
        <v>84</v>
      </c>
      <c r="AV213" s="13" t="s">
        <v>84</v>
      </c>
      <c r="AW213" s="13" t="s">
        <v>37</v>
      </c>
      <c r="AX213" s="13" t="s">
        <v>75</v>
      </c>
      <c r="AY213" s="253" t="s">
        <v>160</v>
      </c>
    </row>
    <row r="214" s="13" customFormat="1">
      <c r="A214" s="13"/>
      <c r="B214" s="242"/>
      <c r="C214" s="243"/>
      <c r="D214" s="244" t="s">
        <v>169</v>
      </c>
      <c r="E214" s="245" t="s">
        <v>19</v>
      </c>
      <c r="F214" s="246" t="s">
        <v>374</v>
      </c>
      <c r="G214" s="243"/>
      <c r="H214" s="247">
        <v>1.2</v>
      </c>
      <c r="I214" s="248"/>
      <c r="J214" s="243"/>
      <c r="K214" s="243"/>
      <c r="L214" s="249"/>
      <c r="M214" s="250"/>
      <c r="N214" s="251"/>
      <c r="O214" s="251"/>
      <c r="P214" s="251"/>
      <c r="Q214" s="251"/>
      <c r="R214" s="251"/>
      <c r="S214" s="251"/>
      <c r="T214" s="25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3" t="s">
        <v>169</v>
      </c>
      <c r="AU214" s="253" t="s">
        <v>84</v>
      </c>
      <c r="AV214" s="13" t="s">
        <v>84</v>
      </c>
      <c r="AW214" s="13" t="s">
        <v>37</v>
      </c>
      <c r="AX214" s="13" t="s">
        <v>75</v>
      </c>
      <c r="AY214" s="253" t="s">
        <v>160</v>
      </c>
    </row>
    <row r="215" s="13" customFormat="1">
      <c r="A215" s="13"/>
      <c r="B215" s="242"/>
      <c r="C215" s="243"/>
      <c r="D215" s="244" t="s">
        <v>169</v>
      </c>
      <c r="E215" s="245" t="s">
        <v>19</v>
      </c>
      <c r="F215" s="246" t="s">
        <v>375</v>
      </c>
      <c r="G215" s="243"/>
      <c r="H215" s="247">
        <v>0.59299999999999997</v>
      </c>
      <c r="I215" s="248"/>
      <c r="J215" s="243"/>
      <c r="K215" s="243"/>
      <c r="L215" s="249"/>
      <c r="M215" s="250"/>
      <c r="N215" s="251"/>
      <c r="O215" s="251"/>
      <c r="P215" s="251"/>
      <c r="Q215" s="251"/>
      <c r="R215" s="251"/>
      <c r="S215" s="251"/>
      <c r="T215" s="25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3" t="s">
        <v>169</v>
      </c>
      <c r="AU215" s="253" t="s">
        <v>84</v>
      </c>
      <c r="AV215" s="13" t="s">
        <v>84</v>
      </c>
      <c r="AW215" s="13" t="s">
        <v>37</v>
      </c>
      <c r="AX215" s="13" t="s">
        <v>75</v>
      </c>
      <c r="AY215" s="253" t="s">
        <v>160</v>
      </c>
    </row>
    <row r="216" s="14" customFormat="1">
      <c r="A216" s="14"/>
      <c r="B216" s="264"/>
      <c r="C216" s="265"/>
      <c r="D216" s="244" t="s">
        <v>169</v>
      </c>
      <c r="E216" s="266" t="s">
        <v>19</v>
      </c>
      <c r="F216" s="267" t="s">
        <v>226</v>
      </c>
      <c r="G216" s="265"/>
      <c r="H216" s="268">
        <v>3.9329999999999998</v>
      </c>
      <c r="I216" s="269"/>
      <c r="J216" s="265"/>
      <c r="K216" s="265"/>
      <c r="L216" s="270"/>
      <c r="M216" s="271"/>
      <c r="N216" s="272"/>
      <c r="O216" s="272"/>
      <c r="P216" s="272"/>
      <c r="Q216" s="272"/>
      <c r="R216" s="272"/>
      <c r="S216" s="272"/>
      <c r="T216" s="27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74" t="s">
        <v>169</v>
      </c>
      <c r="AU216" s="274" t="s">
        <v>84</v>
      </c>
      <c r="AV216" s="14" t="s">
        <v>167</v>
      </c>
      <c r="AW216" s="14" t="s">
        <v>37</v>
      </c>
      <c r="AX216" s="14" t="s">
        <v>82</v>
      </c>
      <c r="AY216" s="274" t="s">
        <v>160</v>
      </c>
    </row>
    <row r="217" s="2" customFormat="1" ht="36" customHeight="1">
      <c r="A217" s="39"/>
      <c r="B217" s="40"/>
      <c r="C217" s="229" t="s">
        <v>376</v>
      </c>
      <c r="D217" s="229" t="s">
        <v>162</v>
      </c>
      <c r="E217" s="230" t="s">
        <v>377</v>
      </c>
      <c r="F217" s="231" t="s">
        <v>378</v>
      </c>
      <c r="G217" s="232" t="s">
        <v>197</v>
      </c>
      <c r="H217" s="233">
        <v>0.314</v>
      </c>
      <c r="I217" s="234"/>
      <c r="J217" s="235">
        <f>ROUND(I217*H217,2)</f>
        <v>0</v>
      </c>
      <c r="K217" s="231" t="s">
        <v>166</v>
      </c>
      <c r="L217" s="45"/>
      <c r="M217" s="236" t="s">
        <v>19</v>
      </c>
      <c r="N217" s="237" t="s">
        <v>46</v>
      </c>
      <c r="O217" s="85"/>
      <c r="P217" s="238">
        <f>O217*H217</f>
        <v>0</v>
      </c>
      <c r="Q217" s="238">
        <v>1.04887</v>
      </c>
      <c r="R217" s="238">
        <f>Q217*H217</f>
        <v>0.32934518000000002</v>
      </c>
      <c r="S217" s="238">
        <v>0</v>
      </c>
      <c r="T217" s="23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0" t="s">
        <v>167</v>
      </c>
      <c r="AT217" s="240" t="s">
        <v>162</v>
      </c>
      <c r="AU217" s="240" t="s">
        <v>84</v>
      </c>
      <c r="AY217" s="18" t="s">
        <v>160</v>
      </c>
      <c r="BE217" s="241">
        <f>IF(N217="základní",J217,0)</f>
        <v>0</v>
      </c>
      <c r="BF217" s="241">
        <f>IF(N217="snížená",J217,0)</f>
        <v>0</v>
      </c>
      <c r="BG217" s="241">
        <f>IF(N217="zákl. přenesená",J217,0)</f>
        <v>0</v>
      </c>
      <c r="BH217" s="241">
        <f>IF(N217="sníž. přenesená",J217,0)</f>
        <v>0</v>
      </c>
      <c r="BI217" s="241">
        <f>IF(N217="nulová",J217,0)</f>
        <v>0</v>
      </c>
      <c r="BJ217" s="18" t="s">
        <v>82</v>
      </c>
      <c r="BK217" s="241">
        <f>ROUND(I217*H217,2)</f>
        <v>0</v>
      </c>
      <c r="BL217" s="18" t="s">
        <v>167</v>
      </c>
      <c r="BM217" s="240" t="s">
        <v>379</v>
      </c>
    </row>
    <row r="218" s="13" customFormat="1">
      <c r="A218" s="13"/>
      <c r="B218" s="242"/>
      <c r="C218" s="243"/>
      <c r="D218" s="244" t="s">
        <v>169</v>
      </c>
      <c r="E218" s="245" t="s">
        <v>19</v>
      </c>
      <c r="F218" s="246" t="s">
        <v>380</v>
      </c>
      <c r="G218" s="243"/>
      <c r="H218" s="247">
        <v>0.314</v>
      </c>
      <c r="I218" s="248"/>
      <c r="J218" s="243"/>
      <c r="K218" s="243"/>
      <c r="L218" s="249"/>
      <c r="M218" s="250"/>
      <c r="N218" s="251"/>
      <c r="O218" s="251"/>
      <c r="P218" s="251"/>
      <c r="Q218" s="251"/>
      <c r="R218" s="251"/>
      <c r="S218" s="251"/>
      <c r="T218" s="25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3" t="s">
        <v>169</v>
      </c>
      <c r="AU218" s="253" t="s">
        <v>84</v>
      </c>
      <c r="AV218" s="13" t="s">
        <v>84</v>
      </c>
      <c r="AW218" s="13" t="s">
        <v>37</v>
      </c>
      <c r="AX218" s="13" t="s">
        <v>82</v>
      </c>
      <c r="AY218" s="253" t="s">
        <v>160</v>
      </c>
    </row>
    <row r="219" s="2" customFormat="1" ht="36" customHeight="1">
      <c r="A219" s="39"/>
      <c r="B219" s="40"/>
      <c r="C219" s="229" t="s">
        <v>381</v>
      </c>
      <c r="D219" s="229" t="s">
        <v>162</v>
      </c>
      <c r="E219" s="230" t="s">
        <v>382</v>
      </c>
      <c r="F219" s="231" t="s">
        <v>383</v>
      </c>
      <c r="G219" s="232" t="s">
        <v>222</v>
      </c>
      <c r="H219" s="233">
        <v>17.420000000000002</v>
      </c>
      <c r="I219" s="234"/>
      <c r="J219" s="235">
        <f>ROUND(I219*H219,2)</f>
        <v>0</v>
      </c>
      <c r="K219" s="231" t="s">
        <v>166</v>
      </c>
      <c r="L219" s="45"/>
      <c r="M219" s="236" t="s">
        <v>19</v>
      </c>
      <c r="N219" s="237" t="s">
        <v>46</v>
      </c>
      <c r="O219" s="85"/>
      <c r="P219" s="238">
        <f>O219*H219</f>
        <v>0</v>
      </c>
      <c r="Q219" s="238">
        <v>0.01282</v>
      </c>
      <c r="R219" s="238">
        <f>Q219*H219</f>
        <v>0.22332440000000001</v>
      </c>
      <c r="S219" s="238">
        <v>0</v>
      </c>
      <c r="T219" s="23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0" t="s">
        <v>167</v>
      </c>
      <c r="AT219" s="240" t="s">
        <v>162</v>
      </c>
      <c r="AU219" s="240" t="s">
        <v>84</v>
      </c>
      <c r="AY219" s="18" t="s">
        <v>160</v>
      </c>
      <c r="BE219" s="241">
        <f>IF(N219="základní",J219,0)</f>
        <v>0</v>
      </c>
      <c r="BF219" s="241">
        <f>IF(N219="snížená",J219,0)</f>
        <v>0</v>
      </c>
      <c r="BG219" s="241">
        <f>IF(N219="zákl. přenesená",J219,0)</f>
        <v>0</v>
      </c>
      <c r="BH219" s="241">
        <f>IF(N219="sníž. přenesená",J219,0)</f>
        <v>0</v>
      </c>
      <c r="BI219" s="241">
        <f>IF(N219="nulová",J219,0)</f>
        <v>0</v>
      </c>
      <c r="BJ219" s="18" t="s">
        <v>82</v>
      </c>
      <c r="BK219" s="241">
        <f>ROUND(I219*H219,2)</f>
        <v>0</v>
      </c>
      <c r="BL219" s="18" t="s">
        <v>167</v>
      </c>
      <c r="BM219" s="240" t="s">
        <v>384</v>
      </c>
    </row>
    <row r="220" s="13" customFormat="1">
      <c r="A220" s="13"/>
      <c r="B220" s="242"/>
      <c r="C220" s="243"/>
      <c r="D220" s="244" t="s">
        <v>169</v>
      </c>
      <c r="E220" s="245" t="s">
        <v>19</v>
      </c>
      <c r="F220" s="246" t="s">
        <v>385</v>
      </c>
      <c r="G220" s="243"/>
      <c r="H220" s="247">
        <v>12.060000000000001</v>
      </c>
      <c r="I220" s="248"/>
      <c r="J220" s="243"/>
      <c r="K220" s="243"/>
      <c r="L220" s="249"/>
      <c r="M220" s="250"/>
      <c r="N220" s="251"/>
      <c r="O220" s="251"/>
      <c r="P220" s="251"/>
      <c r="Q220" s="251"/>
      <c r="R220" s="251"/>
      <c r="S220" s="251"/>
      <c r="T220" s="25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3" t="s">
        <v>169</v>
      </c>
      <c r="AU220" s="253" t="s">
        <v>84</v>
      </c>
      <c r="AV220" s="13" t="s">
        <v>84</v>
      </c>
      <c r="AW220" s="13" t="s">
        <v>37</v>
      </c>
      <c r="AX220" s="13" t="s">
        <v>75</v>
      </c>
      <c r="AY220" s="253" t="s">
        <v>160</v>
      </c>
    </row>
    <row r="221" s="13" customFormat="1">
      <c r="A221" s="13"/>
      <c r="B221" s="242"/>
      <c r="C221" s="243"/>
      <c r="D221" s="244" t="s">
        <v>169</v>
      </c>
      <c r="E221" s="245" t="s">
        <v>19</v>
      </c>
      <c r="F221" s="246" t="s">
        <v>386</v>
      </c>
      <c r="G221" s="243"/>
      <c r="H221" s="247">
        <v>4</v>
      </c>
      <c r="I221" s="248"/>
      <c r="J221" s="243"/>
      <c r="K221" s="243"/>
      <c r="L221" s="249"/>
      <c r="M221" s="250"/>
      <c r="N221" s="251"/>
      <c r="O221" s="251"/>
      <c r="P221" s="251"/>
      <c r="Q221" s="251"/>
      <c r="R221" s="251"/>
      <c r="S221" s="251"/>
      <c r="T221" s="25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3" t="s">
        <v>169</v>
      </c>
      <c r="AU221" s="253" t="s">
        <v>84</v>
      </c>
      <c r="AV221" s="13" t="s">
        <v>84</v>
      </c>
      <c r="AW221" s="13" t="s">
        <v>37</v>
      </c>
      <c r="AX221" s="13" t="s">
        <v>75</v>
      </c>
      <c r="AY221" s="253" t="s">
        <v>160</v>
      </c>
    </row>
    <row r="222" s="13" customFormat="1">
      <c r="A222" s="13"/>
      <c r="B222" s="242"/>
      <c r="C222" s="243"/>
      <c r="D222" s="244" t="s">
        <v>169</v>
      </c>
      <c r="E222" s="245" t="s">
        <v>19</v>
      </c>
      <c r="F222" s="246" t="s">
        <v>387</v>
      </c>
      <c r="G222" s="243"/>
      <c r="H222" s="247">
        <v>1.3600000000000001</v>
      </c>
      <c r="I222" s="248"/>
      <c r="J222" s="243"/>
      <c r="K222" s="243"/>
      <c r="L222" s="249"/>
      <c r="M222" s="250"/>
      <c r="N222" s="251"/>
      <c r="O222" s="251"/>
      <c r="P222" s="251"/>
      <c r="Q222" s="251"/>
      <c r="R222" s="251"/>
      <c r="S222" s="251"/>
      <c r="T222" s="25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3" t="s">
        <v>169</v>
      </c>
      <c r="AU222" s="253" t="s">
        <v>84</v>
      </c>
      <c r="AV222" s="13" t="s">
        <v>84</v>
      </c>
      <c r="AW222" s="13" t="s">
        <v>37</v>
      </c>
      <c r="AX222" s="13" t="s">
        <v>75</v>
      </c>
      <c r="AY222" s="253" t="s">
        <v>160</v>
      </c>
    </row>
    <row r="223" s="14" customFormat="1">
      <c r="A223" s="14"/>
      <c r="B223" s="264"/>
      <c r="C223" s="265"/>
      <c r="D223" s="244" t="s">
        <v>169</v>
      </c>
      <c r="E223" s="266" t="s">
        <v>19</v>
      </c>
      <c r="F223" s="267" t="s">
        <v>226</v>
      </c>
      <c r="G223" s="265"/>
      <c r="H223" s="268">
        <v>17.420000000000002</v>
      </c>
      <c r="I223" s="269"/>
      <c r="J223" s="265"/>
      <c r="K223" s="265"/>
      <c r="L223" s="270"/>
      <c r="M223" s="271"/>
      <c r="N223" s="272"/>
      <c r="O223" s="272"/>
      <c r="P223" s="272"/>
      <c r="Q223" s="272"/>
      <c r="R223" s="272"/>
      <c r="S223" s="272"/>
      <c r="T223" s="27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74" t="s">
        <v>169</v>
      </c>
      <c r="AU223" s="274" t="s">
        <v>84</v>
      </c>
      <c r="AV223" s="14" t="s">
        <v>167</v>
      </c>
      <c r="AW223" s="14" t="s">
        <v>37</v>
      </c>
      <c r="AX223" s="14" t="s">
        <v>82</v>
      </c>
      <c r="AY223" s="274" t="s">
        <v>160</v>
      </c>
    </row>
    <row r="224" s="2" customFormat="1" ht="36" customHeight="1">
      <c r="A224" s="39"/>
      <c r="B224" s="40"/>
      <c r="C224" s="229" t="s">
        <v>388</v>
      </c>
      <c r="D224" s="229" t="s">
        <v>162</v>
      </c>
      <c r="E224" s="230" t="s">
        <v>389</v>
      </c>
      <c r="F224" s="231" t="s">
        <v>390</v>
      </c>
      <c r="G224" s="232" t="s">
        <v>222</v>
      </c>
      <c r="H224" s="233">
        <v>17.420000000000002</v>
      </c>
      <c r="I224" s="234"/>
      <c r="J224" s="235">
        <f>ROUND(I224*H224,2)</f>
        <v>0</v>
      </c>
      <c r="K224" s="231" t="s">
        <v>166</v>
      </c>
      <c r="L224" s="45"/>
      <c r="M224" s="236" t="s">
        <v>19</v>
      </c>
      <c r="N224" s="237" t="s">
        <v>46</v>
      </c>
      <c r="O224" s="85"/>
      <c r="P224" s="238">
        <f>O224*H224</f>
        <v>0</v>
      </c>
      <c r="Q224" s="238">
        <v>0</v>
      </c>
      <c r="R224" s="238">
        <f>Q224*H224</f>
        <v>0</v>
      </c>
      <c r="S224" s="238">
        <v>0</v>
      </c>
      <c r="T224" s="23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0" t="s">
        <v>167</v>
      </c>
      <c r="AT224" s="240" t="s">
        <v>162</v>
      </c>
      <c r="AU224" s="240" t="s">
        <v>84</v>
      </c>
      <c r="AY224" s="18" t="s">
        <v>160</v>
      </c>
      <c r="BE224" s="241">
        <f>IF(N224="základní",J224,0)</f>
        <v>0</v>
      </c>
      <c r="BF224" s="241">
        <f>IF(N224="snížená",J224,0)</f>
        <v>0</v>
      </c>
      <c r="BG224" s="241">
        <f>IF(N224="zákl. přenesená",J224,0)</f>
        <v>0</v>
      </c>
      <c r="BH224" s="241">
        <f>IF(N224="sníž. přenesená",J224,0)</f>
        <v>0</v>
      </c>
      <c r="BI224" s="241">
        <f>IF(N224="nulová",J224,0)</f>
        <v>0</v>
      </c>
      <c r="BJ224" s="18" t="s">
        <v>82</v>
      </c>
      <c r="BK224" s="241">
        <f>ROUND(I224*H224,2)</f>
        <v>0</v>
      </c>
      <c r="BL224" s="18" t="s">
        <v>167</v>
      </c>
      <c r="BM224" s="240" t="s">
        <v>391</v>
      </c>
    </row>
    <row r="225" s="2" customFormat="1" ht="24" customHeight="1">
      <c r="A225" s="39"/>
      <c r="B225" s="40"/>
      <c r="C225" s="229" t="s">
        <v>392</v>
      </c>
      <c r="D225" s="229" t="s">
        <v>162</v>
      </c>
      <c r="E225" s="230" t="s">
        <v>393</v>
      </c>
      <c r="F225" s="231" t="s">
        <v>394</v>
      </c>
      <c r="G225" s="232" t="s">
        <v>222</v>
      </c>
      <c r="H225" s="233">
        <v>9.3659999999999997</v>
      </c>
      <c r="I225" s="234"/>
      <c r="J225" s="235">
        <f>ROUND(I225*H225,2)</f>
        <v>0</v>
      </c>
      <c r="K225" s="231" t="s">
        <v>166</v>
      </c>
      <c r="L225" s="45"/>
      <c r="M225" s="236" t="s">
        <v>19</v>
      </c>
      <c r="N225" s="237" t="s">
        <v>46</v>
      </c>
      <c r="O225" s="85"/>
      <c r="P225" s="238">
        <f>O225*H225</f>
        <v>0</v>
      </c>
      <c r="Q225" s="238">
        <v>0.0065799999999999999</v>
      </c>
      <c r="R225" s="238">
        <f>Q225*H225</f>
        <v>0.061628279999999994</v>
      </c>
      <c r="S225" s="238">
        <v>0</v>
      </c>
      <c r="T225" s="23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0" t="s">
        <v>167</v>
      </c>
      <c r="AT225" s="240" t="s">
        <v>162</v>
      </c>
      <c r="AU225" s="240" t="s">
        <v>84</v>
      </c>
      <c r="AY225" s="18" t="s">
        <v>160</v>
      </c>
      <c r="BE225" s="241">
        <f>IF(N225="základní",J225,0)</f>
        <v>0</v>
      </c>
      <c r="BF225" s="241">
        <f>IF(N225="snížená",J225,0)</f>
        <v>0</v>
      </c>
      <c r="BG225" s="241">
        <f>IF(N225="zákl. přenesená",J225,0)</f>
        <v>0</v>
      </c>
      <c r="BH225" s="241">
        <f>IF(N225="sníž. přenesená",J225,0)</f>
        <v>0</v>
      </c>
      <c r="BI225" s="241">
        <f>IF(N225="nulová",J225,0)</f>
        <v>0</v>
      </c>
      <c r="BJ225" s="18" t="s">
        <v>82</v>
      </c>
      <c r="BK225" s="241">
        <f>ROUND(I225*H225,2)</f>
        <v>0</v>
      </c>
      <c r="BL225" s="18" t="s">
        <v>167</v>
      </c>
      <c r="BM225" s="240" t="s">
        <v>395</v>
      </c>
    </row>
    <row r="226" s="13" customFormat="1">
      <c r="A226" s="13"/>
      <c r="B226" s="242"/>
      <c r="C226" s="243"/>
      <c r="D226" s="244" t="s">
        <v>169</v>
      </c>
      <c r="E226" s="245" t="s">
        <v>19</v>
      </c>
      <c r="F226" s="246" t="s">
        <v>396</v>
      </c>
      <c r="G226" s="243"/>
      <c r="H226" s="247">
        <v>9.3659999999999997</v>
      </c>
      <c r="I226" s="248"/>
      <c r="J226" s="243"/>
      <c r="K226" s="243"/>
      <c r="L226" s="249"/>
      <c r="M226" s="250"/>
      <c r="N226" s="251"/>
      <c r="O226" s="251"/>
      <c r="P226" s="251"/>
      <c r="Q226" s="251"/>
      <c r="R226" s="251"/>
      <c r="S226" s="251"/>
      <c r="T226" s="25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3" t="s">
        <v>169</v>
      </c>
      <c r="AU226" s="253" t="s">
        <v>84</v>
      </c>
      <c r="AV226" s="13" t="s">
        <v>84</v>
      </c>
      <c r="AW226" s="13" t="s">
        <v>37</v>
      </c>
      <c r="AX226" s="13" t="s">
        <v>82</v>
      </c>
      <c r="AY226" s="253" t="s">
        <v>160</v>
      </c>
    </row>
    <row r="227" s="2" customFormat="1" ht="24" customHeight="1">
      <c r="A227" s="39"/>
      <c r="B227" s="40"/>
      <c r="C227" s="229" t="s">
        <v>397</v>
      </c>
      <c r="D227" s="229" t="s">
        <v>162</v>
      </c>
      <c r="E227" s="230" t="s">
        <v>398</v>
      </c>
      <c r="F227" s="231" t="s">
        <v>399</v>
      </c>
      <c r="G227" s="232" t="s">
        <v>222</v>
      </c>
      <c r="H227" s="233">
        <v>9.3699999999999992</v>
      </c>
      <c r="I227" s="234"/>
      <c r="J227" s="235">
        <f>ROUND(I227*H227,2)</f>
        <v>0</v>
      </c>
      <c r="K227" s="231" t="s">
        <v>166</v>
      </c>
      <c r="L227" s="45"/>
      <c r="M227" s="236" t="s">
        <v>19</v>
      </c>
      <c r="N227" s="237" t="s">
        <v>46</v>
      </c>
      <c r="O227" s="85"/>
      <c r="P227" s="238">
        <f>O227*H227</f>
        <v>0</v>
      </c>
      <c r="Q227" s="238">
        <v>0</v>
      </c>
      <c r="R227" s="238">
        <f>Q227*H227</f>
        <v>0</v>
      </c>
      <c r="S227" s="238">
        <v>0</v>
      </c>
      <c r="T227" s="23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40" t="s">
        <v>167</v>
      </c>
      <c r="AT227" s="240" t="s">
        <v>162</v>
      </c>
      <c r="AU227" s="240" t="s">
        <v>84</v>
      </c>
      <c r="AY227" s="18" t="s">
        <v>160</v>
      </c>
      <c r="BE227" s="241">
        <f>IF(N227="základní",J227,0)</f>
        <v>0</v>
      </c>
      <c r="BF227" s="241">
        <f>IF(N227="snížená",J227,0)</f>
        <v>0</v>
      </c>
      <c r="BG227" s="241">
        <f>IF(N227="zákl. přenesená",J227,0)</f>
        <v>0</v>
      </c>
      <c r="BH227" s="241">
        <f>IF(N227="sníž. přenesená",J227,0)</f>
        <v>0</v>
      </c>
      <c r="BI227" s="241">
        <f>IF(N227="nulová",J227,0)</f>
        <v>0</v>
      </c>
      <c r="BJ227" s="18" t="s">
        <v>82</v>
      </c>
      <c r="BK227" s="241">
        <f>ROUND(I227*H227,2)</f>
        <v>0</v>
      </c>
      <c r="BL227" s="18" t="s">
        <v>167</v>
      </c>
      <c r="BM227" s="240" t="s">
        <v>400</v>
      </c>
    </row>
    <row r="228" s="12" customFormat="1" ht="22.8" customHeight="1">
      <c r="A228" s="12"/>
      <c r="B228" s="213"/>
      <c r="C228" s="214"/>
      <c r="D228" s="215" t="s">
        <v>74</v>
      </c>
      <c r="E228" s="227" t="s">
        <v>186</v>
      </c>
      <c r="F228" s="227" t="s">
        <v>401</v>
      </c>
      <c r="G228" s="214"/>
      <c r="H228" s="214"/>
      <c r="I228" s="217"/>
      <c r="J228" s="228">
        <f>BK228</f>
        <v>0</v>
      </c>
      <c r="K228" s="214"/>
      <c r="L228" s="219"/>
      <c r="M228" s="220"/>
      <c r="N228" s="221"/>
      <c r="O228" s="221"/>
      <c r="P228" s="222">
        <f>SUM(P229:P366)</f>
        <v>0</v>
      </c>
      <c r="Q228" s="221"/>
      <c r="R228" s="222">
        <f>SUM(R229:R366)</f>
        <v>69.908345589999968</v>
      </c>
      <c r="S228" s="221"/>
      <c r="T228" s="223">
        <f>SUM(T229:T366)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24" t="s">
        <v>82</v>
      </c>
      <c r="AT228" s="225" t="s">
        <v>74</v>
      </c>
      <c r="AU228" s="225" t="s">
        <v>82</v>
      </c>
      <c r="AY228" s="224" t="s">
        <v>160</v>
      </c>
      <c r="BK228" s="226">
        <f>SUM(BK229:BK366)</f>
        <v>0</v>
      </c>
    </row>
    <row r="229" s="2" customFormat="1" ht="36" customHeight="1">
      <c r="A229" s="39"/>
      <c r="B229" s="40"/>
      <c r="C229" s="229" t="s">
        <v>402</v>
      </c>
      <c r="D229" s="229" t="s">
        <v>162</v>
      </c>
      <c r="E229" s="230" t="s">
        <v>403</v>
      </c>
      <c r="F229" s="231" t="s">
        <v>404</v>
      </c>
      <c r="G229" s="232" t="s">
        <v>236</v>
      </c>
      <c r="H229" s="233">
        <v>6</v>
      </c>
      <c r="I229" s="234"/>
      <c r="J229" s="235">
        <f>ROUND(I229*H229,2)</f>
        <v>0</v>
      </c>
      <c r="K229" s="231" t="s">
        <v>166</v>
      </c>
      <c r="L229" s="45"/>
      <c r="M229" s="236" t="s">
        <v>19</v>
      </c>
      <c r="N229" s="237" t="s">
        <v>46</v>
      </c>
      <c r="O229" s="85"/>
      <c r="P229" s="238">
        <f>O229*H229</f>
        <v>0</v>
      </c>
      <c r="Q229" s="238">
        <v>0.041500000000000002</v>
      </c>
      <c r="R229" s="238">
        <f>Q229*H229</f>
        <v>0.249</v>
      </c>
      <c r="S229" s="238">
        <v>0</v>
      </c>
      <c r="T229" s="23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0" t="s">
        <v>167</v>
      </c>
      <c r="AT229" s="240" t="s">
        <v>162</v>
      </c>
      <c r="AU229" s="240" t="s">
        <v>84</v>
      </c>
      <c r="AY229" s="18" t="s">
        <v>160</v>
      </c>
      <c r="BE229" s="241">
        <f>IF(N229="základní",J229,0)</f>
        <v>0</v>
      </c>
      <c r="BF229" s="241">
        <f>IF(N229="snížená",J229,0)</f>
        <v>0</v>
      </c>
      <c r="BG229" s="241">
        <f>IF(N229="zákl. přenesená",J229,0)</f>
        <v>0</v>
      </c>
      <c r="BH229" s="241">
        <f>IF(N229="sníž. přenesená",J229,0)</f>
        <v>0</v>
      </c>
      <c r="BI229" s="241">
        <f>IF(N229="nulová",J229,0)</f>
        <v>0</v>
      </c>
      <c r="BJ229" s="18" t="s">
        <v>82</v>
      </c>
      <c r="BK229" s="241">
        <f>ROUND(I229*H229,2)</f>
        <v>0</v>
      </c>
      <c r="BL229" s="18" t="s">
        <v>167</v>
      </c>
      <c r="BM229" s="240" t="s">
        <v>405</v>
      </c>
    </row>
    <row r="230" s="13" customFormat="1">
      <c r="A230" s="13"/>
      <c r="B230" s="242"/>
      <c r="C230" s="243"/>
      <c r="D230" s="244" t="s">
        <v>169</v>
      </c>
      <c r="E230" s="245" t="s">
        <v>19</v>
      </c>
      <c r="F230" s="246" t="s">
        <v>406</v>
      </c>
      <c r="G230" s="243"/>
      <c r="H230" s="247">
        <v>1</v>
      </c>
      <c r="I230" s="248"/>
      <c r="J230" s="243"/>
      <c r="K230" s="243"/>
      <c r="L230" s="249"/>
      <c r="M230" s="250"/>
      <c r="N230" s="251"/>
      <c r="O230" s="251"/>
      <c r="P230" s="251"/>
      <c r="Q230" s="251"/>
      <c r="R230" s="251"/>
      <c r="S230" s="251"/>
      <c r="T230" s="25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3" t="s">
        <v>169</v>
      </c>
      <c r="AU230" s="253" t="s">
        <v>84</v>
      </c>
      <c r="AV230" s="13" t="s">
        <v>84</v>
      </c>
      <c r="AW230" s="13" t="s">
        <v>37</v>
      </c>
      <c r="AX230" s="13" t="s">
        <v>75</v>
      </c>
      <c r="AY230" s="253" t="s">
        <v>160</v>
      </c>
    </row>
    <row r="231" s="13" customFormat="1">
      <c r="A231" s="13"/>
      <c r="B231" s="242"/>
      <c r="C231" s="243"/>
      <c r="D231" s="244" t="s">
        <v>169</v>
      </c>
      <c r="E231" s="245" t="s">
        <v>19</v>
      </c>
      <c r="F231" s="246" t="s">
        <v>407</v>
      </c>
      <c r="G231" s="243"/>
      <c r="H231" s="247">
        <v>1</v>
      </c>
      <c r="I231" s="248"/>
      <c r="J231" s="243"/>
      <c r="K231" s="243"/>
      <c r="L231" s="249"/>
      <c r="M231" s="250"/>
      <c r="N231" s="251"/>
      <c r="O231" s="251"/>
      <c r="P231" s="251"/>
      <c r="Q231" s="251"/>
      <c r="R231" s="251"/>
      <c r="S231" s="251"/>
      <c r="T231" s="25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3" t="s">
        <v>169</v>
      </c>
      <c r="AU231" s="253" t="s">
        <v>84</v>
      </c>
      <c r="AV231" s="13" t="s">
        <v>84</v>
      </c>
      <c r="AW231" s="13" t="s">
        <v>37</v>
      </c>
      <c r="AX231" s="13" t="s">
        <v>75</v>
      </c>
      <c r="AY231" s="253" t="s">
        <v>160</v>
      </c>
    </row>
    <row r="232" s="13" customFormat="1">
      <c r="A232" s="13"/>
      <c r="B232" s="242"/>
      <c r="C232" s="243"/>
      <c r="D232" s="244" t="s">
        <v>169</v>
      </c>
      <c r="E232" s="245" t="s">
        <v>19</v>
      </c>
      <c r="F232" s="246" t="s">
        <v>408</v>
      </c>
      <c r="G232" s="243"/>
      <c r="H232" s="247">
        <v>1</v>
      </c>
      <c r="I232" s="248"/>
      <c r="J232" s="243"/>
      <c r="K232" s="243"/>
      <c r="L232" s="249"/>
      <c r="M232" s="250"/>
      <c r="N232" s="251"/>
      <c r="O232" s="251"/>
      <c r="P232" s="251"/>
      <c r="Q232" s="251"/>
      <c r="R232" s="251"/>
      <c r="S232" s="251"/>
      <c r="T232" s="25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3" t="s">
        <v>169</v>
      </c>
      <c r="AU232" s="253" t="s">
        <v>84</v>
      </c>
      <c r="AV232" s="13" t="s">
        <v>84</v>
      </c>
      <c r="AW232" s="13" t="s">
        <v>37</v>
      </c>
      <c r="AX232" s="13" t="s">
        <v>75</v>
      </c>
      <c r="AY232" s="253" t="s">
        <v>160</v>
      </c>
    </row>
    <row r="233" s="13" customFormat="1">
      <c r="A233" s="13"/>
      <c r="B233" s="242"/>
      <c r="C233" s="243"/>
      <c r="D233" s="244" t="s">
        <v>169</v>
      </c>
      <c r="E233" s="245" t="s">
        <v>19</v>
      </c>
      <c r="F233" s="246" t="s">
        <v>409</v>
      </c>
      <c r="G233" s="243"/>
      <c r="H233" s="247">
        <v>1</v>
      </c>
      <c r="I233" s="248"/>
      <c r="J233" s="243"/>
      <c r="K233" s="243"/>
      <c r="L233" s="249"/>
      <c r="M233" s="250"/>
      <c r="N233" s="251"/>
      <c r="O233" s="251"/>
      <c r="P233" s="251"/>
      <c r="Q233" s="251"/>
      <c r="R233" s="251"/>
      <c r="S233" s="251"/>
      <c r="T233" s="25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3" t="s">
        <v>169</v>
      </c>
      <c r="AU233" s="253" t="s">
        <v>84</v>
      </c>
      <c r="AV233" s="13" t="s">
        <v>84</v>
      </c>
      <c r="AW233" s="13" t="s">
        <v>37</v>
      </c>
      <c r="AX233" s="13" t="s">
        <v>75</v>
      </c>
      <c r="AY233" s="253" t="s">
        <v>160</v>
      </c>
    </row>
    <row r="234" s="13" customFormat="1">
      <c r="A234" s="13"/>
      <c r="B234" s="242"/>
      <c r="C234" s="243"/>
      <c r="D234" s="244" t="s">
        <v>169</v>
      </c>
      <c r="E234" s="245" t="s">
        <v>19</v>
      </c>
      <c r="F234" s="246" t="s">
        <v>410</v>
      </c>
      <c r="G234" s="243"/>
      <c r="H234" s="247">
        <v>1</v>
      </c>
      <c r="I234" s="248"/>
      <c r="J234" s="243"/>
      <c r="K234" s="243"/>
      <c r="L234" s="249"/>
      <c r="M234" s="250"/>
      <c r="N234" s="251"/>
      <c r="O234" s="251"/>
      <c r="P234" s="251"/>
      <c r="Q234" s="251"/>
      <c r="R234" s="251"/>
      <c r="S234" s="251"/>
      <c r="T234" s="25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3" t="s">
        <v>169</v>
      </c>
      <c r="AU234" s="253" t="s">
        <v>84</v>
      </c>
      <c r="AV234" s="13" t="s">
        <v>84</v>
      </c>
      <c r="AW234" s="13" t="s">
        <v>37</v>
      </c>
      <c r="AX234" s="13" t="s">
        <v>75</v>
      </c>
      <c r="AY234" s="253" t="s">
        <v>160</v>
      </c>
    </row>
    <row r="235" s="13" customFormat="1">
      <c r="A235" s="13"/>
      <c r="B235" s="242"/>
      <c r="C235" s="243"/>
      <c r="D235" s="244" t="s">
        <v>169</v>
      </c>
      <c r="E235" s="245" t="s">
        <v>19</v>
      </c>
      <c r="F235" s="246" t="s">
        <v>411</v>
      </c>
      <c r="G235" s="243"/>
      <c r="H235" s="247">
        <v>1</v>
      </c>
      <c r="I235" s="248"/>
      <c r="J235" s="243"/>
      <c r="K235" s="243"/>
      <c r="L235" s="249"/>
      <c r="M235" s="250"/>
      <c r="N235" s="251"/>
      <c r="O235" s="251"/>
      <c r="P235" s="251"/>
      <c r="Q235" s="251"/>
      <c r="R235" s="251"/>
      <c r="S235" s="251"/>
      <c r="T235" s="25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3" t="s">
        <v>169</v>
      </c>
      <c r="AU235" s="253" t="s">
        <v>84</v>
      </c>
      <c r="AV235" s="13" t="s">
        <v>84</v>
      </c>
      <c r="AW235" s="13" t="s">
        <v>37</v>
      </c>
      <c r="AX235" s="13" t="s">
        <v>75</v>
      </c>
      <c r="AY235" s="253" t="s">
        <v>160</v>
      </c>
    </row>
    <row r="236" s="14" customFormat="1">
      <c r="A236" s="14"/>
      <c r="B236" s="264"/>
      <c r="C236" s="265"/>
      <c r="D236" s="244" t="s">
        <v>169</v>
      </c>
      <c r="E236" s="266" t="s">
        <v>19</v>
      </c>
      <c r="F236" s="267" t="s">
        <v>226</v>
      </c>
      <c r="G236" s="265"/>
      <c r="H236" s="268">
        <v>6</v>
      </c>
      <c r="I236" s="269"/>
      <c r="J236" s="265"/>
      <c r="K236" s="265"/>
      <c r="L236" s="270"/>
      <c r="M236" s="271"/>
      <c r="N236" s="272"/>
      <c r="O236" s="272"/>
      <c r="P236" s="272"/>
      <c r="Q236" s="272"/>
      <c r="R236" s="272"/>
      <c r="S236" s="272"/>
      <c r="T236" s="27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74" t="s">
        <v>169</v>
      </c>
      <c r="AU236" s="274" t="s">
        <v>84</v>
      </c>
      <c r="AV236" s="14" t="s">
        <v>167</v>
      </c>
      <c r="AW236" s="14" t="s">
        <v>37</v>
      </c>
      <c r="AX236" s="14" t="s">
        <v>82</v>
      </c>
      <c r="AY236" s="274" t="s">
        <v>160</v>
      </c>
    </row>
    <row r="237" s="2" customFormat="1" ht="48" customHeight="1">
      <c r="A237" s="39"/>
      <c r="B237" s="40"/>
      <c r="C237" s="229" t="s">
        <v>412</v>
      </c>
      <c r="D237" s="229" t="s">
        <v>162</v>
      </c>
      <c r="E237" s="230" t="s">
        <v>413</v>
      </c>
      <c r="F237" s="231" t="s">
        <v>414</v>
      </c>
      <c r="G237" s="232" t="s">
        <v>222</v>
      </c>
      <c r="H237" s="233">
        <v>780.10199999999998</v>
      </c>
      <c r="I237" s="234"/>
      <c r="J237" s="235">
        <f>ROUND(I237*H237,2)</f>
        <v>0</v>
      </c>
      <c r="K237" s="231" t="s">
        <v>166</v>
      </c>
      <c r="L237" s="45"/>
      <c r="M237" s="236" t="s">
        <v>19</v>
      </c>
      <c r="N237" s="237" t="s">
        <v>46</v>
      </c>
      <c r="O237" s="85"/>
      <c r="P237" s="238">
        <f>O237*H237</f>
        <v>0</v>
      </c>
      <c r="Q237" s="238">
        <v>0.017000000000000001</v>
      </c>
      <c r="R237" s="238">
        <f>Q237*H237</f>
        <v>13.261734000000001</v>
      </c>
      <c r="S237" s="238">
        <v>0</v>
      </c>
      <c r="T237" s="23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40" t="s">
        <v>167</v>
      </c>
      <c r="AT237" s="240" t="s">
        <v>162</v>
      </c>
      <c r="AU237" s="240" t="s">
        <v>84</v>
      </c>
      <c r="AY237" s="18" t="s">
        <v>160</v>
      </c>
      <c r="BE237" s="241">
        <f>IF(N237="základní",J237,0)</f>
        <v>0</v>
      </c>
      <c r="BF237" s="241">
        <f>IF(N237="snížená",J237,0)</f>
        <v>0</v>
      </c>
      <c r="BG237" s="241">
        <f>IF(N237="zákl. přenesená",J237,0)</f>
        <v>0</v>
      </c>
      <c r="BH237" s="241">
        <f>IF(N237="sníž. přenesená",J237,0)</f>
        <v>0</v>
      </c>
      <c r="BI237" s="241">
        <f>IF(N237="nulová",J237,0)</f>
        <v>0</v>
      </c>
      <c r="BJ237" s="18" t="s">
        <v>82</v>
      </c>
      <c r="BK237" s="241">
        <f>ROUND(I237*H237,2)</f>
        <v>0</v>
      </c>
      <c r="BL237" s="18" t="s">
        <v>167</v>
      </c>
      <c r="BM237" s="240" t="s">
        <v>415</v>
      </c>
    </row>
    <row r="238" s="15" customFormat="1">
      <c r="A238" s="15"/>
      <c r="B238" s="275"/>
      <c r="C238" s="276"/>
      <c r="D238" s="244" t="s">
        <v>169</v>
      </c>
      <c r="E238" s="277" t="s">
        <v>19</v>
      </c>
      <c r="F238" s="278" t="s">
        <v>416</v>
      </c>
      <c r="G238" s="276"/>
      <c r="H238" s="277" t="s">
        <v>19</v>
      </c>
      <c r="I238" s="279"/>
      <c r="J238" s="276"/>
      <c r="K238" s="276"/>
      <c r="L238" s="280"/>
      <c r="M238" s="281"/>
      <c r="N238" s="282"/>
      <c r="O238" s="282"/>
      <c r="P238" s="282"/>
      <c r="Q238" s="282"/>
      <c r="R238" s="282"/>
      <c r="S238" s="282"/>
      <c r="T238" s="283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84" t="s">
        <v>169</v>
      </c>
      <c r="AU238" s="284" t="s">
        <v>84</v>
      </c>
      <c r="AV238" s="15" t="s">
        <v>82</v>
      </c>
      <c r="AW238" s="15" t="s">
        <v>37</v>
      </c>
      <c r="AX238" s="15" t="s">
        <v>75</v>
      </c>
      <c r="AY238" s="284" t="s">
        <v>160</v>
      </c>
    </row>
    <row r="239" s="13" customFormat="1">
      <c r="A239" s="13"/>
      <c r="B239" s="242"/>
      <c r="C239" s="243"/>
      <c r="D239" s="244" t="s">
        <v>169</v>
      </c>
      <c r="E239" s="245" t="s">
        <v>19</v>
      </c>
      <c r="F239" s="246" t="s">
        <v>417</v>
      </c>
      <c r="G239" s="243"/>
      <c r="H239" s="247">
        <v>88.450000000000003</v>
      </c>
      <c r="I239" s="248"/>
      <c r="J239" s="243"/>
      <c r="K239" s="243"/>
      <c r="L239" s="249"/>
      <c r="M239" s="250"/>
      <c r="N239" s="251"/>
      <c r="O239" s="251"/>
      <c r="P239" s="251"/>
      <c r="Q239" s="251"/>
      <c r="R239" s="251"/>
      <c r="S239" s="251"/>
      <c r="T239" s="25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3" t="s">
        <v>169</v>
      </c>
      <c r="AU239" s="253" t="s">
        <v>84</v>
      </c>
      <c r="AV239" s="13" t="s">
        <v>84</v>
      </c>
      <c r="AW239" s="13" t="s">
        <v>37</v>
      </c>
      <c r="AX239" s="13" t="s">
        <v>75</v>
      </c>
      <c r="AY239" s="253" t="s">
        <v>160</v>
      </c>
    </row>
    <row r="240" s="13" customFormat="1">
      <c r="A240" s="13"/>
      <c r="B240" s="242"/>
      <c r="C240" s="243"/>
      <c r="D240" s="244" t="s">
        <v>169</v>
      </c>
      <c r="E240" s="245" t="s">
        <v>19</v>
      </c>
      <c r="F240" s="246" t="s">
        <v>418</v>
      </c>
      <c r="G240" s="243"/>
      <c r="H240" s="247">
        <v>7.6500000000000004</v>
      </c>
      <c r="I240" s="248"/>
      <c r="J240" s="243"/>
      <c r="K240" s="243"/>
      <c r="L240" s="249"/>
      <c r="M240" s="250"/>
      <c r="N240" s="251"/>
      <c r="O240" s="251"/>
      <c r="P240" s="251"/>
      <c r="Q240" s="251"/>
      <c r="R240" s="251"/>
      <c r="S240" s="251"/>
      <c r="T240" s="25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3" t="s">
        <v>169</v>
      </c>
      <c r="AU240" s="253" t="s">
        <v>84</v>
      </c>
      <c r="AV240" s="13" t="s">
        <v>84</v>
      </c>
      <c r="AW240" s="13" t="s">
        <v>37</v>
      </c>
      <c r="AX240" s="13" t="s">
        <v>75</v>
      </c>
      <c r="AY240" s="253" t="s">
        <v>160</v>
      </c>
    </row>
    <row r="241" s="13" customFormat="1">
      <c r="A241" s="13"/>
      <c r="B241" s="242"/>
      <c r="C241" s="243"/>
      <c r="D241" s="244" t="s">
        <v>169</v>
      </c>
      <c r="E241" s="245" t="s">
        <v>19</v>
      </c>
      <c r="F241" s="246" t="s">
        <v>419</v>
      </c>
      <c r="G241" s="243"/>
      <c r="H241" s="247">
        <v>56.073999999999998</v>
      </c>
      <c r="I241" s="248"/>
      <c r="J241" s="243"/>
      <c r="K241" s="243"/>
      <c r="L241" s="249"/>
      <c r="M241" s="250"/>
      <c r="N241" s="251"/>
      <c r="O241" s="251"/>
      <c r="P241" s="251"/>
      <c r="Q241" s="251"/>
      <c r="R241" s="251"/>
      <c r="S241" s="251"/>
      <c r="T241" s="25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3" t="s">
        <v>169</v>
      </c>
      <c r="AU241" s="253" t="s">
        <v>84</v>
      </c>
      <c r="AV241" s="13" t="s">
        <v>84</v>
      </c>
      <c r="AW241" s="13" t="s">
        <v>37</v>
      </c>
      <c r="AX241" s="13" t="s">
        <v>75</v>
      </c>
      <c r="AY241" s="253" t="s">
        <v>160</v>
      </c>
    </row>
    <row r="242" s="13" customFormat="1">
      <c r="A242" s="13"/>
      <c r="B242" s="242"/>
      <c r="C242" s="243"/>
      <c r="D242" s="244" t="s">
        <v>169</v>
      </c>
      <c r="E242" s="245" t="s">
        <v>19</v>
      </c>
      <c r="F242" s="246" t="s">
        <v>420</v>
      </c>
      <c r="G242" s="243"/>
      <c r="H242" s="247">
        <v>22.428000000000001</v>
      </c>
      <c r="I242" s="248"/>
      <c r="J242" s="243"/>
      <c r="K242" s="243"/>
      <c r="L242" s="249"/>
      <c r="M242" s="250"/>
      <c r="N242" s="251"/>
      <c r="O242" s="251"/>
      <c r="P242" s="251"/>
      <c r="Q242" s="251"/>
      <c r="R242" s="251"/>
      <c r="S242" s="251"/>
      <c r="T242" s="25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3" t="s">
        <v>169</v>
      </c>
      <c r="AU242" s="253" t="s">
        <v>84</v>
      </c>
      <c r="AV242" s="13" t="s">
        <v>84</v>
      </c>
      <c r="AW242" s="13" t="s">
        <v>37</v>
      </c>
      <c r="AX242" s="13" t="s">
        <v>75</v>
      </c>
      <c r="AY242" s="253" t="s">
        <v>160</v>
      </c>
    </row>
    <row r="243" s="13" customFormat="1">
      <c r="A243" s="13"/>
      <c r="B243" s="242"/>
      <c r="C243" s="243"/>
      <c r="D243" s="244" t="s">
        <v>169</v>
      </c>
      <c r="E243" s="245" t="s">
        <v>19</v>
      </c>
      <c r="F243" s="246" t="s">
        <v>421</v>
      </c>
      <c r="G243" s="243"/>
      <c r="H243" s="247">
        <v>52.100000000000001</v>
      </c>
      <c r="I243" s="248"/>
      <c r="J243" s="243"/>
      <c r="K243" s="243"/>
      <c r="L243" s="249"/>
      <c r="M243" s="250"/>
      <c r="N243" s="251"/>
      <c r="O243" s="251"/>
      <c r="P243" s="251"/>
      <c r="Q243" s="251"/>
      <c r="R243" s="251"/>
      <c r="S243" s="251"/>
      <c r="T243" s="25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3" t="s">
        <v>169</v>
      </c>
      <c r="AU243" s="253" t="s">
        <v>84</v>
      </c>
      <c r="AV243" s="13" t="s">
        <v>84</v>
      </c>
      <c r="AW243" s="13" t="s">
        <v>37</v>
      </c>
      <c r="AX243" s="13" t="s">
        <v>75</v>
      </c>
      <c r="AY243" s="253" t="s">
        <v>160</v>
      </c>
    </row>
    <row r="244" s="13" customFormat="1">
      <c r="A244" s="13"/>
      <c r="B244" s="242"/>
      <c r="C244" s="243"/>
      <c r="D244" s="244" t="s">
        <v>169</v>
      </c>
      <c r="E244" s="245" t="s">
        <v>19</v>
      </c>
      <c r="F244" s="246" t="s">
        <v>422</v>
      </c>
      <c r="G244" s="243"/>
      <c r="H244" s="247">
        <v>63.899999999999999</v>
      </c>
      <c r="I244" s="248"/>
      <c r="J244" s="243"/>
      <c r="K244" s="243"/>
      <c r="L244" s="249"/>
      <c r="M244" s="250"/>
      <c r="N244" s="251"/>
      <c r="O244" s="251"/>
      <c r="P244" s="251"/>
      <c r="Q244" s="251"/>
      <c r="R244" s="251"/>
      <c r="S244" s="251"/>
      <c r="T244" s="25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3" t="s">
        <v>169</v>
      </c>
      <c r="AU244" s="253" t="s">
        <v>84</v>
      </c>
      <c r="AV244" s="13" t="s">
        <v>84</v>
      </c>
      <c r="AW244" s="13" t="s">
        <v>37</v>
      </c>
      <c r="AX244" s="13" t="s">
        <v>75</v>
      </c>
      <c r="AY244" s="253" t="s">
        <v>160</v>
      </c>
    </row>
    <row r="245" s="13" customFormat="1">
      <c r="A245" s="13"/>
      <c r="B245" s="242"/>
      <c r="C245" s="243"/>
      <c r="D245" s="244" t="s">
        <v>169</v>
      </c>
      <c r="E245" s="245" t="s">
        <v>19</v>
      </c>
      <c r="F245" s="246" t="s">
        <v>423</v>
      </c>
      <c r="G245" s="243"/>
      <c r="H245" s="247">
        <v>15.85</v>
      </c>
      <c r="I245" s="248"/>
      <c r="J245" s="243"/>
      <c r="K245" s="243"/>
      <c r="L245" s="249"/>
      <c r="M245" s="250"/>
      <c r="N245" s="251"/>
      <c r="O245" s="251"/>
      <c r="P245" s="251"/>
      <c r="Q245" s="251"/>
      <c r="R245" s="251"/>
      <c r="S245" s="251"/>
      <c r="T245" s="25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3" t="s">
        <v>169</v>
      </c>
      <c r="AU245" s="253" t="s">
        <v>84</v>
      </c>
      <c r="AV245" s="13" t="s">
        <v>84</v>
      </c>
      <c r="AW245" s="13" t="s">
        <v>37</v>
      </c>
      <c r="AX245" s="13" t="s">
        <v>75</v>
      </c>
      <c r="AY245" s="253" t="s">
        <v>160</v>
      </c>
    </row>
    <row r="246" s="13" customFormat="1">
      <c r="A246" s="13"/>
      <c r="B246" s="242"/>
      <c r="C246" s="243"/>
      <c r="D246" s="244" t="s">
        <v>169</v>
      </c>
      <c r="E246" s="245" t="s">
        <v>19</v>
      </c>
      <c r="F246" s="246" t="s">
        <v>424</v>
      </c>
      <c r="G246" s="243"/>
      <c r="H246" s="247">
        <v>29.949999999999999</v>
      </c>
      <c r="I246" s="248"/>
      <c r="J246" s="243"/>
      <c r="K246" s="243"/>
      <c r="L246" s="249"/>
      <c r="M246" s="250"/>
      <c r="N246" s="251"/>
      <c r="O246" s="251"/>
      <c r="P246" s="251"/>
      <c r="Q246" s="251"/>
      <c r="R246" s="251"/>
      <c r="S246" s="251"/>
      <c r="T246" s="25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3" t="s">
        <v>169</v>
      </c>
      <c r="AU246" s="253" t="s">
        <v>84</v>
      </c>
      <c r="AV246" s="13" t="s">
        <v>84</v>
      </c>
      <c r="AW246" s="13" t="s">
        <v>37</v>
      </c>
      <c r="AX246" s="13" t="s">
        <v>75</v>
      </c>
      <c r="AY246" s="253" t="s">
        <v>160</v>
      </c>
    </row>
    <row r="247" s="13" customFormat="1">
      <c r="A247" s="13"/>
      <c r="B247" s="242"/>
      <c r="C247" s="243"/>
      <c r="D247" s="244" t="s">
        <v>169</v>
      </c>
      <c r="E247" s="245" t="s">
        <v>19</v>
      </c>
      <c r="F247" s="246" t="s">
        <v>425</v>
      </c>
      <c r="G247" s="243"/>
      <c r="H247" s="247">
        <v>23.699999999999999</v>
      </c>
      <c r="I247" s="248"/>
      <c r="J247" s="243"/>
      <c r="K247" s="243"/>
      <c r="L247" s="249"/>
      <c r="M247" s="250"/>
      <c r="N247" s="251"/>
      <c r="O247" s="251"/>
      <c r="P247" s="251"/>
      <c r="Q247" s="251"/>
      <c r="R247" s="251"/>
      <c r="S247" s="251"/>
      <c r="T247" s="25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3" t="s">
        <v>169</v>
      </c>
      <c r="AU247" s="253" t="s">
        <v>84</v>
      </c>
      <c r="AV247" s="13" t="s">
        <v>84</v>
      </c>
      <c r="AW247" s="13" t="s">
        <v>37</v>
      </c>
      <c r="AX247" s="13" t="s">
        <v>75</v>
      </c>
      <c r="AY247" s="253" t="s">
        <v>160</v>
      </c>
    </row>
    <row r="248" s="13" customFormat="1">
      <c r="A248" s="13"/>
      <c r="B248" s="242"/>
      <c r="C248" s="243"/>
      <c r="D248" s="244" t="s">
        <v>169</v>
      </c>
      <c r="E248" s="245" t="s">
        <v>19</v>
      </c>
      <c r="F248" s="246" t="s">
        <v>426</v>
      </c>
      <c r="G248" s="243"/>
      <c r="H248" s="247">
        <v>420</v>
      </c>
      <c r="I248" s="248"/>
      <c r="J248" s="243"/>
      <c r="K248" s="243"/>
      <c r="L248" s="249"/>
      <c r="M248" s="250"/>
      <c r="N248" s="251"/>
      <c r="O248" s="251"/>
      <c r="P248" s="251"/>
      <c r="Q248" s="251"/>
      <c r="R248" s="251"/>
      <c r="S248" s="251"/>
      <c r="T248" s="25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3" t="s">
        <v>169</v>
      </c>
      <c r="AU248" s="253" t="s">
        <v>84</v>
      </c>
      <c r="AV248" s="13" t="s">
        <v>84</v>
      </c>
      <c r="AW248" s="13" t="s">
        <v>37</v>
      </c>
      <c r="AX248" s="13" t="s">
        <v>75</v>
      </c>
      <c r="AY248" s="253" t="s">
        <v>160</v>
      </c>
    </row>
    <row r="249" s="14" customFormat="1">
      <c r="A249" s="14"/>
      <c r="B249" s="264"/>
      <c r="C249" s="265"/>
      <c r="D249" s="244" t="s">
        <v>169</v>
      </c>
      <c r="E249" s="266" t="s">
        <v>19</v>
      </c>
      <c r="F249" s="267" t="s">
        <v>226</v>
      </c>
      <c r="G249" s="265"/>
      <c r="H249" s="268">
        <v>780.10199999999998</v>
      </c>
      <c r="I249" s="269"/>
      <c r="J249" s="265"/>
      <c r="K249" s="265"/>
      <c r="L249" s="270"/>
      <c r="M249" s="271"/>
      <c r="N249" s="272"/>
      <c r="O249" s="272"/>
      <c r="P249" s="272"/>
      <c r="Q249" s="272"/>
      <c r="R249" s="272"/>
      <c r="S249" s="272"/>
      <c r="T249" s="27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74" t="s">
        <v>169</v>
      </c>
      <c r="AU249" s="274" t="s">
        <v>84</v>
      </c>
      <c r="AV249" s="14" t="s">
        <v>167</v>
      </c>
      <c r="AW249" s="14" t="s">
        <v>37</v>
      </c>
      <c r="AX249" s="14" t="s">
        <v>82</v>
      </c>
      <c r="AY249" s="274" t="s">
        <v>160</v>
      </c>
    </row>
    <row r="250" s="2" customFormat="1" ht="24" customHeight="1">
      <c r="A250" s="39"/>
      <c r="B250" s="40"/>
      <c r="C250" s="229" t="s">
        <v>427</v>
      </c>
      <c r="D250" s="229" t="s">
        <v>162</v>
      </c>
      <c r="E250" s="230" t="s">
        <v>428</v>
      </c>
      <c r="F250" s="231" t="s">
        <v>429</v>
      </c>
      <c r="G250" s="232" t="s">
        <v>222</v>
      </c>
      <c r="H250" s="233">
        <v>780.10000000000002</v>
      </c>
      <c r="I250" s="234"/>
      <c r="J250" s="235">
        <f>ROUND(I250*H250,2)</f>
        <v>0</v>
      </c>
      <c r="K250" s="231" t="s">
        <v>166</v>
      </c>
      <c r="L250" s="45"/>
      <c r="M250" s="236" t="s">
        <v>19</v>
      </c>
      <c r="N250" s="237" t="s">
        <v>46</v>
      </c>
      <c r="O250" s="85"/>
      <c r="P250" s="238">
        <f>O250*H250</f>
        <v>0</v>
      </c>
      <c r="Q250" s="238">
        <v>0.0030000000000000001</v>
      </c>
      <c r="R250" s="238">
        <f>Q250*H250</f>
        <v>2.3403</v>
      </c>
      <c r="S250" s="238">
        <v>0</v>
      </c>
      <c r="T250" s="23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0" t="s">
        <v>167</v>
      </c>
      <c r="AT250" s="240" t="s">
        <v>162</v>
      </c>
      <c r="AU250" s="240" t="s">
        <v>84</v>
      </c>
      <c r="AY250" s="18" t="s">
        <v>160</v>
      </c>
      <c r="BE250" s="241">
        <f>IF(N250="základní",J250,0)</f>
        <v>0</v>
      </c>
      <c r="BF250" s="241">
        <f>IF(N250="snížená",J250,0)</f>
        <v>0</v>
      </c>
      <c r="BG250" s="241">
        <f>IF(N250="zákl. přenesená",J250,0)</f>
        <v>0</v>
      </c>
      <c r="BH250" s="241">
        <f>IF(N250="sníž. přenesená",J250,0)</f>
        <v>0</v>
      </c>
      <c r="BI250" s="241">
        <f>IF(N250="nulová",J250,0)</f>
        <v>0</v>
      </c>
      <c r="BJ250" s="18" t="s">
        <v>82</v>
      </c>
      <c r="BK250" s="241">
        <f>ROUND(I250*H250,2)</f>
        <v>0</v>
      </c>
      <c r="BL250" s="18" t="s">
        <v>167</v>
      </c>
      <c r="BM250" s="240" t="s">
        <v>430</v>
      </c>
    </row>
    <row r="251" s="2" customFormat="1" ht="24" customHeight="1">
      <c r="A251" s="39"/>
      <c r="B251" s="40"/>
      <c r="C251" s="229" t="s">
        <v>431</v>
      </c>
      <c r="D251" s="229" t="s">
        <v>162</v>
      </c>
      <c r="E251" s="230" t="s">
        <v>432</v>
      </c>
      <c r="F251" s="231" t="s">
        <v>433</v>
      </c>
      <c r="G251" s="232" t="s">
        <v>222</v>
      </c>
      <c r="H251" s="233">
        <v>234.83000000000001</v>
      </c>
      <c r="I251" s="234"/>
      <c r="J251" s="235">
        <f>ROUND(I251*H251,2)</f>
        <v>0</v>
      </c>
      <c r="K251" s="231" t="s">
        <v>166</v>
      </c>
      <c r="L251" s="45"/>
      <c r="M251" s="236" t="s">
        <v>19</v>
      </c>
      <c r="N251" s="237" t="s">
        <v>46</v>
      </c>
      <c r="O251" s="85"/>
      <c r="P251" s="238">
        <f>O251*H251</f>
        <v>0</v>
      </c>
      <c r="Q251" s="238">
        <v>0.0073499999999999998</v>
      </c>
      <c r="R251" s="238">
        <f>Q251*H251</f>
        <v>1.7260005000000001</v>
      </c>
      <c r="S251" s="238">
        <v>0</v>
      </c>
      <c r="T251" s="239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0" t="s">
        <v>167</v>
      </c>
      <c r="AT251" s="240" t="s">
        <v>162</v>
      </c>
      <c r="AU251" s="240" t="s">
        <v>84</v>
      </c>
      <c r="AY251" s="18" t="s">
        <v>160</v>
      </c>
      <c r="BE251" s="241">
        <f>IF(N251="základní",J251,0)</f>
        <v>0</v>
      </c>
      <c r="BF251" s="241">
        <f>IF(N251="snížená",J251,0)</f>
        <v>0</v>
      </c>
      <c r="BG251" s="241">
        <f>IF(N251="zákl. přenesená",J251,0)</f>
        <v>0</v>
      </c>
      <c r="BH251" s="241">
        <f>IF(N251="sníž. přenesená",J251,0)</f>
        <v>0</v>
      </c>
      <c r="BI251" s="241">
        <f>IF(N251="nulová",J251,0)</f>
        <v>0</v>
      </c>
      <c r="BJ251" s="18" t="s">
        <v>82</v>
      </c>
      <c r="BK251" s="241">
        <f>ROUND(I251*H251,2)</f>
        <v>0</v>
      </c>
      <c r="BL251" s="18" t="s">
        <v>167</v>
      </c>
      <c r="BM251" s="240" t="s">
        <v>434</v>
      </c>
    </row>
    <row r="252" s="13" customFormat="1">
      <c r="A252" s="13"/>
      <c r="B252" s="242"/>
      <c r="C252" s="243"/>
      <c r="D252" s="244" t="s">
        <v>169</v>
      </c>
      <c r="E252" s="245" t="s">
        <v>19</v>
      </c>
      <c r="F252" s="246" t="s">
        <v>435</v>
      </c>
      <c r="G252" s="243"/>
      <c r="H252" s="247">
        <v>234.83000000000001</v>
      </c>
      <c r="I252" s="248"/>
      <c r="J252" s="243"/>
      <c r="K252" s="243"/>
      <c r="L252" s="249"/>
      <c r="M252" s="250"/>
      <c r="N252" s="251"/>
      <c r="O252" s="251"/>
      <c r="P252" s="251"/>
      <c r="Q252" s="251"/>
      <c r="R252" s="251"/>
      <c r="S252" s="251"/>
      <c r="T252" s="25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3" t="s">
        <v>169</v>
      </c>
      <c r="AU252" s="253" t="s">
        <v>84</v>
      </c>
      <c r="AV252" s="13" t="s">
        <v>84</v>
      </c>
      <c r="AW252" s="13" t="s">
        <v>37</v>
      </c>
      <c r="AX252" s="13" t="s">
        <v>82</v>
      </c>
      <c r="AY252" s="253" t="s">
        <v>160</v>
      </c>
    </row>
    <row r="253" s="2" customFormat="1" ht="36" customHeight="1">
      <c r="A253" s="39"/>
      <c r="B253" s="40"/>
      <c r="C253" s="229" t="s">
        <v>436</v>
      </c>
      <c r="D253" s="229" t="s">
        <v>162</v>
      </c>
      <c r="E253" s="230" t="s">
        <v>437</v>
      </c>
      <c r="F253" s="231" t="s">
        <v>438</v>
      </c>
      <c r="G253" s="232" t="s">
        <v>222</v>
      </c>
      <c r="H253" s="233">
        <v>163.69999999999999</v>
      </c>
      <c r="I253" s="234"/>
      <c r="J253" s="235">
        <f>ROUND(I253*H253,2)</f>
        <v>0</v>
      </c>
      <c r="K253" s="231" t="s">
        <v>166</v>
      </c>
      <c r="L253" s="45"/>
      <c r="M253" s="236" t="s">
        <v>19</v>
      </c>
      <c r="N253" s="237" t="s">
        <v>46</v>
      </c>
      <c r="O253" s="85"/>
      <c r="P253" s="238">
        <f>O253*H253</f>
        <v>0</v>
      </c>
      <c r="Q253" s="238">
        <v>0.015400000000000001</v>
      </c>
      <c r="R253" s="238">
        <f>Q253*H253</f>
        <v>2.5209799999999998</v>
      </c>
      <c r="S253" s="238">
        <v>0</v>
      </c>
      <c r="T253" s="239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0" t="s">
        <v>167</v>
      </c>
      <c r="AT253" s="240" t="s">
        <v>162</v>
      </c>
      <c r="AU253" s="240" t="s">
        <v>84</v>
      </c>
      <c r="AY253" s="18" t="s">
        <v>160</v>
      </c>
      <c r="BE253" s="241">
        <f>IF(N253="základní",J253,0)</f>
        <v>0</v>
      </c>
      <c r="BF253" s="241">
        <f>IF(N253="snížená",J253,0)</f>
        <v>0</v>
      </c>
      <c r="BG253" s="241">
        <f>IF(N253="zákl. přenesená",J253,0)</f>
        <v>0</v>
      </c>
      <c r="BH253" s="241">
        <f>IF(N253="sníž. přenesená",J253,0)</f>
        <v>0</v>
      </c>
      <c r="BI253" s="241">
        <f>IF(N253="nulová",J253,0)</f>
        <v>0</v>
      </c>
      <c r="BJ253" s="18" t="s">
        <v>82</v>
      </c>
      <c r="BK253" s="241">
        <f>ROUND(I253*H253,2)</f>
        <v>0</v>
      </c>
      <c r="BL253" s="18" t="s">
        <v>167</v>
      </c>
      <c r="BM253" s="240" t="s">
        <v>439</v>
      </c>
    </row>
    <row r="254" s="13" customFormat="1">
      <c r="A254" s="13"/>
      <c r="B254" s="242"/>
      <c r="C254" s="243"/>
      <c r="D254" s="244" t="s">
        <v>169</v>
      </c>
      <c r="E254" s="245" t="s">
        <v>19</v>
      </c>
      <c r="F254" s="246" t="s">
        <v>440</v>
      </c>
      <c r="G254" s="243"/>
      <c r="H254" s="247">
        <v>83.659999999999997</v>
      </c>
      <c r="I254" s="248"/>
      <c r="J254" s="243"/>
      <c r="K254" s="243"/>
      <c r="L254" s="249"/>
      <c r="M254" s="250"/>
      <c r="N254" s="251"/>
      <c r="O254" s="251"/>
      <c r="P254" s="251"/>
      <c r="Q254" s="251"/>
      <c r="R254" s="251"/>
      <c r="S254" s="251"/>
      <c r="T254" s="25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3" t="s">
        <v>169</v>
      </c>
      <c r="AU254" s="253" t="s">
        <v>84</v>
      </c>
      <c r="AV254" s="13" t="s">
        <v>84</v>
      </c>
      <c r="AW254" s="13" t="s">
        <v>37</v>
      </c>
      <c r="AX254" s="13" t="s">
        <v>75</v>
      </c>
      <c r="AY254" s="253" t="s">
        <v>160</v>
      </c>
    </row>
    <row r="255" s="13" customFormat="1">
      <c r="A255" s="13"/>
      <c r="B255" s="242"/>
      <c r="C255" s="243"/>
      <c r="D255" s="244" t="s">
        <v>169</v>
      </c>
      <c r="E255" s="245" t="s">
        <v>19</v>
      </c>
      <c r="F255" s="246" t="s">
        <v>441</v>
      </c>
      <c r="G255" s="243"/>
      <c r="H255" s="247">
        <v>80.040000000000006</v>
      </c>
      <c r="I255" s="248"/>
      <c r="J255" s="243"/>
      <c r="K255" s="243"/>
      <c r="L255" s="249"/>
      <c r="M255" s="250"/>
      <c r="N255" s="251"/>
      <c r="O255" s="251"/>
      <c r="P255" s="251"/>
      <c r="Q255" s="251"/>
      <c r="R255" s="251"/>
      <c r="S255" s="251"/>
      <c r="T255" s="25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3" t="s">
        <v>169</v>
      </c>
      <c r="AU255" s="253" t="s">
        <v>84</v>
      </c>
      <c r="AV255" s="13" t="s">
        <v>84</v>
      </c>
      <c r="AW255" s="13" t="s">
        <v>37</v>
      </c>
      <c r="AX255" s="13" t="s">
        <v>75</v>
      </c>
      <c r="AY255" s="253" t="s">
        <v>160</v>
      </c>
    </row>
    <row r="256" s="14" customFormat="1">
      <c r="A256" s="14"/>
      <c r="B256" s="264"/>
      <c r="C256" s="265"/>
      <c r="D256" s="244" t="s">
        <v>169</v>
      </c>
      <c r="E256" s="266" t="s">
        <v>19</v>
      </c>
      <c r="F256" s="267" t="s">
        <v>226</v>
      </c>
      <c r="G256" s="265"/>
      <c r="H256" s="268">
        <v>163.69999999999999</v>
      </c>
      <c r="I256" s="269"/>
      <c r="J256" s="265"/>
      <c r="K256" s="265"/>
      <c r="L256" s="270"/>
      <c r="M256" s="271"/>
      <c r="N256" s="272"/>
      <c r="O256" s="272"/>
      <c r="P256" s="272"/>
      <c r="Q256" s="272"/>
      <c r="R256" s="272"/>
      <c r="S256" s="272"/>
      <c r="T256" s="27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74" t="s">
        <v>169</v>
      </c>
      <c r="AU256" s="274" t="s">
        <v>84</v>
      </c>
      <c r="AV256" s="14" t="s">
        <v>167</v>
      </c>
      <c r="AW256" s="14" t="s">
        <v>37</v>
      </c>
      <c r="AX256" s="14" t="s">
        <v>82</v>
      </c>
      <c r="AY256" s="274" t="s">
        <v>160</v>
      </c>
    </row>
    <row r="257" s="2" customFormat="1" ht="48" customHeight="1">
      <c r="A257" s="39"/>
      <c r="B257" s="40"/>
      <c r="C257" s="229" t="s">
        <v>442</v>
      </c>
      <c r="D257" s="229" t="s">
        <v>162</v>
      </c>
      <c r="E257" s="230" t="s">
        <v>443</v>
      </c>
      <c r="F257" s="231" t="s">
        <v>444</v>
      </c>
      <c r="G257" s="232" t="s">
        <v>222</v>
      </c>
      <c r="H257" s="233">
        <v>71.128</v>
      </c>
      <c r="I257" s="234"/>
      <c r="J257" s="235">
        <f>ROUND(I257*H257,2)</f>
        <v>0</v>
      </c>
      <c r="K257" s="231" t="s">
        <v>166</v>
      </c>
      <c r="L257" s="45"/>
      <c r="M257" s="236" t="s">
        <v>19</v>
      </c>
      <c r="N257" s="237" t="s">
        <v>46</v>
      </c>
      <c r="O257" s="85"/>
      <c r="P257" s="238">
        <f>O257*H257</f>
        <v>0</v>
      </c>
      <c r="Q257" s="238">
        <v>0.018380000000000001</v>
      </c>
      <c r="R257" s="238">
        <f>Q257*H257</f>
        <v>1.3073326400000001</v>
      </c>
      <c r="S257" s="238">
        <v>0</v>
      </c>
      <c r="T257" s="239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40" t="s">
        <v>167</v>
      </c>
      <c r="AT257" s="240" t="s">
        <v>162</v>
      </c>
      <c r="AU257" s="240" t="s">
        <v>84</v>
      </c>
      <c r="AY257" s="18" t="s">
        <v>160</v>
      </c>
      <c r="BE257" s="241">
        <f>IF(N257="základní",J257,0)</f>
        <v>0</v>
      </c>
      <c r="BF257" s="241">
        <f>IF(N257="snížená",J257,0)</f>
        <v>0</v>
      </c>
      <c r="BG257" s="241">
        <f>IF(N257="zákl. přenesená",J257,0)</f>
        <v>0</v>
      </c>
      <c r="BH257" s="241">
        <f>IF(N257="sníž. přenesená",J257,0)</f>
        <v>0</v>
      </c>
      <c r="BI257" s="241">
        <f>IF(N257="nulová",J257,0)</f>
        <v>0</v>
      </c>
      <c r="BJ257" s="18" t="s">
        <v>82</v>
      </c>
      <c r="BK257" s="241">
        <f>ROUND(I257*H257,2)</f>
        <v>0</v>
      </c>
      <c r="BL257" s="18" t="s">
        <v>167</v>
      </c>
      <c r="BM257" s="240" t="s">
        <v>445</v>
      </c>
    </row>
    <row r="258" s="15" customFormat="1">
      <c r="A258" s="15"/>
      <c r="B258" s="275"/>
      <c r="C258" s="276"/>
      <c r="D258" s="244" t="s">
        <v>169</v>
      </c>
      <c r="E258" s="277" t="s">
        <v>19</v>
      </c>
      <c r="F258" s="278" t="s">
        <v>446</v>
      </c>
      <c r="G258" s="276"/>
      <c r="H258" s="277" t="s">
        <v>19</v>
      </c>
      <c r="I258" s="279"/>
      <c r="J258" s="276"/>
      <c r="K258" s="276"/>
      <c r="L258" s="280"/>
      <c r="M258" s="281"/>
      <c r="N258" s="282"/>
      <c r="O258" s="282"/>
      <c r="P258" s="282"/>
      <c r="Q258" s="282"/>
      <c r="R258" s="282"/>
      <c r="S258" s="282"/>
      <c r="T258" s="283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84" t="s">
        <v>169</v>
      </c>
      <c r="AU258" s="284" t="s">
        <v>84</v>
      </c>
      <c r="AV258" s="15" t="s">
        <v>82</v>
      </c>
      <c r="AW258" s="15" t="s">
        <v>37</v>
      </c>
      <c r="AX258" s="15" t="s">
        <v>75</v>
      </c>
      <c r="AY258" s="284" t="s">
        <v>160</v>
      </c>
    </row>
    <row r="259" s="13" customFormat="1">
      <c r="A259" s="13"/>
      <c r="B259" s="242"/>
      <c r="C259" s="243"/>
      <c r="D259" s="244" t="s">
        <v>169</v>
      </c>
      <c r="E259" s="245" t="s">
        <v>19</v>
      </c>
      <c r="F259" s="246" t="s">
        <v>447</v>
      </c>
      <c r="G259" s="243"/>
      <c r="H259" s="247">
        <v>17.375</v>
      </c>
      <c r="I259" s="248"/>
      <c r="J259" s="243"/>
      <c r="K259" s="243"/>
      <c r="L259" s="249"/>
      <c r="M259" s="250"/>
      <c r="N259" s="251"/>
      <c r="O259" s="251"/>
      <c r="P259" s="251"/>
      <c r="Q259" s="251"/>
      <c r="R259" s="251"/>
      <c r="S259" s="251"/>
      <c r="T259" s="25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3" t="s">
        <v>169</v>
      </c>
      <c r="AU259" s="253" t="s">
        <v>84</v>
      </c>
      <c r="AV259" s="13" t="s">
        <v>84</v>
      </c>
      <c r="AW259" s="13" t="s">
        <v>37</v>
      </c>
      <c r="AX259" s="13" t="s">
        <v>75</v>
      </c>
      <c r="AY259" s="253" t="s">
        <v>160</v>
      </c>
    </row>
    <row r="260" s="13" customFormat="1">
      <c r="A260" s="13"/>
      <c r="B260" s="242"/>
      <c r="C260" s="243"/>
      <c r="D260" s="244" t="s">
        <v>169</v>
      </c>
      <c r="E260" s="245" t="s">
        <v>19</v>
      </c>
      <c r="F260" s="246" t="s">
        <v>448</v>
      </c>
      <c r="G260" s="243"/>
      <c r="H260" s="247">
        <v>11.396000000000001</v>
      </c>
      <c r="I260" s="248"/>
      <c r="J260" s="243"/>
      <c r="K260" s="243"/>
      <c r="L260" s="249"/>
      <c r="M260" s="250"/>
      <c r="N260" s="251"/>
      <c r="O260" s="251"/>
      <c r="P260" s="251"/>
      <c r="Q260" s="251"/>
      <c r="R260" s="251"/>
      <c r="S260" s="251"/>
      <c r="T260" s="25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3" t="s">
        <v>169</v>
      </c>
      <c r="AU260" s="253" t="s">
        <v>84</v>
      </c>
      <c r="AV260" s="13" t="s">
        <v>84</v>
      </c>
      <c r="AW260" s="13" t="s">
        <v>37</v>
      </c>
      <c r="AX260" s="13" t="s">
        <v>75</v>
      </c>
      <c r="AY260" s="253" t="s">
        <v>160</v>
      </c>
    </row>
    <row r="261" s="13" customFormat="1">
      <c r="A261" s="13"/>
      <c r="B261" s="242"/>
      <c r="C261" s="243"/>
      <c r="D261" s="244" t="s">
        <v>169</v>
      </c>
      <c r="E261" s="245" t="s">
        <v>19</v>
      </c>
      <c r="F261" s="246" t="s">
        <v>449</v>
      </c>
      <c r="G261" s="243"/>
      <c r="H261" s="247">
        <v>14.622</v>
      </c>
      <c r="I261" s="248"/>
      <c r="J261" s="243"/>
      <c r="K261" s="243"/>
      <c r="L261" s="249"/>
      <c r="M261" s="250"/>
      <c r="N261" s="251"/>
      <c r="O261" s="251"/>
      <c r="P261" s="251"/>
      <c r="Q261" s="251"/>
      <c r="R261" s="251"/>
      <c r="S261" s="251"/>
      <c r="T261" s="25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3" t="s">
        <v>169</v>
      </c>
      <c r="AU261" s="253" t="s">
        <v>84</v>
      </c>
      <c r="AV261" s="13" t="s">
        <v>84</v>
      </c>
      <c r="AW261" s="13" t="s">
        <v>37</v>
      </c>
      <c r="AX261" s="13" t="s">
        <v>75</v>
      </c>
      <c r="AY261" s="253" t="s">
        <v>160</v>
      </c>
    </row>
    <row r="262" s="13" customFormat="1">
      <c r="A262" s="13"/>
      <c r="B262" s="242"/>
      <c r="C262" s="243"/>
      <c r="D262" s="244" t="s">
        <v>169</v>
      </c>
      <c r="E262" s="245" t="s">
        <v>19</v>
      </c>
      <c r="F262" s="246" t="s">
        <v>450</v>
      </c>
      <c r="G262" s="243"/>
      <c r="H262" s="247">
        <v>14.711</v>
      </c>
      <c r="I262" s="248"/>
      <c r="J262" s="243"/>
      <c r="K262" s="243"/>
      <c r="L262" s="249"/>
      <c r="M262" s="250"/>
      <c r="N262" s="251"/>
      <c r="O262" s="251"/>
      <c r="P262" s="251"/>
      <c r="Q262" s="251"/>
      <c r="R262" s="251"/>
      <c r="S262" s="251"/>
      <c r="T262" s="25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3" t="s">
        <v>169</v>
      </c>
      <c r="AU262" s="253" t="s">
        <v>84</v>
      </c>
      <c r="AV262" s="13" t="s">
        <v>84</v>
      </c>
      <c r="AW262" s="13" t="s">
        <v>37</v>
      </c>
      <c r="AX262" s="13" t="s">
        <v>75</v>
      </c>
      <c r="AY262" s="253" t="s">
        <v>160</v>
      </c>
    </row>
    <row r="263" s="13" customFormat="1">
      <c r="A263" s="13"/>
      <c r="B263" s="242"/>
      <c r="C263" s="243"/>
      <c r="D263" s="244" t="s">
        <v>169</v>
      </c>
      <c r="E263" s="245" t="s">
        <v>19</v>
      </c>
      <c r="F263" s="246" t="s">
        <v>451</v>
      </c>
      <c r="G263" s="243"/>
      <c r="H263" s="247">
        <v>13.023999999999999</v>
      </c>
      <c r="I263" s="248"/>
      <c r="J263" s="243"/>
      <c r="K263" s="243"/>
      <c r="L263" s="249"/>
      <c r="M263" s="250"/>
      <c r="N263" s="251"/>
      <c r="O263" s="251"/>
      <c r="P263" s="251"/>
      <c r="Q263" s="251"/>
      <c r="R263" s="251"/>
      <c r="S263" s="251"/>
      <c r="T263" s="25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3" t="s">
        <v>169</v>
      </c>
      <c r="AU263" s="253" t="s">
        <v>84</v>
      </c>
      <c r="AV263" s="13" t="s">
        <v>84</v>
      </c>
      <c r="AW263" s="13" t="s">
        <v>37</v>
      </c>
      <c r="AX263" s="13" t="s">
        <v>75</v>
      </c>
      <c r="AY263" s="253" t="s">
        <v>160</v>
      </c>
    </row>
    <row r="264" s="14" customFormat="1">
      <c r="A264" s="14"/>
      <c r="B264" s="264"/>
      <c r="C264" s="265"/>
      <c r="D264" s="244" t="s">
        <v>169</v>
      </c>
      <c r="E264" s="266" t="s">
        <v>19</v>
      </c>
      <c r="F264" s="267" t="s">
        <v>226</v>
      </c>
      <c r="G264" s="265"/>
      <c r="H264" s="268">
        <v>71.128</v>
      </c>
      <c r="I264" s="269"/>
      <c r="J264" s="265"/>
      <c r="K264" s="265"/>
      <c r="L264" s="270"/>
      <c r="M264" s="271"/>
      <c r="N264" s="272"/>
      <c r="O264" s="272"/>
      <c r="P264" s="272"/>
      <c r="Q264" s="272"/>
      <c r="R264" s="272"/>
      <c r="S264" s="272"/>
      <c r="T264" s="273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74" t="s">
        <v>169</v>
      </c>
      <c r="AU264" s="274" t="s">
        <v>84</v>
      </c>
      <c r="AV264" s="14" t="s">
        <v>167</v>
      </c>
      <c r="AW264" s="14" t="s">
        <v>37</v>
      </c>
      <c r="AX264" s="14" t="s">
        <v>82</v>
      </c>
      <c r="AY264" s="274" t="s">
        <v>160</v>
      </c>
    </row>
    <row r="265" s="2" customFormat="1" ht="36" customHeight="1">
      <c r="A265" s="39"/>
      <c r="B265" s="40"/>
      <c r="C265" s="229" t="s">
        <v>452</v>
      </c>
      <c r="D265" s="229" t="s">
        <v>162</v>
      </c>
      <c r="E265" s="230" t="s">
        <v>453</v>
      </c>
      <c r="F265" s="231" t="s">
        <v>454</v>
      </c>
      <c r="G265" s="232" t="s">
        <v>222</v>
      </c>
      <c r="H265" s="233">
        <v>355.64999999999998</v>
      </c>
      <c r="I265" s="234"/>
      <c r="J265" s="235">
        <f>ROUND(I265*H265,2)</f>
        <v>0</v>
      </c>
      <c r="K265" s="231" t="s">
        <v>166</v>
      </c>
      <c r="L265" s="45"/>
      <c r="M265" s="236" t="s">
        <v>19</v>
      </c>
      <c r="N265" s="237" t="s">
        <v>46</v>
      </c>
      <c r="O265" s="85"/>
      <c r="P265" s="238">
        <f>O265*H265</f>
        <v>0</v>
      </c>
      <c r="Q265" s="238">
        <v>0.0079000000000000008</v>
      </c>
      <c r="R265" s="238">
        <f>Q265*H265</f>
        <v>2.8096350000000001</v>
      </c>
      <c r="S265" s="238">
        <v>0</v>
      </c>
      <c r="T265" s="239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40" t="s">
        <v>167</v>
      </c>
      <c r="AT265" s="240" t="s">
        <v>162</v>
      </c>
      <c r="AU265" s="240" t="s">
        <v>84</v>
      </c>
      <c r="AY265" s="18" t="s">
        <v>160</v>
      </c>
      <c r="BE265" s="241">
        <f>IF(N265="základní",J265,0)</f>
        <v>0</v>
      </c>
      <c r="BF265" s="241">
        <f>IF(N265="snížená",J265,0)</f>
        <v>0</v>
      </c>
      <c r="BG265" s="241">
        <f>IF(N265="zákl. přenesená",J265,0)</f>
        <v>0</v>
      </c>
      <c r="BH265" s="241">
        <f>IF(N265="sníž. přenesená",J265,0)</f>
        <v>0</v>
      </c>
      <c r="BI265" s="241">
        <f>IF(N265="nulová",J265,0)</f>
        <v>0</v>
      </c>
      <c r="BJ265" s="18" t="s">
        <v>82</v>
      </c>
      <c r="BK265" s="241">
        <f>ROUND(I265*H265,2)</f>
        <v>0</v>
      </c>
      <c r="BL265" s="18" t="s">
        <v>167</v>
      </c>
      <c r="BM265" s="240" t="s">
        <v>455</v>
      </c>
    </row>
    <row r="266" s="13" customFormat="1">
      <c r="A266" s="13"/>
      <c r="B266" s="242"/>
      <c r="C266" s="243"/>
      <c r="D266" s="244" t="s">
        <v>169</v>
      </c>
      <c r="E266" s="243"/>
      <c r="F266" s="246" t="s">
        <v>456</v>
      </c>
      <c r="G266" s="243"/>
      <c r="H266" s="247">
        <v>355.64999999999998</v>
      </c>
      <c r="I266" s="248"/>
      <c r="J266" s="243"/>
      <c r="K266" s="243"/>
      <c r="L266" s="249"/>
      <c r="M266" s="250"/>
      <c r="N266" s="251"/>
      <c r="O266" s="251"/>
      <c r="P266" s="251"/>
      <c r="Q266" s="251"/>
      <c r="R266" s="251"/>
      <c r="S266" s="251"/>
      <c r="T266" s="25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3" t="s">
        <v>169</v>
      </c>
      <c r="AU266" s="253" t="s">
        <v>84</v>
      </c>
      <c r="AV266" s="13" t="s">
        <v>84</v>
      </c>
      <c r="AW266" s="13" t="s">
        <v>4</v>
      </c>
      <c r="AX266" s="13" t="s">
        <v>82</v>
      </c>
      <c r="AY266" s="253" t="s">
        <v>160</v>
      </c>
    </row>
    <row r="267" s="2" customFormat="1" ht="36" customHeight="1">
      <c r="A267" s="39"/>
      <c r="B267" s="40"/>
      <c r="C267" s="229" t="s">
        <v>457</v>
      </c>
      <c r="D267" s="229" t="s">
        <v>162</v>
      </c>
      <c r="E267" s="230" t="s">
        <v>458</v>
      </c>
      <c r="F267" s="231" t="s">
        <v>459</v>
      </c>
      <c r="G267" s="232" t="s">
        <v>236</v>
      </c>
      <c r="H267" s="233">
        <v>1</v>
      </c>
      <c r="I267" s="234"/>
      <c r="J267" s="235">
        <f>ROUND(I267*H267,2)</f>
        <v>0</v>
      </c>
      <c r="K267" s="231" t="s">
        <v>166</v>
      </c>
      <c r="L267" s="45"/>
      <c r="M267" s="236" t="s">
        <v>19</v>
      </c>
      <c r="N267" s="237" t="s">
        <v>46</v>
      </c>
      <c r="O267" s="85"/>
      <c r="P267" s="238">
        <f>O267*H267</f>
        <v>0</v>
      </c>
      <c r="Q267" s="238">
        <v>0.038199999999999998</v>
      </c>
      <c r="R267" s="238">
        <f>Q267*H267</f>
        <v>0.038199999999999998</v>
      </c>
      <c r="S267" s="238">
        <v>0</v>
      </c>
      <c r="T267" s="239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40" t="s">
        <v>167</v>
      </c>
      <c r="AT267" s="240" t="s">
        <v>162</v>
      </c>
      <c r="AU267" s="240" t="s">
        <v>84</v>
      </c>
      <c r="AY267" s="18" t="s">
        <v>160</v>
      </c>
      <c r="BE267" s="241">
        <f>IF(N267="základní",J267,0)</f>
        <v>0</v>
      </c>
      <c r="BF267" s="241">
        <f>IF(N267="snížená",J267,0)</f>
        <v>0</v>
      </c>
      <c r="BG267" s="241">
        <f>IF(N267="zákl. přenesená",J267,0)</f>
        <v>0</v>
      </c>
      <c r="BH267" s="241">
        <f>IF(N267="sníž. přenesená",J267,0)</f>
        <v>0</v>
      </c>
      <c r="BI267" s="241">
        <f>IF(N267="nulová",J267,0)</f>
        <v>0</v>
      </c>
      <c r="BJ267" s="18" t="s">
        <v>82</v>
      </c>
      <c r="BK267" s="241">
        <f>ROUND(I267*H267,2)</f>
        <v>0</v>
      </c>
      <c r="BL267" s="18" t="s">
        <v>167</v>
      </c>
      <c r="BM267" s="240" t="s">
        <v>460</v>
      </c>
    </row>
    <row r="268" s="13" customFormat="1">
      <c r="A268" s="13"/>
      <c r="B268" s="242"/>
      <c r="C268" s="243"/>
      <c r="D268" s="244" t="s">
        <v>169</v>
      </c>
      <c r="E268" s="245" t="s">
        <v>19</v>
      </c>
      <c r="F268" s="246" t="s">
        <v>461</v>
      </c>
      <c r="G268" s="243"/>
      <c r="H268" s="247">
        <v>1</v>
      </c>
      <c r="I268" s="248"/>
      <c r="J268" s="243"/>
      <c r="K268" s="243"/>
      <c r="L268" s="249"/>
      <c r="M268" s="250"/>
      <c r="N268" s="251"/>
      <c r="O268" s="251"/>
      <c r="P268" s="251"/>
      <c r="Q268" s="251"/>
      <c r="R268" s="251"/>
      <c r="S268" s="251"/>
      <c r="T268" s="25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3" t="s">
        <v>169</v>
      </c>
      <c r="AU268" s="253" t="s">
        <v>84</v>
      </c>
      <c r="AV268" s="13" t="s">
        <v>84</v>
      </c>
      <c r="AW268" s="13" t="s">
        <v>37</v>
      </c>
      <c r="AX268" s="13" t="s">
        <v>82</v>
      </c>
      <c r="AY268" s="253" t="s">
        <v>160</v>
      </c>
    </row>
    <row r="269" s="2" customFormat="1" ht="24" customHeight="1">
      <c r="A269" s="39"/>
      <c r="B269" s="40"/>
      <c r="C269" s="229" t="s">
        <v>462</v>
      </c>
      <c r="D269" s="229" t="s">
        <v>162</v>
      </c>
      <c r="E269" s="230" t="s">
        <v>463</v>
      </c>
      <c r="F269" s="231" t="s">
        <v>464</v>
      </c>
      <c r="G269" s="232" t="s">
        <v>236</v>
      </c>
      <c r="H269" s="233">
        <v>13</v>
      </c>
      <c r="I269" s="234"/>
      <c r="J269" s="235">
        <f>ROUND(I269*H269,2)</f>
        <v>0</v>
      </c>
      <c r="K269" s="231" t="s">
        <v>166</v>
      </c>
      <c r="L269" s="45"/>
      <c r="M269" s="236" t="s">
        <v>19</v>
      </c>
      <c r="N269" s="237" t="s">
        <v>46</v>
      </c>
      <c r="O269" s="85"/>
      <c r="P269" s="238">
        <f>O269*H269</f>
        <v>0</v>
      </c>
      <c r="Q269" s="238">
        <v>0.14699999999999999</v>
      </c>
      <c r="R269" s="238">
        <f>Q269*H269</f>
        <v>1.9109999999999998</v>
      </c>
      <c r="S269" s="238">
        <v>0</v>
      </c>
      <c r="T269" s="23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40" t="s">
        <v>167</v>
      </c>
      <c r="AT269" s="240" t="s">
        <v>162</v>
      </c>
      <c r="AU269" s="240" t="s">
        <v>84</v>
      </c>
      <c r="AY269" s="18" t="s">
        <v>160</v>
      </c>
      <c r="BE269" s="241">
        <f>IF(N269="základní",J269,0)</f>
        <v>0</v>
      </c>
      <c r="BF269" s="241">
        <f>IF(N269="snížená",J269,0)</f>
        <v>0</v>
      </c>
      <c r="BG269" s="241">
        <f>IF(N269="zákl. přenesená",J269,0)</f>
        <v>0</v>
      </c>
      <c r="BH269" s="241">
        <f>IF(N269="sníž. přenesená",J269,0)</f>
        <v>0</v>
      </c>
      <c r="BI269" s="241">
        <f>IF(N269="nulová",J269,0)</f>
        <v>0</v>
      </c>
      <c r="BJ269" s="18" t="s">
        <v>82</v>
      </c>
      <c r="BK269" s="241">
        <f>ROUND(I269*H269,2)</f>
        <v>0</v>
      </c>
      <c r="BL269" s="18" t="s">
        <v>167</v>
      </c>
      <c r="BM269" s="240" t="s">
        <v>465</v>
      </c>
    </row>
    <row r="270" s="13" customFormat="1">
      <c r="A270" s="13"/>
      <c r="B270" s="242"/>
      <c r="C270" s="243"/>
      <c r="D270" s="244" t="s">
        <v>169</v>
      </c>
      <c r="E270" s="245" t="s">
        <v>19</v>
      </c>
      <c r="F270" s="246" t="s">
        <v>466</v>
      </c>
      <c r="G270" s="243"/>
      <c r="H270" s="247">
        <v>1</v>
      </c>
      <c r="I270" s="248"/>
      <c r="J270" s="243"/>
      <c r="K270" s="243"/>
      <c r="L270" s="249"/>
      <c r="M270" s="250"/>
      <c r="N270" s="251"/>
      <c r="O270" s="251"/>
      <c r="P270" s="251"/>
      <c r="Q270" s="251"/>
      <c r="R270" s="251"/>
      <c r="S270" s="251"/>
      <c r="T270" s="25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53" t="s">
        <v>169</v>
      </c>
      <c r="AU270" s="253" t="s">
        <v>84</v>
      </c>
      <c r="AV270" s="13" t="s">
        <v>84</v>
      </c>
      <c r="AW270" s="13" t="s">
        <v>37</v>
      </c>
      <c r="AX270" s="13" t="s">
        <v>75</v>
      </c>
      <c r="AY270" s="253" t="s">
        <v>160</v>
      </c>
    </row>
    <row r="271" s="13" customFormat="1">
      <c r="A271" s="13"/>
      <c r="B271" s="242"/>
      <c r="C271" s="243"/>
      <c r="D271" s="244" t="s">
        <v>169</v>
      </c>
      <c r="E271" s="245" t="s">
        <v>19</v>
      </c>
      <c r="F271" s="246" t="s">
        <v>467</v>
      </c>
      <c r="G271" s="243"/>
      <c r="H271" s="247">
        <v>4</v>
      </c>
      <c r="I271" s="248"/>
      <c r="J271" s="243"/>
      <c r="K271" s="243"/>
      <c r="L271" s="249"/>
      <c r="M271" s="250"/>
      <c r="N271" s="251"/>
      <c r="O271" s="251"/>
      <c r="P271" s="251"/>
      <c r="Q271" s="251"/>
      <c r="R271" s="251"/>
      <c r="S271" s="251"/>
      <c r="T271" s="25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3" t="s">
        <v>169</v>
      </c>
      <c r="AU271" s="253" t="s">
        <v>84</v>
      </c>
      <c r="AV271" s="13" t="s">
        <v>84</v>
      </c>
      <c r="AW271" s="13" t="s">
        <v>37</v>
      </c>
      <c r="AX271" s="13" t="s">
        <v>75</v>
      </c>
      <c r="AY271" s="253" t="s">
        <v>160</v>
      </c>
    </row>
    <row r="272" s="13" customFormat="1">
      <c r="A272" s="13"/>
      <c r="B272" s="242"/>
      <c r="C272" s="243"/>
      <c r="D272" s="244" t="s">
        <v>169</v>
      </c>
      <c r="E272" s="245" t="s">
        <v>19</v>
      </c>
      <c r="F272" s="246" t="s">
        <v>468</v>
      </c>
      <c r="G272" s="243"/>
      <c r="H272" s="247">
        <v>2</v>
      </c>
      <c r="I272" s="248"/>
      <c r="J272" s="243"/>
      <c r="K272" s="243"/>
      <c r="L272" s="249"/>
      <c r="M272" s="250"/>
      <c r="N272" s="251"/>
      <c r="O272" s="251"/>
      <c r="P272" s="251"/>
      <c r="Q272" s="251"/>
      <c r="R272" s="251"/>
      <c r="S272" s="251"/>
      <c r="T272" s="25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3" t="s">
        <v>169</v>
      </c>
      <c r="AU272" s="253" t="s">
        <v>84</v>
      </c>
      <c r="AV272" s="13" t="s">
        <v>84</v>
      </c>
      <c r="AW272" s="13" t="s">
        <v>37</v>
      </c>
      <c r="AX272" s="13" t="s">
        <v>75</v>
      </c>
      <c r="AY272" s="253" t="s">
        <v>160</v>
      </c>
    </row>
    <row r="273" s="13" customFormat="1">
      <c r="A273" s="13"/>
      <c r="B273" s="242"/>
      <c r="C273" s="243"/>
      <c r="D273" s="244" t="s">
        <v>169</v>
      </c>
      <c r="E273" s="245" t="s">
        <v>19</v>
      </c>
      <c r="F273" s="246" t="s">
        <v>469</v>
      </c>
      <c r="G273" s="243"/>
      <c r="H273" s="247">
        <v>2</v>
      </c>
      <c r="I273" s="248"/>
      <c r="J273" s="243"/>
      <c r="K273" s="243"/>
      <c r="L273" s="249"/>
      <c r="M273" s="250"/>
      <c r="N273" s="251"/>
      <c r="O273" s="251"/>
      <c r="P273" s="251"/>
      <c r="Q273" s="251"/>
      <c r="R273" s="251"/>
      <c r="S273" s="251"/>
      <c r="T273" s="25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3" t="s">
        <v>169</v>
      </c>
      <c r="AU273" s="253" t="s">
        <v>84</v>
      </c>
      <c r="AV273" s="13" t="s">
        <v>84</v>
      </c>
      <c r="AW273" s="13" t="s">
        <v>37</v>
      </c>
      <c r="AX273" s="13" t="s">
        <v>75</v>
      </c>
      <c r="AY273" s="253" t="s">
        <v>160</v>
      </c>
    </row>
    <row r="274" s="13" customFormat="1">
      <c r="A274" s="13"/>
      <c r="B274" s="242"/>
      <c r="C274" s="243"/>
      <c r="D274" s="244" t="s">
        <v>169</v>
      </c>
      <c r="E274" s="245" t="s">
        <v>19</v>
      </c>
      <c r="F274" s="246" t="s">
        <v>470</v>
      </c>
      <c r="G274" s="243"/>
      <c r="H274" s="247">
        <v>2</v>
      </c>
      <c r="I274" s="248"/>
      <c r="J274" s="243"/>
      <c r="K274" s="243"/>
      <c r="L274" s="249"/>
      <c r="M274" s="250"/>
      <c r="N274" s="251"/>
      <c r="O274" s="251"/>
      <c r="P274" s="251"/>
      <c r="Q274" s="251"/>
      <c r="R274" s="251"/>
      <c r="S274" s="251"/>
      <c r="T274" s="25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3" t="s">
        <v>169</v>
      </c>
      <c r="AU274" s="253" t="s">
        <v>84</v>
      </c>
      <c r="AV274" s="13" t="s">
        <v>84</v>
      </c>
      <c r="AW274" s="13" t="s">
        <v>37</v>
      </c>
      <c r="AX274" s="13" t="s">
        <v>75</v>
      </c>
      <c r="AY274" s="253" t="s">
        <v>160</v>
      </c>
    </row>
    <row r="275" s="13" customFormat="1">
      <c r="A275" s="13"/>
      <c r="B275" s="242"/>
      <c r="C275" s="243"/>
      <c r="D275" s="244" t="s">
        <v>169</v>
      </c>
      <c r="E275" s="245" t="s">
        <v>19</v>
      </c>
      <c r="F275" s="246" t="s">
        <v>471</v>
      </c>
      <c r="G275" s="243"/>
      <c r="H275" s="247">
        <v>2</v>
      </c>
      <c r="I275" s="248"/>
      <c r="J275" s="243"/>
      <c r="K275" s="243"/>
      <c r="L275" s="249"/>
      <c r="M275" s="250"/>
      <c r="N275" s="251"/>
      <c r="O275" s="251"/>
      <c r="P275" s="251"/>
      <c r="Q275" s="251"/>
      <c r="R275" s="251"/>
      <c r="S275" s="251"/>
      <c r="T275" s="25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3" t="s">
        <v>169</v>
      </c>
      <c r="AU275" s="253" t="s">
        <v>84</v>
      </c>
      <c r="AV275" s="13" t="s">
        <v>84</v>
      </c>
      <c r="AW275" s="13" t="s">
        <v>37</v>
      </c>
      <c r="AX275" s="13" t="s">
        <v>75</v>
      </c>
      <c r="AY275" s="253" t="s">
        <v>160</v>
      </c>
    </row>
    <row r="276" s="14" customFormat="1">
      <c r="A276" s="14"/>
      <c r="B276" s="264"/>
      <c r="C276" s="265"/>
      <c r="D276" s="244" t="s">
        <v>169</v>
      </c>
      <c r="E276" s="266" t="s">
        <v>19</v>
      </c>
      <c r="F276" s="267" t="s">
        <v>226</v>
      </c>
      <c r="G276" s="265"/>
      <c r="H276" s="268">
        <v>13</v>
      </c>
      <c r="I276" s="269"/>
      <c r="J276" s="265"/>
      <c r="K276" s="265"/>
      <c r="L276" s="270"/>
      <c r="M276" s="271"/>
      <c r="N276" s="272"/>
      <c r="O276" s="272"/>
      <c r="P276" s="272"/>
      <c r="Q276" s="272"/>
      <c r="R276" s="272"/>
      <c r="S276" s="272"/>
      <c r="T276" s="273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74" t="s">
        <v>169</v>
      </c>
      <c r="AU276" s="274" t="s">
        <v>84</v>
      </c>
      <c r="AV276" s="14" t="s">
        <v>167</v>
      </c>
      <c r="AW276" s="14" t="s">
        <v>37</v>
      </c>
      <c r="AX276" s="14" t="s">
        <v>82</v>
      </c>
      <c r="AY276" s="274" t="s">
        <v>160</v>
      </c>
    </row>
    <row r="277" s="2" customFormat="1" ht="36" customHeight="1">
      <c r="A277" s="39"/>
      <c r="B277" s="40"/>
      <c r="C277" s="229" t="s">
        <v>472</v>
      </c>
      <c r="D277" s="229" t="s">
        <v>162</v>
      </c>
      <c r="E277" s="230" t="s">
        <v>473</v>
      </c>
      <c r="F277" s="231" t="s">
        <v>474</v>
      </c>
      <c r="G277" s="232" t="s">
        <v>236</v>
      </c>
      <c r="H277" s="233">
        <v>2</v>
      </c>
      <c r="I277" s="234"/>
      <c r="J277" s="235">
        <f>ROUND(I277*H277,2)</f>
        <v>0</v>
      </c>
      <c r="K277" s="231" t="s">
        <v>166</v>
      </c>
      <c r="L277" s="45"/>
      <c r="M277" s="236" t="s">
        <v>19</v>
      </c>
      <c r="N277" s="237" t="s">
        <v>46</v>
      </c>
      <c r="O277" s="85"/>
      <c r="P277" s="238">
        <f>O277*H277</f>
        <v>0</v>
      </c>
      <c r="Q277" s="238">
        <v>0.010200000000000001</v>
      </c>
      <c r="R277" s="238">
        <f>Q277*H277</f>
        <v>0.020400000000000001</v>
      </c>
      <c r="S277" s="238">
        <v>0</v>
      </c>
      <c r="T277" s="239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40" t="s">
        <v>167</v>
      </c>
      <c r="AT277" s="240" t="s">
        <v>162</v>
      </c>
      <c r="AU277" s="240" t="s">
        <v>84</v>
      </c>
      <c r="AY277" s="18" t="s">
        <v>160</v>
      </c>
      <c r="BE277" s="241">
        <f>IF(N277="základní",J277,0)</f>
        <v>0</v>
      </c>
      <c r="BF277" s="241">
        <f>IF(N277="snížená",J277,0)</f>
        <v>0</v>
      </c>
      <c r="BG277" s="241">
        <f>IF(N277="zákl. přenesená",J277,0)</f>
        <v>0</v>
      </c>
      <c r="BH277" s="241">
        <f>IF(N277="sníž. přenesená",J277,0)</f>
        <v>0</v>
      </c>
      <c r="BI277" s="241">
        <f>IF(N277="nulová",J277,0)</f>
        <v>0</v>
      </c>
      <c r="BJ277" s="18" t="s">
        <v>82</v>
      </c>
      <c r="BK277" s="241">
        <f>ROUND(I277*H277,2)</f>
        <v>0</v>
      </c>
      <c r="BL277" s="18" t="s">
        <v>167</v>
      </c>
      <c r="BM277" s="240" t="s">
        <v>475</v>
      </c>
    </row>
    <row r="278" s="13" customFormat="1">
      <c r="A278" s="13"/>
      <c r="B278" s="242"/>
      <c r="C278" s="243"/>
      <c r="D278" s="244" t="s">
        <v>169</v>
      </c>
      <c r="E278" s="245" t="s">
        <v>19</v>
      </c>
      <c r="F278" s="246" t="s">
        <v>476</v>
      </c>
      <c r="G278" s="243"/>
      <c r="H278" s="247">
        <v>2</v>
      </c>
      <c r="I278" s="248"/>
      <c r="J278" s="243"/>
      <c r="K278" s="243"/>
      <c r="L278" s="249"/>
      <c r="M278" s="250"/>
      <c r="N278" s="251"/>
      <c r="O278" s="251"/>
      <c r="P278" s="251"/>
      <c r="Q278" s="251"/>
      <c r="R278" s="251"/>
      <c r="S278" s="251"/>
      <c r="T278" s="25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3" t="s">
        <v>169</v>
      </c>
      <c r="AU278" s="253" t="s">
        <v>84</v>
      </c>
      <c r="AV278" s="13" t="s">
        <v>84</v>
      </c>
      <c r="AW278" s="13" t="s">
        <v>37</v>
      </c>
      <c r="AX278" s="13" t="s">
        <v>82</v>
      </c>
      <c r="AY278" s="253" t="s">
        <v>160</v>
      </c>
    </row>
    <row r="279" s="2" customFormat="1" ht="24" customHeight="1">
      <c r="A279" s="39"/>
      <c r="B279" s="40"/>
      <c r="C279" s="229" t="s">
        <v>477</v>
      </c>
      <c r="D279" s="229" t="s">
        <v>162</v>
      </c>
      <c r="E279" s="230" t="s">
        <v>478</v>
      </c>
      <c r="F279" s="231" t="s">
        <v>479</v>
      </c>
      <c r="G279" s="232" t="s">
        <v>222</v>
      </c>
      <c r="H279" s="233">
        <v>18.896000000000001</v>
      </c>
      <c r="I279" s="234"/>
      <c r="J279" s="235">
        <f>ROUND(I279*H279,2)</f>
        <v>0</v>
      </c>
      <c r="K279" s="231" t="s">
        <v>166</v>
      </c>
      <c r="L279" s="45"/>
      <c r="M279" s="236" t="s">
        <v>19</v>
      </c>
      <c r="N279" s="237" t="s">
        <v>46</v>
      </c>
      <c r="O279" s="85"/>
      <c r="P279" s="238">
        <f>O279*H279</f>
        <v>0</v>
      </c>
      <c r="Q279" s="238">
        <v>0.030450000000000001</v>
      </c>
      <c r="R279" s="238">
        <f>Q279*H279</f>
        <v>0.57538320000000009</v>
      </c>
      <c r="S279" s="238">
        <v>0</v>
      </c>
      <c r="T279" s="239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40" t="s">
        <v>167</v>
      </c>
      <c r="AT279" s="240" t="s">
        <v>162</v>
      </c>
      <c r="AU279" s="240" t="s">
        <v>84</v>
      </c>
      <c r="AY279" s="18" t="s">
        <v>160</v>
      </c>
      <c r="BE279" s="241">
        <f>IF(N279="základní",J279,0)</f>
        <v>0</v>
      </c>
      <c r="BF279" s="241">
        <f>IF(N279="snížená",J279,0)</f>
        <v>0</v>
      </c>
      <c r="BG279" s="241">
        <f>IF(N279="zákl. přenesená",J279,0)</f>
        <v>0</v>
      </c>
      <c r="BH279" s="241">
        <f>IF(N279="sníž. přenesená",J279,0)</f>
        <v>0</v>
      </c>
      <c r="BI279" s="241">
        <f>IF(N279="nulová",J279,0)</f>
        <v>0</v>
      </c>
      <c r="BJ279" s="18" t="s">
        <v>82</v>
      </c>
      <c r="BK279" s="241">
        <f>ROUND(I279*H279,2)</f>
        <v>0</v>
      </c>
      <c r="BL279" s="18" t="s">
        <v>167</v>
      </c>
      <c r="BM279" s="240" t="s">
        <v>480</v>
      </c>
    </row>
    <row r="280" s="13" customFormat="1">
      <c r="A280" s="13"/>
      <c r="B280" s="242"/>
      <c r="C280" s="243"/>
      <c r="D280" s="244" t="s">
        <v>169</v>
      </c>
      <c r="E280" s="245" t="s">
        <v>19</v>
      </c>
      <c r="F280" s="246" t="s">
        <v>481</v>
      </c>
      <c r="G280" s="243"/>
      <c r="H280" s="247">
        <v>9.8879999999999999</v>
      </c>
      <c r="I280" s="248"/>
      <c r="J280" s="243"/>
      <c r="K280" s="243"/>
      <c r="L280" s="249"/>
      <c r="M280" s="250"/>
      <c r="N280" s="251"/>
      <c r="O280" s="251"/>
      <c r="P280" s="251"/>
      <c r="Q280" s="251"/>
      <c r="R280" s="251"/>
      <c r="S280" s="251"/>
      <c r="T280" s="25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53" t="s">
        <v>169</v>
      </c>
      <c r="AU280" s="253" t="s">
        <v>84</v>
      </c>
      <c r="AV280" s="13" t="s">
        <v>84</v>
      </c>
      <c r="AW280" s="13" t="s">
        <v>37</v>
      </c>
      <c r="AX280" s="13" t="s">
        <v>75</v>
      </c>
      <c r="AY280" s="253" t="s">
        <v>160</v>
      </c>
    </row>
    <row r="281" s="13" customFormat="1">
      <c r="A281" s="13"/>
      <c r="B281" s="242"/>
      <c r="C281" s="243"/>
      <c r="D281" s="244" t="s">
        <v>169</v>
      </c>
      <c r="E281" s="245" t="s">
        <v>19</v>
      </c>
      <c r="F281" s="246" t="s">
        <v>482</v>
      </c>
      <c r="G281" s="243"/>
      <c r="H281" s="247">
        <v>4.944</v>
      </c>
      <c r="I281" s="248"/>
      <c r="J281" s="243"/>
      <c r="K281" s="243"/>
      <c r="L281" s="249"/>
      <c r="M281" s="250"/>
      <c r="N281" s="251"/>
      <c r="O281" s="251"/>
      <c r="P281" s="251"/>
      <c r="Q281" s="251"/>
      <c r="R281" s="251"/>
      <c r="S281" s="251"/>
      <c r="T281" s="25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3" t="s">
        <v>169</v>
      </c>
      <c r="AU281" s="253" t="s">
        <v>84</v>
      </c>
      <c r="AV281" s="13" t="s">
        <v>84</v>
      </c>
      <c r="AW281" s="13" t="s">
        <v>37</v>
      </c>
      <c r="AX281" s="13" t="s">
        <v>75</v>
      </c>
      <c r="AY281" s="253" t="s">
        <v>160</v>
      </c>
    </row>
    <row r="282" s="13" customFormat="1">
      <c r="A282" s="13"/>
      <c r="B282" s="242"/>
      <c r="C282" s="243"/>
      <c r="D282" s="244" t="s">
        <v>169</v>
      </c>
      <c r="E282" s="245" t="s">
        <v>19</v>
      </c>
      <c r="F282" s="246" t="s">
        <v>483</v>
      </c>
      <c r="G282" s="243"/>
      <c r="H282" s="247">
        <v>4.0640000000000001</v>
      </c>
      <c r="I282" s="248"/>
      <c r="J282" s="243"/>
      <c r="K282" s="243"/>
      <c r="L282" s="249"/>
      <c r="M282" s="250"/>
      <c r="N282" s="251"/>
      <c r="O282" s="251"/>
      <c r="P282" s="251"/>
      <c r="Q282" s="251"/>
      <c r="R282" s="251"/>
      <c r="S282" s="251"/>
      <c r="T282" s="25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3" t="s">
        <v>169</v>
      </c>
      <c r="AU282" s="253" t="s">
        <v>84</v>
      </c>
      <c r="AV282" s="13" t="s">
        <v>84</v>
      </c>
      <c r="AW282" s="13" t="s">
        <v>37</v>
      </c>
      <c r="AX282" s="13" t="s">
        <v>75</v>
      </c>
      <c r="AY282" s="253" t="s">
        <v>160</v>
      </c>
    </row>
    <row r="283" s="14" customFormat="1">
      <c r="A283" s="14"/>
      <c r="B283" s="264"/>
      <c r="C283" s="265"/>
      <c r="D283" s="244" t="s">
        <v>169</v>
      </c>
      <c r="E283" s="266" t="s">
        <v>19</v>
      </c>
      <c r="F283" s="267" t="s">
        <v>226</v>
      </c>
      <c r="G283" s="265"/>
      <c r="H283" s="268">
        <v>18.896000000000001</v>
      </c>
      <c r="I283" s="269"/>
      <c r="J283" s="265"/>
      <c r="K283" s="265"/>
      <c r="L283" s="270"/>
      <c r="M283" s="271"/>
      <c r="N283" s="272"/>
      <c r="O283" s="272"/>
      <c r="P283" s="272"/>
      <c r="Q283" s="272"/>
      <c r="R283" s="272"/>
      <c r="S283" s="272"/>
      <c r="T283" s="273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74" t="s">
        <v>169</v>
      </c>
      <c r="AU283" s="274" t="s">
        <v>84</v>
      </c>
      <c r="AV283" s="14" t="s">
        <v>167</v>
      </c>
      <c r="AW283" s="14" t="s">
        <v>37</v>
      </c>
      <c r="AX283" s="14" t="s">
        <v>82</v>
      </c>
      <c r="AY283" s="274" t="s">
        <v>160</v>
      </c>
    </row>
    <row r="284" s="2" customFormat="1" ht="24" customHeight="1">
      <c r="A284" s="39"/>
      <c r="B284" s="40"/>
      <c r="C284" s="229" t="s">
        <v>484</v>
      </c>
      <c r="D284" s="229" t="s">
        <v>162</v>
      </c>
      <c r="E284" s="230" t="s">
        <v>485</v>
      </c>
      <c r="F284" s="231" t="s">
        <v>486</v>
      </c>
      <c r="G284" s="232" t="s">
        <v>222</v>
      </c>
      <c r="H284" s="233">
        <v>37.026000000000003</v>
      </c>
      <c r="I284" s="234"/>
      <c r="J284" s="235">
        <f>ROUND(I284*H284,2)</f>
        <v>0</v>
      </c>
      <c r="K284" s="231" t="s">
        <v>166</v>
      </c>
      <c r="L284" s="45"/>
      <c r="M284" s="236" t="s">
        <v>19</v>
      </c>
      <c r="N284" s="237" t="s">
        <v>46</v>
      </c>
      <c r="O284" s="85"/>
      <c r="P284" s="238">
        <f>O284*H284</f>
        <v>0</v>
      </c>
      <c r="Q284" s="238">
        <v>0.033579999999999999</v>
      </c>
      <c r="R284" s="238">
        <f>Q284*H284</f>
        <v>1.24333308</v>
      </c>
      <c r="S284" s="238">
        <v>0</v>
      </c>
      <c r="T284" s="23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40" t="s">
        <v>167</v>
      </c>
      <c r="AT284" s="240" t="s">
        <v>162</v>
      </c>
      <c r="AU284" s="240" t="s">
        <v>84</v>
      </c>
      <c r="AY284" s="18" t="s">
        <v>160</v>
      </c>
      <c r="BE284" s="241">
        <f>IF(N284="základní",J284,0)</f>
        <v>0</v>
      </c>
      <c r="BF284" s="241">
        <f>IF(N284="snížená",J284,0)</f>
        <v>0</v>
      </c>
      <c r="BG284" s="241">
        <f>IF(N284="zákl. přenesená",J284,0)</f>
        <v>0</v>
      </c>
      <c r="BH284" s="241">
        <f>IF(N284="sníž. přenesená",J284,0)</f>
        <v>0</v>
      </c>
      <c r="BI284" s="241">
        <f>IF(N284="nulová",J284,0)</f>
        <v>0</v>
      </c>
      <c r="BJ284" s="18" t="s">
        <v>82</v>
      </c>
      <c r="BK284" s="241">
        <f>ROUND(I284*H284,2)</f>
        <v>0</v>
      </c>
      <c r="BL284" s="18" t="s">
        <v>167</v>
      </c>
      <c r="BM284" s="240" t="s">
        <v>487</v>
      </c>
    </row>
    <row r="285" s="13" customFormat="1">
      <c r="A285" s="13"/>
      <c r="B285" s="242"/>
      <c r="C285" s="243"/>
      <c r="D285" s="244" t="s">
        <v>169</v>
      </c>
      <c r="E285" s="245" t="s">
        <v>19</v>
      </c>
      <c r="F285" s="246" t="s">
        <v>488</v>
      </c>
      <c r="G285" s="243"/>
      <c r="H285" s="247">
        <v>12.432</v>
      </c>
      <c r="I285" s="248"/>
      <c r="J285" s="243"/>
      <c r="K285" s="243"/>
      <c r="L285" s="249"/>
      <c r="M285" s="250"/>
      <c r="N285" s="251"/>
      <c r="O285" s="251"/>
      <c r="P285" s="251"/>
      <c r="Q285" s="251"/>
      <c r="R285" s="251"/>
      <c r="S285" s="251"/>
      <c r="T285" s="25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3" t="s">
        <v>169</v>
      </c>
      <c r="AU285" s="253" t="s">
        <v>84</v>
      </c>
      <c r="AV285" s="13" t="s">
        <v>84</v>
      </c>
      <c r="AW285" s="13" t="s">
        <v>37</v>
      </c>
      <c r="AX285" s="13" t="s">
        <v>75</v>
      </c>
      <c r="AY285" s="253" t="s">
        <v>160</v>
      </c>
    </row>
    <row r="286" s="13" customFormat="1">
      <c r="A286" s="13"/>
      <c r="B286" s="242"/>
      <c r="C286" s="243"/>
      <c r="D286" s="244" t="s">
        <v>169</v>
      </c>
      <c r="E286" s="245" t="s">
        <v>19</v>
      </c>
      <c r="F286" s="246" t="s">
        <v>489</v>
      </c>
      <c r="G286" s="243"/>
      <c r="H286" s="247">
        <v>10.42</v>
      </c>
      <c r="I286" s="248"/>
      <c r="J286" s="243"/>
      <c r="K286" s="243"/>
      <c r="L286" s="249"/>
      <c r="M286" s="250"/>
      <c r="N286" s="251"/>
      <c r="O286" s="251"/>
      <c r="P286" s="251"/>
      <c r="Q286" s="251"/>
      <c r="R286" s="251"/>
      <c r="S286" s="251"/>
      <c r="T286" s="25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53" t="s">
        <v>169</v>
      </c>
      <c r="AU286" s="253" t="s">
        <v>84</v>
      </c>
      <c r="AV286" s="13" t="s">
        <v>84</v>
      </c>
      <c r="AW286" s="13" t="s">
        <v>37</v>
      </c>
      <c r="AX286" s="13" t="s">
        <v>75</v>
      </c>
      <c r="AY286" s="253" t="s">
        <v>160</v>
      </c>
    </row>
    <row r="287" s="13" customFormat="1">
      <c r="A287" s="13"/>
      <c r="B287" s="242"/>
      <c r="C287" s="243"/>
      <c r="D287" s="244" t="s">
        <v>169</v>
      </c>
      <c r="E287" s="245" t="s">
        <v>19</v>
      </c>
      <c r="F287" s="246" t="s">
        <v>490</v>
      </c>
      <c r="G287" s="243"/>
      <c r="H287" s="247">
        <v>2.7749999999999999</v>
      </c>
      <c r="I287" s="248"/>
      <c r="J287" s="243"/>
      <c r="K287" s="243"/>
      <c r="L287" s="249"/>
      <c r="M287" s="250"/>
      <c r="N287" s="251"/>
      <c r="O287" s="251"/>
      <c r="P287" s="251"/>
      <c r="Q287" s="251"/>
      <c r="R287" s="251"/>
      <c r="S287" s="251"/>
      <c r="T287" s="25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3" t="s">
        <v>169</v>
      </c>
      <c r="AU287" s="253" t="s">
        <v>84</v>
      </c>
      <c r="AV287" s="13" t="s">
        <v>84</v>
      </c>
      <c r="AW287" s="13" t="s">
        <v>37</v>
      </c>
      <c r="AX287" s="13" t="s">
        <v>75</v>
      </c>
      <c r="AY287" s="253" t="s">
        <v>160</v>
      </c>
    </row>
    <row r="288" s="13" customFormat="1">
      <c r="A288" s="13"/>
      <c r="B288" s="242"/>
      <c r="C288" s="243"/>
      <c r="D288" s="244" t="s">
        <v>169</v>
      </c>
      <c r="E288" s="245" t="s">
        <v>19</v>
      </c>
      <c r="F288" s="246" t="s">
        <v>491</v>
      </c>
      <c r="G288" s="243"/>
      <c r="H288" s="247">
        <v>6.4800000000000004</v>
      </c>
      <c r="I288" s="248"/>
      <c r="J288" s="243"/>
      <c r="K288" s="243"/>
      <c r="L288" s="249"/>
      <c r="M288" s="250"/>
      <c r="N288" s="251"/>
      <c r="O288" s="251"/>
      <c r="P288" s="251"/>
      <c r="Q288" s="251"/>
      <c r="R288" s="251"/>
      <c r="S288" s="251"/>
      <c r="T288" s="25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3" t="s">
        <v>169</v>
      </c>
      <c r="AU288" s="253" t="s">
        <v>84</v>
      </c>
      <c r="AV288" s="13" t="s">
        <v>84</v>
      </c>
      <c r="AW288" s="13" t="s">
        <v>37</v>
      </c>
      <c r="AX288" s="13" t="s">
        <v>75</v>
      </c>
      <c r="AY288" s="253" t="s">
        <v>160</v>
      </c>
    </row>
    <row r="289" s="13" customFormat="1">
      <c r="A289" s="13"/>
      <c r="B289" s="242"/>
      <c r="C289" s="243"/>
      <c r="D289" s="244" t="s">
        <v>169</v>
      </c>
      <c r="E289" s="245" t="s">
        <v>19</v>
      </c>
      <c r="F289" s="246" t="s">
        <v>492</v>
      </c>
      <c r="G289" s="243"/>
      <c r="H289" s="247">
        <v>4.9189999999999996</v>
      </c>
      <c r="I289" s="248"/>
      <c r="J289" s="243"/>
      <c r="K289" s="243"/>
      <c r="L289" s="249"/>
      <c r="M289" s="250"/>
      <c r="N289" s="251"/>
      <c r="O289" s="251"/>
      <c r="P289" s="251"/>
      <c r="Q289" s="251"/>
      <c r="R289" s="251"/>
      <c r="S289" s="251"/>
      <c r="T289" s="25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3" t="s">
        <v>169</v>
      </c>
      <c r="AU289" s="253" t="s">
        <v>84</v>
      </c>
      <c r="AV289" s="13" t="s">
        <v>84</v>
      </c>
      <c r="AW289" s="13" t="s">
        <v>37</v>
      </c>
      <c r="AX289" s="13" t="s">
        <v>75</v>
      </c>
      <c r="AY289" s="253" t="s">
        <v>160</v>
      </c>
    </row>
    <row r="290" s="14" customFormat="1">
      <c r="A290" s="14"/>
      <c r="B290" s="264"/>
      <c r="C290" s="265"/>
      <c r="D290" s="244" t="s">
        <v>169</v>
      </c>
      <c r="E290" s="266" t="s">
        <v>19</v>
      </c>
      <c r="F290" s="267" t="s">
        <v>226</v>
      </c>
      <c r="G290" s="265"/>
      <c r="H290" s="268">
        <v>37.026000000000003</v>
      </c>
      <c r="I290" s="269"/>
      <c r="J290" s="265"/>
      <c r="K290" s="265"/>
      <c r="L290" s="270"/>
      <c r="M290" s="271"/>
      <c r="N290" s="272"/>
      <c r="O290" s="272"/>
      <c r="P290" s="272"/>
      <c r="Q290" s="272"/>
      <c r="R290" s="272"/>
      <c r="S290" s="272"/>
      <c r="T290" s="273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74" t="s">
        <v>169</v>
      </c>
      <c r="AU290" s="274" t="s">
        <v>84</v>
      </c>
      <c r="AV290" s="14" t="s">
        <v>167</v>
      </c>
      <c r="AW290" s="14" t="s">
        <v>37</v>
      </c>
      <c r="AX290" s="14" t="s">
        <v>82</v>
      </c>
      <c r="AY290" s="274" t="s">
        <v>160</v>
      </c>
    </row>
    <row r="291" s="2" customFormat="1" ht="48" customHeight="1">
      <c r="A291" s="39"/>
      <c r="B291" s="40"/>
      <c r="C291" s="229" t="s">
        <v>493</v>
      </c>
      <c r="D291" s="229" t="s">
        <v>162</v>
      </c>
      <c r="E291" s="230" t="s">
        <v>494</v>
      </c>
      <c r="F291" s="231" t="s">
        <v>495</v>
      </c>
      <c r="G291" s="232" t="s">
        <v>222</v>
      </c>
      <c r="H291" s="233">
        <v>1037.9849999999999</v>
      </c>
      <c r="I291" s="234"/>
      <c r="J291" s="235">
        <f>ROUND(I291*H291,2)</f>
        <v>0</v>
      </c>
      <c r="K291" s="231" t="s">
        <v>166</v>
      </c>
      <c r="L291" s="45"/>
      <c r="M291" s="236" t="s">
        <v>19</v>
      </c>
      <c r="N291" s="237" t="s">
        <v>46</v>
      </c>
      <c r="O291" s="85"/>
      <c r="P291" s="238">
        <f>O291*H291</f>
        <v>0</v>
      </c>
      <c r="Q291" s="238">
        <v>0.017000000000000001</v>
      </c>
      <c r="R291" s="238">
        <f>Q291*H291</f>
        <v>17.645744999999998</v>
      </c>
      <c r="S291" s="238">
        <v>0</v>
      </c>
      <c r="T291" s="239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40" t="s">
        <v>167</v>
      </c>
      <c r="AT291" s="240" t="s">
        <v>162</v>
      </c>
      <c r="AU291" s="240" t="s">
        <v>84</v>
      </c>
      <c r="AY291" s="18" t="s">
        <v>160</v>
      </c>
      <c r="BE291" s="241">
        <f>IF(N291="základní",J291,0)</f>
        <v>0</v>
      </c>
      <c r="BF291" s="241">
        <f>IF(N291="snížená",J291,0)</f>
        <v>0</v>
      </c>
      <c r="BG291" s="241">
        <f>IF(N291="zákl. přenesená",J291,0)</f>
        <v>0</v>
      </c>
      <c r="BH291" s="241">
        <f>IF(N291="sníž. přenesená",J291,0)</f>
        <v>0</v>
      </c>
      <c r="BI291" s="241">
        <f>IF(N291="nulová",J291,0)</f>
        <v>0</v>
      </c>
      <c r="BJ291" s="18" t="s">
        <v>82</v>
      </c>
      <c r="BK291" s="241">
        <f>ROUND(I291*H291,2)</f>
        <v>0</v>
      </c>
      <c r="BL291" s="18" t="s">
        <v>167</v>
      </c>
      <c r="BM291" s="240" t="s">
        <v>496</v>
      </c>
    </row>
    <row r="292" s="15" customFormat="1">
      <c r="A292" s="15"/>
      <c r="B292" s="275"/>
      <c r="C292" s="276"/>
      <c r="D292" s="244" t="s">
        <v>169</v>
      </c>
      <c r="E292" s="277" t="s">
        <v>19</v>
      </c>
      <c r="F292" s="278" t="s">
        <v>416</v>
      </c>
      <c r="G292" s="276"/>
      <c r="H292" s="277" t="s">
        <v>19</v>
      </c>
      <c r="I292" s="279"/>
      <c r="J292" s="276"/>
      <c r="K292" s="276"/>
      <c r="L292" s="280"/>
      <c r="M292" s="281"/>
      <c r="N292" s="282"/>
      <c r="O292" s="282"/>
      <c r="P292" s="282"/>
      <c r="Q292" s="282"/>
      <c r="R292" s="282"/>
      <c r="S292" s="282"/>
      <c r="T292" s="283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84" t="s">
        <v>169</v>
      </c>
      <c r="AU292" s="284" t="s">
        <v>84</v>
      </c>
      <c r="AV292" s="15" t="s">
        <v>82</v>
      </c>
      <c r="AW292" s="15" t="s">
        <v>37</v>
      </c>
      <c r="AX292" s="15" t="s">
        <v>75</v>
      </c>
      <c r="AY292" s="284" t="s">
        <v>160</v>
      </c>
    </row>
    <row r="293" s="13" customFormat="1">
      <c r="A293" s="13"/>
      <c r="B293" s="242"/>
      <c r="C293" s="243"/>
      <c r="D293" s="244" t="s">
        <v>169</v>
      </c>
      <c r="E293" s="245" t="s">
        <v>19</v>
      </c>
      <c r="F293" s="246" t="s">
        <v>497</v>
      </c>
      <c r="G293" s="243"/>
      <c r="H293" s="247">
        <v>31.559999999999999</v>
      </c>
      <c r="I293" s="248"/>
      <c r="J293" s="243"/>
      <c r="K293" s="243"/>
      <c r="L293" s="249"/>
      <c r="M293" s="250"/>
      <c r="N293" s="251"/>
      <c r="O293" s="251"/>
      <c r="P293" s="251"/>
      <c r="Q293" s="251"/>
      <c r="R293" s="251"/>
      <c r="S293" s="251"/>
      <c r="T293" s="25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53" t="s">
        <v>169</v>
      </c>
      <c r="AU293" s="253" t="s">
        <v>84</v>
      </c>
      <c r="AV293" s="13" t="s">
        <v>84</v>
      </c>
      <c r="AW293" s="13" t="s">
        <v>37</v>
      </c>
      <c r="AX293" s="13" t="s">
        <v>75</v>
      </c>
      <c r="AY293" s="253" t="s">
        <v>160</v>
      </c>
    </row>
    <row r="294" s="13" customFormat="1">
      <c r="A294" s="13"/>
      <c r="B294" s="242"/>
      <c r="C294" s="243"/>
      <c r="D294" s="244" t="s">
        <v>169</v>
      </c>
      <c r="E294" s="245" t="s">
        <v>19</v>
      </c>
      <c r="F294" s="246" t="s">
        <v>498</v>
      </c>
      <c r="G294" s="243"/>
      <c r="H294" s="247">
        <v>80.760000000000005</v>
      </c>
      <c r="I294" s="248"/>
      <c r="J294" s="243"/>
      <c r="K294" s="243"/>
      <c r="L294" s="249"/>
      <c r="M294" s="250"/>
      <c r="N294" s="251"/>
      <c r="O294" s="251"/>
      <c r="P294" s="251"/>
      <c r="Q294" s="251"/>
      <c r="R294" s="251"/>
      <c r="S294" s="251"/>
      <c r="T294" s="25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53" t="s">
        <v>169</v>
      </c>
      <c r="AU294" s="253" t="s">
        <v>84</v>
      </c>
      <c r="AV294" s="13" t="s">
        <v>84</v>
      </c>
      <c r="AW294" s="13" t="s">
        <v>37</v>
      </c>
      <c r="AX294" s="13" t="s">
        <v>75</v>
      </c>
      <c r="AY294" s="253" t="s">
        <v>160</v>
      </c>
    </row>
    <row r="295" s="13" customFormat="1">
      <c r="A295" s="13"/>
      <c r="B295" s="242"/>
      <c r="C295" s="243"/>
      <c r="D295" s="244" t="s">
        <v>169</v>
      </c>
      <c r="E295" s="245" t="s">
        <v>19</v>
      </c>
      <c r="F295" s="246" t="s">
        <v>499</v>
      </c>
      <c r="G295" s="243"/>
      <c r="H295" s="247">
        <v>58.295000000000002</v>
      </c>
      <c r="I295" s="248"/>
      <c r="J295" s="243"/>
      <c r="K295" s="243"/>
      <c r="L295" s="249"/>
      <c r="M295" s="250"/>
      <c r="N295" s="251"/>
      <c r="O295" s="251"/>
      <c r="P295" s="251"/>
      <c r="Q295" s="251"/>
      <c r="R295" s="251"/>
      <c r="S295" s="251"/>
      <c r="T295" s="25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3" t="s">
        <v>169</v>
      </c>
      <c r="AU295" s="253" t="s">
        <v>84</v>
      </c>
      <c r="AV295" s="13" t="s">
        <v>84</v>
      </c>
      <c r="AW295" s="13" t="s">
        <v>37</v>
      </c>
      <c r="AX295" s="13" t="s">
        <v>75</v>
      </c>
      <c r="AY295" s="253" t="s">
        <v>160</v>
      </c>
    </row>
    <row r="296" s="13" customFormat="1">
      <c r="A296" s="13"/>
      <c r="B296" s="242"/>
      <c r="C296" s="243"/>
      <c r="D296" s="244" t="s">
        <v>169</v>
      </c>
      <c r="E296" s="245" t="s">
        <v>19</v>
      </c>
      <c r="F296" s="246" t="s">
        <v>500</v>
      </c>
      <c r="G296" s="243"/>
      <c r="H296" s="247">
        <v>84.959999999999994</v>
      </c>
      <c r="I296" s="248"/>
      <c r="J296" s="243"/>
      <c r="K296" s="243"/>
      <c r="L296" s="249"/>
      <c r="M296" s="250"/>
      <c r="N296" s="251"/>
      <c r="O296" s="251"/>
      <c r="P296" s="251"/>
      <c r="Q296" s="251"/>
      <c r="R296" s="251"/>
      <c r="S296" s="251"/>
      <c r="T296" s="25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3" t="s">
        <v>169</v>
      </c>
      <c r="AU296" s="253" t="s">
        <v>84</v>
      </c>
      <c r="AV296" s="13" t="s">
        <v>84</v>
      </c>
      <c r="AW296" s="13" t="s">
        <v>37</v>
      </c>
      <c r="AX296" s="13" t="s">
        <v>75</v>
      </c>
      <c r="AY296" s="253" t="s">
        <v>160</v>
      </c>
    </row>
    <row r="297" s="13" customFormat="1">
      <c r="A297" s="13"/>
      <c r="B297" s="242"/>
      <c r="C297" s="243"/>
      <c r="D297" s="244" t="s">
        <v>169</v>
      </c>
      <c r="E297" s="245" t="s">
        <v>19</v>
      </c>
      <c r="F297" s="246" t="s">
        <v>501</v>
      </c>
      <c r="G297" s="243"/>
      <c r="H297" s="247">
        <v>130.5</v>
      </c>
      <c r="I297" s="248"/>
      <c r="J297" s="243"/>
      <c r="K297" s="243"/>
      <c r="L297" s="249"/>
      <c r="M297" s="250"/>
      <c r="N297" s="251"/>
      <c r="O297" s="251"/>
      <c r="P297" s="251"/>
      <c r="Q297" s="251"/>
      <c r="R297" s="251"/>
      <c r="S297" s="251"/>
      <c r="T297" s="25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53" t="s">
        <v>169</v>
      </c>
      <c r="AU297" s="253" t="s">
        <v>84</v>
      </c>
      <c r="AV297" s="13" t="s">
        <v>84</v>
      </c>
      <c r="AW297" s="13" t="s">
        <v>37</v>
      </c>
      <c r="AX297" s="13" t="s">
        <v>75</v>
      </c>
      <c r="AY297" s="253" t="s">
        <v>160</v>
      </c>
    </row>
    <row r="298" s="13" customFormat="1">
      <c r="A298" s="13"/>
      <c r="B298" s="242"/>
      <c r="C298" s="243"/>
      <c r="D298" s="244" t="s">
        <v>169</v>
      </c>
      <c r="E298" s="245" t="s">
        <v>19</v>
      </c>
      <c r="F298" s="246" t="s">
        <v>502</v>
      </c>
      <c r="G298" s="243"/>
      <c r="H298" s="247">
        <v>46.68</v>
      </c>
      <c r="I298" s="248"/>
      <c r="J298" s="243"/>
      <c r="K298" s="243"/>
      <c r="L298" s="249"/>
      <c r="M298" s="250"/>
      <c r="N298" s="251"/>
      <c r="O298" s="251"/>
      <c r="P298" s="251"/>
      <c r="Q298" s="251"/>
      <c r="R298" s="251"/>
      <c r="S298" s="251"/>
      <c r="T298" s="25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53" t="s">
        <v>169</v>
      </c>
      <c r="AU298" s="253" t="s">
        <v>84</v>
      </c>
      <c r="AV298" s="13" t="s">
        <v>84</v>
      </c>
      <c r="AW298" s="13" t="s">
        <v>37</v>
      </c>
      <c r="AX298" s="13" t="s">
        <v>75</v>
      </c>
      <c r="AY298" s="253" t="s">
        <v>160</v>
      </c>
    </row>
    <row r="299" s="13" customFormat="1">
      <c r="A299" s="13"/>
      <c r="B299" s="242"/>
      <c r="C299" s="243"/>
      <c r="D299" s="244" t="s">
        <v>169</v>
      </c>
      <c r="E299" s="245" t="s">
        <v>19</v>
      </c>
      <c r="F299" s="246" t="s">
        <v>503</v>
      </c>
      <c r="G299" s="243"/>
      <c r="H299" s="247">
        <v>56.729999999999997</v>
      </c>
      <c r="I299" s="248"/>
      <c r="J299" s="243"/>
      <c r="K299" s="243"/>
      <c r="L299" s="249"/>
      <c r="M299" s="250"/>
      <c r="N299" s="251"/>
      <c r="O299" s="251"/>
      <c r="P299" s="251"/>
      <c r="Q299" s="251"/>
      <c r="R299" s="251"/>
      <c r="S299" s="251"/>
      <c r="T299" s="25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3" t="s">
        <v>169</v>
      </c>
      <c r="AU299" s="253" t="s">
        <v>84</v>
      </c>
      <c r="AV299" s="13" t="s">
        <v>84</v>
      </c>
      <c r="AW299" s="13" t="s">
        <v>37</v>
      </c>
      <c r="AX299" s="13" t="s">
        <v>75</v>
      </c>
      <c r="AY299" s="253" t="s">
        <v>160</v>
      </c>
    </row>
    <row r="300" s="13" customFormat="1">
      <c r="A300" s="13"/>
      <c r="B300" s="242"/>
      <c r="C300" s="243"/>
      <c r="D300" s="244" t="s">
        <v>169</v>
      </c>
      <c r="E300" s="245" t="s">
        <v>19</v>
      </c>
      <c r="F300" s="246" t="s">
        <v>504</v>
      </c>
      <c r="G300" s="243"/>
      <c r="H300" s="247">
        <v>48.5</v>
      </c>
      <c r="I300" s="248"/>
      <c r="J300" s="243"/>
      <c r="K300" s="243"/>
      <c r="L300" s="249"/>
      <c r="M300" s="250"/>
      <c r="N300" s="251"/>
      <c r="O300" s="251"/>
      <c r="P300" s="251"/>
      <c r="Q300" s="251"/>
      <c r="R300" s="251"/>
      <c r="S300" s="251"/>
      <c r="T300" s="25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53" t="s">
        <v>169</v>
      </c>
      <c r="AU300" s="253" t="s">
        <v>84</v>
      </c>
      <c r="AV300" s="13" t="s">
        <v>84</v>
      </c>
      <c r="AW300" s="13" t="s">
        <v>37</v>
      </c>
      <c r="AX300" s="13" t="s">
        <v>75</v>
      </c>
      <c r="AY300" s="253" t="s">
        <v>160</v>
      </c>
    </row>
    <row r="301" s="13" customFormat="1">
      <c r="A301" s="13"/>
      <c r="B301" s="242"/>
      <c r="C301" s="243"/>
      <c r="D301" s="244" t="s">
        <v>169</v>
      </c>
      <c r="E301" s="245" t="s">
        <v>19</v>
      </c>
      <c r="F301" s="246" t="s">
        <v>505</v>
      </c>
      <c r="G301" s="243"/>
      <c r="H301" s="247">
        <v>500</v>
      </c>
      <c r="I301" s="248"/>
      <c r="J301" s="243"/>
      <c r="K301" s="243"/>
      <c r="L301" s="249"/>
      <c r="M301" s="250"/>
      <c r="N301" s="251"/>
      <c r="O301" s="251"/>
      <c r="P301" s="251"/>
      <c r="Q301" s="251"/>
      <c r="R301" s="251"/>
      <c r="S301" s="251"/>
      <c r="T301" s="25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53" t="s">
        <v>169</v>
      </c>
      <c r="AU301" s="253" t="s">
        <v>84</v>
      </c>
      <c r="AV301" s="13" t="s">
        <v>84</v>
      </c>
      <c r="AW301" s="13" t="s">
        <v>37</v>
      </c>
      <c r="AX301" s="13" t="s">
        <v>75</v>
      </c>
      <c r="AY301" s="253" t="s">
        <v>160</v>
      </c>
    </row>
    <row r="302" s="14" customFormat="1">
      <c r="A302" s="14"/>
      <c r="B302" s="264"/>
      <c r="C302" s="265"/>
      <c r="D302" s="244" t="s">
        <v>169</v>
      </c>
      <c r="E302" s="266" t="s">
        <v>19</v>
      </c>
      <c r="F302" s="267" t="s">
        <v>226</v>
      </c>
      <c r="G302" s="265"/>
      <c r="H302" s="268">
        <v>1037.9849999999999</v>
      </c>
      <c r="I302" s="269"/>
      <c r="J302" s="265"/>
      <c r="K302" s="265"/>
      <c r="L302" s="270"/>
      <c r="M302" s="271"/>
      <c r="N302" s="272"/>
      <c r="O302" s="272"/>
      <c r="P302" s="272"/>
      <c r="Q302" s="272"/>
      <c r="R302" s="272"/>
      <c r="S302" s="272"/>
      <c r="T302" s="273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74" t="s">
        <v>169</v>
      </c>
      <c r="AU302" s="274" t="s">
        <v>84</v>
      </c>
      <c r="AV302" s="14" t="s">
        <v>167</v>
      </c>
      <c r="AW302" s="14" t="s">
        <v>37</v>
      </c>
      <c r="AX302" s="14" t="s">
        <v>82</v>
      </c>
      <c r="AY302" s="274" t="s">
        <v>160</v>
      </c>
    </row>
    <row r="303" s="2" customFormat="1" ht="24" customHeight="1">
      <c r="A303" s="39"/>
      <c r="B303" s="40"/>
      <c r="C303" s="229" t="s">
        <v>506</v>
      </c>
      <c r="D303" s="229" t="s">
        <v>162</v>
      </c>
      <c r="E303" s="230" t="s">
        <v>507</v>
      </c>
      <c r="F303" s="231" t="s">
        <v>508</v>
      </c>
      <c r="G303" s="232" t="s">
        <v>222</v>
      </c>
      <c r="H303" s="233">
        <v>1037.99</v>
      </c>
      <c r="I303" s="234"/>
      <c r="J303" s="235">
        <f>ROUND(I303*H303,2)</f>
        <v>0</v>
      </c>
      <c r="K303" s="231" t="s">
        <v>166</v>
      </c>
      <c r="L303" s="45"/>
      <c r="M303" s="236" t="s">
        <v>19</v>
      </c>
      <c r="N303" s="237" t="s">
        <v>46</v>
      </c>
      <c r="O303" s="85"/>
      <c r="P303" s="238">
        <f>O303*H303</f>
        <v>0</v>
      </c>
      <c r="Q303" s="238">
        <v>0.0030000000000000001</v>
      </c>
      <c r="R303" s="238">
        <f>Q303*H303</f>
        <v>3.1139700000000001</v>
      </c>
      <c r="S303" s="238">
        <v>0</v>
      </c>
      <c r="T303" s="239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40" t="s">
        <v>167</v>
      </c>
      <c r="AT303" s="240" t="s">
        <v>162</v>
      </c>
      <c r="AU303" s="240" t="s">
        <v>84</v>
      </c>
      <c r="AY303" s="18" t="s">
        <v>160</v>
      </c>
      <c r="BE303" s="241">
        <f>IF(N303="základní",J303,0)</f>
        <v>0</v>
      </c>
      <c r="BF303" s="241">
        <f>IF(N303="snížená",J303,0)</f>
        <v>0</v>
      </c>
      <c r="BG303" s="241">
        <f>IF(N303="zákl. přenesená",J303,0)</f>
        <v>0</v>
      </c>
      <c r="BH303" s="241">
        <f>IF(N303="sníž. přenesená",J303,0)</f>
        <v>0</v>
      </c>
      <c r="BI303" s="241">
        <f>IF(N303="nulová",J303,0)</f>
        <v>0</v>
      </c>
      <c r="BJ303" s="18" t="s">
        <v>82</v>
      </c>
      <c r="BK303" s="241">
        <f>ROUND(I303*H303,2)</f>
        <v>0</v>
      </c>
      <c r="BL303" s="18" t="s">
        <v>167</v>
      </c>
      <c r="BM303" s="240" t="s">
        <v>509</v>
      </c>
    </row>
    <row r="304" s="2" customFormat="1" ht="36" customHeight="1">
      <c r="A304" s="39"/>
      <c r="B304" s="40"/>
      <c r="C304" s="229" t="s">
        <v>510</v>
      </c>
      <c r="D304" s="229" t="s">
        <v>162</v>
      </c>
      <c r="E304" s="230" t="s">
        <v>511</v>
      </c>
      <c r="F304" s="231" t="s">
        <v>512</v>
      </c>
      <c r="G304" s="232" t="s">
        <v>222</v>
      </c>
      <c r="H304" s="233">
        <v>8.25</v>
      </c>
      <c r="I304" s="234"/>
      <c r="J304" s="235">
        <f>ROUND(I304*H304,2)</f>
        <v>0</v>
      </c>
      <c r="K304" s="231" t="s">
        <v>166</v>
      </c>
      <c r="L304" s="45"/>
      <c r="M304" s="236" t="s">
        <v>19</v>
      </c>
      <c r="N304" s="237" t="s">
        <v>46</v>
      </c>
      <c r="O304" s="85"/>
      <c r="P304" s="238">
        <f>O304*H304</f>
        <v>0</v>
      </c>
      <c r="Q304" s="238">
        <v>0.00084999999999999995</v>
      </c>
      <c r="R304" s="238">
        <f>Q304*H304</f>
        <v>0.0070124999999999996</v>
      </c>
      <c r="S304" s="238">
        <v>0</v>
      </c>
      <c r="T304" s="239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40" t="s">
        <v>167</v>
      </c>
      <c r="AT304" s="240" t="s">
        <v>162</v>
      </c>
      <c r="AU304" s="240" t="s">
        <v>84</v>
      </c>
      <c r="AY304" s="18" t="s">
        <v>160</v>
      </c>
      <c r="BE304" s="241">
        <f>IF(N304="základní",J304,0)</f>
        <v>0</v>
      </c>
      <c r="BF304" s="241">
        <f>IF(N304="snížená",J304,0)</f>
        <v>0</v>
      </c>
      <c r="BG304" s="241">
        <f>IF(N304="zákl. přenesená",J304,0)</f>
        <v>0</v>
      </c>
      <c r="BH304" s="241">
        <f>IF(N304="sníž. přenesená",J304,0)</f>
        <v>0</v>
      </c>
      <c r="BI304" s="241">
        <f>IF(N304="nulová",J304,0)</f>
        <v>0</v>
      </c>
      <c r="BJ304" s="18" t="s">
        <v>82</v>
      </c>
      <c r="BK304" s="241">
        <f>ROUND(I304*H304,2)</f>
        <v>0</v>
      </c>
      <c r="BL304" s="18" t="s">
        <v>167</v>
      </c>
      <c r="BM304" s="240" t="s">
        <v>513</v>
      </c>
    </row>
    <row r="305" s="13" customFormat="1">
      <c r="A305" s="13"/>
      <c r="B305" s="242"/>
      <c r="C305" s="243"/>
      <c r="D305" s="244" t="s">
        <v>169</v>
      </c>
      <c r="E305" s="245" t="s">
        <v>19</v>
      </c>
      <c r="F305" s="246" t="s">
        <v>514</v>
      </c>
      <c r="G305" s="243"/>
      <c r="H305" s="247">
        <v>0.84999999999999998</v>
      </c>
      <c r="I305" s="248"/>
      <c r="J305" s="243"/>
      <c r="K305" s="243"/>
      <c r="L305" s="249"/>
      <c r="M305" s="250"/>
      <c r="N305" s="251"/>
      <c r="O305" s="251"/>
      <c r="P305" s="251"/>
      <c r="Q305" s="251"/>
      <c r="R305" s="251"/>
      <c r="S305" s="251"/>
      <c r="T305" s="25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53" t="s">
        <v>169</v>
      </c>
      <c r="AU305" s="253" t="s">
        <v>84</v>
      </c>
      <c r="AV305" s="13" t="s">
        <v>84</v>
      </c>
      <c r="AW305" s="13" t="s">
        <v>37</v>
      </c>
      <c r="AX305" s="13" t="s">
        <v>75</v>
      </c>
      <c r="AY305" s="253" t="s">
        <v>160</v>
      </c>
    </row>
    <row r="306" s="13" customFormat="1">
      <c r="A306" s="13"/>
      <c r="B306" s="242"/>
      <c r="C306" s="243"/>
      <c r="D306" s="244" t="s">
        <v>169</v>
      </c>
      <c r="E306" s="245" t="s">
        <v>19</v>
      </c>
      <c r="F306" s="246" t="s">
        <v>515</v>
      </c>
      <c r="G306" s="243"/>
      <c r="H306" s="247">
        <v>1.3999999999999999</v>
      </c>
      <c r="I306" s="248"/>
      <c r="J306" s="243"/>
      <c r="K306" s="243"/>
      <c r="L306" s="249"/>
      <c r="M306" s="250"/>
      <c r="N306" s="251"/>
      <c r="O306" s="251"/>
      <c r="P306" s="251"/>
      <c r="Q306" s="251"/>
      <c r="R306" s="251"/>
      <c r="S306" s="251"/>
      <c r="T306" s="25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53" t="s">
        <v>169</v>
      </c>
      <c r="AU306" s="253" t="s">
        <v>84</v>
      </c>
      <c r="AV306" s="13" t="s">
        <v>84</v>
      </c>
      <c r="AW306" s="13" t="s">
        <v>37</v>
      </c>
      <c r="AX306" s="13" t="s">
        <v>75</v>
      </c>
      <c r="AY306" s="253" t="s">
        <v>160</v>
      </c>
    </row>
    <row r="307" s="13" customFormat="1">
      <c r="A307" s="13"/>
      <c r="B307" s="242"/>
      <c r="C307" s="243"/>
      <c r="D307" s="244" t="s">
        <v>169</v>
      </c>
      <c r="E307" s="245" t="s">
        <v>19</v>
      </c>
      <c r="F307" s="246" t="s">
        <v>516</v>
      </c>
      <c r="G307" s="243"/>
      <c r="H307" s="247">
        <v>1.5</v>
      </c>
      <c r="I307" s="248"/>
      <c r="J307" s="243"/>
      <c r="K307" s="243"/>
      <c r="L307" s="249"/>
      <c r="M307" s="250"/>
      <c r="N307" s="251"/>
      <c r="O307" s="251"/>
      <c r="P307" s="251"/>
      <c r="Q307" s="251"/>
      <c r="R307" s="251"/>
      <c r="S307" s="251"/>
      <c r="T307" s="25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53" t="s">
        <v>169</v>
      </c>
      <c r="AU307" s="253" t="s">
        <v>84</v>
      </c>
      <c r="AV307" s="13" t="s">
        <v>84</v>
      </c>
      <c r="AW307" s="13" t="s">
        <v>37</v>
      </c>
      <c r="AX307" s="13" t="s">
        <v>75</v>
      </c>
      <c r="AY307" s="253" t="s">
        <v>160</v>
      </c>
    </row>
    <row r="308" s="13" customFormat="1">
      <c r="A308" s="13"/>
      <c r="B308" s="242"/>
      <c r="C308" s="243"/>
      <c r="D308" s="244" t="s">
        <v>169</v>
      </c>
      <c r="E308" s="245" t="s">
        <v>19</v>
      </c>
      <c r="F308" s="246" t="s">
        <v>517</v>
      </c>
      <c r="G308" s="243"/>
      <c r="H308" s="247">
        <v>1.5</v>
      </c>
      <c r="I308" s="248"/>
      <c r="J308" s="243"/>
      <c r="K308" s="243"/>
      <c r="L308" s="249"/>
      <c r="M308" s="250"/>
      <c r="N308" s="251"/>
      <c r="O308" s="251"/>
      <c r="P308" s="251"/>
      <c r="Q308" s="251"/>
      <c r="R308" s="251"/>
      <c r="S308" s="251"/>
      <c r="T308" s="25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53" t="s">
        <v>169</v>
      </c>
      <c r="AU308" s="253" t="s">
        <v>84</v>
      </c>
      <c r="AV308" s="13" t="s">
        <v>84</v>
      </c>
      <c r="AW308" s="13" t="s">
        <v>37</v>
      </c>
      <c r="AX308" s="13" t="s">
        <v>75</v>
      </c>
      <c r="AY308" s="253" t="s">
        <v>160</v>
      </c>
    </row>
    <row r="309" s="13" customFormat="1">
      <c r="A309" s="13"/>
      <c r="B309" s="242"/>
      <c r="C309" s="243"/>
      <c r="D309" s="244" t="s">
        <v>169</v>
      </c>
      <c r="E309" s="245" t="s">
        <v>19</v>
      </c>
      <c r="F309" s="246" t="s">
        <v>518</v>
      </c>
      <c r="G309" s="243"/>
      <c r="H309" s="247">
        <v>1.5</v>
      </c>
      <c r="I309" s="248"/>
      <c r="J309" s="243"/>
      <c r="K309" s="243"/>
      <c r="L309" s="249"/>
      <c r="M309" s="250"/>
      <c r="N309" s="251"/>
      <c r="O309" s="251"/>
      <c r="P309" s="251"/>
      <c r="Q309" s="251"/>
      <c r="R309" s="251"/>
      <c r="S309" s="251"/>
      <c r="T309" s="25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53" t="s">
        <v>169</v>
      </c>
      <c r="AU309" s="253" t="s">
        <v>84</v>
      </c>
      <c r="AV309" s="13" t="s">
        <v>84</v>
      </c>
      <c r="AW309" s="13" t="s">
        <v>37</v>
      </c>
      <c r="AX309" s="13" t="s">
        <v>75</v>
      </c>
      <c r="AY309" s="253" t="s">
        <v>160</v>
      </c>
    </row>
    <row r="310" s="13" customFormat="1">
      <c r="A310" s="13"/>
      <c r="B310" s="242"/>
      <c r="C310" s="243"/>
      <c r="D310" s="244" t="s">
        <v>169</v>
      </c>
      <c r="E310" s="245" t="s">
        <v>19</v>
      </c>
      <c r="F310" s="246" t="s">
        <v>519</v>
      </c>
      <c r="G310" s="243"/>
      <c r="H310" s="247">
        <v>1.5</v>
      </c>
      <c r="I310" s="248"/>
      <c r="J310" s="243"/>
      <c r="K310" s="243"/>
      <c r="L310" s="249"/>
      <c r="M310" s="250"/>
      <c r="N310" s="251"/>
      <c r="O310" s="251"/>
      <c r="P310" s="251"/>
      <c r="Q310" s="251"/>
      <c r="R310" s="251"/>
      <c r="S310" s="251"/>
      <c r="T310" s="25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53" t="s">
        <v>169</v>
      </c>
      <c r="AU310" s="253" t="s">
        <v>84</v>
      </c>
      <c r="AV310" s="13" t="s">
        <v>84</v>
      </c>
      <c r="AW310" s="13" t="s">
        <v>37</v>
      </c>
      <c r="AX310" s="13" t="s">
        <v>75</v>
      </c>
      <c r="AY310" s="253" t="s">
        <v>160</v>
      </c>
    </row>
    <row r="311" s="14" customFormat="1">
      <c r="A311" s="14"/>
      <c r="B311" s="264"/>
      <c r="C311" s="265"/>
      <c r="D311" s="244" t="s">
        <v>169</v>
      </c>
      <c r="E311" s="266" t="s">
        <v>19</v>
      </c>
      <c r="F311" s="267" t="s">
        <v>226</v>
      </c>
      <c r="G311" s="265"/>
      <c r="H311" s="268">
        <v>8.25</v>
      </c>
      <c r="I311" s="269"/>
      <c r="J311" s="265"/>
      <c r="K311" s="265"/>
      <c r="L311" s="270"/>
      <c r="M311" s="271"/>
      <c r="N311" s="272"/>
      <c r="O311" s="272"/>
      <c r="P311" s="272"/>
      <c r="Q311" s="272"/>
      <c r="R311" s="272"/>
      <c r="S311" s="272"/>
      <c r="T311" s="273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74" t="s">
        <v>169</v>
      </c>
      <c r="AU311" s="274" t="s">
        <v>84</v>
      </c>
      <c r="AV311" s="14" t="s">
        <v>167</v>
      </c>
      <c r="AW311" s="14" t="s">
        <v>37</v>
      </c>
      <c r="AX311" s="14" t="s">
        <v>82</v>
      </c>
      <c r="AY311" s="274" t="s">
        <v>160</v>
      </c>
    </row>
    <row r="312" s="2" customFormat="1" ht="24" customHeight="1">
      <c r="A312" s="39"/>
      <c r="B312" s="40"/>
      <c r="C312" s="229" t="s">
        <v>520</v>
      </c>
      <c r="D312" s="229" t="s">
        <v>162</v>
      </c>
      <c r="E312" s="230" t="s">
        <v>521</v>
      </c>
      <c r="F312" s="231" t="s">
        <v>522</v>
      </c>
      <c r="G312" s="232" t="s">
        <v>165</v>
      </c>
      <c r="H312" s="233">
        <v>3.4700000000000002</v>
      </c>
      <c r="I312" s="234"/>
      <c r="J312" s="235">
        <f>ROUND(I312*H312,2)</f>
        <v>0</v>
      </c>
      <c r="K312" s="231" t="s">
        <v>166</v>
      </c>
      <c r="L312" s="45"/>
      <c r="M312" s="236" t="s">
        <v>19</v>
      </c>
      <c r="N312" s="237" t="s">
        <v>46</v>
      </c>
      <c r="O312" s="85"/>
      <c r="P312" s="238">
        <f>O312*H312</f>
        <v>0</v>
      </c>
      <c r="Q312" s="238">
        <v>2.45329</v>
      </c>
      <c r="R312" s="238">
        <f>Q312*H312</f>
        <v>8.5129163000000005</v>
      </c>
      <c r="S312" s="238">
        <v>0</v>
      </c>
      <c r="T312" s="239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40" t="s">
        <v>167</v>
      </c>
      <c r="AT312" s="240" t="s">
        <v>162</v>
      </c>
      <c r="AU312" s="240" t="s">
        <v>84</v>
      </c>
      <c r="AY312" s="18" t="s">
        <v>160</v>
      </c>
      <c r="BE312" s="241">
        <f>IF(N312="základní",J312,0)</f>
        <v>0</v>
      </c>
      <c r="BF312" s="241">
        <f>IF(N312="snížená",J312,0)</f>
        <v>0</v>
      </c>
      <c r="BG312" s="241">
        <f>IF(N312="zákl. přenesená",J312,0)</f>
        <v>0</v>
      </c>
      <c r="BH312" s="241">
        <f>IF(N312="sníž. přenesená",J312,0)</f>
        <v>0</v>
      </c>
      <c r="BI312" s="241">
        <f>IF(N312="nulová",J312,0)</f>
        <v>0</v>
      </c>
      <c r="BJ312" s="18" t="s">
        <v>82</v>
      </c>
      <c r="BK312" s="241">
        <f>ROUND(I312*H312,2)</f>
        <v>0</v>
      </c>
      <c r="BL312" s="18" t="s">
        <v>167</v>
      </c>
      <c r="BM312" s="240" t="s">
        <v>523</v>
      </c>
    </row>
    <row r="313" s="15" customFormat="1">
      <c r="A313" s="15"/>
      <c r="B313" s="275"/>
      <c r="C313" s="276"/>
      <c r="D313" s="244" t="s">
        <v>169</v>
      </c>
      <c r="E313" s="277" t="s">
        <v>19</v>
      </c>
      <c r="F313" s="278" t="s">
        <v>524</v>
      </c>
      <c r="G313" s="276"/>
      <c r="H313" s="277" t="s">
        <v>19</v>
      </c>
      <c r="I313" s="279"/>
      <c r="J313" s="276"/>
      <c r="K313" s="276"/>
      <c r="L313" s="280"/>
      <c r="M313" s="281"/>
      <c r="N313" s="282"/>
      <c r="O313" s="282"/>
      <c r="P313" s="282"/>
      <c r="Q313" s="282"/>
      <c r="R313" s="282"/>
      <c r="S313" s="282"/>
      <c r="T313" s="283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84" t="s">
        <v>169</v>
      </c>
      <c r="AU313" s="284" t="s">
        <v>84</v>
      </c>
      <c r="AV313" s="15" t="s">
        <v>82</v>
      </c>
      <c r="AW313" s="15" t="s">
        <v>37</v>
      </c>
      <c r="AX313" s="15" t="s">
        <v>75</v>
      </c>
      <c r="AY313" s="284" t="s">
        <v>160</v>
      </c>
    </row>
    <row r="314" s="13" customFormat="1">
      <c r="A314" s="13"/>
      <c r="B314" s="242"/>
      <c r="C314" s="243"/>
      <c r="D314" s="244" t="s">
        <v>169</v>
      </c>
      <c r="E314" s="245" t="s">
        <v>19</v>
      </c>
      <c r="F314" s="246" t="s">
        <v>525</v>
      </c>
      <c r="G314" s="243"/>
      <c r="H314" s="247">
        <v>1.192</v>
      </c>
      <c r="I314" s="248"/>
      <c r="J314" s="243"/>
      <c r="K314" s="243"/>
      <c r="L314" s="249"/>
      <c r="M314" s="250"/>
      <c r="N314" s="251"/>
      <c r="O314" s="251"/>
      <c r="P314" s="251"/>
      <c r="Q314" s="251"/>
      <c r="R314" s="251"/>
      <c r="S314" s="251"/>
      <c r="T314" s="25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53" t="s">
        <v>169</v>
      </c>
      <c r="AU314" s="253" t="s">
        <v>84</v>
      </c>
      <c r="AV314" s="13" t="s">
        <v>84</v>
      </c>
      <c r="AW314" s="13" t="s">
        <v>37</v>
      </c>
      <c r="AX314" s="13" t="s">
        <v>75</v>
      </c>
      <c r="AY314" s="253" t="s">
        <v>160</v>
      </c>
    </row>
    <row r="315" s="13" customFormat="1">
      <c r="A315" s="13"/>
      <c r="B315" s="242"/>
      <c r="C315" s="243"/>
      <c r="D315" s="244" t="s">
        <v>169</v>
      </c>
      <c r="E315" s="245" t="s">
        <v>19</v>
      </c>
      <c r="F315" s="246" t="s">
        <v>526</v>
      </c>
      <c r="G315" s="243"/>
      <c r="H315" s="247">
        <v>0.36799999999999999</v>
      </c>
      <c r="I315" s="248"/>
      <c r="J315" s="243"/>
      <c r="K315" s="243"/>
      <c r="L315" s="249"/>
      <c r="M315" s="250"/>
      <c r="N315" s="251"/>
      <c r="O315" s="251"/>
      <c r="P315" s="251"/>
      <c r="Q315" s="251"/>
      <c r="R315" s="251"/>
      <c r="S315" s="251"/>
      <c r="T315" s="25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53" t="s">
        <v>169</v>
      </c>
      <c r="AU315" s="253" t="s">
        <v>84</v>
      </c>
      <c r="AV315" s="13" t="s">
        <v>84</v>
      </c>
      <c r="AW315" s="13" t="s">
        <v>37</v>
      </c>
      <c r="AX315" s="13" t="s">
        <v>75</v>
      </c>
      <c r="AY315" s="253" t="s">
        <v>160</v>
      </c>
    </row>
    <row r="316" s="13" customFormat="1">
      <c r="A316" s="13"/>
      <c r="B316" s="242"/>
      <c r="C316" s="243"/>
      <c r="D316" s="244" t="s">
        <v>169</v>
      </c>
      <c r="E316" s="245" t="s">
        <v>19</v>
      </c>
      <c r="F316" s="246" t="s">
        <v>527</v>
      </c>
      <c r="G316" s="243"/>
      <c r="H316" s="247">
        <v>0.13200000000000001</v>
      </c>
      <c r="I316" s="248"/>
      <c r="J316" s="243"/>
      <c r="K316" s="243"/>
      <c r="L316" s="249"/>
      <c r="M316" s="250"/>
      <c r="N316" s="251"/>
      <c r="O316" s="251"/>
      <c r="P316" s="251"/>
      <c r="Q316" s="251"/>
      <c r="R316" s="251"/>
      <c r="S316" s="251"/>
      <c r="T316" s="25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53" t="s">
        <v>169</v>
      </c>
      <c r="AU316" s="253" t="s">
        <v>84</v>
      </c>
      <c r="AV316" s="13" t="s">
        <v>84</v>
      </c>
      <c r="AW316" s="13" t="s">
        <v>37</v>
      </c>
      <c r="AX316" s="13" t="s">
        <v>75</v>
      </c>
      <c r="AY316" s="253" t="s">
        <v>160</v>
      </c>
    </row>
    <row r="317" s="13" customFormat="1">
      <c r="A317" s="13"/>
      <c r="B317" s="242"/>
      <c r="C317" s="243"/>
      <c r="D317" s="244" t="s">
        <v>169</v>
      </c>
      <c r="E317" s="245" t="s">
        <v>19</v>
      </c>
      <c r="F317" s="246" t="s">
        <v>528</v>
      </c>
      <c r="G317" s="243"/>
      <c r="H317" s="247">
        <v>0.13200000000000001</v>
      </c>
      <c r="I317" s="248"/>
      <c r="J317" s="243"/>
      <c r="K317" s="243"/>
      <c r="L317" s="249"/>
      <c r="M317" s="250"/>
      <c r="N317" s="251"/>
      <c r="O317" s="251"/>
      <c r="P317" s="251"/>
      <c r="Q317" s="251"/>
      <c r="R317" s="251"/>
      <c r="S317" s="251"/>
      <c r="T317" s="25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53" t="s">
        <v>169</v>
      </c>
      <c r="AU317" s="253" t="s">
        <v>84</v>
      </c>
      <c r="AV317" s="13" t="s">
        <v>84</v>
      </c>
      <c r="AW317" s="13" t="s">
        <v>37</v>
      </c>
      <c r="AX317" s="13" t="s">
        <v>75</v>
      </c>
      <c r="AY317" s="253" t="s">
        <v>160</v>
      </c>
    </row>
    <row r="318" s="13" customFormat="1">
      <c r="A318" s="13"/>
      <c r="B318" s="242"/>
      <c r="C318" s="243"/>
      <c r="D318" s="244" t="s">
        <v>169</v>
      </c>
      <c r="E318" s="245" t="s">
        <v>19</v>
      </c>
      <c r="F318" s="246" t="s">
        <v>529</v>
      </c>
      <c r="G318" s="243"/>
      <c r="H318" s="247">
        <v>0.33000000000000002</v>
      </c>
      <c r="I318" s="248"/>
      <c r="J318" s="243"/>
      <c r="K318" s="243"/>
      <c r="L318" s="249"/>
      <c r="M318" s="250"/>
      <c r="N318" s="251"/>
      <c r="O318" s="251"/>
      <c r="P318" s="251"/>
      <c r="Q318" s="251"/>
      <c r="R318" s="251"/>
      <c r="S318" s="251"/>
      <c r="T318" s="25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53" t="s">
        <v>169</v>
      </c>
      <c r="AU318" s="253" t="s">
        <v>84</v>
      </c>
      <c r="AV318" s="13" t="s">
        <v>84</v>
      </c>
      <c r="AW318" s="13" t="s">
        <v>37</v>
      </c>
      <c r="AX318" s="13" t="s">
        <v>75</v>
      </c>
      <c r="AY318" s="253" t="s">
        <v>160</v>
      </c>
    </row>
    <row r="319" s="13" customFormat="1">
      <c r="A319" s="13"/>
      <c r="B319" s="242"/>
      <c r="C319" s="243"/>
      <c r="D319" s="244" t="s">
        <v>169</v>
      </c>
      <c r="E319" s="245" t="s">
        <v>19</v>
      </c>
      <c r="F319" s="246" t="s">
        <v>530</v>
      </c>
      <c r="G319" s="243"/>
      <c r="H319" s="247">
        <v>0.30599999999999999</v>
      </c>
      <c r="I319" s="248"/>
      <c r="J319" s="243"/>
      <c r="K319" s="243"/>
      <c r="L319" s="249"/>
      <c r="M319" s="250"/>
      <c r="N319" s="251"/>
      <c r="O319" s="251"/>
      <c r="P319" s="251"/>
      <c r="Q319" s="251"/>
      <c r="R319" s="251"/>
      <c r="S319" s="251"/>
      <c r="T319" s="25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53" t="s">
        <v>169</v>
      </c>
      <c r="AU319" s="253" t="s">
        <v>84</v>
      </c>
      <c r="AV319" s="13" t="s">
        <v>84</v>
      </c>
      <c r="AW319" s="13" t="s">
        <v>37</v>
      </c>
      <c r="AX319" s="13" t="s">
        <v>75</v>
      </c>
      <c r="AY319" s="253" t="s">
        <v>160</v>
      </c>
    </row>
    <row r="320" s="13" customFormat="1">
      <c r="A320" s="13"/>
      <c r="B320" s="242"/>
      <c r="C320" s="243"/>
      <c r="D320" s="244" t="s">
        <v>169</v>
      </c>
      <c r="E320" s="245" t="s">
        <v>19</v>
      </c>
      <c r="F320" s="246" t="s">
        <v>531</v>
      </c>
      <c r="G320" s="243"/>
      <c r="H320" s="247">
        <v>0.13</v>
      </c>
      <c r="I320" s="248"/>
      <c r="J320" s="243"/>
      <c r="K320" s="243"/>
      <c r="L320" s="249"/>
      <c r="M320" s="250"/>
      <c r="N320" s="251"/>
      <c r="O320" s="251"/>
      <c r="P320" s="251"/>
      <c r="Q320" s="251"/>
      <c r="R320" s="251"/>
      <c r="S320" s="251"/>
      <c r="T320" s="25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53" t="s">
        <v>169</v>
      </c>
      <c r="AU320" s="253" t="s">
        <v>84</v>
      </c>
      <c r="AV320" s="13" t="s">
        <v>84</v>
      </c>
      <c r="AW320" s="13" t="s">
        <v>37</v>
      </c>
      <c r="AX320" s="13" t="s">
        <v>75</v>
      </c>
      <c r="AY320" s="253" t="s">
        <v>160</v>
      </c>
    </row>
    <row r="321" s="13" customFormat="1">
      <c r="A321" s="13"/>
      <c r="B321" s="242"/>
      <c r="C321" s="243"/>
      <c r="D321" s="244" t="s">
        <v>169</v>
      </c>
      <c r="E321" s="245" t="s">
        <v>19</v>
      </c>
      <c r="F321" s="246" t="s">
        <v>532</v>
      </c>
      <c r="G321" s="243"/>
      <c r="H321" s="247">
        <v>0.53200000000000003</v>
      </c>
      <c r="I321" s="248"/>
      <c r="J321" s="243"/>
      <c r="K321" s="243"/>
      <c r="L321" s="249"/>
      <c r="M321" s="250"/>
      <c r="N321" s="251"/>
      <c r="O321" s="251"/>
      <c r="P321" s="251"/>
      <c r="Q321" s="251"/>
      <c r="R321" s="251"/>
      <c r="S321" s="251"/>
      <c r="T321" s="25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53" t="s">
        <v>169</v>
      </c>
      <c r="AU321" s="253" t="s">
        <v>84</v>
      </c>
      <c r="AV321" s="13" t="s">
        <v>84</v>
      </c>
      <c r="AW321" s="13" t="s">
        <v>37</v>
      </c>
      <c r="AX321" s="13" t="s">
        <v>75</v>
      </c>
      <c r="AY321" s="253" t="s">
        <v>160</v>
      </c>
    </row>
    <row r="322" s="13" customFormat="1">
      <c r="A322" s="13"/>
      <c r="B322" s="242"/>
      <c r="C322" s="243"/>
      <c r="D322" s="244" t="s">
        <v>169</v>
      </c>
      <c r="E322" s="245" t="s">
        <v>19</v>
      </c>
      <c r="F322" s="246" t="s">
        <v>533</v>
      </c>
      <c r="G322" s="243"/>
      <c r="H322" s="247">
        <v>0.34799999999999998</v>
      </c>
      <c r="I322" s="248"/>
      <c r="J322" s="243"/>
      <c r="K322" s="243"/>
      <c r="L322" s="249"/>
      <c r="M322" s="250"/>
      <c r="N322" s="251"/>
      <c r="O322" s="251"/>
      <c r="P322" s="251"/>
      <c r="Q322" s="251"/>
      <c r="R322" s="251"/>
      <c r="S322" s="251"/>
      <c r="T322" s="25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3" t="s">
        <v>169</v>
      </c>
      <c r="AU322" s="253" t="s">
        <v>84</v>
      </c>
      <c r="AV322" s="13" t="s">
        <v>84</v>
      </c>
      <c r="AW322" s="13" t="s">
        <v>37</v>
      </c>
      <c r="AX322" s="13" t="s">
        <v>75</v>
      </c>
      <c r="AY322" s="253" t="s">
        <v>160</v>
      </c>
    </row>
    <row r="323" s="14" customFormat="1">
      <c r="A323" s="14"/>
      <c r="B323" s="264"/>
      <c r="C323" s="265"/>
      <c r="D323" s="244" t="s">
        <v>169</v>
      </c>
      <c r="E323" s="266" t="s">
        <v>19</v>
      </c>
      <c r="F323" s="267" t="s">
        <v>226</v>
      </c>
      <c r="G323" s="265"/>
      <c r="H323" s="268">
        <v>3.4700000000000002</v>
      </c>
      <c r="I323" s="269"/>
      <c r="J323" s="265"/>
      <c r="K323" s="265"/>
      <c r="L323" s="270"/>
      <c r="M323" s="271"/>
      <c r="N323" s="272"/>
      <c r="O323" s="272"/>
      <c r="P323" s="272"/>
      <c r="Q323" s="272"/>
      <c r="R323" s="272"/>
      <c r="S323" s="272"/>
      <c r="T323" s="273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74" t="s">
        <v>169</v>
      </c>
      <c r="AU323" s="274" t="s">
        <v>84</v>
      </c>
      <c r="AV323" s="14" t="s">
        <v>167</v>
      </c>
      <c r="AW323" s="14" t="s">
        <v>37</v>
      </c>
      <c r="AX323" s="14" t="s">
        <v>82</v>
      </c>
      <c r="AY323" s="274" t="s">
        <v>160</v>
      </c>
    </row>
    <row r="324" s="2" customFormat="1" ht="24" customHeight="1">
      <c r="A324" s="39"/>
      <c r="B324" s="40"/>
      <c r="C324" s="229" t="s">
        <v>534</v>
      </c>
      <c r="D324" s="229" t="s">
        <v>162</v>
      </c>
      <c r="E324" s="230" t="s">
        <v>535</v>
      </c>
      <c r="F324" s="231" t="s">
        <v>536</v>
      </c>
      <c r="G324" s="232" t="s">
        <v>165</v>
      </c>
      <c r="H324" s="233">
        <v>4.7110000000000003</v>
      </c>
      <c r="I324" s="234"/>
      <c r="J324" s="235">
        <f>ROUND(I324*H324,2)</f>
        <v>0</v>
      </c>
      <c r="K324" s="231" t="s">
        <v>166</v>
      </c>
      <c r="L324" s="45"/>
      <c r="M324" s="236" t="s">
        <v>19</v>
      </c>
      <c r="N324" s="237" t="s">
        <v>46</v>
      </c>
      <c r="O324" s="85"/>
      <c r="P324" s="238">
        <f>O324*H324</f>
        <v>0</v>
      </c>
      <c r="Q324" s="238">
        <v>2.45329</v>
      </c>
      <c r="R324" s="238">
        <f>Q324*H324</f>
        <v>11.55744919</v>
      </c>
      <c r="S324" s="238">
        <v>0</v>
      </c>
      <c r="T324" s="239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40" t="s">
        <v>167</v>
      </c>
      <c r="AT324" s="240" t="s">
        <v>162</v>
      </c>
      <c r="AU324" s="240" t="s">
        <v>84</v>
      </c>
      <c r="AY324" s="18" t="s">
        <v>160</v>
      </c>
      <c r="BE324" s="241">
        <f>IF(N324="základní",J324,0)</f>
        <v>0</v>
      </c>
      <c r="BF324" s="241">
        <f>IF(N324="snížená",J324,0)</f>
        <v>0</v>
      </c>
      <c r="BG324" s="241">
        <f>IF(N324="zákl. přenesená",J324,0)</f>
        <v>0</v>
      </c>
      <c r="BH324" s="241">
        <f>IF(N324="sníž. přenesená",J324,0)</f>
        <v>0</v>
      </c>
      <c r="BI324" s="241">
        <f>IF(N324="nulová",J324,0)</f>
        <v>0</v>
      </c>
      <c r="BJ324" s="18" t="s">
        <v>82</v>
      </c>
      <c r="BK324" s="241">
        <f>ROUND(I324*H324,2)</f>
        <v>0</v>
      </c>
      <c r="BL324" s="18" t="s">
        <v>167</v>
      </c>
      <c r="BM324" s="240" t="s">
        <v>537</v>
      </c>
    </row>
    <row r="325" s="13" customFormat="1">
      <c r="A325" s="13"/>
      <c r="B325" s="242"/>
      <c r="C325" s="243"/>
      <c r="D325" s="244" t="s">
        <v>169</v>
      </c>
      <c r="E325" s="245" t="s">
        <v>19</v>
      </c>
      <c r="F325" s="246" t="s">
        <v>538</v>
      </c>
      <c r="G325" s="243"/>
      <c r="H325" s="247">
        <v>3.1040000000000001</v>
      </c>
      <c r="I325" s="248"/>
      <c r="J325" s="243"/>
      <c r="K325" s="243"/>
      <c r="L325" s="249"/>
      <c r="M325" s="250"/>
      <c r="N325" s="251"/>
      <c r="O325" s="251"/>
      <c r="P325" s="251"/>
      <c r="Q325" s="251"/>
      <c r="R325" s="251"/>
      <c r="S325" s="251"/>
      <c r="T325" s="25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53" t="s">
        <v>169</v>
      </c>
      <c r="AU325" s="253" t="s">
        <v>84</v>
      </c>
      <c r="AV325" s="13" t="s">
        <v>84</v>
      </c>
      <c r="AW325" s="13" t="s">
        <v>37</v>
      </c>
      <c r="AX325" s="13" t="s">
        <v>75</v>
      </c>
      <c r="AY325" s="253" t="s">
        <v>160</v>
      </c>
    </row>
    <row r="326" s="13" customFormat="1">
      <c r="A326" s="13"/>
      <c r="B326" s="242"/>
      <c r="C326" s="243"/>
      <c r="D326" s="244" t="s">
        <v>169</v>
      </c>
      <c r="E326" s="245" t="s">
        <v>19</v>
      </c>
      <c r="F326" s="246" t="s">
        <v>539</v>
      </c>
      <c r="G326" s="243"/>
      <c r="H326" s="247">
        <v>1.4870000000000001</v>
      </c>
      <c r="I326" s="248"/>
      <c r="J326" s="243"/>
      <c r="K326" s="243"/>
      <c r="L326" s="249"/>
      <c r="M326" s="250"/>
      <c r="N326" s="251"/>
      <c r="O326" s="251"/>
      <c r="P326" s="251"/>
      <c r="Q326" s="251"/>
      <c r="R326" s="251"/>
      <c r="S326" s="251"/>
      <c r="T326" s="25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53" t="s">
        <v>169</v>
      </c>
      <c r="AU326" s="253" t="s">
        <v>84</v>
      </c>
      <c r="AV326" s="13" t="s">
        <v>84</v>
      </c>
      <c r="AW326" s="13" t="s">
        <v>37</v>
      </c>
      <c r="AX326" s="13" t="s">
        <v>75</v>
      </c>
      <c r="AY326" s="253" t="s">
        <v>160</v>
      </c>
    </row>
    <row r="327" s="13" customFormat="1">
      <c r="A327" s="13"/>
      <c r="B327" s="242"/>
      <c r="C327" s="243"/>
      <c r="D327" s="244" t="s">
        <v>169</v>
      </c>
      <c r="E327" s="245" t="s">
        <v>19</v>
      </c>
      <c r="F327" s="246" t="s">
        <v>540</v>
      </c>
      <c r="G327" s="243"/>
      <c r="H327" s="247">
        <v>0.12</v>
      </c>
      <c r="I327" s="248"/>
      <c r="J327" s="243"/>
      <c r="K327" s="243"/>
      <c r="L327" s="249"/>
      <c r="M327" s="250"/>
      <c r="N327" s="251"/>
      <c r="O327" s="251"/>
      <c r="P327" s="251"/>
      <c r="Q327" s="251"/>
      <c r="R327" s="251"/>
      <c r="S327" s="251"/>
      <c r="T327" s="25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53" t="s">
        <v>169</v>
      </c>
      <c r="AU327" s="253" t="s">
        <v>84</v>
      </c>
      <c r="AV327" s="13" t="s">
        <v>84</v>
      </c>
      <c r="AW327" s="13" t="s">
        <v>37</v>
      </c>
      <c r="AX327" s="13" t="s">
        <v>75</v>
      </c>
      <c r="AY327" s="253" t="s">
        <v>160</v>
      </c>
    </row>
    <row r="328" s="14" customFormat="1">
      <c r="A328" s="14"/>
      <c r="B328" s="264"/>
      <c r="C328" s="265"/>
      <c r="D328" s="244" t="s">
        <v>169</v>
      </c>
      <c r="E328" s="266" t="s">
        <v>19</v>
      </c>
      <c r="F328" s="267" t="s">
        <v>226</v>
      </c>
      <c r="G328" s="265"/>
      <c r="H328" s="268">
        <v>4.7110000000000003</v>
      </c>
      <c r="I328" s="269"/>
      <c r="J328" s="265"/>
      <c r="K328" s="265"/>
      <c r="L328" s="270"/>
      <c r="M328" s="271"/>
      <c r="N328" s="272"/>
      <c r="O328" s="272"/>
      <c r="P328" s="272"/>
      <c r="Q328" s="272"/>
      <c r="R328" s="272"/>
      <c r="S328" s="272"/>
      <c r="T328" s="273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74" t="s">
        <v>169</v>
      </c>
      <c r="AU328" s="274" t="s">
        <v>84</v>
      </c>
      <c r="AV328" s="14" t="s">
        <v>167</v>
      </c>
      <c r="AW328" s="14" t="s">
        <v>37</v>
      </c>
      <c r="AX328" s="14" t="s">
        <v>82</v>
      </c>
      <c r="AY328" s="274" t="s">
        <v>160</v>
      </c>
    </row>
    <row r="329" s="2" customFormat="1" ht="24" customHeight="1">
      <c r="A329" s="39"/>
      <c r="B329" s="40"/>
      <c r="C329" s="229" t="s">
        <v>541</v>
      </c>
      <c r="D329" s="229" t="s">
        <v>162</v>
      </c>
      <c r="E329" s="230" t="s">
        <v>542</v>
      </c>
      <c r="F329" s="231" t="s">
        <v>543</v>
      </c>
      <c r="G329" s="232" t="s">
        <v>165</v>
      </c>
      <c r="H329" s="233">
        <v>3.4700000000000002</v>
      </c>
      <c r="I329" s="234"/>
      <c r="J329" s="235">
        <f>ROUND(I329*H329,2)</f>
        <v>0</v>
      </c>
      <c r="K329" s="231" t="s">
        <v>166</v>
      </c>
      <c r="L329" s="45"/>
      <c r="M329" s="236" t="s">
        <v>19</v>
      </c>
      <c r="N329" s="237" t="s">
        <v>46</v>
      </c>
      <c r="O329" s="85"/>
      <c r="P329" s="238">
        <f>O329*H329</f>
        <v>0</v>
      </c>
      <c r="Q329" s="238">
        <v>0</v>
      </c>
      <c r="R329" s="238">
        <f>Q329*H329</f>
        <v>0</v>
      </c>
      <c r="S329" s="238">
        <v>0</v>
      </c>
      <c r="T329" s="239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40" t="s">
        <v>167</v>
      </c>
      <c r="AT329" s="240" t="s">
        <v>162</v>
      </c>
      <c r="AU329" s="240" t="s">
        <v>84</v>
      </c>
      <c r="AY329" s="18" t="s">
        <v>160</v>
      </c>
      <c r="BE329" s="241">
        <f>IF(N329="základní",J329,0)</f>
        <v>0</v>
      </c>
      <c r="BF329" s="241">
        <f>IF(N329="snížená",J329,0)</f>
        <v>0</v>
      </c>
      <c r="BG329" s="241">
        <f>IF(N329="zákl. přenesená",J329,0)</f>
        <v>0</v>
      </c>
      <c r="BH329" s="241">
        <f>IF(N329="sníž. přenesená",J329,0)</f>
        <v>0</v>
      </c>
      <c r="BI329" s="241">
        <f>IF(N329="nulová",J329,0)</f>
        <v>0</v>
      </c>
      <c r="BJ329" s="18" t="s">
        <v>82</v>
      </c>
      <c r="BK329" s="241">
        <f>ROUND(I329*H329,2)</f>
        <v>0</v>
      </c>
      <c r="BL329" s="18" t="s">
        <v>167</v>
      </c>
      <c r="BM329" s="240" t="s">
        <v>544</v>
      </c>
    </row>
    <row r="330" s="2" customFormat="1" ht="24" customHeight="1">
      <c r="A330" s="39"/>
      <c r="B330" s="40"/>
      <c r="C330" s="229" t="s">
        <v>545</v>
      </c>
      <c r="D330" s="229" t="s">
        <v>162</v>
      </c>
      <c r="E330" s="230" t="s">
        <v>546</v>
      </c>
      <c r="F330" s="231" t="s">
        <v>547</v>
      </c>
      <c r="G330" s="232" t="s">
        <v>165</v>
      </c>
      <c r="H330" s="233">
        <v>1.746</v>
      </c>
      <c r="I330" s="234"/>
      <c r="J330" s="235">
        <f>ROUND(I330*H330,2)</f>
        <v>0</v>
      </c>
      <c r="K330" s="231" t="s">
        <v>166</v>
      </c>
      <c r="L330" s="45"/>
      <c r="M330" s="236" t="s">
        <v>19</v>
      </c>
      <c r="N330" s="237" t="s">
        <v>46</v>
      </c>
      <c r="O330" s="85"/>
      <c r="P330" s="238">
        <f>O330*H330</f>
        <v>0</v>
      </c>
      <c r="Q330" s="238">
        <v>0</v>
      </c>
      <c r="R330" s="238">
        <f>Q330*H330</f>
        <v>0</v>
      </c>
      <c r="S330" s="238">
        <v>0</v>
      </c>
      <c r="T330" s="239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40" t="s">
        <v>167</v>
      </c>
      <c r="AT330" s="240" t="s">
        <v>162</v>
      </c>
      <c r="AU330" s="240" t="s">
        <v>84</v>
      </c>
      <c r="AY330" s="18" t="s">
        <v>160</v>
      </c>
      <c r="BE330" s="241">
        <f>IF(N330="základní",J330,0)</f>
        <v>0</v>
      </c>
      <c r="BF330" s="241">
        <f>IF(N330="snížená",J330,0)</f>
        <v>0</v>
      </c>
      <c r="BG330" s="241">
        <f>IF(N330="zákl. přenesená",J330,0)</f>
        <v>0</v>
      </c>
      <c r="BH330" s="241">
        <f>IF(N330="sníž. přenesená",J330,0)</f>
        <v>0</v>
      </c>
      <c r="BI330" s="241">
        <f>IF(N330="nulová",J330,0)</f>
        <v>0</v>
      </c>
      <c r="BJ330" s="18" t="s">
        <v>82</v>
      </c>
      <c r="BK330" s="241">
        <f>ROUND(I330*H330,2)</f>
        <v>0</v>
      </c>
      <c r="BL330" s="18" t="s">
        <v>167</v>
      </c>
      <c r="BM330" s="240" t="s">
        <v>548</v>
      </c>
    </row>
    <row r="331" s="13" customFormat="1">
      <c r="A331" s="13"/>
      <c r="B331" s="242"/>
      <c r="C331" s="243"/>
      <c r="D331" s="244" t="s">
        <v>169</v>
      </c>
      <c r="E331" s="245" t="s">
        <v>19</v>
      </c>
      <c r="F331" s="246" t="s">
        <v>526</v>
      </c>
      <c r="G331" s="243"/>
      <c r="H331" s="247">
        <v>0.36799999999999999</v>
      </c>
      <c r="I331" s="248"/>
      <c r="J331" s="243"/>
      <c r="K331" s="243"/>
      <c r="L331" s="249"/>
      <c r="M331" s="250"/>
      <c r="N331" s="251"/>
      <c r="O331" s="251"/>
      <c r="P331" s="251"/>
      <c r="Q331" s="251"/>
      <c r="R331" s="251"/>
      <c r="S331" s="251"/>
      <c r="T331" s="25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53" t="s">
        <v>169</v>
      </c>
      <c r="AU331" s="253" t="s">
        <v>84</v>
      </c>
      <c r="AV331" s="13" t="s">
        <v>84</v>
      </c>
      <c r="AW331" s="13" t="s">
        <v>37</v>
      </c>
      <c r="AX331" s="13" t="s">
        <v>75</v>
      </c>
      <c r="AY331" s="253" t="s">
        <v>160</v>
      </c>
    </row>
    <row r="332" s="13" customFormat="1">
      <c r="A332" s="13"/>
      <c r="B332" s="242"/>
      <c r="C332" s="243"/>
      <c r="D332" s="244" t="s">
        <v>169</v>
      </c>
      <c r="E332" s="245" t="s">
        <v>19</v>
      </c>
      <c r="F332" s="246" t="s">
        <v>527</v>
      </c>
      <c r="G332" s="243"/>
      <c r="H332" s="247">
        <v>0.13200000000000001</v>
      </c>
      <c r="I332" s="248"/>
      <c r="J332" s="243"/>
      <c r="K332" s="243"/>
      <c r="L332" s="249"/>
      <c r="M332" s="250"/>
      <c r="N332" s="251"/>
      <c r="O332" s="251"/>
      <c r="P332" s="251"/>
      <c r="Q332" s="251"/>
      <c r="R332" s="251"/>
      <c r="S332" s="251"/>
      <c r="T332" s="25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53" t="s">
        <v>169</v>
      </c>
      <c r="AU332" s="253" t="s">
        <v>84</v>
      </c>
      <c r="AV332" s="13" t="s">
        <v>84</v>
      </c>
      <c r="AW332" s="13" t="s">
        <v>37</v>
      </c>
      <c r="AX332" s="13" t="s">
        <v>75</v>
      </c>
      <c r="AY332" s="253" t="s">
        <v>160</v>
      </c>
    </row>
    <row r="333" s="13" customFormat="1">
      <c r="A333" s="13"/>
      <c r="B333" s="242"/>
      <c r="C333" s="243"/>
      <c r="D333" s="244" t="s">
        <v>169</v>
      </c>
      <c r="E333" s="245" t="s">
        <v>19</v>
      </c>
      <c r="F333" s="246" t="s">
        <v>528</v>
      </c>
      <c r="G333" s="243"/>
      <c r="H333" s="247">
        <v>0.13200000000000001</v>
      </c>
      <c r="I333" s="248"/>
      <c r="J333" s="243"/>
      <c r="K333" s="243"/>
      <c r="L333" s="249"/>
      <c r="M333" s="250"/>
      <c r="N333" s="251"/>
      <c r="O333" s="251"/>
      <c r="P333" s="251"/>
      <c r="Q333" s="251"/>
      <c r="R333" s="251"/>
      <c r="S333" s="251"/>
      <c r="T333" s="252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53" t="s">
        <v>169</v>
      </c>
      <c r="AU333" s="253" t="s">
        <v>84</v>
      </c>
      <c r="AV333" s="13" t="s">
        <v>84</v>
      </c>
      <c r="AW333" s="13" t="s">
        <v>37</v>
      </c>
      <c r="AX333" s="13" t="s">
        <v>75</v>
      </c>
      <c r="AY333" s="253" t="s">
        <v>160</v>
      </c>
    </row>
    <row r="334" s="13" customFormat="1">
      <c r="A334" s="13"/>
      <c r="B334" s="242"/>
      <c r="C334" s="243"/>
      <c r="D334" s="244" t="s">
        <v>169</v>
      </c>
      <c r="E334" s="245" t="s">
        <v>19</v>
      </c>
      <c r="F334" s="246" t="s">
        <v>529</v>
      </c>
      <c r="G334" s="243"/>
      <c r="H334" s="247">
        <v>0.33000000000000002</v>
      </c>
      <c r="I334" s="248"/>
      <c r="J334" s="243"/>
      <c r="K334" s="243"/>
      <c r="L334" s="249"/>
      <c r="M334" s="250"/>
      <c r="N334" s="251"/>
      <c r="O334" s="251"/>
      <c r="P334" s="251"/>
      <c r="Q334" s="251"/>
      <c r="R334" s="251"/>
      <c r="S334" s="251"/>
      <c r="T334" s="25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53" t="s">
        <v>169</v>
      </c>
      <c r="AU334" s="253" t="s">
        <v>84</v>
      </c>
      <c r="AV334" s="13" t="s">
        <v>84</v>
      </c>
      <c r="AW334" s="13" t="s">
        <v>37</v>
      </c>
      <c r="AX334" s="13" t="s">
        <v>75</v>
      </c>
      <c r="AY334" s="253" t="s">
        <v>160</v>
      </c>
    </row>
    <row r="335" s="13" customFormat="1">
      <c r="A335" s="13"/>
      <c r="B335" s="242"/>
      <c r="C335" s="243"/>
      <c r="D335" s="244" t="s">
        <v>169</v>
      </c>
      <c r="E335" s="245" t="s">
        <v>19</v>
      </c>
      <c r="F335" s="246" t="s">
        <v>530</v>
      </c>
      <c r="G335" s="243"/>
      <c r="H335" s="247">
        <v>0.30599999999999999</v>
      </c>
      <c r="I335" s="248"/>
      <c r="J335" s="243"/>
      <c r="K335" s="243"/>
      <c r="L335" s="249"/>
      <c r="M335" s="250"/>
      <c r="N335" s="251"/>
      <c r="O335" s="251"/>
      <c r="P335" s="251"/>
      <c r="Q335" s="251"/>
      <c r="R335" s="251"/>
      <c r="S335" s="251"/>
      <c r="T335" s="25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53" t="s">
        <v>169</v>
      </c>
      <c r="AU335" s="253" t="s">
        <v>84</v>
      </c>
      <c r="AV335" s="13" t="s">
        <v>84</v>
      </c>
      <c r="AW335" s="13" t="s">
        <v>37</v>
      </c>
      <c r="AX335" s="13" t="s">
        <v>75</v>
      </c>
      <c r="AY335" s="253" t="s">
        <v>160</v>
      </c>
    </row>
    <row r="336" s="13" customFormat="1">
      <c r="A336" s="13"/>
      <c r="B336" s="242"/>
      <c r="C336" s="243"/>
      <c r="D336" s="244" t="s">
        <v>169</v>
      </c>
      <c r="E336" s="245" t="s">
        <v>19</v>
      </c>
      <c r="F336" s="246" t="s">
        <v>531</v>
      </c>
      <c r="G336" s="243"/>
      <c r="H336" s="247">
        <v>0.13</v>
      </c>
      <c r="I336" s="248"/>
      <c r="J336" s="243"/>
      <c r="K336" s="243"/>
      <c r="L336" s="249"/>
      <c r="M336" s="250"/>
      <c r="N336" s="251"/>
      <c r="O336" s="251"/>
      <c r="P336" s="251"/>
      <c r="Q336" s="251"/>
      <c r="R336" s="251"/>
      <c r="S336" s="251"/>
      <c r="T336" s="25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53" t="s">
        <v>169</v>
      </c>
      <c r="AU336" s="253" t="s">
        <v>84</v>
      </c>
      <c r="AV336" s="13" t="s">
        <v>84</v>
      </c>
      <c r="AW336" s="13" t="s">
        <v>37</v>
      </c>
      <c r="AX336" s="13" t="s">
        <v>75</v>
      </c>
      <c r="AY336" s="253" t="s">
        <v>160</v>
      </c>
    </row>
    <row r="337" s="13" customFormat="1">
      <c r="A337" s="13"/>
      <c r="B337" s="242"/>
      <c r="C337" s="243"/>
      <c r="D337" s="244" t="s">
        <v>169</v>
      </c>
      <c r="E337" s="245" t="s">
        <v>19</v>
      </c>
      <c r="F337" s="246" t="s">
        <v>533</v>
      </c>
      <c r="G337" s="243"/>
      <c r="H337" s="247">
        <v>0.34799999999999998</v>
      </c>
      <c r="I337" s="248"/>
      <c r="J337" s="243"/>
      <c r="K337" s="243"/>
      <c r="L337" s="249"/>
      <c r="M337" s="250"/>
      <c r="N337" s="251"/>
      <c r="O337" s="251"/>
      <c r="P337" s="251"/>
      <c r="Q337" s="251"/>
      <c r="R337" s="251"/>
      <c r="S337" s="251"/>
      <c r="T337" s="25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53" t="s">
        <v>169</v>
      </c>
      <c r="AU337" s="253" t="s">
        <v>84</v>
      </c>
      <c r="AV337" s="13" t="s">
        <v>84</v>
      </c>
      <c r="AW337" s="13" t="s">
        <v>37</v>
      </c>
      <c r="AX337" s="13" t="s">
        <v>75</v>
      </c>
      <c r="AY337" s="253" t="s">
        <v>160</v>
      </c>
    </row>
    <row r="338" s="14" customFormat="1">
      <c r="A338" s="14"/>
      <c r="B338" s="264"/>
      <c r="C338" s="265"/>
      <c r="D338" s="244" t="s">
        <v>169</v>
      </c>
      <c r="E338" s="266" t="s">
        <v>19</v>
      </c>
      <c r="F338" s="267" t="s">
        <v>226</v>
      </c>
      <c r="G338" s="265"/>
      <c r="H338" s="268">
        <v>1.746</v>
      </c>
      <c r="I338" s="269"/>
      <c r="J338" s="265"/>
      <c r="K338" s="265"/>
      <c r="L338" s="270"/>
      <c r="M338" s="271"/>
      <c r="N338" s="272"/>
      <c r="O338" s="272"/>
      <c r="P338" s="272"/>
      <c r="Q338" s="272"/>
      <c r="R338" s="272"/>
      <c r="S338" s="272"/>
      <c r="T338" s="273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74" t="s">
        <v>169</v>
      </c>
      <c r="AU338" s="274" t="s">
        <v>84</v>
      </c>
      <c r="AV338" s="14" t="s">
        <v>167</v>
      </c>
      <c r="AW338" s="14" t="s">
        <v>37</v>
      </c>
      <c r="AX338" s="14" t="s">
        <v>82</v>
      </c>
      <c r="AY338" s="274" t="s">
        <v>160</v>
      </c>
    </row>
    <row r="339" s="2" customFormat="1" ht="16.5" customHeight="1">
      <c r="A339" s="39"/>
      <c r="B339" s="40"/>
      <c r="C339" s="229" t="s">
        <v>549</v>
      </c>
      <c r="D339" s="229" t="s">
        <v>162</v>
      </c>
      <c r="E339" s="230" t="s">
        <v>550</v>
      </c>
      <c r="F339" s="231" t="s">
        <v>551</v>
      </c>
      <c r="G339" s="232" t="s">
        <v>222</v>
      </c>
      <c r="H339" s="233">
        <v>11.183999999999999</v>
      </c>
      <c r="I339" s="234"/>
      <c r="J339" s="235">
        <f>ROUND(I339*H339,2)</f>
        <v>0</v>
      </c>
      <c r="K339" s="231" t="s">
        <v>166</v>
      </c>
      <c r="L339" s="45"/>
      <c r="M339" s="236" t="s">
        <v>19</v>
      </c>
      <c r="N339" s="237" t="s">
        <v>46</v>
      </c>
      <c r="O339" s="85"/>
      <c r="P339" s="238">
        <f>O339*H339</f>
        <v>0</v>
      </c>
      <c r="Q339" s="238">
        <v>0.013520000000000001</v>
      </c>
      <c r="R339" s="238">
        <f>Q339*H339</f>
        <v>0.15120768000000001</v>
      </c>
      <c r="S339" s="238">
        <v>0</v>
      </c>
      <c r="T339" s="239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40" t="s">
        <v>167</v>
      </c>
      <c r="AT339" s="240" t="s">
        <v>162</v>
      </c>
      <c r="AU339" s="240" t="s">
        <v>84</v>
      </c>
      <c r="AY339" s="18" t="s">
        <v>160</v>
      </c>
      <c r="BE339" s="241">
        <f>IF(N339="základní",J339,0)</f>
        <v>0</v>
      </c>
      <c r="BF339" s="241">
        <f>IF(N339="snížená",J339,0)</f>
        <v>0</v>
      </c>
      <c r="BG339" s="241">
        <f>IF(N339="zákl. přenesená",J339,0)</f>
        <v>0</v>
      </c>
      <c r="BH339" s="241">
        <f>IF(N339="sníž. přenesená",J339,0)</f>
        <v>0</v>
      </c>
      <c r="BI339" s="241">
        <f>IF(N339="nulová",J339,0)</f>
        <v>0</v>
      </c>
      <c r="BJ339" s="18" t="s">
        <v>82</v>
      </c>
      <c r="BK339" s="241">
        <f>ROUND(I339*H339,2)</f>
        <v>0</v>
      </c>
      <c r="BL339" s="18" t="s">
        <v>167</v>
      </c>
      <c r="BM339" s="240" t="s">
        <v>552</v>
      </c>
    </row>
    <row r="340" s="13" customFormat="1">
      <c r="A340" s="13"/>
      <c r="B340" s="242"/>
      <c r="C340" s="243"/>
      <c r="D340" s="244" t="s">
        <v>169</v>
      </c>
      <c r="E340" s="245" t="s">
        <v>19</v>
      </c>
      <c r="F340" s="246" t="s">
        <v>553</v>
      </c>
      <c r="G340" s="243"/>
      <c r="H340" s="247">
        <v>7.4000000000000004</v>
      </c>
      <c r="I340" s="248"/>
      <c r="J340" s="243"/>
      <c r="K340" s="243"/>
      <c r="L340" s="249"/>
      <c r="M340" s="250"/>
      <c r="N340" s="251"/>
      <c r="O340" s="251"/>
      <c r="P340" s="251"/>
      <c r="Q340" s="251"/>
      <c r="R340" s="251"/>
      <c r="S340" s="251"/>
      <c r="T340" s="25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53" t="s">
        <v>169</v>
      </c>
      <c r="AU340" s="253" t="s">
        <v>84</v>
      </c>
      <c r="AV340" s="13" t="s">
        <v>84</v>
      </c>
      <c r="AW340" s="13" t="s">
        <v>37</v>
      </c>
      <c r="AX340" s="13" t="s">
        <v>75</v>
      </c>
      <c r="AY340" s="253" t="s">
        <v>160</v>
      </c>
    </row>
    <row r="341" s="13" customFormat="1">
      <c r="A341" s="13"/>
      <c r="B341" s="242"/>
      <c r="C341" s="243"/>
      <c r="D341" s="244" t="s">
        <v>169</v>
      </c>
      <c r="E341" s="245" t="s">
        <v>19</v>
      </c>
      <c r="F341" s="246" t="s">
        <v>554</v>
      </c>
      <c r="G341" s="243"/>
      <c r="H341" s="247">
        <v>3.024</v>
      </c>
      <c r="I341" s="248"/>
      <c r="J341" s="243"/>
      <c r="K341" s="243"/>
      <c r="L341" s="249"/>
      <c r="M341" s="250"/>
      <c r="N341" s="251"/>
      <c r="O341" s="251"/>
      <c r="P341" s="251"/>
      <c r="Q341" s="251"/>
      <c r="R341" s="251"/>
      <c r="S341" s="251"/>
      <c r="T341" s="25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53" t="s">
        <v>169</v>
      </c>
      <c r="AU341" s="253" t="s">
        <v>84</v>
      </c>
      <c r="AV341" s="13" t="s">
        <v>84</v>
      </c>
      <c r="AW341" s="13" t="s">
        <v>37</v>
      </c>
      <c r="AX341" s="13" t="s">
        <v>75</v>
      </c>
      <c r="AY341" s="253" t="s">
        <v>160</v>
      </c>
    </row>
    <row r="342" s="13" customFormat="1">
      <c r="A342" s="13"/>
      <c r="B342" s="242"/>
      <c r="C342" s="243"/>
      <c r="D342" s="244" t="s">
        <v>169</v>
      </c>
      <c r="E342" s="245" t="s">
        <v>19</v>
      </c>
      <c r="F342" s="246" t="s">
        <v>555</v>
      </c>
      <c r="G342" s="243"/>
      <c r="H342" s="247">
        <v>0.76000000000000001</v>
      </c>
      <c r="I342" s="248"/>
      <c r="J342" s="243"/>
      <c r="K342" s="243"/>
      <c r="L342" s="249"/>
      <c r="M342" s="250"/>
      <c r="N342" s="251"/>
      <c r="O342" s="251"/>
      <c r="P342" s="251"/>
      <c r="Q342" s="251"/>
      <c r="R342" s="251"/>
      <c r="S342" s="251"/>
      <c r="T342" s="25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53" t="s">
        <v>169</v>
      </c>
      <c r="AU342" s="253" t="s">
        <v>84</v>
      </c>
      <c r="AV342" s="13" t="s">
        <v>84</v>
      </c>
      <c r="AW342" s="13" t="s">
        <v>37</v>
      </c>
      <c r="AX342" s="13" t="s">
        <v>75</v>
      </c>
      <c r="AY342" s="253" t="s">
        <v>160</v>
      </c>
    </row>
    <row r="343" s="14" customFormat="1">
      <c r="A343" s="14"/>
      <c r="B343" s="264"/>
      <c r="C343" s="265"/>
      <c r="D343" s="244" t="s">
        <v>169</v>
      </c>
      <c r="E343" s="266" t="s">
        <v>19</v>
      </c>
      <c r="F343" s="267" t="s">
        <v>226</v>
      </c>
      <c r="G343" s="265"/>
      <c r="H343" s="268">
        <v>11.183999999999999</v>
      </c>
      <c r="I343" s="269"/>
      <c r="J343" s="265"/>
      <c r="K343" s="265"/>
      <c r="L343" s="270"/>
      <c r="M343" s="271"/>
      <c r="N343" s="272"/>
      <c r="O343" s="272"/>
      <c r="P343" s="272"/>
      <c r="Q343" s="272"/>
      <c r="R343" s="272"/>
      <c r="S343" s="272"/>
      <c r="T343" s="273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74" t="s">
        <v>169</v>
      </c>
      <c r="AU343" s="274" t="s">
        <v>84</v>
      </c>
      <c r="AV343" s="14" t="s">
        <v>167</v>
      </c>
      <c r="AW343" s="14" t="s">
        <v>37</v>
      </c>
      <c r="AX343" s="14" t="s">
        <v>82</v>
      </c>
      <c r="AY343" s="274" t="s">
        <v>160</v>
      </c>
    </row>
    <row r="344" s="2" customFormat="1" ht="16.5" customHeight="1">
      <c r="A344" s="39"/>
      <c r="B344" s="40"/>
      <c r="C344" s="229" t="s">
        <v>556</v>
      </c>
      <c r="D344" s="229" t="s">
        <v>162</v>
      </c>
      <c r="E344" s="230" t="s">
        <v>557</v>
      </c>
      <c r="F344" s="231" t="s">
        <v>558</v>
      </c>
      <c r="G344" s="232" t="s">
        <v>222</v>
      </c>
      <c r="H344" s="233">
        <v>11.183999999999999</v>
      </c>
      <c r="I344" s="234"/>
      <c r="J344" s="235">
        <f>ROUND(I344*H344,2)</f>
        <v>0</v>
      </c>
      <c r="K344" s="231" t="s">
        <v>166</v>
      </c>
      <c r="L344" s="45"/>
      <c r="M344" s="236" t="s">
        <v>19</v>
      </c>
      <c r="N344" s="237" t="s">
        <v>46</v>
      </c>
      <c r="O344" s="85"/>
      <c r="P344" s="238">
        <f>O344*H344</f>
        <v>0</v>
      </c>
      <c r="Q344" s="238">
        <v>0</v>
      </c>
      <c r="R344" s="238">
        <f>Q344*H344</f>
        <v>0</v>
      </c>
      <c r="S344" s="238">
        <v>0</v>
      </c>
      <c r="T344" s="239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40" t="s">
        <v>167</v>
      </c>
      <c r="AT344" s="240" t="s">
        <v>162</v>
      </c>
      <c r="AU344" s="240" t="s">
        <v>84</v>
      </c>
      <c r="AY344" s="18" t="s">
        <v>160</v>
      </c>
      <c r="BE344" s="241">
        <f>IF(N344="základní",J344,0)</f>
        <v>0</v>
      </c>
      <c r="BF344" s="241">
        <f>IF(N344="snížená",J344,0)</f>
        <v>0</v>
      </c>
      <c r="BG344" s="241">
        <f>IF(N344="zákl. přenesená",J344,0)</f>
        <v>0</v>
      </c>
      <c r="BH344" s="241">
        <f>IF(N344="sníž. přenesená",J344,0)</f>
        <v>0</v>
      </c>
      <c r="BI344" s="241">
        <f>IF(N344="nulová",J344,0)</f>
        <v>0</v>
      </c>
      <c r="BJ344" s="18" t="s">
        <v>82</v>
      </c>
      <c r="BK344" s="241">
        <f>ROUND(I344*H344,2)</f>
        <v>0</v>
      </c>
      <c r="BL344" s="18" t="s">
        <v>167</v>
      </c>
      <c r="BM344" s="240" t="s">
        <v>559</v>
      </c>
    </row>
    <row r="345" s="2" customFormat="1" ht="24" customHeight="1">
      <c r="A345" s="39"/>
      <c r="B345" s="40"/>
      <c r="C345" s="229" t="s">
        <v>560</v>
      </c>
      <c r="D345" s="229" t="s">
        <v>162</v>
      </c>
      <c r="E345" s="230" t="s">
        <v>561</v>
      </c>
      <c r="F345" s="231" t="s">
        <v>562</v>
      </c>
      <c r="G345" s="232" t="s">
        <v>222</v>
      </c>
      <c r="H345" s="233">
        <v>20.399999999999999</v>
      </c>
      <c r="I345" s="234"/>
      <c r="J345" s="235">
        <f>ROUND(I345*H345,2)</f>
        <v>0</v>
      </c>
      <c r="K345" s="231" t="s">
        <v>166</v>
      </c>
      <c r="L345" s="45"/>
      <c r="M345" s="236" t="s">
        <v>19</v>
      </c>
      <c r="N345" s="237" t="s">
        <v>46</v>
      </c>
      <c r="O345" s="85"/>
      <c r="P345" s="238">
        <f>O345*H345</f>
        <v>0</v>
      </c>
      <c r="Q345" s="238">
        <v>0.010200000000000001</v>
      </c>
      <c r="R345" s="238">
        <f>Q345*H345</f>
        <v>0.20807999999999999</v>
      </c>
      <c r="S345" s="238">
        <v>0</v>
      </c>
      <c r="T345" s="239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40" t="s">
        <v>167</v>
      </c>
      <c r="AT345" s="240" t="s">
        <v>162</v>
      </c>
      <c r="AU345" s="240" t="s">
        <v>84</v>
      </c>
      <c r="AY345" s="18" t="s">
        <v>160</v>
      </c>
      <c r="BE345" s="241">
        <f>IF(N345="základní",J345,0)</f>
        <v>0</v>
      </c>
      <c r="BF345" s="241">
        <f>IF(N345="snížená",J345,0)</f>
        <v>0</v>
      </c>
      <c r="BG345" s="241">
        <f>IF(N345="zákl. přenesená",J345,0)</f>
        <v>0</v>
      </c>
      <c r="BH345" s="241">
        <f>IF(N345="sníž. přenesená",J345,0)</f>
        <v>0</v>
      </c>
      <c r="BI345" s="241">
        <f>IF(N345="nulová",J345,0)</f>
        <v>0</v>
      </c>
      <c r="BJ345" s="18" t="s">
        <v>82</v>
      </c>
      <c r="BK345" s="241">
        <f>ROUND(I345*H345,2)</f>
        <v>0</v>
      </c>
      <c r="BL345" s="18" t="s">
        <v>167</v>
      </c>
      <c r="BM345" s="240" t="s">
        <v>563</v>
      </c>
    </row>
    <row r="346" s="13" customFormat="1">
      <c r="A346" s="13"/>
      <c r="B346" s="242"/>
      <c r="C346" s="243"/>
      <c r="D346" s="244" t="s">
        <v>169</v>
      </c>
      <c r="E346" s="245" t="s">
        <v>19</v>
      </c>
      <c r="F346" s="246" t="s">
        <v>564</v>
      </c>
      <c r="G346" s="243"/>
      <c r="H346" s="247">
        <v>16.739999999999998</v>
      </c>
      <c r="I346" s="248"/>
      <c r="J346" s="243"/>
      <c r="K346" s="243"/>
      <c r="L346" s="249"/>
      <c r="M346" s="250"/>
      <c r="N346" s="251"/>
      <c r="O346" s="251"/>
      <c r="P346" s="251"/>
      <c r="Q346" s="251"/>
      <c r="R346" s="251"/>
      <c r="S346" s="251"/>
      <c r="T346" s="25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53" t="s">
        <v>169</v>
      </c>
      <c r="AU346" s="253" t="s">
        <v>84</v>
      </c>
      <c r="AV346" s="13" t="s">
        <v>84</v>
      </c>
      <c r="AW346" s="13" t="s">
        <v>37</v>
      </c>
      <c r="AX346" s="13" t="s">
        <v>75</v>
      </c>
      <c r="AY346" s="253" t="s">
        <v>160</v>
      </c>
    </row>
    <row r="347" s="13" customFormat="1">
      <c r="A347" s="13"/>
      <c r="B347" s="242"/>
      <c r="C347" s="243"/>
      <c r="D347" s="244" t="s">
        <v>169</v>
      </c>
      <c r="E347" s="245" t="s">
        <v>19</v>
      </c>
      <c r="F347" s="246" t="s">
        <v>565</v>
      </c>
      <c r="G347" s="243"/>
      <c r="H347" s="247">
        <v>2.2999999999999998</v>
      </c>
      <c r="I347" s="248"/>
      <c r="J347" s="243"/>
      <c r="K347" s="243"/>
      <c r="L347" s="249"/>
      <c r="M347" s="250"/>
      <c r="N347" s="251"/>
      <c r="O347" s="251"/>
      <c r="P347" s="251"/>
      <c r="Q347" s="251"/>
      <c r="R347" s="251"/>
      <c r="S347" s="251"/>
      <c r="T347" s="25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53" t="s">
        <v>169</v>
      </c>
      <c r="AU347" s="253" t="s">
        <v>84</v>
      </c>
      <c r="AV347" s="13" t="s">
        <v>84</v>
      </c>
      <c r="AW347" s="13" t="s">
        <v>37</v>
      </c>
      <c r="AX347" s="13" t="s">
        <v>75</v>
      </c>
      <c r="AY347" s="253" t="s">
        <v>160</v>
      </c>
    </row>
    <row r="348" s="13" customFormat="1">
      <c r="A348" s="13"/>
      <c r="B348" s="242"/>
      <c r="C348" s="243"/>
      <c r="D348" s="244" t="s">
        <v>169</v>
      </c>
      <c r="E348" s="245" t="s">
        <v>19</v>
      </c>
      <c r="F348" s="246" t="s">
        <v>387</v>
      </c>
      <c r="G348" s="243"/>
      <c r="H348" s="247">
        <v>1.3600000000000001</v>
      </c>
      <c r="I348" s="248"/>
      <c r="J348" s="243"/>
      <c r="K348" s="243"/>
      <c r="L348" s="249"/>
      <c r="M348" s="250"/>
      <c r="N348" s="251"/>
      <c r="O348" s="251"/>
      <c r="P348" s="251"/>
      <c r="Q348" s="251"/>
      <c r="R348" s="251"/>
      <c r="S348" s="251"/>
      <c r="T348" s="25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53" t="s">
        <v>169</v>
      </c>
      <c r="AU348" s="253" t="s">
        <v>84</v>
      </c>
      <c r="AV348" s="13" t="s">
        <v>84</v>
      </c>
      <c r="AW348" s="13" t="s">
        <v>37</v>
      </c>
      <c r="AX348" s="13" t="s">
        <v>75</v>
      </c>
      <c r="AY348" s="253" t="s">
        <v>160</v>
      </c>
    </row>
    <row r="349" s="14" customFormat="1">
      <c r="A349" s="14"/>
      <c r="B349" s="264"/>
      <c r="C349" s="265"/>
      <c r="D349" s="244" t="s">
        <v>169</v>
      </c>
      <c r="E349" s="266" t="s">
        <v>19</v>
      </c>
      <c r="F349" s="267" t="s">
        <v>226</v>
      </c>
      <c r="G349" s="265"/>
      <c r="H349" s="268">
        <v>20.399999999999999</v>
      </c>
      <c r="I349" s="269"/>
      <c r="J349" s="265"/>
      <c r="K349" s="265"/>
      <c r="L349" s="270"/>
      <c r="M349" s="271"/>
      <c r="N349" s="272"/>
      <c r="O349" s="272"/>
      <c r="P349" s="272"/>
      <c r="Q349" s="272"/>
      <c r="R349" s="272"/>
      <c r="S349" s="272"/>
      <c r="T349" s="273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74" t="s">
        <v>169</v>
      </c>
      <c r="AU349" s="274" t="s">
        <v>84</v>
      </c>
      <c r="AV349" s="14" t="s">
        <v>167</v>
      </c>
      <c r="AW349" s="14" t="s">
        <v>37</v>
      </c>
      <c r="AX349" s="14" t="s">
        <v>82</v>
      </c>
      <c r="AY349" s="274" t="s">
        <v>160</v>
      </c>
    </row>
    <row r="350" s="2" customFormat="1" ht="16.5" customHeight="1">
      <c r="A350" s="39"/>
      <c r="B350" s="40"/>
      <c r="C350" s="229" t="s">
        <v>566</v>
      </c>
      <c r="D350" s="229" t="s">
        <v>162</v>
      </c>
      <c r="E350" s="230" t="s">
        <v>567</v>
      </c>
      <c r="F350" s="231" t="s">
        <v>568</v>
      </c>
      <c r="G350" s="232" t="s">
        <v>222</v>
      </c>
      <c r="H350" s="233">
        <v>43.380000000000003</v>
      </c>
      <c r="I350" s="234"/>
      <c r="J350" s="235">
        <f>ROUND(I350*H350,2)</f>
        <v>0</v>
      </c>
      <c r="K350" s="231" t="s">
        <v>19</v>
      </c>
      <c r="L350" s="45"/>
      <c r="M350" s="236" t="s">
        <v>19</v>
      </c>
      <c r="N350" s="237" t="s">
        <v>46</v>
      </c>
      <c r="O350" s="85"/>
      <c r="P350" s="238">
        <f>O350*H350</f>
        <v>0</v>
      </c>
      <c r="Q350" s="238">
        <v>0</v>
      </c>
      <c r="R350" s="238">
        <f>Q350*H350</f>
        <v>0</v>
      </c>
      <c r="S350" s="238">
        <v>0</v>
      </c>
      <c r="T350" s="239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40" t="s">
        <v>167</v>
      </c>
      <c r="AT350" s="240" t="s">
        <v>162</v>
      </c>
      <c r="AU350" s="240" t="s">
        <v>84</v>
      </c>
      <c r="AY350" s="18" t="s">
        <v>160</v>
      </c>
      <c r="BE350" s="241">
        <f>IF(N350="základní",J350,0)</f>
        <v>0</v>
      </c>
      <c r="BF350" s="241">
        <f>IF(N350="snížená",J350,0)</f>
        <v>0</v>
      </c>
      <c r="BG350" s="241">
        <f>IF(N350="zákl. přenesená",J350,0)</f>
        <v>0</v>
      </c>
      <c r="BH350" s="241">
        <f>IF(N350="sníž. přenesená",J350,0)</f>
        <v>0</v>
      </c>
      <c r="BI350" s="241">
        <f>IF(N350="nulová",J350,0)</f>
        <v>0</v>
      </c>
      <c r="BJ350" s="18" t="s">
        <v>82</v>
      </c>
      <c r="BK350" s="241">
        <f>ROUND(I350*H350,2)</f>
        <v>0</v>
      </c>
      <c r="BL350" s="18" t="s">
        <v>167</v>
      </c>
      <c r="BM350" s="240" t="s">
        <v>569</v>
      </c>
    </row>
    <row r="351" s="13" customFormat="1">
      <c r="A351" s="13"/>
      <c r="B351" s="242"/>
      <c r="C351" s="243"/>
      <c r="D351" s="244" t="s">
        <v>169</v>
      </c>
      <c r="E351" s="245" t="s">
        <v>19</v>
      </c>
      <c r="F351" s="246" t="s">
        <v>570</v>
      </c>
      <c r="G351" s="243"/>
      <c r="H351" s="247">
        <v>14.9</v>
      </c>
      <c r="I351" s="248"/>
      <c r="J351" s="243"/>
      <c r="K351" s="243"/>
      <c r="L351" s="249"/>
      <c r="M351" s="250"/>
      <c r="N351" s="251"/>
      <c r="O351" s="251"/>
      <c r="P351" s="251"/>
      <c r="Q351" s="251"/>
      <c r="R351" s="251"/>
      <c r="S351" s="251"/>
      <c r="T351" s="25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53" t="s">
        <v>169</v>
      </c>
      <c r="AU351" s="253" t="s">
        <v>84</v>
      </c>
      <c r="AV351" s="13" t="s">
        <v>84</v>
      </c>
      <c r="AW351" s="13" t="s">
        <v>37</v>
      </c>
      <c r="AX351" s="13" t="s">
        <v>75</v>
      </c>
      <c r="AY351" s="253" t="s">
        <v>160</v>
      </c>
    </row>
    <row r="352" s="13" customFormat="1">
      <c r="A352" s="13"/>
      <c r="B352" s="242"/>
      <c r="C352" s="243"/>
      <c r="D352" s="244" t="s">
        <v>169</v>
      </c>
      <c r="E352" s="245" t="s">
        <v>19</v>
      </c>
      <c r="F352" s="246" t="s">
        <v>571</v>
      </c>
      <c r="G352" s="243"/>
      <c r="H352" s="247">
        <v>4.5999999999999996</v>
      </c>
      <c r="I352" s="248"/>
      <c r="J352" s="243"/>
      <c r="K352" s="243"/>
      <c r="L352" s="249"/>
      <c r="M352" s="250"/>
      <c r="N352" s="251"/>
      <c r="O352" s="251"/>
      <c r="P352" s="251"/>
      <c r="Q352" s="251"/>
      <c r="R352" s="251"/>
      <c r="S352" s="251"/>
      <c r="T352" s="252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53" t="s">
        <v>169</v>
      </c>
      <c r="AU352" s="253" t="s">
        <v>84</v>
      </c>
      <c r="AV352" s="13" t="s">
        <v>84</v>
      </c>
      <c r="AW352" s="13" t="s">
        <v>37</v>
      </c>
      <c r="AX352" s="13" t="s">
        <v>75</v>
      </c>
      <c r="AY352" s="253" t="s">
        <v>160</v>
      </c>
    </row>
    <row r="353" s="13" customFormat="1">
      <c r="A353" s="13"/>
      <c r="B353" s="242"/>
      <c r="C353" s="243"/>
      <c r="D353" s="244" t="s">
        <v>169</v>
      </c>
      <c r="E353" s="245" t="s">
        <v>19</v>
      </c>
      <c r="F353" s="246" t="s">
        <v>572</v>
      </c>
      <c r="G353" s="243"/>
      <c r="H353" s="247">
        <v>1.6499999999999999</v>
      </c>
      <c r="I353" s="248"/>
      <c r="J353" s="243"/>
      <c r="K353" s="243"/>
      <c r="L353" s="249"/>
      <c r="M353" s="250"/>
      <c r="N353" s="251"/>
      <c r="O353" s="251"/>
      <c r="P353" s="251"/>
      <c r="Q353" s="251"/>
      <c r="R353" s="251"/>
      <c r="S353" s="251"/>
      <c r="T353" s="252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53" t="s">
        <v>169</v>
      </c>
      <c r="AU353" s="253" t="s">
        <v>84</v>
      </c>
      <c r="AV353" s="13" t="s">
        <v>84</v>
      </c>
      <c r="AW353" s="13" t="s">
        <v>37</v>
      </c>
      <c r="AX353" s="13" t="s">
        <v>75</v>
      </c>
      <c r="AY353" s="253" t="s">
        <v>160</v>
      </c>
    </row>
    <row r="354" s="13" customFormat="1">
      <c r="A354" s="13"/>
      <c r="B354" s="242"/>
      <c r="C354" s="243"/>
      <c r="D354" s="244" t="s">
        <v>169</v>
      </c>
      <c r="E354" s="245" t="s">
        <v>19</v>
      </c>
      <c r="F354" s="246" t="s">
        <v>573</v>
      </c>
      <c r="G354" s="243"/>
      <c r="H354" s="247">
        <v>1.6499999999999999</v>
      </c>
      <c r="I354" s="248"/>
      <c r="J354" s="243"/>
      <c r="K354" s="243"/>
      <c r="L354" s="249"/>
      <c r="M354" s="250"/>
      <c r="N354" s="251"/>
      <c r="O354" s="251"/>
      <c r="P354" s="251"/>
      <c r="Q354" s="251"/>
      <c r="R354" s="251"/>
      <c r="S354" s="251"/>
      <c r="T354" s="252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53" t="s">
        <v>169</v>
      </c>
      <c r="AU354" s="253" t="s">
        <v>84</v>
      </c>
      <c r="AV354" s="13" t="s">
        <v>84</v>
      </c>
      <c r="AW354" s="13" t="s">
        <v>37</v>
      </c>
      <c r="AX354" s="13" t="s">
        <v>75</v>
      </c>
      <c r="AY354" s="253" t="s">
        <v>160</v>
      </c>
    </row>
    <row r="355" s="13" customFormat="1">
      <c r="A355" s="13"/>
      <c r="B355" s="242"/>
      <c r="C355" s="243"/>
      <c r="D355" s="244" t="s">
        <v>169</v>
      </c>
      <c r="E355" s="245" t="s">
        <v>19</v>
      </c>
      <c r="F355" s="246" t="s">
        <v>574</v>
      </c>
      <c r="G355" s="243"/>
      <c r="H355" s="247">
        <v>4.1299999999999999</v>
      </c>
      <c r="I355" s="248"/>
      <c r="J355" s="243"/>
      <c r="K355" s="243"/>
      <c r="L355" s="249"/>
      <c r="M355" s="250"/>
      <c r="N355" s="251"/>
      <c r="O355" s="251"/>
      <c r="P355" s="251"/>
      <c r="Q355" s="251"/>
      <c r="R355" s="251"/>
      <c r="S355" s="251"/>
      <c r="T355" s="25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53" t="s">
        <v>169</v>
      </c>
      <c r="AU355" s="253" t="s">
        <v>84</v>
      </c>
      <c r="AV355" s="13" t="s">
        <v>84</v>
      </c>
      <c r="AW355" s="13" t="s">
        <v>37</v>
      </c>
      <c r="AX355" s="13" t="s">
        <v>75</v>
      </c>
      <c r="AY355" s="253" t="s">
        <v>160</v>
      </c>
    </row>
    <row r="356" s="13" customFormat="1">
      <c r="A356" s="13"/>
      <c r="B356" s="242"/>
      <c r="C356" s="243"/>
      <c r="D356" s="244" t="s">
        <v>169</v>
      </c>
      <c r="E356" s="245" t="s">
        <v>19</v>
      </c>
      <c r="F356" s="246" t="s">
        <v>575</v>
      </c>
      <c r="G356" s="243"/>
      <c r="H356" s="247">
        <v>3.8300000000000001</v>
      </c>
      <c r="I356" s="248"/>
      <c r="J356" s="243"/>
      <c r="K356" s="243"/>
      <c r="L356" s="249"/>
      <c r="M356" s="250"/>
      <c r="N356" s="251"/>
      <c r="O356" s="251"/>
      <c r="P356" s="251"/>
      <c r="Q356" s="251"/>
      <c r="R356" s="251"/>
      <c r="S356" s="251"/>
      <c r="T356" s="252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53" t="s">
        <v>169</v>
      </c>
      <c r="AU356" s="253" t="s">
        <v>84</v>
      </c>
      <c r="AV356" s="13" t="s">
        <v>84</v>
      </c>
      <c r="AW356" s="13" t="s">
        <v>37</v>
      </c>
      <c r="AX356" s="13" t="s">
        <v>75</v>
      </c>
      <c r="AY356" s="253" t="s">
        <v>160</v>
      </c>
    </row>
    <row r="357" s="13" customFormat="1">
      <c r="A357" s="13"/>
      <c r="B357" s="242"/>
      <c r="C357" s="243"/>
      <c r="D357" s="244" t="s">
        <v>169</v>
      </c>
      <c r="E357" s="245" t="s">
        <v>19</v>
      </c>
      <c r="F357" s="246" t="s">
        <v>576</v>
      </c>
      <c r="G357" s="243"/>
      <c r="H357" s="247">
        <v>1.6200000000000001</v>
      </c>
      <c r="I357" s="248"/>
      <c r="J357" s="243"/>
      <c r="K357" s="243"/>
      <c r="L357" s="249"/>
      <c r="M357" s="250"/>
      <c r="N357" s="251"/>
      <c r="O357" s="251"/>
      <c r="P357" s="251"/>
      <c r="Q357" s="251"/>
      <c r="R357" s="251"/>
      <c r="S357" s="251"/>
      <c r="T357" s="25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53" t="s">
        <v>169</v>
      </c>
      <c r="AU357" s="253" t="s">
        <v>84</v>
      </c>
      <c r="AV357" s="13" t="s">
        <v>84</v>
      </c>
      <c r="AW357" s="13" t="s">
        <v>37</v>
      </c>
      <c r="AX357" s="13" t="s">
        <v>75</v>
      </c>
      <c r="AY357" s="253" t="s">
        <v>160</v>
      </c>
    </row>
    <row r="358" s="13" customFormat="1">
      <c r="A358" s="13"/>
      <c r="B358" s="242"/>
      <c r="C358" s="243"/>
      <c r="D358" s="244" t="s">
        <v>169</v>
      </c>
      <c r="E358" s="245" t="s">
        <v>19</v>
      </c>
      <c r="F358" s="246" t="s">
        <v>577</v>
      </c>
      <c r="G358" s="243"/>
      <c r="H358" s="247">
        <v>6.6500000000000004</v>
      </c>
      <c r="I358" s="248"/>
      <c r="J358" s="243"/>
      <c r="K358" s="243"/>
      <c r="L358" s="249"/>
      <c r="M358" s="250"/>
      <c r="N358" s="251"/>
      <c r="O358" s="251"/>
      <c r="P358" s="251"/>
      <c r="Q358" s="251"/>
      <c r="R358" s="251"/>
      <c r="S358" s="251"/>
      <c r="T358" s="252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53" t="s">
        <v>169</v>
      </c>
      <c r="AU358" s="253" t="s">
        <v>84</v>
      </c>
      <c r="AV358" s="13" t="s">
        <v>84</v>
      </c>
      <c r="AW358" s="13" t="s">
        <v>37</v>
      </c>
      <c r="AX358" s="13" t="s">
        <v>75</v>
      </c>
      <c r="AY358" s="253" t="s">
        <v>160</v>
      </c>
    </row>
    <row r="359" s="13" customFormat="1">
      <c r="A359" s="13"/>
      <c r="B359" s="242"/>
      <c r="C359" s="243"/>
      <c r="D359" s="244" t="s">
        <v>169</v>
      </c>
      <c r="E359" s="245" t="s">
        <v>19</v>
      </c>
      <c r="F359" s="246" t="s">
        <v>578</v>
      </c>
      <c r="G359" s="243"/>
      <c r="H359" s="247">
        <v>4.3499999999999996</v>
      </c>
      <c r="I359" s="248"/>
      <c r="J359" s="243"/>
      <c r="K359" s="243"/>
      <c r="L359" s="249"/>
      <c r="M359" s="250"/>
      <c r="N359" s="251"/>
      <c r="O359" s="251"/>
      <c r="P359" s="251"/>
      <c r="Q359" s="251"/>
      <c r="R359" s="251"/>
      <c r="S359" s="251"/>
      <c r="T359" s="252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53" t="s">
        <v>169</v>
      </c>
      <c r="AU359" s="253" t="s">
        <v>84</v>
      </c>
      <c r="AV359" s="13" t="s">
        <v>84</v>
      </c>
      <c r="AW359" s="13" t="s">
        <v>37</v>
      </c>
      <c r="AX359" s="13" t="s">
        <v>75</v>
      </c>
      <c r="AY359" s="253" t="s">
        <v>160</v>
      </c>
    </row>
    <row r="360" s="14" customFormat="1">
      <c r="A360" s="14"/>
      <c r="B360" s="264"/>
      <c r="C360" s="265"/>
      <c r="D360" s="244" t="s">
        <v>169</v>
      </c>
      <c r="E360" s="266" t="s">
        <v>19</v>
      </c>
      <c r="F360" s="267" t="s">
        <v>226</v>
      </c>
      <c r="G360" s="265"/>
      <c r="H360" s="268">
        <v>43.379999999999995</v>
      </c>
      <c r="I360" s="269"/>
      <c r="J360" s="265"/>
      <c r="K360" s="265"/>
      <c r="L360" s="270"/>
      <c r="M360" s="271"/>
      <c r="N360" s="272"/>
      <c r="O360" s="272"/>
      <c r="P360" s="272"/>
      <c r="Q360" s="272"/>
      <c r="R360" s="272"/>
      <c r="S360" s="272"/>
      <c r="T360" s="273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74" t="s">
        <v>169</v>
      </c>
      <c r="AU360" s="274" t="s">
        <v>84</v>
      </c>
      <c r="AV360" s="14" t="s">
        <v>167</v>
      </c>
      <c r="AW360" s="14" t="s">
        <v>37</v>
      </c>
      <c r="AX360" s="14" t="s">
        <v>82</v>
      </c>
      <c r="AY360" s="274" t="s">
        <v>160</v>
      </c>
    </row>
    <row r="361" s="2" customFormat="1" ht="36" customHeight="1">
      <c r="A361" s="39"/>
      <c r="B361" s="40"/>
      <c r="C361" s="229" t="s">
        <v>579</v>
      </c>
      <c r="D361" s="229" t="s">
        <v>162</v>
      </c>
      <c r="E361" s="230" t="s">
        <v>580</v>
      </c>
      <c r="F361" s="231" t="s">
        <v>581</v>
      </c>
      <c r="G361" s="232" t="s">
        <v>279</v>
      </c>
      <c r="H361" s="233">
        <v>65</v>
      </c>
      <c r="I361" s="234"/>
      <c r="J361" s="235">
        <f>ROUND(I361*H361,2)</f>
        <v>0</v>
      </c>
      <c r="K361" s="231" t="s">
        <v>166</v>
      </c>
      <c r="L361" s="45"/>
      <c r="M361" s="236" t="s">
        <v>19</v>
      </c>
      <c r="N361" s="237" t="s">
        <v>46</v>
      </c>
      <c r="O361" s="85"/>
      <c r="P361" s="238">
        <f>O361*H361</f>
        <v>0</v>
      </c>
      <c r="Q361" s="238">
        <v>2.0000000000000002E-05</v>
      </c>
      <c r="R361" s="238">
        <f>Q361*H361</f>
        <v>0.0013000000000000002</v>
      </c>
      <c r="S361" s="238">
        <v>0</v>
      </c>
      <c r="T361" s="239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40" t="s">
        <v>167</v>
      </c>
      <c r="AT361" s="240" t="s">
        <v>162</v>
      </c>
      <c r="AU361" s="240" t="s">
        <v>84</v>
      </c>
      <c r="AY361" s="18" t="s">
        <v>160</v>
      </c>
      <c r="BE361" s="241">
        <f>IF(N361="základní",J361,0)</f>
        <v>0</v>
      </c>
      <c r="BF361" s="241">
        <f>IF(N361="snížená",J361,0)</f>
        <v>0</v>
      </c>
      <c r="BG361" s="241">
        <f>IF(N361="zákl. přenesená",J361,0)</f>
        <v>0</v>
      </c>
      <c r="BH361" s="241">
        <f>IF(N361="sníž. přenesená",J361,0)</f>
        <v>0</v>
      </c>
      <c r="BI361" s="241">
        <f>IF(N361="nulová",J361,0)</f>
        <v>0</v>
      </c>
      <c r="BJ361" s="18" t="s">
        <v>82</v>
      </c>
      <c r="BK361" s="241">
        <f>ROUND(I361*H361,2)</f>
        <v>0</v>
      </c>
      <c r="BL361" s="18" t="s">
        <v>167</v>
      </c>
      <c r="BM361" s="240" t="s">
        <v>582</v>
      </c>
    </row>
    <row r="362" s="2" customFormat="1" ht="24" customHeight="1">
      <c r="A362" s="39"/>
      <c r="B362" s="40"/>
      <c r="C362" s="229" t="s">
        <v>583</v>
      </c>
      <c r="D362" s="229" t="s">
        <v>162</v>
      </c>
      <c r="E362" s="230" t="s">
        <v>584</v>
      </c>
      <c r="F362" s="231" t="s">
        <v>585</v>
      </c>
      <c r="G362" s="232" t="s">
        <v>222</v>
      </c>
      <c r="H362" s="233">
        <v>4.8449999999999998</v>
      </c>
      <c r="I362" s="234"/>
      <c r="J362" s="235">
        <f>ROUND(I362*H362,2)</f>
        <v>0</v>
      </c>
      <c r="K362" s="231" t="s">
        <v>166</v>
      </c>
      <c r="L362" s="45"/>
      <c r="M362" s="236" t="s">
        <v>19</v>
      </c>
      <c r="N362" s="237" t="s">
        <v>46</v>
      </c>
      <c r="O362" s="85"/>
      <c r="P362" s="238">
        <f>O362*H362</f>
        <v>0</v>
      </c>
      <c r="Q362" s="238">
        <v>0.11169999999999999</v>
      </c>
      <c r="R362" s="238">
        <f>Q362*H362</f>
        <v>0.5411864999999999</v>
      </c>
      <c r="S362" s="238">
        <v>0</v>
      </c>
      <c r="T362" s="239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40" t="s">
        <v>167</v>
      </c>
      <c r="AT362" s="240" t="s">
        <v>162</v>
      </c>
      <c r="AU362" s="240" t="s">
        <v>84</v>
      </c>
      <c r="AY362" s="18" t="s">
        <v>160</v>
      </c>
      <c r="BE362" s="241">
        <f>IF(N362="základní",J362,0)</f>
        <v>0</v>
      </c>
      <c r="BF362" s="241">
        <f>IF(N362="snížená",J362,0)</f>
        <v>0</v>
      </c>
      <c r="BG362" s="241">
        <f>IF(N362="zákl. přenesená",J362,0)</f>
        <v>0</v>
      </c>
      <c r="BH362" s="241">
        <f>IF(N362="sníž. přenesená",J362,0)</f>
        <v>0</v>
      </c>
      <c r="BI362" s="241">
        <f>IF(N362="nulová",J362,0)</f>
        <v>0</v>
      </c>
      <c r="BJ362" s="18" t="s">
        <v>82</v>
      </c>
      <c r="BK362" s="241">
        <f>ROUND(I362*H362,2)</f>
        <v>0</v>
      </c>
      <c r="BL362" s="18" t="s">
        <v>167</v>
      </c>
      <c r="BM362" s="240" t="s">
        <v>586</v>
      </c>
    </row>
    <row r="363" s="13" customFormat="1">
      <c r="A363" s="13"/>
      <c r="B363" s="242"/>
      <c r="C363" s="243"/>
      <c r="D363" s="244" t="s">
        <v>169</v>
      </c>
      <c r="E363" s="245" t="s">
        <v>19</v>
      </c>
      <c r="F363" s="246" t="s">
        <v>587</v>
      </c>
      <c r="G363" s="243"/>
      <c r="H363" s="247">
        <v>4.8449999999999998</v>
      </c>
      <c r="I363" s="248"/>
      <c r="J363" s="243"/>
      <c r="K363" s="243"/>
      <c r="L363" s="249"/>
      <c r="M363" s="250"/>
      <c r="N363" s="251"/>
      <c r="O363" s="251"/>
      <c r="P363" s="251"/>
      <c r="Q363" s="251"/>
      <c r="R363" s="251"/>
      <c r="S363" s="251"/>
      <c r="T363" s="252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53" t="s">
        <v>169</v>
      </c>
      <c r="AU363" s="253" t="s">
        <v>84</v>
      </c>
      <c r="AV363" s="13" t="s">
        <v>84</v>
      </c>
      <c r="AW363" s="13" t="s">
        <v>37</v>
      </c>
      <c r="AX363" s="13" t="s">
        <v>82</v>
      </c>
      <c r="AY363" s="253" t="s">
        <v>160</v>
      </c>
    </row>
    <row r="364" s="2" customFormat="1" ht="36" customHeight="1">
      <c r="A364" s="39"/>
      <c r="B364" s="40"/>
      <c r="C364" s="229" t="s">
        <v>588</v>
      </c>
      <c r="D364" s="229" t="s">
        <v>162</v>
      </c>
      <c r="E364" s="230" t="s">
        <v>589</v>
      </c>
      <c r="F364" s="231" t="s">
        <v>590</v>
      </c>
      <c r="G364" s="232" t="s">
        <v>236</v>
      </c>
      <c r="H364" s="233">
        <v>5</v>
      </c>
      <c r="I364" s="234"/>
      <c r="J364" s="235">
        <f>ROUND(I364*H364,2)</f>
        <v>0</v>
      </c>
      <c r="K364" s="231" t="s">
        <v>166</v>
      </c>
      <c r="L364" s="45"/>
      <c r="M364" s="236" t="s">
        <v>19</v>
      </c>
      <c r="N364" s="237" t="s">
        <v>46</v>
      </c>
      <c r="O364" s="85"/>
      <c r="P364" s="238">
        <f>O364*H364</f>
        <v>0</v>
      </c>
      <c r="Q364" s="238">
        <v>0.017770000000000001</v>
      </c>
      <c r="R364" s="238">
        <f>Q364*H364</f>
        <v>0.088850000000000012</v>
      </c>
      <c r="S364" s="238">
        <v>0</v>
      </c>
      <c r="T364" s="239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40" t="s">
        <v>167</v>
      </c>
      <c r="AT364" s="240" t="s">
        <v>162</v>
      </c>
      <c r="AU364" s="240" t="s">
        <v>84</v>
      </c>
      <c r="AY364" s="18" t="s">
        <v>160</v>
      </c>
      <c r="BE364" s="241">
        <f>IF(N364="základní",J364,0)</f>
        <v>0</v>
      </c>
      <c r="BF364" s="241">
        <f>IF(N364="snížená",J364,0)</f>
        <v>0</v>
      </c>
      <c r="BG364" s="241">
        <f>IF(N364="zákl. přenesená",J364,0)</f>
        <v>0</v>
      </c>
      <c r="BH364" s="241">
        <f>IF(N364="sníž. přenesená",J364,0)</f>
        <v>0</v>
      </c>
      <c r="BI364" s="241">
        <f>IF(N364="nulová",J364,0)</f>
        <v>0</v>
      </c>
      <c r="BJ364" s="18" t="s">
        <v>82</v>
      </c>
      <c r="BK364" s="241">
        <f>ROUND(I364*H364,2)</f>
        <v>0</v>
      </c>
      <c r="BL364" s="18" t="s">
        <v>167</v>
      </c>
      <c r="BM364" s="240" t="s">
        <v>591</v>
      </c>
    </row>
    <row r="365" s="2" customFormat="1" ht="24" customHeight="1">
      <c r="A365" s="39"/>
      <c r="B365" s="40"/>
      <c r="C365" s="254" t="s">
        <v>592</v>
      </c>
      <c r="D365" s="254" t="s">
        <v>206</v>
      </c>
      <c r="E365" s="255" t="s">
        <v>593</v>
      </c>
      <c r="F365" s="256" t="s">
        <v>594</v>
      </c>
      <c r="G365" s="257" t="s">
        <v>236</v>
      </c>
      <c r="H365" s="258">
        <v>4</v>
      </c>
      <c r="I365" s="259"/>
      <c r="J365" s="260">
        <f>ROUND(I365*H365,2)</f>
        <v>0</v>
      </c>
      <c r="K365" s="256" t="s">
        <v>166</v>
      </c>
      <c r="L365" s="261"/>
      <c r="M365" s="262" t="s">
        <v>19</v>
      </c>
      <c r="N365" s="263" t="s">
        <v>46</v>
      </c>
      <c r="O365" s="85"/>
      <c r="P365" s="238">
        <f>O365*H365</f>
        <v>0</v>
      </c>
      <c r="Q365" s="238">
        <v>0.01553</v>
      </c>
      <c r="R365" s="238">
        <f>Q365*H365</f>
        <v>0.062120000000000002</v>
      </c>
      <c r="S365" s="238">
        <v>0</v>
      </c>
      <c r="T365" s="239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40" t="s">
        <v>194</v>
      </c>
      <c r="AT365" s="240" t="s">
        <v>206</v>
      </c>
      <c r="AU365" s="240" t="s">
        <v>84</v>
      </c>
      <c r="AY365" s="18" t="s">
        <v>160</v>
      </c>
      <c r="BE365" s="241">
        <f>IF(N365="základní",J365,0)</f>
        <v>0</v>
      </c>
      <c r="BF365" s="241">
        <f>IF(N365="snížená",J365,0)</f>
        <v>0</v>
      </c>
      <c r="BG365" s="241">
        <f>IF(N365="zákl. přenesená",J365,0)</f>
        <v>0</v>
      </c>
      <c r="BH365" s="241">
        <f>IF(N365="sníž. přenesená",J365,0)</f>
        <v>0</v>
      </c>
      <c r="BI365" s="241">
        <f>IF(N365="nulová",J365,0)</f>
        <v>0</v>
      </c>
      <c r="BJ365" s="18" t="s">
        <v>82</v>
      </c>
      <c r="BK365" s="241">
        <f>ROUND(I365*H365,2)</f>
        <v>0</v>
      </c>
      <c r="BL365" s="18" t="s">
        <v>167</v>
      </c>
      <c r="BM365" s="240" t="s">
        <v>595</v>
      </c>
    </row>
    <row r="366" s="2" customFormat="1" ht="24" customHeight="1">
      <c r="A366" s="39"/>
      <c r="B366" s="40"/>
      <c r="C366" s="254" t="s">
        <v>596</v>
      </c>
      <c r="D366" s="254" t="s">
        <v>206</v>
      </c>
      <c r="E366" s="255" t="s">
        <v>597</v>
      </c>
      <c r="F366" s="256" t="s">
        <v>598</v>
      </c>
      <c r="G366" s="257" t="s">
        <v>236</v>
      </c>
      <c r="H366" s="258">
        <v>1</v>
      </c>
      <c r="I366" s="259"/>
      <c r="J366" s="260">
        <f>ROUND(I366*H366,2)</f>
        <v>0</v>
      </c>
      <c r="K366" s="256" t="s">
        <v>166</v>
      </c>
      <c r="L366" s="261"/>
      <c r="M366" s="262" t="s">
        <v>19</v>
      </c>
      <c r="N366" s="263" t="s">
        <v>46</v>
      </c>
      <c r="O366" s="85"/>
      <c r="P366" s="238">
        <f>O366*H366</f>
        <v>0</v>
      </c>
      <c r="Q366" s="238">
        <v>0.01521</v>
      </c>
      <c r="R366" s="238">
        <f>Q366*H366</f>
        <v>0.01521</v>
      </c>
      <c r="S366" s="238">
        <v>0</v>
      </c>
      <c r="T366" s="239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40" t="s">
        <v>194</v>
      </c>
      <c r="AT366" s="240" t="s">
        <v>206</v>
      </c>
      <c r="AU366" s="240" t="s">
        <v>84</v>
      </c>
      <c r="AY366" s="18" t="s">
        <v>160</v>
      </c>
      <c r="BE366" s="241">
        <f>IF(N366="základní",J366,0)</f>
        <v>0</v>
      </c>
      <c r="BF366" s="241">
        <f>IF(N366="snížená",J366,0)</f>
        <v>0</v>
      </c>
      <c r="BG366" s="241">
        <f>IF(N366="zákl. přenesená",J366,0)</f>
        <v>0</v>
      </c>
      <c r="BH366" s="241">
        <f>IF(N366="sníž. přenesená",J366,0)</f>
        <v>0</v>
      </c>
      <c r="BI366" s="241">
        <f>IF(N366="nulová",J366,0)</f>
        <v>0</v>
      </c>
      <c r="BJ366" s="18" t="s">
        <v>82</v>
      </c>
      <c r="BK366" s="241">
        <f>ROUND(I366*H366,2)</f>
        <v>0</v>
      </c>
      <c r="BL366" s="18" t="s">
        <v>167</v>
      </c>
      <c r="BM366" s="240" t="s">
        <v>599</v>
      </c>
    </row>
    <row r="367" s="12" customFormat="1" ht="22.8" customHeight="1">
      <c r="A367" s="12"/>
      <c r="B367" s="213"/>
      <c r="C367" s="214"/>
      <c r="D367" s="215" t="s">
        <v>74</v>
      </c>
      <c r="E367" s="227" t="s">
        <v>200</v>
      </c>
      <c r="F367" s="227" t="s">
        <v>600</v>
      </c>
      <c r="G367" s="214"/>
      <c r="H367" s="214"/>
      <c r="I367" s="217"/>
      <c r="J367" s="228">
        <f>BK367</f>
        <v>0</v>
      </c>
      <c r="K367" s="214"/>
      <c r="L367" s="219"/>
      <c r="M367" s="220"/>
      <c r="N367" s="221"/>
      <c r="O367" s="221"/>
      <c r="P367" s="222">
        <f>SUM(P368:P512)</f>
        <v>0</v>
      </c>
      <c r="Q367" s="221"/>
      <c r="R367" s="222">
        <f>SUM(R368:R512)</f>
        <v>0.89978979999999997</v>
      </c>
      <c r="S367" s="221"/>
      <c r="T367" s="223">
        <f>SUM(T368:T512)</f>
        <v>292.83369400000004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224" t="s">
        <v>82</v>
      </c>
      <c r="AT367" s="225" t="s">
        <v>74</v>
      </c>
      <c r="AU367" s="225" t="s">
        <v>82</v>
      </c>
      <c r="AY367" s="224" t="s">
        <v>160</v>
      </c>
      <c r="BK367" s="226">
        <f>SUM(BK368:BK512)</f>
        <v>0</v>
      </c>
    </row>
    <row r="368" s="2" customFormat="1" ht="48" customHeight="1">
      <c r="A368" s="39"/>
      <c r="B368" s="40"/>
      <c r="C368" s="229" t="s">
        <v>601</v>
      </c>
      <c r="D368" s="229" t="s">
        <v>162</v>
      </c>
      <c r="E368" s="230" t="s">
        <v>602</v>
      </c>
      <c r="F368" s="231" t="s">
        <v>603</v>
      </c>
      <c r="G368" s="232" t="s">
        <v>222</v>
      </c>
      <c r="H368" s="233">
        <v>162</v>
      </c>
      <c r="I368" s="234"/>
      <c r="J368" s="235">
        <f>ROUND(I368*H368,2)</f>
        <v>0</v>
      </c>
      <c r="K368" s="231" t="s">
        <v>166</v>
      </c>
      <c r="L368" s="45"/>
      <c r="M368" s="236" t="s">
        <v>19</v>
      </c>
      <c r="N368" s="237" t="s">
        <v>46</v>
      </c>
      <c r="O368" s="85"/>
      <c r="P368" s="238">
        <f>O368*H368</f>
        <v>0</v>
      </c>
      <c r="Q368" s="238">
        <v>0</v>
      </c>
      <c r="R368" s="238">
        <f>Q368*H368</f>
        <v>0</v>
      </c>
      <c r="S368" s="238">
        <v>0</v>
      </c>
      <c r="T368" s="239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40" t="s">
        <v>167</v>
      </c>
      <c r="AT368" s="240" t="s">
        <v>162</v>
      </c>
      <c r="AU368" s="240" t="s">
        <v>84</v>
      </c>
      <c r="AY368" s="18" t="s">
        <v>160</v>
      </c>
      <c r="BE368" s="241">
        <f>IF(N368="základní",J368,0)</f>
        <v>0</v>
      </c>
      <c r="BF368" s="241">
        <f>IF(N368="snížená",J368,0)</f>
        <v>0</v>
      </c>
      <c r="BG368" s="241">
        <f>IF(N368="zákl. přenesená",J368,0)</f>
        <v>0</v>
      </c>
      <c r="BH368" s="241">
        <f>IF(N368="sníž. přenesená",J368,0)</f>
        <v>0</v>
      </c>
      <c r="BI368" s="241">
        <f>IF(N368="nulová",J368,0)</f>
        <v>0</v>
      </c>
      <c r="BJ368" s="18" t="s">
        <v>82</v>
      </c>
      <c r="BK368" s="241">
        <f>ROUND(I368*H368,2)</f>
        <v>0</v>
      </c>
      <c r="BL368" s="18" t="s">
        <v>167</v>
      </c>
      <c r="BM368" s="240" t="s">
        <v>604</v>
      </c>
    </row>
    <row r="369" s="13" customFormat="1">
      <c r="A369" s="13"/>
      <c r="B369" s="242"/>
      <c r="C369" s="243"/>
      <c r="D369" s="244" t="s">
        <v>169</v>
      </c>
      <c r="E369" s="245" t="s">
        <v>19</v>
      </c>
      <c r="F369" s="246" t="s">
        <v>605</v>
      </c>
      <c r="G369" s="243"/>
      <c r="H369" s="247">
        <v>74.25</v>
      </c>
      <c r="I369" s="248"/>
      <c r="J369" s="243"/>
      <c r="K369" s="243"/>
      <c r="L369" s="249"/>
      <c r="M369" s="250"/>
      <c r="N369" s="251"/>
      <c r="O369" s="251"/>
      <c r="P369" s="251"/>
      <c r="Q369" s="251"/>
      <c r="R369" s="251"/>
      <c r="S369" s="251"/>
      <c r="T369" s="252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53" t="s">
        <v>169</v>
      </c>
      <c r="AU369" s="253" t="s">
        <v>84</v>
      </c>
      <c r="AV369" s="13" t="s">
        <v>84</v>
      </c>
      <c r="AW369" s="13" t="s">
        <v>37</v>
      </c>
      <c r="AX369" s="13" t="s">
        <v>75</v>
      </c>
      <c r="AY369" s="253" t="s">
        <v>160</v>
      </c>
    </row>
    <row r="370" s="13" customFormat="1">
      <c r="A370" s="13"/>
      <c r="B370" s="242"/>
      <c r="C370" s="243"/>
      <c r="D370" s="244" t="s">
        <v>169</v>
      </c>
      <c r="E370" s="245" t="s">
        <v>19</v>
      </c>
      <c r="F370" s="246" t="s">
        <v>606</v>
      </c>
      <c r="G370" s="243"/>
      <c r="H370" s="247">
        <v>87.75</v>
      </c>
      <c r="I370" s="248"/>
      <c r="J370" s="243"/>
      <c r="K370" s="243"/>
      <c r="L370" s="249"/>
      <c r="M370" s="250"/>
      <c r="N370" s="251"/>
      <c r="O370" s="251"/>
      <c r="P370" s="251"/>
      <c r="Q370" s="251"/>
      <c r="R370" s="251"/>
      <c r="S370" s="251"/>
      <c r="T370" s="252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53" t="s">
        <v>169</v>
      </c>
      <c r="AU370" s="253" t="s">
        <v>84</v>
      </c>
      <c r="AV370" s="13" t="s">
        <v>84</v>
      </c>
      <c r="AW370" s="13" t="s">
        <v>37</v>
      </c>
      <c r="AX370" s="13" t="s">
        <v>75</v>
      </c>
      <c r="AY370" s="253" t="s">
        <v>160</v>
      </c>
    </row>
    <row r="371" s="14" customFormat="1">
      <c r="A371" s="14"/>
      <c r="B371" s="264"/>
      <c r="C371" s="265"/>
      <c r="D371" s="244" t="s">
        <v>169</v>
      </c>
      <c r="E371" s="266" t="s">
        <v>19</v>
      </c>
      <c r="F371" s="267" t="s">
        <v>226</v>
      </c>
      <c r="G371" s="265"/>
      <c r="H371" s="268">
        <v>162</v>
      </c>
      <c r="I371" s="269"/>
      <c r="J371" s="265"/>
      <c r="K371" s="265"/>
      <c r="L371" s="270"/>
      <c r="M371" s="271"/>
      <c r="N371" s="272"/>
      <c r="O371" s="272"/>
      <c r="P371" s="272"/>
      <c r="Q371" s="272"/>
      <c r="R371" s="272"/>
      <c r="S371" s="272"/>
      <c r="T371" s="273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74" t="s">
        <v>169</v>
      </c>
      <c r="AU371" s="274" t="s">
        <v>84</v>
      </c>
      <c r="AV371" s="14" t="s">
        <v>167</v>
      </c>
      <c r="AW371" s="14" t="s">
        <v>37</v>
      </c>
      <c r="AX371" s="14" t="s">
        <v>82</v>
      </c>
      <c r="AY371" s="274" t="s">
        <v>160</v>
      </c>
    </row>
    <row r="372" s="2" customFormat="1" ht="48" customHeight="1">
      <c r="A372" s="39"/>
      <c r="B372" s="40"/>
      <c r="C372" s="229" t="s">
        <v>607</v>
      </c>
      <c r="D372" s="229" t="s">
        <v>162</v>
      </c>
      <c r="E372" s="230" t="s">
        <v>608</v>
      </c>
      <c r="F372" s="231" t="s">
        <v>609</v>
      </c>
      <c r="G372" s="232" t="s">
        <v>222</v>
      </c>
      <c r="H372" s="233">
        <v>1620</v>
      </c>
      <c r="I372" s="234"/>
      <c r="J372" s="235">
        <f>ROUND(I372*H372,2)</f>
        <v>0</v>
      </c>
      <c r="K372" s="231" t="s">
        <v>166</v>
      </c>
      <c r="L372" s="45"/>
      <c r="M372" s="236" t="s">
        <v>19</v>
      </c>
      <c r="N372" s="237" t="s">
        <v>46</v>
      </c>
      <c r="O372" s="85"/>
      <c r="P372" s="238">
        <f>O372*H372</f>
        <v>0</v>
      </c>
      <c r="Q372" s="238">
        <v>0</v>
      </c>
      <c r="R372" s="238">
        <f>Q372*H372</f>
        <v>0</v>
      </c>
      <c r="S372" s="238">
        <v>0</v>
      </c>
      <c r="T372" s="239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40" t="s">
        <v>167</v>
      </c>
      <c r="AT372" s="240" t="s">
        <v>162</v>
      </c>
      <c r="AU372" s="240" t="s">
        <v>84</v>
      </c>
      <c r="AY372" s="18" t="s">
        <v>160</v>
      </c>
      <c r="BE372" s="241">
        <f>IF(N372="základní",J372,0)</f>
        <v>0</v>
      </c>
      <c r="BF372" s="241">
        <f>IF(N372="snížená",J372,0)</f>
        <v>0</v>
      </c>
      <c r="BG372" s="241">
        <f>IF(N372="zákl. přenesená",J372,0)</f>
        <v>0</v>
      </c>
      <c r="BH372" s="241">
        <f>IF(N372="sníž. přenesená",J372,0)</f>
        <v>0</v>
      </c>
      <c r="BI372" s="241">
        <f>IF(N372="nulová",J372,0)</f>
        <v>0</v>
      </c>
      <c r="BJ372" s="18" t="s">
        <v>82</v>
      </c>
      <c r="BK372" s="241">
        <f>ROUND(I372*H372,2)</f>
        <v>0</v>
      </c>
      <c r="BL372" s="18" t="s">
        <v>167</v>
      </c>
      <c r="BM372" s="240" t="s">
        <v>610</v>
      </c>
    </row>
    <row r="373" s="13" customFormat="1">
      <c r="A373" s="13"/>
      <c r="B373" s="242"/>
      <c r="C373" s="243"/>
      <c r="D373" s="244" t="s">
        <v>169</v>
      </c>
      <c r="E373" s="243"/>
      <c r="F373" s="246" t="s">
        <v>611</v>
      </c>
      <c r="G373" s="243"/>
      <c r="H373" s="247">
        <v>1620</v>
      </c>
      <c r="I373" s="248"/>
      <c r="J373" s="243"/>
      <c r="K373" s="243"/>
      <c r="L373" s="249"/>
      <c r="M373" s="250"/>
      <c r="N373" s="251"/>
      <c r="O373" s="251"/>
      <c r="P373" s="251"/>
      <c r="Q373" s="251"/>
      <c r="R373" s="251"/>
      <c r="S373" s="251"/>
      <c r="T373" s="252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53" t="s">
        <v>169</v>
      </c>
      <c r="AU373" s="253" t="s">
        <v>84</v>
      </c>
      <c r="AV373" s="13" t="s">
        <v>84</v>
      </c>
      <c r="AW373" s="13" t="s">
        <v>4</v>
      </c>
      <c r="AX373" s="13" t="s">
        <v>82</v>
      </c>
      <c r="AY373" s="253" t="s">
        <v>160</v>
      </c>
    </row>
    <row r="374" s="2" customFormat="1" ht="48" customHeight="1">
      <c r="A374" s="39"/>
      <c r="B374" s="40"/>
      <c r="C374" s="229" t="s">
        <v>612</v>
      </c>
      <c r="D374" s="229" t="s">
        <v>162</v>
      </c>
      <c r="E374" s="230" t="s">
        <v>613</v>
      </c>
      <c r="F374" s="231" t="s">
        <v>614</v>
      </c>
      <c r="G374" s="232" t="s">
        <v>222</v>
      </c>
      <c r="H374" s="233">
        <v>162</v>
      </c>
      <c r="I374" s="234"/>
      <c r="J374" s="235">
        <f>ROUND(I374*H374,2)</f>
        <v>0</v>
      </c>
      <c r="K374" s="231" t="s">
        <v>166</v>
      </c>
      <c r="L374" s="45"/>
      <c r="M374" s="236" t="s">
        <v>19</v>
      </c>
      <c r="N374" s="237" t="s">
        <v>46</v>
      </c>
      <c r="O374" s="85"/>
      <c r="P374" s="238">
        <f>O374*H374</f>
        <v>0</v>
      </c>
      <c r="Q374" s="238">
        <v>0</v>
      </c>
      <c r="R374" s="238">
        <f>Q374*H374</f>
        <v>0</v>
      </c>
      <c r="S374" s="238">
        <v>0</v>
      </c>
      <c r="T374" s="239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40" t="s">
        <v>167</v>
      </c>
      <c r="AT374" s="240" t="s">
        <v>162</v>
      </c>
      <c r="AU374" s="240" t="s">
        <v>84</v>
      </c>
      <c r="AY374" s="18" t="s">
        <v>160</v>
      </c>
      <c r="BE374" s="241">
        <f>IF(N374="základní",J374,0)</f>
        <v>0</v>
      </c>
      <c r="BF374" s="241">
        <f>IF(N374="snížená",J374,0)</f>
        <v>0</v>
      </c>
      <c r="BG374" s="241">
        <f>IF(N374="zákl. přenesená",J374,0)</f>
        <v>0</v>
      </c>
      <c r="BH374" s="241">
        <f>IF(N374="sníž. přenesená",J374,0)</f>
        <v>0</v>
      </c>
      <c r="BI374" s="241">
        <f>IF(N374="nulová",J374,0)</f>
        <v>0</v>
      </c>
      <c r="BJ374" s="18" t="s">
        <v>82</v>
      </c>
      <c r="BK374" s="241">
        <f>ROUND(I374*H374,2)</f>
        <v>0</v>
      </c>
      <c r="BL374" s="18" t="s">
        <v>167</v>
      </c>
      <c r="BM374" s="240" t="s">
        <v>615</v>
      </c>
    </row>
    <row r="375" s="2" customFormat="1" ht="36" customHeight="1">
      <c r="A375" s="39"/>
      <c r="B375" s="40"/>
      <c r="C375" s="229" t="s">
        <v>616</v>
      </c>
      <c r="D375" s="229" t="s">
        <v>162</v>
      </c>
      <c r="E375" s="230" t="s">
        <v>617</v>
      </c>
      <c r="F375" s="231" t="s">
        <v>618</v>
      </c>
      <c r="G375" s="232" t="s">
        <v>222</v>
      </c>
      <c r="H375" s="233">
        <v>780</v>
      </c>
      <c r="I375" s="234"/>
      <c r="J375" s="235">
        <f>ROUND(I375*H375,2)</f>
        <v>0</v>
      </c>
      <c r="K375" s="231" t="s">
        <v>166</v>
      </c>
      <c r="L375" s="45"/>
      <c r="M375" s="236" t="s">
        <v>19</v>
      </c>
      <c r="N375" s="237" t="s">
        <v>46</v>
      </c>
      <c r="O375" s="85"/>
      <c r="P375" s="238">
        <f>O375*H375</f>
        <v>0</v>
      </c>
      <c r="Q375" s="238">
        <v>0.00012999999999999999</v>
      </c>
      <c r="R375" s="238">
        <f>Q375*H375</f>
        <v>0.10139999999999999</v>
      </c>
      <c r="S375" s="238">
        <v>0</v>
      </c>
      <c r="T375" s="239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40" t="s">
        <v>167</v>
      </c>
      <c r="AT375" s="240" t="s">
        <v>162</v>
      </c>
      <c r="AU375" s="240" t="s">
        <v>84</v>
      </c>
      <c r="AY375" s="18" t="s">
        <v>160</v>
      </c>
      <c r="BE375" s="241">
        <f>IF(N375="základní",J375,0)</f>
        <v>0</v>
      </c>
      <c r="BF375" s="241">
        <f>IF(N375="snížená",J375,0)</f>
        <v>0</v>
      </c>
      <c r="BG375" s="241">
        <f>IF(N375="zákl. přenesená",J375,0)</f>
        <v>0</v>
      </c>
      <c r="BH375" s="241">
        <f>IF(N375="sníž. přenesená",J375,0)</f>
        <v>0</v>
      </c>
      <c r="BI375" s="241">
        <f>IF(N375="nulová",J375,0)</f>
        <v>0</v>
      </c>
      <c r="BJ375" s="18" t="s">
        <v>82</v>
      </c>
      <c r="BK375" s="241">
        <f>ROUND(I375*H375,2)</f>
        <v>0</v>
      </c>
      <c r="BL375" s="18" t="s">
        <v>167</v>
      </c>
      <c r="BM375" s="240" t="s">
        <v>619</v>
      </c>
    </row>
    <row r="376" s="2" customFormat="1" ht="36" customHeight="1">
      <c r="A376" s="39"/>
      <c r="B376" s="40"/>
      <c r="C376" s="229" t="s">
        <v>620</v>
      </c>
      <c r="D376" s="229" t="s">
        <v>162</v>
      </c>
      <c r="E376" s="230" t="s">
        <v>621</v>
      </c>
      <c r="F376" s="231" t="s">
        <v>622</v>
      </c>
      <c r="G376" s="232" t="s">
        <v>222</v>
      </c>
      <c r="H376" s="233">
        <v>780</v>
      </c>
      <c r="I376" s="234"/>
      <c r="J376" s="235">
        <f>ROUND(I376*H376,2)</f>
        <v>0</v>
      </c>
      <c r="K376" s="231" t="s">
        <v>166</v>
      </c>
      <c r="L376" s="45"/>
      <c r="M376" s="236" t="s">
        <v>19</v>
      </c>
      <c r="N376" s="237" t="s">
        <v>46</v>
      </c>
      <c r="O376" s="85"/>
      <c r="P376" s="238">
        <f>O376*H376</f>
        <v>0</v>
      </c>
      <c r="Q376" s="238">
        <v>4.0000000000000003E-05</v>
      </c>
      <c r="R376" s="238">
        <f>Q376*H376</f>
        <v>0.031200000000000002</v>
      </c>
      <c r="S376" s="238">
        <v>0</v>
      </c>
      <c r="T376" s="239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40" t="s">
        <v>167</v>
      </c>
      <c r="AT376" s="240" t="s">
        <v>162</v>
      </c>
      <c r="AU376" s="240" t="s">
        <v>84</v>
      </c>
      <c r="AY376" s="18" t="s">
        <v>160</v>
      </c>
      <c r="BE376" s="241">
        <f>IF(N376="základní",J376,0)</f>
        <v>0</v>
      </c>
      <c r="BF376" s="241">
        <f>IF(N376="snížená",J376,0)</f>
        <v>0</v>
      </c>
      <c r="BG376" s="241">
        <f>IF(N376="zákl. přenesená",J376,0)</f>
        <v>0</v>
      </c>
      <c r="BH376" s="241">
        <f>IF(N376="sníž. přenesená",J376,0)</f>
        <v>0</v>
      </c>
      <c r="BI376" s="241">
        <f>IF(N376="nulová",J376,0)</f>
        <v>0</v>
      </c>
      <c r="BJ376" s="18" t="s">
        <v>82</v>
      </c>
      <c r="BK376" s="241">
        <f>ROUND(I376*H376,2)</f>
        <v>0</v>
      </c>
      <c r="BL376" s="18" t="s">
        <v>167</v>
      </c>
      <c r="BM376" s="240" t="s">
        <v>623</v>
      </c>
    </row>
    <row r="377" s="2" customFormat="1" ht="16.5" customHeight="1">
      <c r="A377" s="39"/>
      <c r="B377" s="40"/>
      <c r="C377" s="229" t="s">
        <v>624</v>
      </c>
      <c r="D377" s="229" t="s">
        <v>162</v>
      </c>
      <c r="E377" s="230" t="s">
        <v>625</v>
      </c>
      <c r="F377" s="231" t="s">
        <v>626</v>
      </c>
      <c r="G377" s="232" t="s">
        <v>627</v>
      </c>
      <c r="H377" s="233">
        <v>700</v>
      </c>
      <c r="I377" s="234"/>
      <c r="J377" s="235">
        <f>ROUND(I377*H377,2)</f>
        <v>0</v>
      </c>
      <c r="K377" s="231" t="s">
        <v>19</v>
      </c>
      <c r="L377" s="45"/>
      <c r="M377" s="236" t="s">
        <v>19</v>
      </c>
      <c r="N377" s="237" t="s">
        <v>46</v>
      </c>
      <c r="O377" s="85"/>
      <c r="P377" s="238">
        <f>O377*H377</f>
        <v>0</v>
      </c>
      <c r="Q377" s="238">
        <v>0</v>
      </c>
      <c r="R377" s="238">
        <f>Q377*H377</f>
        <v>0</v>
      </c>
      <c r="S377" s="238">
        <v>0</v>
      </c>
      <c r="T377" s="239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40" t="s">
        <v>167</v>
      </c>
      <c r="AT377" s="240" t="s">
        <v>162</v>
      </c>
      <c r="AU377" s="240" t="s">
        <v>84</v>
      </c>
      <c r="AY377" s="18" t="s">
        <v>160</v>
      </c>
      <c r="BE377" s="241">
        <f>IF(N377="základní",J377,0)</f>
        <v>0</v>
      </c>
      <c r="BF377" s="241">
        <f>IF(N377="snížená",J377,0)</f>
        <v>0</v>
      </c>
      <c r="BG377" s="241">
        <f>IF(N377="zákl. přenesená",J377,0)</f>
        <v>0</v>
      </c>
      <c r="BH377" s="241">
        <f>IF(N377="sníž. přenesená",J377,0)</f>
        <v>0</v>
      </c>
      <c r="BI377" s="241">
        <f>IF(N377="nulová",J377,0)</f>
        <v>0</v>
      </c>
      <c r="BJ377" s="18" t="s">
        <v>82</v>
      </c>
      <c r="BK377" s="241">
        <f>ROUND(I377*H377,2)</f>
        <v>0</v>
      </c>
      <c r="BL377" s="18" t="s">
        <v>167</v>
      </c>
      <c r="BM377" s="240" t="s">
        <v>628</v>
      </c>
    </row>
    <row r="378" s="2" customFormat="1" ht="16.5" customHeight="1">
      <c r="A378" s="39"/>
      <c r="B378" s="40"/>
      <c r="C378" s="254" t="s">
        <v>629</v>
      </c>
      <c r="D378" s="254" t="s">
        <v>206</v>
      </c>
      <c r="E378" s="255" t="s">
        <v>630</v>
      </c>
      <c r="F378" s="256" t="s">
        <v>631</v>
      </c>
      <c r="G378" s="257" t="s">
        <v>279</v>
      </c>
      <c r="H378" s="258">
        <v>25</v>
      </c>
      <c r="I378" s="259"/>
      <c r="J378" s="260">
        <f>ROUND(I378*H378,2)</f>
        <v>0</v>
      </c>
      <c r="K378" s="256" t="s">
        <v>166</v>
      </c>
      <c r="L378" s="261"/>
      <c r="M378" s="262" t="s">
        <v>19</v>
      </c>
      <c r="N378" s="263" t="s">
        <v>46</v>
      </c>
      <c r="O378" s="85"/>
      <c r="P378" s="238">
        <f>O378*H378</f>
        <v>0</v>
      </c>
      <c r="Q378" s="238">
        <v>4.0000000000000003E-05</v>
      </c>
      <c r="R378" s="238">
        <f>Q378*H378</f>
        <v>0.001</v>
      </c>
      <c r="S378" s="238">
        <v>0</v>
      </c>
      <c r="T378" s="239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40" t="s">
        <v>194</v>
      </c>
      <c r="AT378" s="240" t="s">
        <v>206</v>
      </c>
      <c r="AU378" s="240" t="s">
        <v>84</v>
      </c>
      <c r="AY378" s="18" t="s">
        <v>160</v>
      </c>
      <c r="BE378" s="241">
        <f>IF(N378="základní",J378,0)</f>
        <v>0</v>
      </c>
      <c r="BF378" s="241">
        <f>IF(N378="snížená",J378,0)</f>
        <v>0</v>
      </c>
      <c r="BG378" s="241">
        <f>IF(N378="zákl. přenesená",J378,0)</f>
        <v>0</v>
      </c>
      <c r="BH378" s="241">
        <f>IF(N378="sníž. přenesená",J378,0)</f>
        <v>0</v>
      </c>
      <c r="BI378" s="241">
        <f>IF(N378="nulová",J378,0)</f>
        <v>0</v>
      </c>
      <c r="BJ378" s="18" t="s">
        <v>82</v>
      </c>
      <c r="BK378" s="241">
        <f>ROUND(I378*H378,2)</f>
        <v>0</v>
      </c>
      <c r="BL378" s="18" t="s">
        <v>167</v>
      </c>
      <c r="BM378" s="240" t="s">
        <v>632</v>
      </c>
    </row>
    <row r="379" s="2" customFormat="1" ht="24" customHeight="1">
      <c r="A379" s="39"/>
      <c r="B379" s="40"/>
      <c r="C379" s="229" t="s">
        <v>633</v>
      </c>
      <c r="D379" s="229" t="s">
        <v>162</v>
      </c>
      <c r="E379" s="230" t="s">
        <v>634</v>
      </c>
      <c r="F379" s="231" t="s">
        <v>635</v>
      </c>
      <c r="G379" s="232" t="s">
        <v>165</v>
      </c>
      <c r="H379" s="233">
        <v>8.3919999999999995</v>
      </c>
      <c r="I379" s="234"/>
      <c r="J379" s="235">
        <f>ROUND(I379*H379,2)</f>
        <v>0</v>
      </c>
      <c r="K379" s="231" t="s">
        <v>166</v>
      </c>
      <c r="L379" s="45"/>
      <c r="M379" s="236" t="s">
        <v>19</v>
      </c>
      <c r="N379" s="237" t="s">
        <v>46</v>
      </c>
      <c r="O379" s="85"/>
      <c r="P379" s="238">
        <f>O379*H379</f>
        <v>0</v>
      </c>
      <c r="Q379" s="238">
        <v>0</v>
      </c>
      <c r="R379" s="238">
        <f>Q379*H379</f>
        <v>0</v>
      </c>
      <c r="S379" s="238">
        <v>2.5</v>
      </c>
      <c r="T379" s="239">
        <f>S379*H379</f>
        <v>20.979999999999997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40" t="s">
        <v>167</v>
      </c>
      <c r="AT379" s="240" t="s">
        <v>162</v>
      </c>
      <c r="AU379" s="240" t="s">
        <v>84</v>
      </c>
      <c r="AY379" s="18" t="s">
        <v>160</v>
      </c>
      <c r="BE379" s="241">
        <f>IF(N379="základní",J379,0)</f>
        <v>0</v>
      </c>
      <c r="BF379" s="241">
        <f>IF(N379="snížená",J379,0)</f>
        <v>0</v>
      </c>
      <c r="BG379" s="241">
        <f>IF(N379="zákl. přenesená",J379,0)</f>
        <v>0</v>
      </c>
      <c r="BH379" s="241">
        <f>IF(N379="sníž. přenesená",J379,0)</f>
        <v>0</v>
      </c>
      <c r="BI379" s="241">
        <f>IF(N379="nulová",J379,0)</f>
        <v>0</v>
      </c>
      <c r="BJ379" s="18" t="s">
        <v>82</v>
      </c>
      <c r="BK379" s="241">
        <f>ROUND(I379*H379,2)</f>
        <v>0</v>
      </c>
      <c r="BL379" s="18" t="s">
        <v>167</v>
      </c>
      <c r="BM379" s="240" t="s">
        <v>636</v>
      </c>
    </row>
    <row r="380" s="13" customFormat="1">
      <c r="A380" s="13"/>
      <c r="B380" s="242"/>
      <c r="C380" s="243"/>
      <c r="D380" s="244" t="s">
        <v>169</v>
      </c>
      <c r="E380" s="245" t="s">
        <v>19</v>
      </c>
      <c r="F380" s="246" t="s">
        <v>637</v>
      </c>
      <c r="G380" s="243"/>
      <c r="H380" s="247">
        <v>0.69599999999999995</v>
      </c>
      <c r="I380" s="248"/>
      <c r="J380" s="243"/>
      <c r="K380" s="243"/>
      <c r="L380" s="249"/>
      <c r="M380" s="250"/>
      <c r="N380" s="251"/>
      <c r="O380" s="251"/>
      <c r="P380" s="251"/>
      <c r="Q380" s="251"/>
      <c r="R380" s="251"/>
      <c r="S380" s="251"/>
      <c r="T380" s="252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53" t="s">
        <v>169</v>
      </c>
      <c r="AU380" s="253" t="s">
        <v>84</v>
      </c>
      <c r="AV380" s="13" t="s">
        <v>84</v>
      </c>
      <c r="AW380" s="13" t="s">
        <v>37</v>
      </c>
      <c r="AX380" s="13" t="s">
        <v>75</v>
      </c>
      <c r="AY380" s="253" t="s">
        <v>160</v>
      </c>
    </row>
    <row r="381" s="13" customFormat="1">
      <c r="A381" s="13"/>
      <c r="B381" s="242"/>
      <c r="C381" s="243"/>
      <c r="D381" s="244" t="s">
        <v>169</v>
      </c>
      <c r="E381" s="245" t="s">
        <v>19</v>
      </c>
      <c r="F381" s="246" t="s">
        <v>638</v>
      </c>
      <c r="G381" s="243"/>
      <c r="H381" s="247">
        <v>7.6959999999999997</v>
      </c>
      <c r="I381" s="248"/>
      <c r="J381" s="243"/>
      <c r="K381" s="243"/>
      <c r="L381" s="249"/>
      <c r="M381" s="250"/>
      <c r="N381" s="251"/>
      <c r="O381" s="251"/>
      <c r="P381" s="251"/>
      <c r="Q381" s="251"/>
      <c r="R381" s="251"/>
      <c r="S381" s="251"/>
      <c r="T381" s="252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53" t="s">
        <v>169</v>
      </c>
      <c r="AU381" s="253" t="s">
        <v>84</v>
      </c>
      <c r="AV381" s="13" t="s">
        <v>84</v>
      </c>
      <c r="AW381" s="13" t="s">
        <v>37</v>
      </c>
      <c r="AX381" s="13" t="s">
        <v>75</v>
      </c>
      <c r="AY381" s="253" t="s">
        <v>160</v>
      </c>
    </row>
    <row r="382" s="14" customFormat="1">
      <c r="A382" s="14"/>
      <c r="B382" s="264"/>
      <c r="C382" s="265"/>
      <c r="D382" s="244" t="s">
        <v>169</v>
      </c>
      <c r="E382" s="266" t="s">
        <v>19</v>
      </c>
      <c r="F382" s="267" t="s">
        <v>226</v>
      </c>
      <c r="G382" s="265"/>
      <c r="H382" s="268">
        <v>8.3919999999999995</v>
      </c>
      <c r="I382" s="269"/>
      <c r="J382" s="265"/>
      <c r="K382" s="265"/>
      <c r="L382" s="270"/>
      <c r="M382" s="271"/>
      <c r="N382" s="272"/>
      <c r="O382" s="272"/>
      <c r="P382" s="272"/>
      <c r="Q382" s="272"/>
      <c r="R382" s="272"/>
      <c r="S382" s="272"/>
      <c r="T382" s="273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74" t="s">
        <v>169</v>
      </c>
      <c r="AU382" s="274" t="s">
        <v>84</v>
      </c>
      <c r="AV382" s="14" t="s">
        <v>167</v>
      </c>
      <c r="AW382" s="14" t="s">
        <v>37</v>
      </c>
      <c r="AX382" s="14" t="s">
        <v>82</v>
      </c>
      <c r="AY382" s="274" t="s">
        <v>160</v>
      </c>
    </row>
    <row r="383" s="2" customFormat="1" ht="36" customHeight="1">
      <c r="A383" s="39"/>
      <c r="B383" s="40"/>
      <c r="C383" s="229" t="s">
        <v>639</v>
      </c>
      <c r="D383" s="229" t="s">
        <v>162</v>
      </c>
      <c r="E383" s="230" t="s">
        <v>640</v>
      </c>
      <c r="F383" s="231" t="s">
        <v>641</v>
      </c>
      <c r="G383" s="232" t="s">
        <v>222</v>
      </c>
      <c r="H383" s="233">
        <v>55.753999999999998</v>
      </c>
      <c r="I383" s="234"/>
      <c r="J383" s="235">
        <f>ROUND(I383*H383,2)</f>
        <v>0</v>
      </c>
      <c r="K383" s="231" t="s">
        <v>166</v>
      </c>
      <c r="L383" s="45"/>
      <c r="M383" s="236" t="s">
        <v>19</v>
      </c>
      <c r="N383" s="237" t="s">
        <v>46</v>
      </c>
      <c r="O383" s="85"/>
      <c r="P383" s="238">
        <f>O383*H383</f>
        <v>0</v>
      </c>
      <c r="Q383" s="238">
        <v>0</v>
      </c>
      <c r="R383" s="238">
        <f>Q383*H383</f>
        <v>0</v>
      </c>
      <c r="S383" s="238">
        <v>0.13100000000000001</v>
      </c>
      <c r="T383" s="239">
        <f>S383*H383</f>
        <v>7.3037739999999998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40" t="s">
        <v>167</v>
      </c>
      <c r="AT383" s="240" t="s">
        <v>162</v>
      </c>
      <c r="AU383" s="240" t="s">
        <v>84</v>
      </c>
      <c r="AY383" s="18" t="s">
        <v>160</v>
      </c>
      <c r="BE383" s="241">
        <f>IF(N383="základní",J383,0)</f>
        <v>0</v>
      </c>
      <c r="BF383" s="241">
        <f>IF(N383="snížená",J383,0)</f>
        <v>0</v>
      </c>
      <c r="BG383" s="241">
        <f>IF(N383="zákl. přenesená",J383,0)</f>
        <v>0</v>
      </c>
      <c r="BH383" s="241">
        <f>IF(N383="sníž. přenesená",J383,0)</f>
        <v>0</v>
      </c>
      <c r="BI383" s="241">
        <f>IF(N383="nulová",J383,0)</f>
        <v>0</v>
      </c>
      <c r="BJ383" s="18" t="s">
        <v>82</v>
      </c>
      <c r="BK383" s="241">
        <f>ROUND(I383*H383,2)</f>
        <v>0</v>
      </c>
      <c r="BL383" s="18" t="s">
        <v>167</v>
      </c>
      <c r="BM383" s="240" t="s">
        <v>642</v>
      </c>
    </row>
    <row r="384" s="13" customFormat="1">
      <c r="A384" s="13"/>
      <c r="B384" s="242"/>
      <c r="C384" s="243"/>
      <c r="D384" s="244" t="s">
        <v>169</v>
      </c>
      <c r="E384" s="245" t="s">
        <v>19</v>
      </c>
      <c r="F384" s="246" t="s">
        <v>643</v>
      </c>
      <c r="G384" s="243"/>
      <c r="H384" s="247">
        <v>16.794</v>
      </c>
      <c r="I384" s="248"/>
      <c r="J384" s="243"/>
      <c r="K384" s="243"/>
      <c r="L384" s="249"/>
      <c r="M384" s="250"/>
      <c r="N384" s="251"/>
      <c r="O384" s="251"/>
      <c r="P384" s="251"/>
      <c r="Q384" s="251"/>
      <c r="R384" s="251"/>
      <c r="S384" s="251"/>
      <c r="T384" s="252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53" t="s">
        <v>169</v>
      </c>
      <c r="AU384" s="253" t="s">
        <v>84</v>
      </c>
      <c r="AV384" s="13" t="s">
        <v>84</v>
      </c>
      <c r="AW384" s="13" t="s">
        <v>37</v>
      </c>
      <c r="AX384" s="13" t="s">
        <v>75</v>
      </c>
      <c r="AY384" s="253" t="s">
        <v>160</v>
      </c>
    </row>
    <row r="385" s="13" customFormat="1">
      <c r="A385" s="13"/>
      <c r="B385" s="242"/>
      <c r="C385" s="243"/>
      <c r="D385" s="244" t="s">
        <v>169</v>
      </c>
      <c r="E385" s="245" t="s">
        <v>19</v>
      </c>
      <c r="F385" s="246" t="s">
        <v>644</v>
      </c>
      <c r="G385" s="243"/>
      <c r="H385" s="247">
        <v>5.7720000000000002</v>
      </c>
      <c r="I385" s="248"/>
      <c r="J385" s="243"/>
      <c r="K385" s="243"/>
      <c r="L385" s="249"/>
      <c r="M385" s="250"/>
      <c r="N385" s="251"/>
      <c r="O385" s="251"/>
      <c r="P385" s="251"/>
      <c r="Q385" s="251"/>
      <c r="R385" s="251"/>
      <c r="S385" s="251"/>
      <c r="T385" s="252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53" t="s">
        <v>169</v>
      </c>
      <c r="AU385" s="253" t="s">
        <v>84</v>
      </c>
      <c r="AV385" s="13" t="s">
        <v>84</v>
      </c>
      <c r="AW385" s="13" t="s">
        <v>37</v>
      </c>
      <c r="AX385" s="13" t="s">
        <v>75</v>
      </c>
      <c r="AY385" s="253" t="s">
        <v>160</v>
      </c>
    </row>
    <row r="386" s="13" customFormat="1">
      <c r="A386" s="13"/>
      <c r="B386" s="242"/>
      <c r="C386" s="243"/>
      <c r="D386" s="244" t="s">
        <v>169</v>
      </c>
      <c r="E386" s="245" t="s">
        <v>19</v>
      </c>
      <c r="F386" s="246" t="s">
        <v>645</v>
      </c>
      <c r="G386" s="243"/>
      <c r="H386" s="247">
        <v>23.378</v>
      </c>
      <c r="I386" s="248"/>
      <c r="J386" s="243"/>
      <c r="K386" s="243"/>
      <c r="L386" s="249"/>
      <c r="M386" s="250"/>
      <c r="N386" s="251"/>
      <c r="O386" s="251"/>
      <c r="P386" s="251"/>
      <c r="Q386" s="251"/>
      <c r="R386" s="251"/>
      <c r="S386" s="251"/>
      <c r="T386" s="252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53" t="s">
        <v>169</v>
      </c>
      <c r="AU386" s="253" t="s">
        <v>84</v>
      </c>
      <c r="AV386" s="13" t="s">
        <v>84</v>
      </c>
      <c r="AW386" s="13" t="s">
        <v>37</v>
      </c>
      <c r="AX386" s="13" t="s">
        <v>75</v>
      </c>
      <c r="AY386" s="253" t="s">
        <v>160</v>
      </c>
    </row>
    <row r="387" s="13" customFormat="1">
      <c r="A387" s="13"/>
      <c r="B387" s="242"/>
      <c r="C387" s="243"/>
      <c r="D387" s="244" t="s">
        <v>169</v>
      </c>
      <c r="E387" s="245" t="s">
        <v>19</v>
      </c>
      <c r="F387" s="246" t="s">
        <v>646</v>
      </c>
      <c r="G387" s="243"/>
      <c r="H387" s="247">
        <v>9.8100000000000005</v>
      </c>
      <c r="I387" s="248"/>
      <c r="J387" s="243"/>
      <c r="K387" s="243"/>
      <c r="L387" s="249"/>
      <c r="M387" s="250"/>
      <c r="N387" s="251"/>
      <c r="O387" s="251"/>
      <c r="P387" s="251"/>
      <c r="Q387" s="251"/>
      <c r="R387" s="251"/>
      <c r="S387" s="251"/>
      <c r="T387" s="252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53" t="s">
        <v>169</v>
      </c>
      <c r="AU387" s="253" t="s">
        <v>84</v>
      </c>
      <c r="AV387" s="13" t="s">
        <v>84</v>
      </c>
      <c r="AW387" s="13" t="s">
        <v>37</v>
      </c>
      <c r="AX387" s="13" t="s">
        <v>75</v>
      </c>
      <c r="AY387" s="253" t="s">
        <v>160</v>
      </c>
    </row>
    <row r="388" s="14" customFormat="1">
      <c r="A388" s="14"/>
      <c r="B388" s="264"/>
      <c r="C388" s="265"/>
      <c r="D388" s="244" t="s">
        <v>169</v>
      </c>
      <c r="E388" s="266" t="s">
        <v>19</v>
      </c>
      <c r="F388" s="267" t="s">
        <v>226</v>
      </c>
      <c r="G388" s="265"/>
      <c r="H388" s="268">
        <v>55.753999999999998</v>
      </c>
      <c r="I388" s="269"/>
      <c r="J388" s="265"/>
      <c r="K388" s="265"/>
      <c r="L388" s="270"/>
      <c r="M388" s="271"/>
      <c r="N388" s="272"/>
      <c r="O388" s="272"/>
      <c r="P388" s="272"/>
      <c r="Q388" s="272"/>
      <c r="R388" s="272"/>
      <c r="S388" s="272"/>
      <c r="T388" s="273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74" t="s">
        <v>169</v>
      </c>
      <c r="AU388" s="274" t="s">
        <v>84</v>
      </c>
      <c r="AV388" s="14" t="s">
        <v>167</v>
      </c>
      <c r="AW388" s="14" t="s">
        <v>37</v>
      </c>
      <c r="AX388" s="14" t="s">
        <v>82</v>
      </c>
      <c r="AY388" s="274" t="s">
        <v>160</v>
      </c>
    </row>
    <row r="389" s="2" customFormat="1" ht="36" customHeight="1">
      <c r="A389" s="39"/>
      <c r="B389" s="40"/>
      <c r="C389" s="229" t="s">
        <v>647</v>
      </c>
      <c r="D389" s="229" t="s">
        <v>162</v>
      </c>
      <c r="E389" s="230" t="s">
        <v>648</v>
      </c>
      <c r="F389" s="231" t="s">
        <v>649</v>
      </c>
      <c r="G389" s="232" t="s">
        <v>222</v>
      </c>
      <c r="H389" s="233">
        <v>12.945</v>
      </c>
      <c r="I389" s="234"/>
      <c r="J389" s="235">
        <f>ROUND(I389*H389,2)</f>
        <v>0</v>
      </c>
      <c r="K389" s="231" t="s">
        <v>166</v>
      </c>
      <c r="L389" s="45"/>
      <c r="M389" s="236" t="s">
        <v>19</v>
      </c>
      <c r="N389" s="237" t="s">
        <v>46</v>
      </c>
      <c r="O389" s="85"/>
      <c r="P389" s="238">
        <f>O389*H389</f>
        <v>0</v>
      </c>
      <c r="Q389" s="238">
        <v>0</v>
      </c>
      <c r="R389" s="238">
        <f>Q389*H389</f>
        <v>0</v>
      </c>
      <c r="S389" s="238">
        <v>0.26100000000000001</v>
      </c>
      <c r="T389" s="239">
        <f>S389*H389</f>
        <v>3.3786450000000001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40" t="s">
        <v>167</v>
      </c>
      <c r="AT389" s="240" t="s">
        <v>162</v>
      </c>
      <c r="AU389" s="240" t="s">
        <v>84</v>
      </c>
      <c r="AY389" s="18" t="s">
        <v>160</v>
      </c>
      <c r="BE389" s="241">
        <f>IF(N389="základní",J389,0)</f>
        <v>0</v>
      </c>
      <c r="BF389" s="241">
        <f>IF(N389="snížená",J389,0)</f>
        <v>0</v>
      </c>
      <c r="BG389" s="241">
        <f>IF(N389="zákl. přenesená",J389,0)</f>
        <v>0</v>
      </c>
      <c r="BH389" s="241">
        <f>IF(N389="sníž. přenesená",J389,0)</f>
        <v>0</v>
      </c>
      <c r="BI389" s="241">
        <f>IF(N389="nulová",J389,0)</f>
        <v>0</v>
      </c>
      <c r="BJ389" s="18" t="s">
        <v>82</v>
      </c>
      <c r="BK389" s="241">
        <f>ROUND(I389*H389,2)</f>
        <v>0</v>
      </c>
      <c r="BL389" s="18" t="s">
        <v>167</v>
      </c>
      <c r="BM389" s="240" t="s">
        <v>650</v>
      </c>
    </row>
    <row r="390" s="13" customFormat="1">
      <c r="A390" s="13"/>
      <c r="B390" s="242"/>
      <c r="C390" s="243"/>
      <c r="D390" s="244" t="s">
        <v>169</v>
      </c>
      <c r="E390" s="245" t="s">
        <v>19</v>
      </c>
      <c r="F390" s="246" t="s">
        <v>651</v>
      </c>
      <c r="G390" s="243"/>
      <c r="H390" s="247">
        <v>12.945</v>
      </c>
      <c r="I390" s="248"/>
      <c r="J390" s="243"/>
      <c r="K390" s="243"/>
      <c r="L390" s="249"/>
      <c r="M390" s="250"/>
      <c r="N390" s="251"/>
      <c r="O390" s="251"/>
      <c r="P390" s="251"/>
      <c r="Q390" s="251"/>
      <c r="R390" s="251"/>
      <c r="S390" s="251"/>
      <c r="T390" s="252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53" t="s">
        <v>169</v>
      </c>
      <c r="AU390" s="253" t="s">
        <v>84</v>
      </c>
      <c r="AV390" s="13" t="s">
        <v>84</v>
      </c>
      <c r="AW390" s="13" t="s">
        <v>37</v>
      </c>
      <c r="AX390" s="13" t="s">
        <v>82</v>
      </c>
      <c r="AY390" s="253" t="s">
        <v>160</v>
      </c>
    </row>
    <row r="391" s="2" customFormat="1" ht="36" customHeight="1">
      <c r="A391" s="39"/>
      <c r="B391" s="40"/>
      <c r="C391" s="229" t="s">
        <v>652</v>
      </c>
      <c r="D391" s="229" t="s">
        <v>162</v>
      </c>
      <c r="E391" s="230" t="s">
        <v>653</v>
      </c>
      <c r="F391" s="231" t="s">
        <v>654</v>
      </c>
      <c r="G391" s="232" t="s">
        <v>165</v>
      </c>
      <c r="H391" s="233">
        <v>36.055</v>
      </c>
      <c r="I391" s="234"/>
      <c r="J391" s="235">
        <f>ROUND(I391*H391,2)</f>
        <v>0</v>
      </c>
      <c r="K391" s="231" t="s">
        <v>166</v>
      </c>
      <c r="L391" s="45"/>
      <c r="M391" s="236" t="s">
        <v>19</v>
      </c>
      <c r="N391" s="237" t="s">
        <v>46</v>
      </c>
      <c r="O391" s="85"/>
      <c r="P391" s="238">
        <f>O391*H391</f>
        <v>0</v>
      </c>
      <c r="Q391" s="238">
        <v>0</v>
      </c>
      <c r="R391" s="238">
        <f>Q391*H391</f>
        <v>0</v>
      </c>
      <c r="S391" s="238">
        <v>1.95</v>
      </c>
      <c r="T391" s="239">
        <f>S391*H391</f>
        <v>70.307249999999996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40" t="s">
        <v>167</v>
      </c>
      <c r="AT391" s="240" t="s">
        <v>162</v>
      </c>
      <c r="AU391" s="240" t="s">
        <v>84</v>
      </c>
      <c r="AY391" s="18" t="s">
        <v>160</v>
      </c>
      <c r="BE391" s="241">
        <f>IF(N391="základní",J391,0)</f>
        <v>0</v>
      </c>
      <c r="BF391" s="241">
        <f>IF(N391="snížená",J391,0)</f>
        <v>0</v>
      </c>
      <c r="BG391" s="241">
        <f>IF(N391="zákl. přenesená",J391,0)</f>
        <v>0</v>
      </c>
      <c r="BH391" s="241">
        <f>IF(N391="sníž. přenesená",J391,0)</f>
        <v>0</v>
      </c>
      <c r="BI391" s="241">
        <f>IF(N391="nulová",J391,0)</f>
        <v>0</v>
      </c>
      <c r="BJ391" s="18" t="s">
        <v>82</v>
      </c>
      <c r="BK391" s="241">
        <f>ROUND(I391*H391,2)</f>
        <v>0</v>
      </c>
      <c r="BL391" s="18" t="s">
        <v>167</v>
      </c>
      <c r="BM391" s="240" t="s">
        <v>655</v>
      </c>
    </row>
    <row r="392" s="13" customFormat="1">
      <c r="A392" s="13"/>
      <c r="B392" s="242"/>
      <c r="C392" s="243"/>
      <c r="D392" s="244" t="s">
        <v>169</v>
      </c>
      <c r="E392" s="245" t="s">
        <v>19</v>
      </c>
      <c r="F392" s="246" t="s">
        <v>656</v>
      </c>
      <c r="G392" s="243"/>
      <c r="H392" s="247">
        <v>4.9560000000000004</v>
      </c>
      <c r="I392" s="248"/>
      <c r="J392" s="243"/>
      <c r="K392" s="243"/>
      <c r="L392" s="249"/>
      <c r="M392" s="250"/>
      <c r="N392" s="251"/>
      <c r="O392" s="251"/>
      <c r="P392" s="251"/>
      <c r="Q392" s="251"/>
      <c r="R392" s="251"/>
      <c r="S392" s="251"/>
      <c r="T392" s="252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53" t="s">
        <v>169</v>
      </c>
      <c r="AU392" s="253" t="s">
        <v>84</v>
      </c>
      <c r="AV392" s="13" t="s">
        <v>84</v>
      </c>
      <c r="AW392" s="13" t="s">
        <v>37</v>
      </c>
      <c r="AX392" s="13" t="s">
        <v>75</v>
      </c>
      <c r="AY392" s="253" t="s">
        <v>160</v>
      </c>
    </row>
    <row r="393" s="13" customFormat="1">
      <c r="A393" s="13"/>
      <c r="B393" s="242"/>
      <c r="C393" s="243"/>
      <c r="D393" s="244" t="s">
        <v>169</v>
      </c>
      <c r="E393" s="245" t="s">
        <v>19</v>
      </c>
      <c r="F393" s="246" t="s">
        <v>657</v>
      </c>
      <c r="G393" s="243"/>
      <c r="H393" s="247">
        <v>22.760000000000002</v>
      </c>
      <c r="I393" s="248"/>
      <c r="J393" s="243"/>
      <c r="K393" s="243"/>
      <c r="L393" s="249"/>
      <c r="M393" s="250"/>
      <c r="N393" s="251"/>
      <c r="O393" s="251"/>
      <c r="P393" s="251"/>
      <c r="Q393" s="251"/>
      <c r="R393" s="251"/>
      <c r="S393" s="251"/>
      <c r="T393" s="252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53" t="s">
        <v>169</v>
      </c>
      <c r="AU393" s="253" t="s">
        <v>84</v>
      </c>
      <c r="AV393" s="13" t="s">
        <v>84</v>
      </c>
      <c r="AW393" s="13" t="s">
        <v>37</v>
      </c>
      <c r="AX393" s="13" t="s">
        <v>75</v>
      </c>
      <c r="AY393" s="253" t="s">
        <v>160</v>
      </c>
    </row>
    <row r="394" s="13" customFormat="1">
      <c r="A394" s="13"/>
      <c r="B394" s="242"/>
      <c r="C394" s="243"/>
      <c r="D394" s="244" t="s">
        <v>169</v>
      </c>
      <c r="E394" s="245" t="s">
        <v>19</v>
      </c>
      <c r="F394" s="246" t="s">
        <v>658</v>
      </c>
      <c r="G394" s="243"/>
      <c r="H394" s="247">
        <v>4.7610000000000001</v>
      </c>
      <c r="I394" s="248"/>
      <c r="J394" s="243"/>
      <c r="K394" s="243"/>
      <c r="L394" s="249"/>
      <c r="M394" s="250"/>
      <c r="N394" s="251"/>
      <c r="O394" s="251"/>
      <c r="P394" s="251"/>
      <c r="Q394" s="251"/>
      <c r="R394" s="251"/>
      <c r="S394" s="251"/>
      <c r="T394" s="252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53" t="s">
        <v>169</v>
      </c>
      <c r="AU394" s="253" t="s">
        <v>84</v>
      </c>
      <c r="AV394" s="13" t="s">
        <v>84</v>
      </c>
      <c r="AW394" s="13" t="s">
        <v>37</v>
      </c>
      <c r="AX394" s="13" t="s">
        <v>75</v>
      </c>
      <c r="AY394" s="253" t="s">
        <v>160</v>
      </c>
    </row>
    <row r="395" s="13" customFormat="1">
      <c r="A395" s="13"/>
      <c r="B395" s="242"/>
      <c r="C395" s="243"/>
      <c r="D395" s="244" t="s">
        <v>169</v>
      </c>
      <c r="E395" s="245" t="s">
        <v>19</v>
      </c>
      <c r="F395" s="246" t="s">
        <v>659</v>
      </c>
      <c r="G395" s="243"/>
      <c r="H395" s="247">
        <v>3.5779999999999998</v>
      </c>
      <c r="I395" s="248"/>
      <c r="J395" s="243"/>
      <c r="K395" s="243"/>
      <c r="L395" s="249"/>
      <c r="M395" s="250"/>
      <c r="N395" s="251"/>
      <c r="O395" s="251"/>
      <c r="P395" s="251"/>
      <c r="Q395" s="251"/>
      <c r="R395" s="251"/>
      <c r="S395" s="251"/>
      <c r="T395" s="252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53" t="s">
        <v>169</v>
      </c>
      <c r="AU395" s="253" t="s">
        <v>84</v>
      </c>
      <c r="AV395" s="13" t="s">
        <v>84</v>
      </c>
      <c r="AW395" s="13" t="s">
        <v>37</v>
      </c>
      <c r="AX395" s="13" t="s">
        <v>75</v>
      </c>
      <c r="AY395" s="253" t="s">
        <v>160</v>
      </c>
    </row>
    <row r="396" s="14" customFormat="1">
      <c r="A396" s="14"/>
      <c r="B396" s="264"/>
      <c r="C396" s="265"/>
      <c r="D396" s="244" t="s">
        <v>169</v>
      </c>
      <c r="E396" s="266" t="s">
        <v>19</v>
      </c>
      <c r="F396" s="267" t="s">
        <v>226</v>
      </c>
      <c r="G396" s="265"/>
      <c r="H396" s="268">
        <v>36.055</v>
      </c>
      <c r="I396" s="269"/>
      <c r="J396" s="265"/>
      <c r="K396" s="265"/>
      <c r="L396" s="270"/>
      <c r="M396" s="271"/>
      <c r="N396" s="272"/>
      <c r="O396" s="272"/>
      <c r="P396" s="272"/>
      <c r="Q396" s="272"/>
      <c r="R396" s="272"/>
      <c r="S396" s="272"/>
      <c r="T396" s="273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74" t="s">
        <v>169</v>
      </c>
      <c r="AU396" s="274" t="s">
        <v>84</v>
      </c>
      <c r="AV396" s="14" t="s">
        <v>167</v>
      </c>
      <c r="AW396" s="14" t="s">
        <v>37</v>
      </c>
      <c r="AX396" s="14" t="s">
        <v>82</v>
      </c>
      <c r="AY396" s="274" t="s">
        <v>160</v>
      </c>
    </row>
    <row r="397" s="2" customFormat="1" ht="48" customHeight="1">
      <c r="A397" s="39"/>
      <c r="B397" s="40"/>
      <c r="C397" s="229" t="s">
        <v>660</v>
      </c>
      <c r="D397" s="229" t="s">
        <v>162</v>
      </c>
      <c r="E397" s="230" t="s">
        <v>661</v>
      </c>
      <c r="F397" s="231" t="s">
        <v>662</v>
      </c>
      <c r="G397" s="232" t="s">
        <v>165</v>
      </c>
      <c r="H397" s="233">
        <v>47.789999999999999</v>
      </c>
      <c r="I397" s="234"/>
      <c r="J397" s="235">
        <f>ROUND(I397*H397,2)</f>
        <v>0</v>
      </c>
      <c r="K397" s="231" t="s">
        <v>166</v>
      </c>
      <c r="L397" s="45"/>
      <c r="M397" s="236" t="s">
        <v>19</v>
      </c>
      <c r="N397" s="237" t="s">
        <v>46</v>
      </c>
      <c r="O397" s="85"/>
      <c r="P397" s="238">
        <f>O397*H397</f>
        <v>0</v>
      </c>
      <c r="Q397" s="238">
        <v>0</v>
      </c>
      <c r="R397" s="238">
        <f>Q397*H397</f>
        <v>0</v>
      </c>
      <c r="S397" s="238">
        <v>1.5940000000000001</v>
      </c>
      <c r="T397" s="239">
        <f>S397*H397</f>
        <v>76.177260000000004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40" t="s">
        <v>167</v>
      </c>
      <c r="AT397" s="240" t="s">
        <v>162</v>
      </c>
      <c r="AU397" s="240" t="s">
        <v>84</v>
      </c>
      <c r="AY397" s="18" t="s">
        <v>160</v>
      </c>
      <c r="BE397" s="241">
        <f>IF(N397="základní",J397,0)</f>
        <v>0</v>
      </c>
      <c r="BF397" s="241">
        <f>IF(N397="snížená",J397,0)</f>
        <v>0</v>
      </c>
      <c r="BG397" s="241">
        <f>IF(N397="zákl. přenesená",J397,0)</f>
        <v>0</v>
      </c>
      <c r="BH397" s="241">
        <f>IF(N397="sníž. přenesená",J397,0)</f>
        <v>0</v>
      </c>
      <c r="BI397" s="241">
        <f>IF(N397="nulová",J397,0)</f>
        <v>0</v>
      </c>
      <c r="BJ397" s="18" t="s">
        <v>82</v>
      </c>
      <c r="BK397" s="241">
        <f>ROUND(I397*H397,2)</f>
        <v>0</v>
      </c>
      <c r="BL397" s="18" t="s">
        <v>167</v>
      </c>
      <c r="BM397" s="240" t="s">
        <v>663</v>
      </c>
    </row>
    <row r="398" s="13" customFormat="1">
      <c r="A398" s="13"/>
      <c r="B398" s="242"/>
      <c r="C398" s="243"/>
      <c r="D398" s="244" t="s">
        <v>169</v>
      </c>
      <c r="E398" s="245" t="s">
        <v>19</v>
      </c>
      <c r="F398" s="246" t="s">
        <v>664</v>
      </c>
      <c r="G398" s="243"/>
      <c r="H398" s="247">
        <v>26.73</v>
      </c>
      <c r="I398" s="248"/>
      <c r="J398" s="243"/>
      <c r="K398" s="243"/>
      <c r="L398" s="249"/>
      <c r="M398" s="250"/>
      <c r="N398" s="251"/>
      <c r="O398" s="251"/>
      <c r="P398" s="251"/>
      <c r="Q398" s="251"/>
      <c r="R398" s="251"/>
      <c r="S398" s="251"/>
      <c r="T398" s="252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53" t="s">
        <v>169</v>
      </c>
      <c r="AU398" s="253" t="s">
        <v>84</v>
      </c>
      <c r="AV398" s="13" t="s">
        <v>84</v>
      </c>
      <c r="AW398" s="13" t="s">
        <v>37</v>
      </c>
      <c r="AX398" s="13" t="s">
        <v>75</v>
      </c>
      <c r="AY398" s="253" t="s">
        <v>160</v>
      </c>
    </row>
    <row r="399" s="13" customFormat="1">
      <c r="A399" s="13"/>
      <c r="B399" s="242"/>
      <c r="C399" s="243"/>
      <c r="D399" s="244" t="s">
        <v>169</v>
      </c>
      <c r="E399" s="245" t="s">
        <v>19</v>
      </c>
      <c r="F399" s="246" t="s">
        <v>665</v>
      </c>
      <c r="G399" s="243"/>
      <c r="H399" s="247">
        <v>21.059999999999999</v>
      </c>
      <c r="I399" s="248"/>
      <c r="J399" s="243"/>
      <c r="K399" s="243"/>
      <c r="L399" s="249"/>
      <c r="M399" s="250"/>
      <c r="N399" s="251"/>
      <c r="O399" s="251"/>
      <c r="P399" s="251"/>
      <c r="Q399" s="251"/>
      <c r="R399" s="251"/>
      <c r="S399" s="251"/>
      <c r="T399" s="252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53" t="s">
        <v>169</v>
      </c>
      <c r="AU399" s="253" t="s">
        <v>84</v>
      </c>
      <c r="AV399" s="13" t="s">
        <v>84</v>
      </c>
      <c r="AW399" s="13" t="s">
        <v>37</v>
      </c>
      <c r="AX399" s="13" t="s">
        <v>75</v>
      </c>
      <c r="AY399" s="253" t="s">
        <v>160</v>
      </c>
    </row>
    <row r="400" s="14" customFormat="1">
      <c r="A400" s="14"/>
      <c r="B400" s="264"/>
      <c r="C400" s="265"/>
      <c r="D400" s="244" t="s">
        <v>169</v>
      </c>
      <c r="E400" s="266" t="s">
        <v>19</v>
      </c>
      <c r="F400" s="267" t="s">
        <v>226</v>
      </c>
      <c r="G400" s="265"/>
      <c r="H400" s="268">
        <v>47.789999999999999</v>
      </c>
      <c r="I400" s="269"/>
      <c r="J400" s="265"/>
      <c r="K400" s="265"/>
      <c r="L400" s="270"/>
      <c r="M400" s="271"/>
      <c r="N400" s="272"/>
      <c r="O400" s="272"/>
      <c r="P400" s="272"/>
      <c r="Q400" s="272"/>
      <c r="R400" s="272"/>
      <c r="S400" s="272"/>
      <c r="T400" s="273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74" t="s">
        <v>169</v>
      </c>
      <c r="AU400" s="274" t="s">
        <v>84</v>
      </c>
      <c r="AV400" s="14" t="s">
        <v>167</v>
      </c>
      <c r="AW400" s="14" t="s">
        <v>37</v>
      </c>
      <c r="AX400" s="14" t="s">
        <v>82</v>
      </c>
      <c r="AY400" s="274" t="s">
        <v>160</v>
      </c>
    </row>
    <row r="401" s="2" customFormat="1" ht="24" customHeight="1">
      <c r="A401" s="39"/>
      <c r="B401" s="40"/>
      <c r="C401" s="229" t="s">
        <v>666</v>
      </c>
      <c r="D401" s="229" t="s">
        <v>162</v>
      </c>
      <c r="E401" s="230" t="s">
        <v>667</v>
      </c>
      <c r="F401" s="231" t="s">
        <v>668</v>
      </c>
      <c r="G401" s="232" t="s">
        <v>165</v>
      </c>
      <c r="H401" s="233">
        <v>0.89600000000000002</v>
      </c>
      <c r="I401" s="234"/>
      <c r="J401" s="235">
        <f>ROUND(I401*H401,2)</f>
        <v>0</v>
      </c>
      <c r="K401" s="231" t="s">
        <v>166</v>
      </c>
      <c r="L401" s="45"/>
      <c r="M401" s="236" t="s">
        <v>19</v>
      </c>
      <c r="N401" s="237" t="s">
        <v>46</v>
      </c>
      <c r="O401" s="85"/>
      <c r="P401" s="238">
        <f>O401*H401</f>
        <v>0</v>
      </c>
      <c r="Q401" s="238">
        <v>0</v>
      </c>
      <c r="R401" s="238">
        <f>Q401*H401</f>
        <v>0</v>
      </c>
      <c r="S401" s="238">
        <v>2.2000000000000002</v>
      </c>
      <c r="T401" s="239">
        <f>S401*H401</f>
        <v>1.9712000000000003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40" t="s">
        <v>167</v>
      </c>
      <c r="AT401" s="240" t="s">
        <v>162</v>
      </c>
      <c r="AU401" s="240" t="s">
        <v>84</v>
      </c>
      <c r="AY401" s="18" t="s">
        <v>160</v>
      </c>
      <c r="BE401" s="241">
        <f>IF(N401="základní",J401,0)</f>
        <v>0</v>
      </c>
      <c r="BF401" s="241">
        <f>IF(N401="snížená",J401,0)</f>
        <v>0</v>
      </c>
      <c r="BG401" s="241">
        <f>IF(N401="zákl. přenesená",J401,0)</f>
        <v>0</v>
      </c>
      <c r="BH401" s="241">
        <f>IF(N401="sníž. přenesená",J401,0)</f>
        <v>0</v>
      </c>
      <c r="BI401" s="241">
        <f>IF(N401="nulová",J401,0)</f>
        <v>0</v>
      </c>
      <c r="BJ401" s="18" t="s">
        <v>82</v>
      </c>
      <c r="BK401" s="241">
        <f>ROUND(I401*H401,2)</f>
        <v>0</v>
      </c>
      <c r="BL401" s="18" t="s">
        <v>167</v>
      </c>
      <c r="BM401" s="240" t="s">
        <v>669</v>
      </c>
    </row>
    <row r="402" s="13" customFormat="1">
      <c r="A402" s="13"/>
      <c r="B402" s="242"/>
      <c r="C402" s="243"/>
      <c r="D402" s="244" t="s">
        <v>169</v>
      </c>
      <c r="E402" s="245" t="s">
        <v>19</v>
      </c>
      <c r="F402" s="246" t="s">
        <v>670</v>
      </c>
      <c r="G402" s="243"/>
      <c r="H402" s="247">
        <v>0.89600000000000002</v>
      </c>
      <c r="I402" s="248"/>
      <c r="J402" s="243"/>
      <c r="K402" s="243"/>
      <c r="L402" s="249"/>
      <c r="M402" s="250"/>
      <c r="N402" s="251"/>
      <c r="O402" s="251"/>
      <c r="P402" s="251"/>
      <c r="Q402" s="251"/>
      <c r="R402" s="251"/>
      <c r="S402" s="251"/>
      <c r="T402" s="252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53" t="s">
        <v>169</v>
      </c>
      <c r="AU402" s="253" t="s">
        <v>84</v>
      </c>
      <c r="AV402" s="13" t="s">
        <v>84</v>
      </c>
      <c r="AW402" s="13" t="s">
        <v>37</v>
      </c>
      <c r="AX402" s="13" t="s">
        <v>82</v>
      </c>
      <c r="AY402" s="253" t="s">
        <v>160</v>
      </c>
    </row>
    <row r="403" s="2" customFormat="1" ht="24" customHeight="1">
      <c r="A403" s="39"/>
      <c r="B403" s="40"/>
      <c r="C403" s="229" t="s">
        <v>671</v>
      </c>
      <c r="D403" s="229" t="s">
        <v>162</v>
      </c>
      <c r="E403" s="230" t="s">
        <v>672</v>
      </c>
      <c r="F403" s="231" t="s">
        <v>673</v>
      </c>
      <c r="G403" s="232" t="s">
        <v>165</v>
      </c>
      <c r="H403" s="233">
        <v>17.891999999999999</v>
      </c>
      <c r="I403" s="234"/>
      <c r="J403" s="235">
        <f>ROUND(I403*H403,2)</f>
        <v>0</v>
      </c>
      <c r="K403" s="231" t="s">
        <v>166</v>
      </c>
      <c r="L403" s="45"/>
      <c r="M403" s="236" t="s">
        <v>19</v>
      </c>
      <c r="N403" s="237" t="s">
        <v>46</v>
      </c>
      <c r="O403" s="85"/>
      <c r="P403" s="238">
        <f>O403*H403</f>
        <v>0</v>
      </c>
      <c r="Q403" s="238">
        <v>0</v>
      </c>
      <c r="R403" s="238">
        <f>Q403*H403</f>
        <v>0</v>
      </c>
      <c r="S403" s="238">
        <v>2.3999999999999999</v>
      </c>
      <c r="T403" s="239">
        <f>S403*H403</f>
        <v>42.940799999999996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40" t="s">
        <v>167</v>
      </c>
      <c r="AT403" s="240" t="s">
        <v>162</v>
      </c>
      <c r="AU403" s="240" t="s">
        <v>84</v>
      </c>
      <c r="AY403" s="18" t="s">
        <v>160</v>
      </c>
      <c r="BE403" s="241">
        <f>IF(N403="základní",J403,0)</f>
        <v>0</v>
      </c>
      <c r="BF403" s="241">
        <f>IF(N403="snížená",J403,0)</f>
        <v>0</v>
      </c>
      <c r="BG403" s="241">
        <f>IF(N403="zákl. přenesená",J403,0)</f>
        <v>0</v>
      </c>
      <c r="BH403" s="241">
        <f>IF(N403="sníž. přenesená",J403,0)</f>
        <v>0</v>
      </c>
      <c r="BI403" s="241">
        <f>IF(N403="nulová",J403,0)</f>
        <v>0</v>
      </c>
      <c r="BJ403" s="18" t="s">
        <v>82</v>
      </c>
      <c r="BK403" s="241">
        <f>ROUND(I403*H403,2)</f>
        <v>0</v>
      </c>
      <c r="BL403" s="18" t="s">
        <v>167</v>
      </c>
      <c r="BM403" s="240" t="s">
        <v>674</v>
      </c>
    </row>
    <row r="404" s="13" customFormat="1">
      <c r="A404" s="13"/>
      <c r="B404" s="242"/>
      <c r="C404" s="243"/>
      <c r="D404" s="244" t="s">
        <v>169</v>
      </c>
      <c r="E404" s="245" t="s">
        <v>19</v>
      </c>
      <c r="F404" s="246" t="s">
        <v>675</v>
      </c>
      <c r="G404" s="243"/>
      <c r="H404" s="247">
        <v>1.0620000000000001</v>
      </c>
      <c r="I404" s="248"/>
      <c r="J404" s="243"/>
      <c r="K404" s="243"/>
      <c r="L404" s="249"/>
      <c r="M404" s="250"/>
      <c r="N404" s="251"/>
      <c r="O404" s="251"/>
      <c r="P404" s="251"/>
      <c r="Q404" s="251"/>
      <c r="R404" s="251"/>
      <c r="S404" s="251"/>
      <c r="T404" s="252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53" t="s">
        <v>169</v>
      </c>
      <c r="AU404" s="253" t="s">
        <v>84</v>
      </c>
      <c r="AV404" s="13" t="s">
        <v>84</v>
      </c>
      <c r="AW404" s="13" t="s">
        <v>37</v>
      </c>
      <c r="AX404" s="13" t="s">
        <v>75</v>
      </c>
      <c r="AY404" s="253" t="s">
        <v>160</v>
      </c>
    </row>
    <row r="405" s="13" customFormat="1">
      <c r="A405" s="13"/>
      <c r="B405" s="242"/>
      <c r="C405" s="243"/>
      <c r="D405" s="244" t="s">
        <v>169</v>
      </c>
      <c r="E405" s="245" t="s">
        <v>19</v>
      </c>
      <c r="F405" s="246" t="s">
        <v>676</v>
      </c>
      <c r="G405" s="243"/>
      <c r="H405" s="247">
        <v>3.1880000000000002</v>
      </c>
      <c r="I405" s="248"/>
      <c r="J405" s="243"/>
      <c r="K405" s="243"/>
      <c r="L405" s="249"/>
      <c r="M405" s="250"/>
      <c r="N405" s="251"/>
      <c r="O405" s="251"/>
      <c r="P405" s="251"/>
      <c r="Q405" s="251"/>
      <c r="R405" s="251"/>
      <c r="S405" s="251"/>
      <c r="T405" s="252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53" t="s">
        <v>169</v>
      </c>
      <c r="AU405" s="253" t="s">
        <v>84</v>
      </c>
      <c r="AV405" s="13" t="s">
        <v>84</v>
      </c>
      <c r="AW405" s="13" t="s">
        <v>37</v>
      </c>
      <c r="AX405" s="13" t="s">
        <v>75</v>
      </c>
      <c r="AY405" s="253" t="s">
        <v>160</v>
      </c>
    </row>
    <row r="406" s="13" customFormat="1">
      <c r="A406" s="13"/>
      <c r="B406" s="242"/>
      <c r="C406" s="243"/>
      <c r="D406" s="244" t="s">
        <v>169</v>
      </c>
      <c r="E406" s="245" t="s">
        <v>19</v>
      </c>
      <c r="F406" s="246" t="s">
        <v>677</v>
      </c>
      <c r="G406" s="243"/>
      <c r="H406" s="247">
        <v>2.2080000000000002</v>
      </c>
      <c r="I406" s="248"/>
      <c r="J406" s="243"/>
      <c r="K406" s="243"/>
      <c r="L406" s="249"/>
      <c r="M406" s="250"/>
      <c r="N406" s="251"/>
      <c r="O406" s="251"/>
      <c r="P406" s="251"/>
      <c r="Q406" s="251"/>
      <c r="R406" s="251"/>
      <c r="S406" s="251"/>
      <c r="T406" s="252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53" t="s">
        <v>169</v>
      </c>
      <c r="AU406" s="253" t="s">
        <v>84</v>
      </c>
      <c r="AV406" s="13" t="s">
        <v>84</v>
      </c>
      <c r="AW406" s="13" t="s">
        <v>37</v>
      </c>
      <c r="AX406" s="13" t="s">
        <v>75</v>
      </c>
      <c r="AY406" s="253" t="s">
        <v>160</v>
      </c>
    </row>
    <row r="407" s="13" customFormat="1">
      <c r="A407" s="13"/>
      <c r="B407" s="242"/>
      <c r="C407" s="243"/>
      <c r="D407" s="244" t="s">
        <v>169</v>
      </c>
      <c r="E407" s="245" t="s">
        <v>19</v>
      </c>
      <c r="F407" s="246" t="s">
        <v>678</v>
      </c>
      <c r="G407" s="243"/>
      <c r="H407" s="247">
        <v>5.6440000000000001</v>
      </c>
      <c r="I407" s="248"/>
      <c r="J407" s="243"/>
      <c r="K407" s="243"/>
      <c r="L407" s="249"/>
      <c r="M407" s="250"/>
      <c r="N407" s="251"/>
      <c r="O407" s="251"/>
      <c r="P407" s="251"/>
      <c r="Q407" s="251"/>
      <c r="R407" s="251"/>
      <c r="S407" s="251"/>
      <c r="T407" s="252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53" t="s">
        <v>169</v>
      </c>
      <c r="AU407" s="253" t="s">
        <v>84</v>
      </c>
      <c r="AV407" s="13" t="s">
        <v>84</v>
      </c>
      <c r="AW407" s="13" t="s">
        <v>37</v>
      </c>
      <c r="AX407" s="13" t="s">
        <v>75</v>
      </c>
      <c r="AY407" s="253" t="s">
        <v>160</v>
      </c>
    </row>
    <row r="408" s="13" customFormat="1">
      <c r="A408" s="13"/>
      <c r="B408" s="242"/>
      <c r="C408" s="243"/>
      <c r="D408" s="244" t="s">
        <v>169</v>
      </c>
      <c r="E408" s="245" t="s">
        <v>19</v>
      </c>
      <c r="F408" s="246" t="s">
        <v>679</v>
      </c>
      <c r="G408" s="243"/>
      <c r="H408" s="247">
        <v>3.48</v>
      </c>
      <c r="I408" s="248"/>
      <c r="J408" s="243"/>
      <c r="K408" s="243"/>
      <c r="L408" s="249"/>
      <c r="M408" s="250"/>
      <c r="N408" s="251"/>
      <c r="O408" s="251"/>
      <c r="P408" s="251"/>
      <c r="Q408" s="251"/>
      <c r="R408" s="251"/>
      <c r="S408" s="251"/>
      <c r="T408" s="252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53" t="s">
        <v>169</v>
      </c>
      <c r="AU408" s="253" t="s">
        <v>84</v>
      </c>
      <c r="AV408" s="13" t="s">
        <v>84</v>
      </c>
      <c r="AW408" s="13" t="s">
        <v>37</v>
      </c>
      <c r="AX408" s="13" t="s">
        <v>75</v>
      </c>
      <c r="AY408" s="253" t="s">
        <v>160</v>
      </c>
    </row>
    <row r="409" s="13" customFormat="1">
      <c r="A409" s="13"/>
      <c r="B409" s="242"/>
      <c r="C409" s="243"/>
      <c r="D409" s="244" t="s">
        <v>169</v>
      </c>
      <c r="E409" s="245" t="s">
        <v>19</v>
      </c>
      <c r="F409" s="246" t="s">
        <v>680</v>
      </c>
      <c r="G409" s="243"/>
      <c r="H409" s="247">
        <v>2.3100000000000001</v>
      </c>
      <c r="I409" s="248"/>
      <c r="J409" s="243"/>
      <c r="K409" s="243"/>
      <c r="L409" s="249"/>
      <c r="M409" s="250"/>
      <c r="N409" s="251"/>
      <c r="O409" s="251"/>
      <c r="P409" s="251"/>
      <c r="Q409" s="251"/>
      <c r="R409" s="251"/>
      <c r="S409" s="251"/>
      <c r="T409" s="252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53" t="s">
        <v>169</v>
      </c>
      <c r="AU409" s="253" t="s">
        <v>84</v>
      </c>
      <c r="AV409" s="13" t="s">
        <v>84</v>
      </c>
      <c r="AW409" s="13" t="s">
        <v>37</v>
      </c>
      <c r="AX409" s="13" t="s">
        <v>75</v>
      </c>
      <c r="AY409" s="253" t="s">
        <v>160</v>
      </c>
    </row>
    <row r="410" s="14" customFormat="1">
      <c r="A410" s="14"/>
      <c r="B410" s="264"/>
      <c r="C410" s="265"/>
      <c r="D410" s="244" t="s">
        <v>169</v>
      </c>
      <c r="E410" s="266" t="s">
        <v>19</v>
      </c>
      <c r="F410" s="267" t="s">
        <v>226</v>
      </c>
      <c r="G410" s="265"/>
      <c r="H410" s="268">
        <v>17.891999999999999</v>
      </c>
      <c r="I410" s="269"/>
      <c r="J410" s="265"/>
      <c r="K410" s="265"/>
      <c r="L410" s="270"/>
      <c r="M410" s="271"/>
      <c r="N410" s="272"/>
      <c r="O410" s="272"/>
      <c r="P410" s="272"/>
      <c r="Q410" s="272"/>
      <c r="R410" s="272"/>
      <c r="S410" s="272"/>
      <c r="T410" s="273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74" t="s">
        <v>169</v>
      </c>
      <c r="AU410" s="274" t="s">
        <v>84</v>
      </c>
      <c r="AV410" s="14" t="s">
        <v>167</v>
      </c>
      <c r="AW410" s="14" t="s">
        <v>37</v>
      </c>
      <c r="AX410" s="14" t="s">
        <v>82</v>
      </c>
      <c r="AY410" s="274" t="s">
        <v>160</v>
      </c>
    </row>
    <row r="411" s="2" customFormat="1" ht="24" customHeight="1">
      <c r="A411" s="39"/>
      <c r="B411" s="40"/>
      <c r="C411" s="229" t="s">
        <v>681</v>
      </c>
      <c r="D411" s="229" t="s">
        <v>162</v>
      </c>
      <c r="E411" s="230" t="s">
        <v>682</v>
      </c>
      <c r="F411" s="231" t="s">
        <v>683</v>
      </c>
      <c r="G411" s="232" t="s">
        <v>165</v>
      </c>
      <c r="H411" s="233">
        <v>0.443</v>
      </c>
      <c r="I411" s="234"/>
      <c r="J411" s="235">
        <f>ROUND(I411*H411,2)</f>
        <v>0</v>
      </c>
      <c r="K411" s="231" t="s">
        <v>166</v>
      </c>
      <c r="L411" s="45"/>
      <c r="M411" s="236" t="s">
        <v>19</v>
      </c>
      <c r="N411" s="237" t="s">
        <v>46</v>
      </c>
      <c r="O411" s="85"/>
      <c r="P411" s="238">
        <f>O411*H411</f>
        <v>0</v>
      </c>
      <c r="Q411" s="238">
        <v>0</v>
      </c>
      <c r="R411" s="238">
        <f>Q411*H411</f>
        <v>0</v>
      </c>
      <c r="S411" s="238">
        <v>2.3999999999999999</v>
      </c>
      <c r="T411" s="239">
        <f>S411*H411</f>
        <v>1.0631999999999999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40" t="s">
        <v>167</v>
      </c>
      <c r="AT411" s="240" t="s">
        <v>162</v>
      </c>
      <c r="AU411" s="240" t="s">
        <v>84</v>
      </c>
      <c r="AY411" s="18" t="s">
        <v>160</v>
      </c>
      <c r="BE411" s="241">
        <f>IF(N411="základní",J411,0)</f>
        <v>0</v>
      </c>
      <c r="BF411" s="241">
        <f>IF(N411="snížená",J411,0)</f>
        <v>0</v>
      </c>
      <c r="BG411" s="241">
        <f>IF(N411="zákl. přenesená",J411,0)</f>
        <v>0</v>
      </c>
      <c r="BH411" s="241">
        <f>IF(N411="sníž. přenesená",J411,0)</f>
        <v>0</v>
      </c>
      <c r="BI411" s="241">
        <f>IF(N411="nulová",J411,0)</f>
        <v>0</v>
      </c>
      <c r="BJ411" s="18" t="s">
        <v>82</v>
      </c>
      <c r="BK411" s="241">
        <f>ROUND(I411*H411,2)</f>
        <v>0</v>
      </c>
      <c r="BL411" s="18" t="s">
        <v>167</v>
      </c>
      <c r="BM411" s="240" t="s">
        <v>684</v>
      </c>
    </row>
    <row r="412" s="13" customFormat="1">
      <c r="A412" s="13"/>
      <c r="B412" s="242"/>
      <c r="C412" s="243"/>
      <c r="D412" s="244" t="s">
        <v>169</v>
      </c>
      <c r="E412" s="245" t="s">
        <v>19</v>
      </c>
      <c r="F412" s="246" t="s">
        <v>685</v>
      </c>
      <c r="G412" s="243"/>
      <c r="H412" s="247">
        <v>0.443</v>
      </c>
      <c r="I412" s="248"/>
      <c r="J412" s="243"/>
      <c r="K412" s="243"/>
      <c r="L412" s="249"/>
      <c r="M412" s="250"/>
      <c r="N412" s="251"/>
      <c r="O412" s="251"/>
      <c r="P412" s="251"/>
      <c r="Q412" s="251"/>
      <c r="R412" s="251"/>
      <c r="S412" s="251"/>
      <c r="T412" s="252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53" t="s">
        <v>169</v>
      </c>
      <c r="AU412" s="253" t="s">
        <v>84</v>
      </c>
      <c r="AV412" s="13" t="s">
        <v>84</v>
      </c>
      <c r="AW412" s="13" t="s">
        <v>37</v>
      </c>
      <c r="AX412" s="13" t="s">
        <v>82</v>
      </c>
      <c r="AY412" s="253" t="s">
        <v>160</v>
      </c>
    </row>
    <row r="413" s="2" customFormat="1" ht="24" customHeight="1">
      <c r="A413" s="39"/>
      <c r="B413" s="40"/>
      <c r="C413" s="229" t="s">
        <v>686</v>
      </c>
      <c r="D413" s="229" t="s">
        <v>162</v>
      </c>
      <c r="E413" s="230" t="s">
        <v>687</v>
      </c>
      <c r="F413" s="231" t="s">
        <v>688</v>
      </c>
      <c r="G413" s="232" t="s">
        <v>165</v>
      </c>
      <c r="H413" s="233">
        <v>8.8870000000000005</v>
      </c>
      <c r="I413" s="234"/>
      <c r="J413" s="235">
        <f>ROUND(I413*H413,2)</f>
        <v>0</v>
      </c>
      <c r="K413" s="231" t="s">
        <v>166</v>
      </c>
      <c r="L413" s="45"/>
      <c r="M413" s="236" t="s">
        <v>19</v>
      </c>
      <c r="N413" s="237" t="s">
        <v>46</v>
      </c>
      <c r="O413" s="85"/>
      <c r="P413" s="238">
        <f>O413*H413</f>
        <v>0</v>
      </c>
      <c r="Q413" s="238">
        <v>0</v>
      </c>
      <c r="R413" s="238">
        <f>Q413*H413</f>
        <v>0</v>
      </c>
      <c r="S413" s="238">
        <v>2.2000000000000002</v>
      </c>
      <c r="T413" s="239">
        <f>S413*H413</f>
        <v>19.551400000000001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40" t="s">
        <v>167</v>
      </c>
      <c r="AT413" s="240" t="s">
        <v>162</v>
      </c>
      <c r="AU413" s="240" t="s">
        <v>84</v>
      </c>
      <c r="AY413" s="18" t="s">
        <v>160</v>
      </c>
      <c r="BE413" s="241">
        <f>IF(N413="základní",J413,0)</f>
        <v>0</v>
      </c>
      <c r="BF413" s="241">
        <f>IF(N413="snížená",J413,0)</f>
        <v>0</v>
      </c>
      <c r="BG413" s="241">
        <f>IF(N413="zákl. přenesená",J413,0)</f>
        <v>0</v>
      </c>
      <c r="BH413" s="241">
        <f>IF(N413="sníž. přenesená",J413,0)</f>
        <v>0</v>
      </c>
      <c r="BI413" s="241">
        <f>IF(N413="nulová",J413,0)</f>
        <v>0</v>
      </c>
      <c r="BJ413" s="18" t="s">
        <v>82</v>
      </c>
      <c r="BK413" s="241">
        <f>ROUND(I413*H413,2)</f>
        <v>0</v>
      </c>
      <c r="BL413" s="18" t="s">
        <v>167</v>
      </c>
      <c r="BM413" s="240" t="s">
        <v>689</v>
      </c>
    </row>
    <row r="414" s="13" customFormat="1">
      <c r="A414" s="13"/>
      <c r="B414" s="242"/>
      <c r="C414" s="243"/>
      <c r="D414" s="244" t="s">
        <v>169</v>
      </c>
      <c r="E414" s="245" t="s">
        <v>19</v>
      </c>
      <c r="F414" s="246" t="s">
        <v>690</v>
      </c>
      <c r="G414" s="243"/>
      <c r="H414" s="247">
        <v>1.361</v>
      </c>
      <c r="I414" s="248"/>
      <c r="J414" s="243"/>
      <c r="K414" s="243"/>
      <c r="L414" s="249"/>
      <c r="M414" s="250"/>
      <c r="N414" s="251"/>
      <c r="O414" s="251"/>
      <c r="P414" s="251"/>
      <c r="Q414" s="251"/>
      <c r="R414" s="251"/>
      <c r="S414" s="251"/>
      <c r="T414" s="252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53" t="s">
        <v>169</v>
      </c>
      <c r="AU414" s="253" t="s">
        <v>84</v>
      </c>
      <c r="AV414" s="13" t="s">
        <v>84</v>
      </c>
      <c r="AW414" s="13" t="s">
        <v>37</v>
      </c>
      <c r="AX414" s="13" t="s">
        <v>75</v>
      </c>
      <c r="AY414" s="253" t="s">
        <v>160</v>
      </c>
    </row>
    <row r="415" s="13" customFormat="1">
      <c r="A415" s="13"/>
      <c r="B415" s="242"/>
      <c r="C415" s="243"/>
      <c r="D415" s="244" t="s">
        <v>169</v>
      </c>
      <c r="E415" s="245" t="s">
        <v>19</v>
      </c>
      <c r="F415" s="246" t="s">
        <v>691</v>
      </c>
      <c r="G415" s="243"/>
      <c r="H415" s="247">
        <v>0.39900000000000002</v>
      </c>
      <c r="I415" s="248"/>
      <c r="J415" s="243"/>
      <c r="K415" s="243"/>
      <c r="L415" s="249"/>
      <c r="M415" s="250"/>
      <c r="N415" s="251"/>
      <c r="O415" s="251"/>
      <c r="P415" s="251"/>
      <c r="Q415" s="251"/>
      <c r="R415" s="251"/>
      <c r="S415" s="251"/>
      <c r="T415" s="252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53" t="s">
        <v>169</v>
      </c>
      <c r="AU415" s="253" t="s">
        <v>84</v>
      </c>
      <c r="AV415" s="13" t="s">
        <v>84</v>
      </c>
      <c r="AW415" s="13" t="s">
        <v>37</v>
      </c>
      <c r="AX415" s="13" t="s">
        <v>75</v>
      </c>
      <c r="AY415" s="253" t="s">
        <v>160</v>
      </c>
    </row>
    <row r="416" s="13" customFormat="1">
      <c r="A416" s="13"/>
      <c r="B416" s="242"/>
      <c r="C416" s="243"/>
      <c r="D416" s="244" t="s">
        <v>169</v>
      </c>
      <c r="E416" s="245" t="s">
        <v>19</v>
      </c>
      <c r="F416" s="246" t="s">
        <v>692</v>
      </c>
      <c r="G416" s="243"/>
      <c r="H416" s="247">
        <v>0.33800000000000002</v>
      </c>
      <c r="I416" s="248"/>
      <c r="J416" s="243"/>
      <c r="K416" s="243"/>
      <c r="L416" s="249"/>
      <c r="M416" s="250"/>
      <c r="N416" s="251"/>
      <c r="O416" s="251"/>
      <c r="P416" s="251"/>
      <c r="Q416" s="251"/>
      <c r="R416" s="251"/>
      <c r="S416" s="251"/>
      <c r="T416" s="252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53" t="s">
        <v>169</v>
      </c>
      <c r="AU416" s="253" t="s">
        <v>84</v>
      </c>
      <c r="AV416" s="13" t="s">
        <v>84</v>
      </c>
      <c r="AW416" s="13" t="s">
        <v>37</v>
      </c>
      <c r="AX416" s="13" t="s">
        <v>75</v>
      </c>
      <c r="AY416" s="253" t="s">
        <v>160</v>
      </c>
    </row>
    <row r="417" s="13" customFormat="1">
      <c r="A417" s="13"/>
      <c r="B417" s="242"/>
      <c r="C417" s="243"/>
      <c r="D417" s="244" t="s">
        <v>169</v>
      </c>
      <c r="E417" s="245" t="s">
        <v>19</v>
      </c>
      <c r="F417" s="246" t="s">
        <v>693</v>
      </c>
      <c r="G417" s="243"/>
      <c r="H417" s="247">
        <v>2.415</v>
      </c>
      <c r="I417" s="248"/>
      <c r="J417" s="243"/>
      <c r="K417" s="243"/>
      <c r="L417" s="249"/>
      <c r="M417" s="250"/>
      <c r="N417" s="251"/>
      <c r="O417" s="251"/>
      <c r="P417" s="251"/>
      <c r="Q417" s="251"/>
      <c r="R417" s="251"/>
      <c r="S417" s="251"/>
      <c r="T417" s="252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53" t="s">
        <v>169</v>
      </c>
      <c r="AU417" s="253" t="s">
        <v>84</v>
      </c>
      <c r="AV417" s="13" t="s">
        <v>84</v>
      </c>
      <c r="AW417" s="13" t="s">
        <v>37</v>
      </c>
      <c r="AX417" s="13" t="s">
        <v>75</v>
      </c>
      <c r="AY417" s="253" t="s">
        <v>160</v>
      </c>
    </row>
    <row r="418" s="13" customFormat="1">
      <c r="A418" s="13"/>
      <c r="B418" s="242"/>
      <c r="C418" s="243"/>
      <c r="D418" s="244" t="s">
        <v>169</v>
      </c>
      <c r="E418" s="245" t="s">
        <v>19</v>
      </c>
      <c r="F418" s="246" t="s">
        <v>694</v>
      </c>
      <c r="G418" s="243"/>
      <c r="H418" s="247">
        <v>0.69599999999999995</v>
      </c>
      <c r="I418" s="248"/>
      <c r="J418" s="243"/>
      <c r="K418" s="243"/>
      <c r="L418" s="249"/>
      <c r="M418" s="250"/>
      <c r="N418" s="251"/>
      <c r="O418" s="251"/>
      <c r="P418" s="251"/>
      <c r="Q418" s="251"/>
      <c r="R418" s="251"/>
      <c r="S418" s="251"/>
      <c r="T418" s="252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53" t="s">
        <v>169</v>
      </c>
      <c r="AU418" s="253" t="s">
        <v>84</v>
      </c>
      <c r="AV418" s="13" t="s">
        <v>84</v>
      </c>
      <c r="AW418" s="13" t="s">
        <v>37</v>
      </c>
      <c r="AX418" s="13" t="s">
        <v>75</v>
      </c>
      <c r="AY418" s="253" t="s">
        <v>160</v>
      </c>
    </row>
    <row r="419" s="13" customFormat="1">
      <c r="A419" s="13"/>
      <c r="B419" s="242"/>
      <c r="C419" s="243"/>
      <c r="D419" s="244" t="s">
        <v>169</v>
      </c>
      <c r="E419" s="245" t="s">
        <v>19</v>
      </c>
      <c r="F419" s="246" t="s">
        <v>695</v>
      </c>
      <c r="G419" s="243"/>
      <c r="H419" s="247">
        <v>2.903</v>
      </c>
      <c r="I419" s="248"/>
      <c r="J419" s="243"/>
      <c r="K419" s="243"/>
      <c r="L419" s="249"/>
      <c r="M419" s="250"/>
      <c r="N419" s="251"/>
      <c r="O419" s="251"/>
      <c r="P419" s="251"/>
      <c r="Q419" s="251"/>
      <c r="R419" s="251"/>
      <c r="S419" s="251"/>
      <c r="T419" s="252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53" t="s">
        <v>169</v>
      </c>
      <c r="AU419" s="253" t="s">
        <v>84</v>
      </c>
      <c r="AV419" s="13" t="s">
        <v>84</v>
      </c>
      <c r="AW419" s="13" t="s">
        <v>37</v>
      </c>
      <c r="AX419" s="13" t="s">
        <v>75</v>
      </c>
      <c r="AY419" s="253" t="s">
        <v>160</v>
      </c>
    </row>
    <row r="420" s="13" customFormat="1">
      <c r="A420" s="13"/>
      <c r="B420" s="242"/>
      <c r="C420" s="243"/>
      <c r="D420" s="244" t="s">
        <v>169</v>
      </c>
      <c r="E420" s="245" t="s">
        <v>19</v>
      </c>
      <c r="F420" s="246" t="s">
        <v>696</v>
      </c>
      <c r="G420" s="243"/>
      <c r="H420" s="247">
        <v>0.77500000000000002</v>
      </c>
      <c r="I420" s="248"/>
      <c r="J420" s="243"/>
      <c r="K420" s="243"/>
      <c r="L420" s="249"/>
      <c r="M420" s="250"/>
      <c r="N420" s="251"/>
      <c r="O420" s="251"/>
      <c r="P420" s="251"/>
      <c r="Q420" s="251"/>
      <c r="R420" s="251"/>
      <c r="S420" s="251"/>
      <c r="T420" s="252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53" t="s">
        <v>169</v>
      </c>
      <c r="AU420" s="253" t="s">
        <v>84</v>
      </c>
      <c r="AV420" s="13" t="s">
        <v>84</v>
      </c>
      <c r="AW420" s="13" t="s">
        <v>37</v>
      </c>
      <c r="AX420" s="13" t="s">
        <v>75</v>
      </c>
      <c r="AY420" s="253" t="s">
        <v>160</v>
      </c>
    </row>
    <row r="421" s="14" customFormat="1">
      <c r="A421" s="14"/>
      <c r="B421" s="264"/>
      <c r="C421" s="265"/>
      <c r="D421" s="244" t="s">
        <v>169</v>
      </c>
      <c r="E421" s="266" t="s">
        <v>19</v>
      </c>
      <c r="F421" s="267" t="s">
        <v>226</v>
      </c>
      <c r="G421" s="265"/>
      <c r="H421" s="268">
        <v>8.8870000000000005</v>
      </c>
      <c r="I421" s="269"/>
      <c r="J421" s="265"/>
      <c r="K421" s="265"/>
      <c r="L421" s="270"/>
      <c r="M421" s="271"/>
      <c r="N421" s="272"/>
      <c r="O421" s="272"/>
      <c r="P421" s="272"/>
      <c r="Q421" s="272"/>
      <c r="R421" s="272"/>
      <c r="S421" s="272"/>
      <c r="T421" s="273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74" t="s">
        <v>169</v>
      </c>
      <c r="AU421" s="274" t="s">
        <v>84</v>
      </c>
      <c r="AV421" s="14" t="s">
        <v>167</v>
      </c>
      <c r="AW421" s="14" t="s">
        <v>37</v>
      </c>
      <c r="AX421" s="14" t="s">
        <v>82</v>
      </c>
      <c r="AY421" s="274" t="s">
        <v>160</v>
      </c>
    </row>
    <row r="422" s="2" customFormat="1" ht="36" customHeight="1">
      <c r="A422" s="39"/>
      <c r="B422" s="40"/>
      <c r="C422" s="229" t="s">
        <v>697</v>
      </c>
      <c r="D422" s="229" t="s">
        <v>162</v>
      </c>
      <c r="E422" s="230" t="s">
        <v>698</v>
      </c>
      <c r="F422" s="231" t="s">
        <v>699</v>
      </c>
      <c r="G422" s="232" t="s">
        <v>222</v>
      </c>
      <c r="H422" s="233">
        <v>45.256</v>
      </c>
      <c r="I422" s="234"/>
      <c r="J422" s="235">
        <f>ROUND(I422*H422,2)</f>
        <v>0</v>
      </c>
      <c r="K422" s="231" t="s">
        <v>166</v>
      </c>
      <c r="L422" s="45"/>
      <c r="M422" s="236" t="s">
        <v>19</v>
      </c>
      <c r="N422" s="237" t="s">
        <v>46</v>
      </c>
      <c r="O422" s="85"/>
      <c r="P422" s="238">
        <f>O422*H422</f>
        <v>0</v>
      </c>
      <c r="Q422" s="238">
        <v>0</v>
      </c>
      <c r="R422" s="238">
        <f>Q422*H422</f>
        <v>0</v>
      </c>
      <c r="S422" s="238">
        <v>0.035000000000000003</v>
      </c>
      <c r="T422" s="239">
        <f>S422*H422</f>
        <v>1.5839600000000003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40" t="s">
        <v>167</v>
      </c>
      <c r="AT422" s="240" t="s">
        <v>162</v>
      </c>
      <c r="AU422" s="240" t="s">
        <v>84</v>
      </c>
      <c r="AY422" s="18" t="s">
        <v>160</v>
      </c>
      <c r="BE422" s="241">
        <f>IF(N422="základní",J422,0)</f>
        <v>0</v>
      </c>
      <c r="BF422" s="241">
        <f>IF(N422="snížená",J422,0)</f>
        <v>0</v>
      </c>
      <c r="BG422" s="241">
        <f>IF(N422="zákl. přenesená",J422,0)</f>
        <v>0</v>
      </c>
      <c r="BH422" s="241">
        <f>IF(N422="sníž. přenesená",J422,0)</f>
        <v>0</v>
      </c>
      <c r="BI422" s="241">
        <f>IF(N422="nulová",J422,0)</f>
        <v>0</v>
      </c>
      <c r="BJ422" s="18" t="s">
        <v>82</v>
      </c>
      <c r="BK422" s="241">
        <f>ROUND(I422*H422,2)</f>
        <v>0</v>
      </c>
      <c r="BL422" s="18" t="s">
        <v>167</v>
      </c>
      <c r="BM422" s="240" t="s">
        <v>700</v>
      </c>
    </row>
    <row r="423" s="13" customFormat="1">
      <c r="A423" s="13"/>
      <c r="B423" s="242"/>
      <c r="C423" s="243"/>
      <c r="D423" s="244" t="s">
        <v>169</v>
      </c>
      <c r="E423" s="245" t="s">
        <v>19</v>
      </c>
      <c r="F423" s="246" t="s">
        <v>701</v>
      </c>
      <c r="G423" s="243"/>
      <c r="H423" s="247">
        <v>16.100000000000001</v>
      </c>
      <c r="I423" s="248"/>
      <c r="J423" s="243"/>
      <c r="K423" s="243"/>
      <c r="L423" s="249"/>
      <c r="M423" s="250"/>
      <c r="N423" s="251"/>
      <c r="O423" s="251"/>
      <c r="P423" s="251"/>
      <c r="Q423" s="251"/>
      <c r="R423" s="251"/>
      <c r="S423" s="251"/>
      <c r="T423" s="252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53" t="s">
        <v>169</v>
      </c>
      <c r="AU423" s="253" t="s">
        <v>84</v>
      </c>
      <c r="AV423" s="13" t="s">
        <v>84</v>
      </c>
      <c r="AW423" s="13" t="s">
        <v>37</v>
      </c>
      <c r="AX423" s="13" t="s">
        <v>75</v>
      </c>
      <c r="AY423" s="253" t="s">
        <v>160</v>
      </c>
    </row>
    <row r="424" s="13" customFormat="1">
      <c r="A424" s="13"/>
      <c r="B424" s="242"/>
      <c r="C424" s="243"/>
      <c r="D424" s="244" t="s">
        <v>169</v>
      </c>
      <c r="E424" s="245" t="s">
        <v>19</v>
      </c>
      <c r="F424" s="246" t="s">
        <v>702</v>
      </c>
      <c r="G424" s="243"/>
      <c r="H424" s="247">
        <v>4.6399999999999997</v>
      </c>
      <c r="I424" s="248"/>
      <c r="J424" s="243"/>
      <c r="K424" s="243"/>
      <c r="L424" s="249"/>
      <c r="M424" s="250"/>
      <c r="N424" s="251"/>
      <c r="O424" s="251"/>
      <c r="P424" s="251"/>
      <c r="Q424" s="251"/>
      <c r="R424" s="251"/>
      <c r="S424" s="251"/>
      <c r="T424" s="252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53" t="s">
        <v>169</v>
      </c>
      <c r="AU424" s="253" t="s">
        <v>84</v>
      </c>
      <c r="AV424" s="13" t="s">
        <v>84</v>
      </c>
      <c r="AW424" s="13" t="s">
        <v>37</v>
      </c>
      <c r="AX424" s="13" t="s">
        <v>75</v>
      </c>
      <c r="AY424" s="253" t="s">
        <v>160</v>
      </c>
    </row>
    <row r="425" s="13" customFormat="1">
      <c r="A425" s="13"/>
      <c r="B425" s="242"/>
      <c r="C425" s="243"/>
      <c r="D425" s="244" t="s">
        <v>169</v>
      </c>
      <c r="E425" s="245" t="s">
        <v>19</v>
      </c>
      <c r="F425" s="246" t="s">
        <v>703</v>
      </c>
      <c r="G425" s="243"/>
      <c r="H425" s="247">
        <v>19.350000000000001</v>
      </c>
      <c r="I425" s="248"/>
      <c r="J425" s="243"/>
      <c r="K425" s="243"/>
      <c r="L425" s="249"/>
      <c r="M425" s="250"/>
      <c r="N425" s="251"/>
      <c r="O425" s="251"/>
      <c r="P425" s="251"/>
      <c r="Q425" s="251"/>
      <c r="R425" s="251"/>
      <c r="S425" s="251"/>
      <c r="T425" s="252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53" t="s">
        <v>169</v>
      </c>
      <c r="AU425" s="253" t="s">
        <v>84</v>
      </c>
      <c r="AV425" s="13" t="s">
        <v>84</v>
      </c>
      <c r="AW425" s="13" t="s">
        <v>37</v>
      </c>
      <c r="AX425" s="13" t="s">
        <v>75</v>
      </c>
      <c r="AY425" s="253" t="s">
        <v>160</v>
      </c>
    </row>
    <row r="426" s="13" customFormat="1">
      <c r="A426" s="13"/>
      <c r="B426" s="242"/>
      <c r="C426" s="243"/>
      <c r="D426" s="244" t="s">
        <v>169</v>
      </c>
      <c r="E426" s="245" t="s">
        <v>19</v>
      </c>
      <c r="F426" s="246" t="s">
        <v>704</v>
      </c>
      <c r="G426" s="243"/>
      <c r="H426" s="247">
        <v>5.1660000000000004</v>
      </c>
      <c r="I426" s="248"/>
      <c r="J426" s="243"/>
      <c r="K426" s="243"/>
      <c r="L426" s="249"/>
      <c r="M426" s="250"/>
      <c r="N426" s="251"/>
      <c r="O426" s="251"/>
      <c r="P426" s="251"/>
      <c r="Q426" s="251"/>
      <c r="R426" s="251"/>
      <c r="S426" s="251"/>
      <c r="T426" s="252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53" t="s">
        <v>169</v>
      </c>
      <c r="AU426" s="253" t="s">
        <v>84</v>
      </c>
      <c r="AV426" s="13" t="s">
        <v>84</v>
      </c>
      <c r="AW426" s="13" t="s">
        <v>37</v>
      </c>
      <c r="AX426" s="13" t="s">
        <v>75</v>
      </c>
      <c r="AY426" s="253" t="s">
        <v>160</v>
      </c>
    </row>
    <row r="427" s="14" customFormat="1">
      <c r="A427" s="14"/>
      <c r="B427" s="264"/>
      <c r="C427" s="265"/>
      <c r="D427" s="244" t="s">
        <v>169</v>
      </c>
      <c r="E427" s="266" t="s">
        <v>19</v>
      </c>
      <c r="F427" s="267" t="s">
        <v>226</v>
      </c>
      <c r="G427" s="265"/>
      <c r="H427" s="268">
        <v>45.256</v>
      </c>
      <c r="I427" s="269"/>
      <c r="J427" s="265"/>
      <c r="K427" s="265"/>
      <c r="L427" s="270"/>
      <c r="M427" s="271"/>
      <c r="N427" s="272"/>
      <c r="O427" s="272"/>
      <c r="P427" s="272"/>
      <c r="Q427" s="272"/>
      <c r="R427" s="272"/>
      <c r="S427" s="272"/>
      <c r="T427" s="273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74" t="s">
        <v>169</v>
      </c>
      <c r="AU427" s="274" t="s">
        <v>84</v>
      </c>
      <c r="AV427" s="14" t="s">
        <v>167</v>
      </c>
      <c r="AW427" s="14" t="s">
        <v>37</v>
      </c>
      <c r="AX427" s="14" t="s">
        <v>82</v>
      </c>
      <c r="AY427" s="274" t="s">
        <v>160</v>
      </c>
    </row>
    <row r="428" s="2" customFormat="1" ht="36" customHeight="1">
      <c r="A428" s="39"/>
      <c r="B428" s="40"/>
      <c r="C428" s="229" t="s">
        <v>705</v>
      </c>
      <c r="D428" s="229" t="s">
        <v>162</v>
      </c>
      <c r="E428" s="230" t="s">
        <v>706</v>
      </c>
      <c r="F428" s="231" t="s">
        <v>707</v>
      </c>
      <c r="G428" s="232" t="s">
        <v>222</v>
      </c>
      <c r="H428" s="233">
        <v>4.0800000000000001</v>
      </c>
      <c r="I428" s="234"/>
      <c r="J428" s="235">
        <f>ROUND(I428*H428,2)</f>
        <v>0</v>
      </c>
      <c r="K428" s="231" t="s">
        <v>166</v>
      </c>
      <c r="L428" s="45"/>
      <c r="M428" s="236" t="s">
        <v>19</v>
      </c>
      <c r="N428" s="237" t="s">
        <v>46</v>
      </c>
      <c r="O428" s="85"/>
      <c r="P428" s="238">
        <f>O428*H428</f>
        <v>0</v>
      </c>
      <c r="Q428" s="238">
        <v>0</v>
      </c>
      <c r="R428" s="238">
        <f>Q428*H428</f>
        <v>0</v>
      </c>
      <c r="S428" s="238">
        <v>0.041000000000000002</v>
      </c>
      <c r="T428" s="239">
        <f>S428*H428</f>
        <v>0.16728000000000001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40" t="s">
        <v>167</v>
      </c>
      <c r="AT428" s="240" t="s">
        <v>162</v>
      </c>
      <c r="AU428" s="240" t="s">
        <v>84</v>
      </c>
      <c r="AY428" s="18" t="s">
        <v>160</v>
      </c>
      <c r="BE428" s="241">
        <f>IF(N428="základní",J428,0)</f>
        <v>0</v>
      </c>
      <c r="BF428" s="241">
        <f>IF(N428="snížená",J428,0)</f>
        <v>0</v>
      </c>
      <c r="BG428" s="241">
        <f>IF(N428="zákl. přenesená",J428,0)</f>
        <v>0</v>
      </c>
      <c r="BH428" s="241">
        <f>IF(N428="sníž. přenesená",J428,0)</f>
        <v>0</v>
      </c>
      <c r="BI428" s="241">
        <f>IF(N428="nulová",J428,0)</f>
        <v>0</v>
      </c>
      <c r="BJ428" s="18" t="s">
        <v>82</v>
      </c>
      <c r="BK428" s="241">
        <f>ROUND(I428*H428,2)</f>
        <v>0</v>
      </c>
      <c r="BL428" s="18" t="s">
        <v>167</v>
      </c>
      <c r="BM428" s="240" t="s">
        <v>708</v>
      </c>
    </row>
    <row r="429" s="13" customFormat="1">
      <c r="A429" s="13"/>
      <c r="B429" s="242"/>
      <c r="C429" s="243"/>
      <c r="D429" s="244" t="s">
        <v>169</v>
      </c>
      <c r="E429" s="245" t="s">
        <v>19</v>
      </c>
      <c r="F429" s="246" t="s">
        <v>709</v>
      </c>
      <c r="G429" s="243"/>
      <c r="H429" s="247">
        <v>4.0800000000000001</v>
      </c>
      <c r="I429" s="248"/>
      <c r="J429" s="243"/>
      <c r="K429" s="243"/>
      <c r="L429" s="249"/>
      <c r="M429" s="250"/>
      <c r="N429" s="251"/>
      <c r="O429" s="251"/>
      <c r="P429" s="251"/>
      <c r="Q429" s="251"/>
      <c r="R429" s="251"/>
      <c r="S429" s="251"/>
      <c r="T429" s="252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53" t="s">
        <v>169</v>
      </c>
      <c r="AU429" s="253" t="s">
        <v>84</v>
      </c>
      <c r="AV429" s="13" t="s">
        <v>84</v>
      </c>
      <c r="AW429" s="13" t="s">
        <v>37</v>
      </c>
      <c r="AX429" s="13" t="s">
        <v>82</v>
      </c>
      <c r="AY429" s="253" t="s">
        <v>160</v>
      </c>
    </row>
    <row r="430" s="2" customFormat="1" ht="36" customHeight="1">
      <c r="A430" s="39"/>
      <c r="B430" s="40"/>
      <c r="C430" s="229" t="s">
        <v>710</v>
      </c>
      <c r="D430" s="229" t="s">
        <v>162</v>
      </c>
      <c r="E430" s="230" t="s">
        <v>711</v>
      </c>
      <c r="F430" s="231" t="s">
        <v>712</v>
      </c>
      <c r="G430" s="232" t="s">
        <v>222</v>
      </c>
      <c r="H430" s="233">
        <v>2.8500000000000001</v>
      </c>
      <c r="I430" s="234"/>
      <c r="J430" s="235">
        <f>ROUND(I430*H430,2)</f>
        <v>0</v>
      </c>
      <c r="K430" s="231" t="s">
        <v>166</v>
      </c>
      <c r="L430" s="45"/>
      <c r="M430" s="236" t="s">
        <v>19</v>
      </c>
      <c r="N430" s="237" t="s">
        <v>46</v>
      </c>
      <c r="O430" s="85"/>
      <c r="P430" s="238">
        <f>O430*H430</f>
        <v>0</v>
      </c>
      <c r="Q430" s="238">
        <v>0</v>
      </c>
      <c r="R430" s="238">
        <f>Q430*H430</f>
        <v>0</v>
      </c>
      <c r="S430" s="238">
        <v>0.031</v>
      </c>
      <c r="T430" s="239">
        <f>S430*H430</f>
        <v>0.088349999999999998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40" t="s">
        <v>167</v>
      </c>
      <c r="AT430" s="240" t="s">
        <v>162</v>
      </c>
      <c r="AU430" s="240" t="s">
        <v>84</v>
      </c>
      <c r="AY430" s="18" t="s">
        <v>160</v>
      </c>
      <c r="BE430" s="241">
        <f>IF(N430="základní",J430,0)</f>
        <v>0</v>
      </c>
      <c r="BF430" s="241">
        <f>IF(N430="snížená",J430,0)</f>
        <v>0</v>
      </c>
      <c r="BG430" s="241">
        <f>IF(N430="zákl. přenesená",J430,0)</f>
        <v>0</v>
      </c>
      <c r="BH430" s="241">
        <f>IF(N430="sníž. přenesená",J430,0)</f>
        <v>0</v>
      </c>
      <c r="BI430" s="241">
        <f>IF(N430="nulová",J430,0)</f>
        <v>0</v>
      </c>
      <c r="BJ430" s="18" t="s">
        <v>82</v>
      </c>
      <c r="BK430" s="241">
        <f>ROUND(I430*H430,2)</f>
        <v>0</v>
      </c>
      <c r="BL430" s="18" t="s">
        <v>167</v>
      </c>
      <c r="BM430" s="240" t="s">
        <v>713</v>
      </c>
    </row>
    <row r="431" s="13" customFormat="1">
      <c r="A431" s="13"/>
      <c r="B431" s="242"/>
      <c r="C431" s="243"/>
      <c r="D431" s="244" t="s">
        <v>169</v>
      </c>
      <c r="E431" s="245" t="s">
        <v>19</v>
      </c>
      <c r="F431" s="246" t="s">
        <v>714</v>
      </c>
      <c r="G431" s="243"/>
      <c r="H431" s="247">
        <v>2.8500000000000001</v>
      </c>
      <c r="I431" s="248"/>
      <c r="J431" s="243"/>
      <c r="K431" s="243"/>
      <c r="L431" s="249"/>
      <c r="M431" s="250"/>
      <c r="N431" s="251"/>
      <c r="O431" s="251"/>
      <c r="P431" s="251"/>
      <c r="Q431" s="251"/>
      <c r="R431" s="251"/>
      <c r="S431" s="251"/>
      <c r="T431" s="252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53" t="s">
        <v>169</v>
      </c>
      <c r="AU431" s="253" t="s">
        <v>84</v>
      </c>
      <c r="AV431" s="13" t="s">
        <v>84</v>
      </c>
      <c r="AW431" s="13" t="s">
        <v>37</v>
      </c>
      <c r="AX431" s="13" t="s">
        <v>82</v>
      </c>
      <c r="AY431" s="253" t="s">
        <v>160</v>
      </c>
    </row>
    <row r="432" s="2" customFormat="1" ht="36" customHeight="1">
      <c r="A432" s="39"/>
      <c r="B432" s="40"/>
      <c r="C432" s="229" t="s">
        <v>715</v>
      </c>
      <c r="D432" s="229" t="s">
        <v>162</v>
      </c>
      <c r="E432" s="230" t="s">
        <v>716</v>
      </c>
      <c r="F432" s="231" t="s">
        <v>717</v>
      </c>
      <c r="G432" s="232" t="s">
        <v>222</v>
      </c>
      <c r="H432" s="233">
        <v>4.5899999999999999</v>
      </c>
      <c r="I432" s="234"/>
      <c r="J432" s="235">
        <f>ROUND(I432*H432,2)</f>
        <v>0</v>
      </c>
      <c r="K432" s="231" t="s">
        <v>166</v>
      </c>
      <c r="L432" s="45"/>
      <c r="M432" s="236" t="s">
        <v>19</v>
      </c>
      <c r="N432" s="237" t="s">
        <v>46</v>
      </c>
      <c r="O432" s="85"/>
      <c r="P432" s="238">
        <f>O432*H432</f>
        <v>0</v>
      </c>
      <c r="Q432" s="238">
        <v>0</v>
      </c>
      <c r="R432" s="238">
        <f>Q432*H432</f>
        <v>0</v>
      </c>
      <c r="S432" s="238">
        <v>0.065000000000000002</v>
      </c>
      <c r="T432" s="239">
        <f>S432*H432</f>
        <v>0.29835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40" t="s">
        <v>167</v>
      </c>
      <c r="AT432" s="240" t="s">
        <v>162</v>
      </c>
      <c r="AU432" s="240" t="s">
        <v>84</v>
      </c>
      <c r="AY432" s="18" t="s">
        <v>160</v>
      </c>
      <c r="BE432" s="241">
        <f>IF(N432="základní",J432,0)</f>
        <v>0</v>
      </c>
      <c r="BF432" s="241">
        <f>IF(N432="snížená",J432,0)</f>
        <v>0</v>
      </c>
      <c r="BG432" s="241">
        <f>IF(N432="zákl. přenesená",J432,0)</f>
        <v>0</v>
      </c>
      <c r="BH432" s="241">
        <f>IF(N432="sníž. přenesená",J432,0)</f>
        <v>0</v>
      </c>
      <c r="BI432" s="241">
        <f>IF(N432="nulová",J432,0)</f>
        <v>0</v>
      </c>
      <c r="BJ432" s="18" t="s">
        <v>82</v>
      </c>
      <c r="BK432" s="241">
        <f>ROUND(I432*H432,2)</f>
        <v>0</v>
      </c>
      <c r="BL432" s="18" t="s">
        <v>167</v>
      </c>
      <c r="BM432" s="240" t="s">
        <v>718</v>
      </c>
    </row>
    <row r="433" s="13" customFormat="1">
      <c r="A433" s="13"/>
      <c r="B433" s="242"/>
      <c r="C433" s="243"/>
      <c r="D433" s="244" t="s">
        <v>169</v>
      </c>
      <c r="E433" s="245" t="s">
        <v>19</v>
      </c>
      <c r="F433" s="246" t="s">
        <v>719</v>
      </c>
      <c r="G433" s="243"/>
      <c r="H433" s="247">
        <v>4.5899999999999999</v>
      </c>
      <c r="I433" s="248"/>
      <c r="J433" s="243"/>
      <c r="K433" s="243"/>
      <c r="L433" s="249"/>
      <c r="M433" s="250"/>
      <c r="N433" s="251"/>
      <c r="O433" s="251"/>
      <c r="P433" s="251"/>
      <c r="Q433" s="251"/>
      <c r="R433" s="251"/>
      <c r="S433" s="251"/>
      <c r="T433" s="252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53" t="s">
        <v>169</v>
      </c>
      <c r="AU433" s="253" t="s">
        <v>84</v>
      </c>
      <c r="AV433" s="13" t="s">
        <v>84</v>
      </c>
      <c r="AW433" s="13" t="s">
        <v>37</v>
      </c>
      <c r="AX433" s="13" t="s">
        <v>82</v>
      </c>
      <c r="AY433" s="253" t="s">
        <v>160</v>
      </c>
    </row>
    <row r="434" s="2" customFormat="1" ht="36" customHeight="1">
      <c r="A434" s="39"/>
      <c r="B434" s="40"/>
      <c r="C434" s="229" t="s">
        <v>720</v>
      </c>
      <c r="D434" s="229" t="s">
        <v>162</v>
      </c>
      <c r="E434" s="230" t="s">
        <v>721</v>
      </c>
      <c r="F434" s="231" t="s">
        <v>722</v>
      </c>
      <c r="G434" s="232" t="s">
        <v>222</v>
      </c>
      <c r="H434" s="233">
        <v>23.448</v>
      </c>
      <c r="I434" s="234"/>
      <c r="J434" s="235">
        <f>ROUND(I434*H434,2)</f>
        <v>0</v>
      </c>
      <c r="K434" s="231" t="s">
        <v>166</v>
      </c>
      <c r="L434" s="45"/>
      <c r="M434" s="236" t="s">
        <v>19</v>
      </c>
      <c r="N434" s="237" t="s">
        <v>46</v>
      </c>
      <c r="O434" s="85"/>
      <c r="P434" s="238">
        <f>O434*H434</f>
        <v>0</v>
      </c>
      <c r="Q434" s="238">
        <v>0</v>
      </c>
      <c r="R434" s="238">
        <f>Q434*H434</f>
        <v>0</v>
      </c>
      <c r="S434" s="238">
        <v>0.075999999999999998</v>
      </c>
      <c r="T434" s="239">
        <f>S434*H434</f>
        <v>1.7820480000000001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40" t="s">
        <v>167</v>
      </c>
      <c r="AT434" s="240" t="s">
        <v>162</v>
      </c>
      <c r="AU434" s="240" t="s">
        <v>84</v>
      </c>
      <c r="AY434" s="18" t="s">
        <v>160</v>
      </c>
      <c r="BE434" s="241">
        <f>IF(N434="základní",J434,0)</f>
        <v>0</v>
      </c>
      <c r="BF434" s="241">
        <f>IF(N434="snížená",J434,0)</f>
        <v>0</v>
      </c>
      <c r="BG434" s="241">
        <f>IF(N434="zákl. přenesená",J434,0)</f>
        <v>0</v>
      </c>
      <c r="BH434" s="241">
        <f>IF(N434="sníž. přenesená",J434,0)</f>
        <v>0</v>
      </c>
      <c r="BI434" s="241">
        <f>IF(N434="nulová",J434,0)</f>
        <v>0</v>
      </c>
      <c r="BJ434" s="18" t="s">
        <v>82</v>
      </c>
      <c r="BK434" s="241">
        <f>ROUND(I434*H434,2)</f>
        <v>0</v>
      </c>
      <c r="BL434" s="18" t="s">
        <v>167</v>
      </c>
      <c r="BM434" s="240" t="s">
        <v>723</v>
      </c>
    </row>
    <row r="435" s="13" customFormat="1">
      <c r="A435" s="13"/>
      <c r="B435" s="242"/>
      <c r="C435" s="243"/>
      <c r="D435" s="244" t="s">
        <v>169</v>
      </c>
      <c r="E435" s="245" t="s">
        <v>19</v>
      </c>
      <c r="F435" s="246" t="s">
        <v>724</v>
      </c>
      <c r="G435" s="243"/>
      <c r="H435" s="247">
        <v>1.1819999999999999</v>
      </c>
      <c r="I435" s="248"/>
      <c r="J435" s="243"/>
      <c r="K435" s="243"/>
      <c r="L435" s="249"/>
      <c r="M435" s="250"/>
      <c r="N435" s="251"/>
      <c r="O435" s="251"/>
      <c r="P435" s="251"/>
      <c r="Q435" s="251"/>
      <c r="R435" s="251"/>
      <c r="S435" s="251"/>
      <c r="T435" s="252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53" t="s">
        <v>169</v>
      </c>
      <c r="AU435" s="253" t="s">
        <v>84</v>
      </c>
      <c r="AV435" s="13" t="s">
        <v>84</v>
      </c>
      <c r="AW435" s="13" t="s">
        <v>37</v>
      </c>
      <c r="AX435" s="13" t="s">
        <v>75</v>
      </c>
      <c r="AY435" s="253" t="s">
        <v>160</v>
      </c>
    </row>
    <row r="436" s="13" customFormat="1">
      <c r="A436" s="13"/>
      <c r="B436" s="242"/>
      <c r="C436" s="243"/>
      <c r="D436" s="244" t="s">
        <v>169</v>
      </c>
      <c r="E436" s="245" t="s">
        <v>19</v>
      </c>
      <c r="F436" s="246" t="s">
        <v>725</v>
      </c>
      <c r="G436" s="243"/>
      <c r="H436" s="247">
        <v>2.4500000000000002</v>
      </c>
      <c r="I436" s="248"/>
      <c r="J436" s="243"/>
      <c r="K436" s="243"/>
      <c r="L436" s="249"/>
      <c r="M436" s="250"/>
      <c r="N436" s="251"/>
      <c r="O436" s="251"/>
      <c r="P436" s="251"/>
      <c r="Q436" s="251"/>
      <c r="R436" s="251"/>
      <c r="S436" s="251"/>
      <c r="T436" s="252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53" t="s">
        <v>169</v>
      </c>
      <c r="AU436" s="253" t="s">
        <v>84</v>
      </c>
      <c r="AV436" s="13" t="s">
        <v>84</v>
      </c>
      <c r="AW436" s="13" t="s">
        <v>37</v>
      </c>
      <c r="AX436" s="13" t="s">
        <v>75</v>
      </c>
      <c r="AY436" s="253" t="s">
        <v>160</v>
      </c>
    </row>
    <row r="437" s="13" customFormat="1">
      <c r="A437" s="13"/>
      <c r="B437" s="242"/>
      <c r="C437" s="243"/>
      <c r="D437" s="244" t="s">
        <v>169</v>
      </c>
      <c r="E437" s="245" t="s">
        <v>19</v>
      </c>
      <c r="F437" s="246" t="s">
        <v>726</v>
      </c>
      <c r="G437" s="243"/>
      <c r="H437" s="247">
        <v>7.1020000000000003</v>
      </c>
      <c r="I437" s="248"/>
      <c r="J437" s="243"/>
      <c r="K437" s="243"/>
      <c r="L437" s="249"/>
      <c r="M437" s="250"/>
      <c r="N437" s="251"/>
      <c r="O437" s="251"/>
      <c r="P437" s="251"/>
      <c r="Q437" s="251"/>
      <c r="R437" s="251"/>
      <c r="S437" s="251"/>
      <c r="T437" s="252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53" t="s">
        <v>169</v>
      </c>
      <c r="AU437" s="253" t="s">
        <v>84</v>
      </c>
      <c r="AV437" s="13" t="s">
        <v>84</v>
      </c>
      <c r="AW437" s="13" t="s">
        <v>37</v>
      </c>
      <c r="AX437" s="13" t="s">
        <v>75</v>
      </c>
      <c r="AY437" s="253" t="s">
        <v>160</v>
      </c>
    </row>
    <row r="438" s="13" customFormat="1">
      <c r="A438" s="13"/>
      <c r="B438" s="242"/>
      <c r="C438" s="243"/>
      <c r="D438" s="244" t="s">
        <v>169</v>
      </c>
      <c r="E438" s="245" t="s">
        <v>19</v>
      </c>
      <c r="F438" s="246" t="s">
        <v>727</v>
      </c>
      <c r="G438" s="243"/>
      <c r="H438" s="247">
        <v>6.3040000000000003</v>
      </c>
      <c r="I438" s="248"/>
      <c r="J438" s="243"/>
      <c r="K438" s="243"/>
      <c r="L438" s="249"/>
      <c r="M438" s="250"/>
      <c r="N438" s="251"/>
      <c r="O438" s="251"/>
      <c r="P438" s="251"/>
      <c r="Q438" s="251"/>
      <c r="R438" s="251"/>
      <c r="S438" s="251"/>
      <c r="T438" s="252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53" t="s">
        <v>169</v>
      </c>
      <c r="AU438" s="253" t="s">
        <v>84</v>
      </c>
      <c r="AV438" s="13" t="s">
        <v>84</v>
      </c>
      <c r="AW438" s="13" t="s">
        <v>37</v>
      </c>
      <c r="AX438" s="13" t="s">
        <v>75</v>
      </c>
      <c r="AY438" s="253" t="s">
        <v>160</v>
      </c>
    </row>
    <row r="439" s="13" customFormat="1">
      <c r="A439" s="13"/>
      <c r="B439" s="242"/>
      <c r="C439" s="243"/>
      <c r="D439" s="244" t="s">
        <v>169</v>
      </c>
      <c r="E439" s="245" t="s">
        <v>19</v>
      </c>
      <c r="F439" s="246" t="s">
        <v>728</v>
      </c>
      <c r="G439" s="243"/>
      <c r="H439" s="247">
        <v>6.4100000000000001</v>
      </c>
      <c r="I439" s="248"/>
      <c r="J439" s="243"/>
      <c r="K439" s="243"/>
      <c r="L439" s="249"/>
      <c r="M439" s="250"/>
      <c r="N439" s="251"/>
      <c r="O439" s="251"/>
      <c r="P439" s="251"/>
      <c r="Q439" s="251"/>
      <c r="R439" s="251"/>
      <c r="S439" s="251"/>
      <c r="T439" s="252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53" t="s">
        <v>169</v>
      </c>
      <c r="AU439" s="253" t="s">
        <v>84</v>
      </c>
      <c r="AV439" s="13" t="s">
        <v>84</v>
      </c>
      <c r="AW439" s="13" t="s">
        <v>37</v>
      </c>
      <c r="AX439" s="13" t="s">
        <v>75</v>
      </c>
      <c r="AY439" s="253" t="s">
        <v>160</v>
      </c>
    </row>
    <row r="440" s="14" customFormat="1">
      <c r="A440" s="14"/>
      <c r="B440" s="264"/>
      <c r="C440" s="265"/>
      <c r="D440" s="244" t="s">
        <v>169</v>
      </c>
      <c r="E440" s="266" t="s">
        <v>19</v>
      </c>
      <c r="F440" s="267" t="s">
        <v>226</v>
      </c>
      <c r="G440" s="265"/>
      <c r="H440" s="268">
        <v>23.448</v>
      </c>
      <c r="I440" s="269"/>
      <c r="J440" s="265"/>
      <c r="K440" s="265"/>
      <c r="L440" s="270"/>
      <c r="M440" s="271"/>
      <c r="N440" s="272"/>
      <c r="O440" s="272"/>
      <c r="P440" s="272"/>
      <c r="Q440" s="272"/>
      <c r="R440" s="272"/>
      <c r="S440" s="272"/>
      <c r="T440" s="273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74" t="s">
        <v>169</v>
      </c>
      <c r="AU440" s="274" t="s">
        <v>84</v>
      </c>
      <c r="AV440" s="14" t="s">
        <v>167</v>
      </c>
      <c r="AW440" s="14" t="s">
        <v>37</v>
      </c>
      <c r="AX440" s="14" t="s">
        <v>82</v>
      </c>
      <c r="AY440" s="274" t="s">
        <v>160</v>
      </c>
    </row>
    <row r="441" s="2" customFormat="1" ht="36" customHeight="1">
      <c r="A441" s="39"/>
      <c r="B441" s="40"/>
      <c r="C441" s="229" t="s">
        <v>729</v>
      </c>
      <c r="D441" s="229" t="s">
        <v>162</v>
      </c>
      <c r="E441" s="230" t="s">
        <v>730</v>
      </c>
      <c r="F441" s="231" t="s">
        <v>731</v>
      </c>
      <c r="G441" s="232" t="s">
        <v>222</v>
      </c>
      <c r="H441" s="233">
        <v>16.379000000000001</v>
      </c>
      <c r="I441" s="234"/>
      <c r="J441" s="235">
        <f>ROUND(I441*H441,2)</f>
        <v>0</v>
      </c>
      <c r="K441" s="231" t="s">
        <v>166</v>
      </c>
      <c r="L441" s="45"/>
      <c r="M441" s="236" t="s">
        <v>19</v>
      </c>
      <c r="N441" s="237" t="s">
        <v>46</v>
      </c>
      <c r="O441" s="85"/>
      <c r="P441" s="238">
        <f>O441*H441</f>
        <v>0</v>
      </c>
      <c r="Q441" s="238">
        <v>0</v>
      </c>
      <c r="R441" s="238">
        <f>Q441*H441</f>
        <v>0</v>
      </c>
      <c r="S441" s="238">
        <v>0.063</v>
      </c>
      <c r="T441" s="239">
        <f>S441*H441</f>
        <v>1.0318770000000002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40" t="s">
        <v>167</v>
      </c>
      <c r="AT441" s="240" t="s">
        <v>162</v>
      </c>
      <c r="AU441" s="240" t="s">
        <v>84</v>
      </c>
      <c r="AY441" s="18" t="s">
        <v>160</v>
      </c>
      <c r="BE441" s="241">
        <f>IF(N441="základní",J441,0)</f>
        <v>0</v>
      </c>
      <c r="BF441" s="241">
        <f>IF(N441="snížená",J441,0)</f>
        <v>0</v>
      </c>
      <c r="BG441" s="241">
        <f>IF(N441="zákl. přenesená",J441,0)</f>
        <v>0</v>
      </c>
      <c r="BH441" s="241">
        <f>IF(N441="sníž. přenesená",J441,0)</f>
        <v>0</v>
      </c>
      <c r="BI441" s="241">
        <f>IF(N441="nulová",J441,0)</f>
        <v>0</v>
      </c>
      <c r="BJ441" s="18" t="s">
        <v>82</v>
      </c>
      <c r="BK441" s="241">
        <f>ROUND(I441*H441,2)</f>
        <v>0</v>
      </c>
      <c r="BL441" s="18" t="s">
        <v>167</v>
      </c>
      <c r="BM441" s="240" t="s">
        <v>732</v>
      </c>
    </row>
    <row r="442" s="13" customFormat="1">
      <c r="A442" s="13"/>
      <c r="B442" s="242"/>
      <c r="C442" s="243"/>
      <c r="D442" s="244" t="s">
        <v>169</v>
      </c>
      <c r="E442" s="245" t="s">
        <v>19</v>
      </c>
      <c r="F442" s="246" t="s">
        <v>733</v>
      </c>
      <c r="G442" s="243"/>
      <c r="H442" s="247">
        <v>4.2000000000000002</v>
      </c>
      <c r="I442" s="248"/>
      <c r="J442" s="243"/>
      <c r="K442" s="243"/>
      <c r="L442" s="249"/>
      <c r="M442" s="250"/>
      <c r="N442" s="251"/>
      <c r="O442" s="251"/>
      <c r="P442" s="251"/>
      <c r="Q442" s="251"/>
      <c r="R442" s="251"/>
      <c r="S442" s="251"/>
      <c r="T442" s="252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53" t="s">
        <v>169</v>
      </c>
      <c r="AU442" s="253" t="s">
        <v>84</v>
      </c>
      <c r="AV442" s="13" t="s">
        <v>84</v>
      </c>
      <c r="AW442" s="13" t="s">
        <v>37</v>
      </c>
      <c r="AX442" s="13" t="s">
        <v>75</v>
      </c>
      <c r="AY442" s="253" t="s">
        <v>160</v>
      </c>
    </row>
    <row r="443" s="13" customFormat="1">
      <c r="A443" s="13"/>
      <c r="B443" s="242"/>
      <c r="C443" s="243"/>
      <c r="D443" s="244" t="s">
        <v>169</v>
      </c>
      <c r="E443" s="245" t="s">
        <v>19</v>
      </c>
      <c r="F443" s="246" t="s">
        <v>734</v>
      </c>
      <c r="G443" s="243"/>
      <c r="H443" s="247">
        <v>4.3200000000000003</v>
      </c>
      <c r="I443" s="248"/>
      <c r="J443" s="243"/>
      <c r="K443" s="243"/>
      <c r="L443" s="249"/>
      <c r="M443" s="250"/>
      <c r="N443" s="251"/>
      <c r="O443" s="251"/>
      <c r="P443" s="251"/>
      <c r="Q443" s="251"/>
      <c r="R443" s="251"/>
      <c r="S443" s="251"/>
      <c r="T443" s="252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53" t="s">
        <v>169</v>
      </c>
      <c r="AU443" s="253" t="s">
        <v>84</v>
      </c>
      <c r="AV443" s="13" t="s">
        <v>84</v>
      </c>
      <c r="AW443" s="13" t="s">
        <v>37</v>
      </c>
      <c r="AX443" s="13" t="s">
        <v>75</v>
      </c>
      <c r="AY443" s="253" t="s">
        <v>160</v>
      </c>
    </row>
    <row r="444" s="13" customFormat="1">
      <c r="A444" s="13"/>
      <c r="B444" s="242"/>
      <c r="C444" s="243"/>
      <c r="D444" s="244" t="s">
        <v>169</v>
      </c>
      <c r="E444" s="245" t="s">
        <v>19</v>
      </c>
      <c r="F444" s="246" t="s">
        <v>735</v>
      </c>
      <c r="G444" s="243"/>
      <c r="H444" s="247">
        <v>4.4080000000000004</v>
      </c>
      <c r="I444" s="248"/>
      <c r="J444" s="243"/>
      <c r="K444" s="243"/>
      <c r="L444" s="249"/>
      <c r="M444" s="250"/>
      <c r="N444" s="251"/>
      <c r="O444" s="251"/>
      <c r="P444" s="251"/>
      <c r="Q444" s="251"/>
      <c r="R444" s="251"/>
      <c r="S444" s="251"/>
      <c r="T444" s="252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53" t="s">
        <v>169</v>
      </c>
      <c r="AU444" s="253" t="s">
        <v>84</v>
      </c>
      <c r="AV444" s="13" t="s">
        <v>84</v>
      </c>
      <c r="AW444" s="13" t="s">
        <v>37</v>
      </c>
      <c r="AX444" s="13" t="s">
        <v>75</v>
      </c>
      <c r="AY444" s="253" t="s">
        <v>160</v>
      </c>
    </row>
    <row r="445" s="13" customFormat="1">
      <c r="A445" s="13"/>
      <c r="B445" s="242"/>
      <c r="C445" s="243"/>
      <c r="D445" s="244" t="s">
        <v>169</v>
      </c>
      <c r="E445" s="245" t="s">
        <v>19</v>
      </c>
      <c r="F445" s="246" t="s">
        <v>736</v>
      </c>
      <c r="G445" s="243"/>
      <c r="H445" s="247">
        <v>3.4510000000000001</v>
      </c>
      <c r="I445" s="248"/>
      <c r="J445" s="243"/>
      <c r="K445" s="243"/>
      <c r="L445" s="249"/>
      <c r="M445" s="250"/>
      <c r="N445" s="251"/>
      <c r="O445" s="251"/>
      <c r="P445" s="251"/>
      <c r="Q445" s="251"/>
      <c r="R445" s="251"/>
      <c r="S445" s="251"/>
      <c r="T445" s="252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53" t="s">
        <v>169</v>
      </c>
      <c r="AU445" s="253" t="s">
        <v>84</v>
      </c>
      <c r="AV445" s="13" t="s">
        <v>84</v>
      </c>
      <c r="AW445" s="13" t="s">
        <v>37</v>
      </c>
      <c r="AX445" s="13" t="s">
        <v>75</v>
      </c>
      <c r="AY445" s="253" t="s">
        <v>160</v>
      </c>
    </row>
    <row r="446" s="14" customFormat="1">
      <c r="A446" s="14"/>
      <c r="B446" s="264"/>
      <c r="C446" s="265"/>
      <c r="D446" s="244" t="s">
        <v>169</v>
      </c>
      <c r="E446" s="266" t="s">
        <v>19</v>
      </c>
      <c r="F446" s="267" t="s">
        <v>226</v>
      </c>
      <c r="G446" s="265"/>
      <c r="H446" s="268">
        <v>16.379000000000001</v>
      </c>
      <c r="I446" s="269"/>
      <c r="J446" s="265"/>
      <c r="K446" s="265"/>
      <c r="L446" s="270"/>
      <c r="M446" s="271"/>
      <c r="N446" s="272"/>
      <c r="O446" s="272"/>
      <c r="P446" s="272"/>
      <c r="Q446" s="272"/>
      <c r="R446" s="272"/>
      <c r="S446" s="272"/>
      <c r="T446" s="273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74" t="s">
        <v>169</v>
      </c>
      <c r="AU446" s="274" t="s">
        <v>84</v>
      </c>
      <c r="AV446" s="14" t="s">
        <v>167</v>
      </c>
      <c r="AW446" s="14" t="s">
        <v>37</v>
      </c>
      <c r="AX446" s="14" t="s">
        <v>82</v>
      </c>
      <c r="AY446" s="274" t="s">
        <v>160</v>
      </c>
    </row>
    <row r="447" s="2" customFormat="1" ht="24" customHeight="1">
      <c r="A447" s="39"/>
      <c r="B447" s="40"/>
      <c r="C447" s="229" t="s">
        <v>737</v>
      </c>
      <c r="D447" s="229" t="s">
        <v>162</v>
      </c>
      <c r="E447" s="230" t="s">
        <v>738</v>
      </c>
      <c r="F447" s="231" t="s">
        <v>739</v>
      </c>
      <c r="G447" s="232" t="s">
        <v>222</v>
      </c>
      <c r="H447" s="233">
        <v>5.0179999999999998</v>
      </c>
      <c r="I447" s="234"/>
      <c r="J447" s="235">
        <f>ROUND(I447*H447,2)</f>
        <v>0</v>
      </c>
      <c r="K447" s="231" t="s">
        <v>166</v>
      </c>
      <c r="L447" s="45"/>
      <c r="M447" s="236" t="s">
        <v>19</v>
      </c>
      <c r="N447" s="237" t="s">
        <v>46</v>
      </c>
      <c r="O447" s="85"/>
      <c r="P447" s="238">
        <f>O447*H447</f>
        <v>0</v>
      </c>
      <c r="Q447" s="238">
        <v>0</v>
      </c>
      <c r="R447" s="238">
        <f>Q447*H447</f>
        <v>0</v>
      </c>
      <c r="S447" s="238">
        <v>0.050999999999999997</v>
      </c>
      <c r="T447" s="239">
        <f>S447*H447</f>
        <v>0.25591799999999998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40" t="s">
        <v>167</v>
      </c>
      <c r="AT447" s="240" t="s">
        <v>162</v>
      </c>
      <c r="AU447" s="240" t="s">
        <v>84</v>
      </c>
      <c r="AY447" s="18" t="s">
        <v>160</v>
      </c>
      <c r="BE447" s="241">
        <f>IF(N447="základní",J447,0)</f>
        <v>0</v>
      </c>
      <c r="BF447" s="241">
        <f>IF(N447="snížená",J447,0)</f>
        <v>0</v>
      </c>
      <c r="BG447" s="241">
        <f>IF(N447="zákl. přenesená",J447,0)</f>
        <v>0</v>
      </c>
      <c r="BH447" s="241">
        <f>IF(N447="sníž. přenesená",J447,0)</f>
        <v>0</v>
      </c>
      <c r="BI447" s="241">
        <f>IF(N447="nulová",J447,0)</f>
        <v>0</v>
      </c>
      <c r="BJ447" s="18" t="s">
        <v>82</v>
      </c>
      <c r="BK447" s="241">
        <f>ROUND(I447*H447,2)</f>
        <v>0</v>
      </c>
      <c r="BL447" s="18" t="s">
        <v>167</v>
      </c>
      <c r="BM447" s="240" t="s">
        <v>740</v>
      </c>
    </row>
    <row r="448" s="13" customFormat="1">
      <c r="A448" s="13"/>
      <c r="B448" s="242"/>
      <c r="C448" s="243"/>
      <c r="D448" s="244" t="s">
        <v>169</v>
      </c>
      <c r="E448" s="245" t="s">
        <v>19</v>
      </c>
      <c r="F448" s="246" t="s">
        <v>741</v>
      </c>
      <c r="G448" s="243"/>
      <c r="H448" s="247">
        <v>5.0179999999999998</v>
      </c>
      <c r="I448" s="248"/>
      <c r="J448" s="243"/>
      <c r="K448" s="243"/>
      <c r="L448" s="249"/>
      <c r="M448" s="250"/>
      <c r="N448" s="251"/>
      <c r="O448" s="251"/>
      <c r="P448" s="251"/>
      <c r="Q448" s="251"/>
      <c r="R448" s="251"/>
      <c r="S448" s="251"/>
      <c r="T448" s="252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53" t="s">
        <v>169</v>
      </c>
      <c r="AU448" s="253" t="s">
        <v>84</v>
      </c>
      <c r="AV448" s="13" t="s">
        <v>84</v>
      </c>
      <c r="AW448" s="13" t="s">
        <v>37</v>
      </c>
      <c r="AX448" s="13" t="s">
        <v>82</v>
      </c>
      <c r="AY448" s="253" t="s">
        <v>160</v>
      </c>
    </row>
    <row r="449" s="2" customFormat="1" ht="48" customHeight="1">
      <c r="A449" s="39"/>
      <c r="B449" s="40"/>
      <c r="C449" s="229" t="s">
        <v>742</v>
      </c>
      <c r="D449" s="229" t="s">
        <v>162</v>
      </c>
      <c r="E449" s="230" t="s">
        <v>743</v>
      </c>
      <c r="F449" s="231" t="s">
        <v>744</v>
      </c>
      <c r="G449" s="232" t="s">
        <v>236</v>
      </c>
      <c r="H449" s="233">
        <v>1</v>
      </c>
      <c r="I449" s="234"/>
      <c r="J449" s="235">
        <f>ROUND(I449*H449,2)</f>
        <v>0</v>
      </c>
      <c r="K449" s="231" t="s">
        <v>166</v>
      </c>
      <c r="L449" s="45"/>
      <c r="M449" s="236" t="s">
        <v>19</v>
      </c>
      <c r="N449" s="237" t="s">
        <v>46</v>
      </c>
      <c r="O449" s="85"/>
      <c r="P449" s="238">
        <f>O449*H449</f>
        <v>0</v>
      </c>
      <c r="Q449" s="238">
        <v>0</v>
      </c>
      <c r="R449" s="238">
        <f>Q449*H449</f>
        <v>0</v>
      </c>
      <c r="S449" s="238">
        <v>0.27600000000000002</v>
      </c>
      <c r="T449" s="239">
        <f>S449*H449</f>
        <v>0.27600000000000002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40" t="s">
        <v>167</v>
      </c>
      <c r="AT449" s="240" t="s">
        <v>162</v>
      </c>
      <c r="AU449" s="240" t="s">
        <v>84</v>
      </c>
      <c r="AY449" s="18" t="s">
        <v>160</v>
      </c>
      <c r="BE449" s="241">
        <f>IF(N449="základní",J449,0)</f>
        <v>0</v>
      </c>
      <c r="BF449" s="241">
        <f>IF(N449="snížená",J449,0)</f>
        <v>0</v>
      </c>
      <c r="BG449" s="241">
        <f>IF(N449="zákl. přenesená",J449,0)</f>
        <v>0</v>
      </c>
      <c r="BH449" s="241">
        <f>IF(N449="sníž. přenesená",J449,0)</f>
        <v>0</v>
      </c>
      <c r="BI449" s="241">
        <f>IF(N449="nulová",J449,0)</f>
        <v>0</v>
      </c>
      <c r="BJ449" s="18" t="s">
        <v>82</v>
      </c>
      <c r="BK449" s="241">
        <f>ROUND(I449*H449,2)</f>
        <v>0</v>
      </c>
      <c r="BL449" s="18" t="s">
        <v>167</v>
      </c>
      <c r="BM449" s="240" t="s">
        <v>745</v>
      </c>
    </row>
    <row r="450" s="13" customFormat="1">
      <c r="A450" s="13"/>
      <c r="B450" s="242"/>
      <c r="C450" s="243"/>
      <c r="D450" s="244" t="s">
        <v>169</v>
      </c>
      <c r="E450" s="245" t="s">
        <v>19</v>
      </c>
      <c r="F450" s="246" t="s">
        <v>238</v>
      </c>
      <c r="G450" s="243"/>
      <c r="H450" s="247">
        <v>1</v>
      </c>
      <c r="I450" s="248"/>
      <c r="J450" s="243"/>
      <c r="K450" s="243"/>
      <c r="L450" s="249"/>
      <c r="M450" s="250"/>
      <c r="N450" s="251"/>
      <c r="O450" s="251"/>
      <c r="P450" s="251"/>
      <c r="Q450" s="251"/>
      <c r="R450" s="251"/>
      <c r="S450" s="251"/>
      <c r="T450" s="252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53" t="s">
        <v>169</v>
      </c>
      <c r="AU450" s="253" t="s">
        <v>84</v>
      </c>
      <c r="AV450" s="13" t="s">
        <v>84</v>
      </c>
      <c r="AW450" s="13" t="s">
        <v>37</v>
      </c>
      <c r="AX450" s="13" t="s">
        <v>82</v>
      </c>
      <c r="AY450" s="253" t="s">
        <v>160</v>
      </c>
    </row>
    <row r="451" s="2" customFormat="1" ht="48" customHeight="1">
      <c r="A451" s="39"/>
      <c r="B451" s="40"/>
      <c r="C451" s="229" t="s">
        <v>746</v>
      </c>
      <c r="D451" s="229" t="s">
        <v>162</v>
      </c>
      <c r="E451" s="230" t="s">
        <v>747</v>
      </c>
      <c r="F451" s="231" t="s">
        <v>748</v>
      </c>
      <c r="G451" s="232" t="s">
        <v>165</v>
      </c>
      <c r="H451" s="233">
        <v>0.432</v>
      </c>
      <c r="I451" s="234"/>
      <c r="J451" s="235">
        <f>ROUND(I451*H451,2)</f>
        <v>0</v>
      </c>
      <c r="K451" s="231" t="s">
        <v>166</v>
      </c>
      <c r="L451" s="45"/>
      <c r="M451" s="236" t="s">
        <v>19</v>
      </c>
      <c r="N451" s="237" t="s">
        <v>46</v>
      </c>
      <c r="O451" s="85"/>
      <c r="P451" s="238">
        <f>O451*H451</f>
        <v>0</v>
      </c>
      <c r="Q451" s="238">
        <v>0</v>
      </c>
      <c r="R451" s="238">
        <f>Q451*H451</f>
        <v>0</v>
      </c>
      <c r="S451" s="238">
        <v>1.8</v>
      </c>
      <c r="T451" s="239">
        <f>S451*H451</f>
        <v>0.77759999999999996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40" t="s">
        <v>167</v>
      </c>
      <c r="AT451" s="240" t="s">
        <v>162</v>
      </c>
      <c r="AU451" s="240" t="s">
        <v>84</v>
      </c>
      <c r="AY451" s="18" t="s">
        <v>160</v>
      </c>
      <c r="BE451" s="241">
        <f>IF(N451="základní",J451,0)</f>
        <v>0</v>
      </c>
      <c r="BF451" s="241">
        <f>IF(N451="snížená",J451,0)</f>
        <v>0</v>
      </c>
      <c r="BG451" s="241">
        <f>IF(N451="zákl. přenesená",J451,0)</f>
        <v>0</v>
      </c>
      <c r="BH451" s="241">
        <f>IF(N451="sníž. přenesená",J451,0)</f>
        <v>0</v>
      </c>
      <c r="BI451" s="241">
        <f>IF(N451="nulová",J451,0)</f>
        <v>0</v>
      </c>
      <c r="BJ451" s="18" t="s">
        <v>82</v>
      </c>
      <c r="BK451" s="241">
        <f>ROUND(I451*H451,2)</f>
        <v>0</v>
      </c>
      <c r="BL451" s="18" t="s">
        <v>167</v>
      </c>
      <c r="BM451" s="240" t="s">
        <v>749</v>
      </c>
    </row>
    <row r="452" s="13" customFormat="1">
      <c r="A452" s="13"/>
      <c r="B452" s="242"/>
      <c r="C452" s="243"/>
      <c r="D452" s="244" t="s">
        <v>169</v>
      </c>
      <c r="E452" s="245" t="s">
        <v>19</v>
      </c>
      <c r="F452" s="246" t="s">
        <v>750</v>
      </c>
      <c r="G452" s="243"/>
      <c r="H452" s="247">
        <v>0.17999999999999999</v>
      </c>
      <c r="I452" s="248"/>
      <c r="J452" s="243"/>
      <c r="K452" s="243"/>
      <c r="L452" s="249"/>
      <c r="M452" s="250"/>
      <c r="N452" s="251"/>
      <c r="O452" s="251"/>
      <c r="P452" s="251"/>
      <c r="Q452" s="251"/>
      <c r="R452" s="251"/>
      <c r="S452" s="251"/>
      <c r="T452" s="252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53" t="s">
        <v>169</v>
      </c>
      <c r="AU452" s="253" t="s">
        <v>84</v>
      </c>
      <c r="AV452" s="13" t="s">
        <v>84</v>
      </c>
      <c r="AW452" s="13" t="s">
        <v>37</v>
      </c>
      <c r="AX452" s="13" t="s">
        <v>75</v>
      </c>
      <c r="AY452" s="253" t="s">
        <v>160</v>
      </c>
    </row>
    <row r="453" s="13" customFormat="1">
      <c r="A453" s="13"/>
      <c r="B453" s="242"/>
      <c r="C453" s="243"/>
      <c r="D453" s="244" t="s">
        <v>169</v>
      </c>
      <c r="E453" s="245" t="s">
        <v>19</v>
      </c>
      <c r="F453" s="246" t="s">
        <v>751</v>
      </c>
      <c r="G453" s="243"/>
      <c r="H453" s="247">
        <v>0.252</v>
      </c>
      <c r="I453" s="248"/>
      <c r="J453" s="243"/>
      <c r="K453" s="243"/>
      <c r="L453" s="249"/>
      <c r="M453" s="250"/>
      <c r="N453" s="251"/>
      <c r="O453" s="251"/>
      <c r="P453" s="251"/>
      <c r="Q453" s="251"/>
      <c r="R453" s="251"/>
      <c r="S453" s="251"/>
      <c r="T453" s="252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53" t="s">
        <v>169</v>
      </c>
      <c r="AU453" s="253" t="s">
        <v>84</v>
      </c>
      <c r="AV453" s="13" t="s">
        <v>84</v>
      </c>
      <c r="AW453" s="13" t="s">
        <v>37</v>
      </c>
      <c r="AX453" s="13" t="s">
        <v>75</v>
      </c>
      <c r="AY453" s="253" t="s">
        <v>160</v>
      </c>
    </row>
    <row r="454" s="14" customFormat="1">
      <c r="A454" s="14"/>
      <c r="B454" s="264"/>
      <c r="C454" s="265"/>
      <c r="D454" s="244" t="s">
        <v>169</v>
      </c>
      <c r="E454" s="266" t="s">
        <v>19</v>
      </c>
      <c r="F454" s="267" t="s">
        <v>226</v>
      </c>
      <c r="G454" s="265"/>
      <c r="H454" s="268">
        <v>0.432</v>
      </c>
      <c r="I454" s="269"/>
      <c r="J454" s="265"/>
      <c r="K454" s="265"/>
      <c r="L454" s="270"/>
      <c r="M454" s="271"/>
      <c r="N454" s="272"/>
      <c r="O454" s="272"/>
      <c r="P454" s="272"/>
      <c r="Q454" s="272"/>
      <c r="R454" s="272"/>
      <c r="S454" s="272"/>
      <c r="T454" s="273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74" t="s">
        <v>169</v>
      </c>
      <c r="AU454" s="274" t="s">
        <v>84</v>
      </c>
      <c r="AV454" s="14" t="s">
        <v>167</v>
      </c>
      <c r="AW454" s="14" t="s">
        <v>37</v>
      </c>
      <c r="AX454" s="14" t="s">
        <v>82</v>
      </c>
      <c r="AY454" s="274" t="s">
        <v>160</v>
      </c>
    </row>
    <row r="455" s="2" customFormat="1" ht="48" customHeight="1">
      <c r="A455" s="39"/>
      <c r="B455" s="40"/>
      <c r="C455" s="229" t="s">
        <v>752</v>
      </c>
      <c r="D455" s="229" t="s">
        <v>162</v>
      </c>
      <c r="E455" s="230" t="s">
        <v>753</v>
      </c>
      <c r="F455" s="231" t="s">
        <v>754</v>
      </c>
      <c r="G455" s="232" t="s">
        <v>165</v>
      </c>
      <c r="H455" s="233">
        <v>4.4400000000000004</v>
      </c>
      <c r="I455" s="234"/>
      <c r="J455" s="235">
        <f>ROUND(I455*H455,2)</f>
        <v>0</v>
      </c>
      <c r="K455" s="231" t="s">
        <v>166</v>
      </c>
      <c r="L455" s="45"/>
      <c r="M455" s="236" t="s">
        <v>19</v>
      </c>
      <c r="N455" s="237" t="s">
        <v>46</v>
      </c>
      <c r="O455" s="85"/>
      <c r="P455" s="238">
        <f>O455*H455</f>
        <v>0</v>
      </c>
      <c r="Q455" s="238">
        <v>0</v>
      </c>
      <c r="R455" s="238">
        <f>Q455*H455</f>
        <v>0</v>
      </c>
      <c r="S455" s="238">
        <v>1.8</v>
      </c>
      <c r="T455" s="239">
        <f>S455*H455</f>
        <v>7.9920000000000009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40" t="s">
        <v>167</v>
      </c>
      <c r="AT455" s="240" t="s">
        <v>162</v>
      </c>
      <c r="AU455" s="240" t="s">
        <v>84</v>
      </c>
      <c r="AY455" s="18" t="s">
        <v>160</v>
      </c>
      <c r="BE455" s="241">
        <f>IF(N455="základní",J455,0)</f>
        <v>0</v>
      </c>
      <c r="BF455" s="241">
        <f>IF(N455="snížená",J455,0)</f>
        <v>0</v>
      </c>
      <c r="BG455" s="241">
        <f>IF(N455="zákl. přenesená",J455,0)</f>
        <v>0</v>
      </c>
      <c r="BH455" s="241">
        <f>IF(N455="sníž. přenesená",J455,0)</f>
        <v>0</v>
      </c>
      <c r="BI455" s="241">
        <f>IF(N455="nulová",J455,0)</f>
        <v>0</v>
      </c>
      <c r="BJ455" s="18" t="s">
        <v>82</v>
      </c>
      <c r="BK455" s="241">
        <f>ROUND(I455*H455,2)</f>
        <v>0</v>
      </c>
      <c r="BL455" s="18" t="s">
        <v>167</v>
      </c>
      <c r="BM455" s="240" t="s">
        <v>755</v>
      </c>
    </row>
    <row r="456" s="13" customFormat="1">
      <c r="A456" s="13"/>
      <c r="B456" s="242"/>
      <c r="C456" s="243"/>
      <c r="D456" s="244" t="s">
        <v>169</v>
      </c>
      <c r="E456" s="245" t="s">
        <v>19</v>
      </c>
      <c r="F456" s="246" t="s">
        <v>756</v>
      </c>
      <c r="G456" s="243"/>
      <c r="H456" s="247">
        <v>1.3200000000000001</v>
      </c>
      <c r="I456" s="248"/>
      <c r="J456" s="243"/>
      <c r="K456" s="243"/>
      <c r="L456" s="249"/>
      <c r="M456" s="250"/>
      <c r="N456" s="251"/>
      <c r="O456" s="251"/>
      <c r="P456" s="251"/>
      <c r="Q456" s="251"/>
      <c r="R456" s="251"/>
      <c r="S456" s="251"/>
      <c r="T456" s="252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53" t="s">
        <v>169</v>
      </c>
      <c r="AU456" s="253" t="s">
        <v>84</v>
      </c>
      <c r="AV456" s="13" t="s">
        <v>84</v>
      </c>
      <c r="AW456" s="13" t="s">
        <v>37</v>
      </c>
      <c r="AX456" s="13" t="s">
        <v>75</v>
      </c>
      <c r="AY456" s="253" t="s">
        <v>160</v>
      </c>
    </row>
    <row r="457" s="13" customFormat="1">
      <c r="A457" s="13"/>
      <c r="B457" s="242"/>
      <c r="C457" s="243"/>
      <c r="D457" s="244" t="s">
        <v>169</v>
      </c>
      <c r="E457" s="245" t="s">
        <v>19</v>
      </c>
      <c r="F457" s="246" t="s">
        <v>757</v>
      </c>
      <c r="G457" s="243"/>
      <c r="H457" s="247">
        <v>1.3200000000000001</v>
      </c>
      <c r="I457" s="248"/>
      <c r="J457" s="243"/>
      <c r="K457" s="243"/>
      <c r="L457" s="249"/>
      <c r="M457" s="250"/>
      <c r="N457" s="251"/>
      <c r="O457" s="251"/>
      <c r="P457" s="251"/>
      <c r="Q457" s="251"/>
      <c r="R457" s="251"/>
      <c r="S457" s="251"/>
      <c r="T457" s="252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53" t="s">
        <v>169</v>
      </c>
      <c r="AU457" s="253" t="s">
        <v>84</v>
      </c>
      <c r="AV457" s="13" t="s">
        <v>84</v>
      </c>
      <c r="AW457" s="13" t="s">
        <v>37</v>
      </c>
      <c r="AX457" s="13" t="s">
        <v>75</v>
      </c>
      <c r="AY457" s="253" t="s">
        <v>160</v>
      </c>
    </row>
    <row r="458" s="13" customFormat="1">
      <c r="A458" s="13"/>
      <c r="B458" s="242"/>
      <c r="C458" s="243"/>
      <c r="D458" s="244" t="s">
        <v>169</v>
      </c>
      <c r="E458" s="245" t="s">
        <v>19</v>
      </c>
      <c r="F458" s="246" t="s">
        <v>758</v>
      </c>
      <c r="G458" s="243"/>
      <c r="H458" s="247">
        <v>1.8</v>
      </c>
      <c r="I458" s="248"/>
      <c r="J458" s="243"/>
      <c r="K458" s="243"/>
      <c r="L458" s="249"/>
      <c r="M458" s="250"/>
      <c r="N458" s="251"/>
      <c r="O458" s="251"/>
      <c r="P458" s="251"/>
      <c r="Q458" s="251"/>
      <c r="R458" s="251"/>
      <c r="S458" s="251"/>
      <c r="T458" s="252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53" t="s">
        <v>169</v>
      </c>
      <c r="AU458" s="253" t="s">
        <v>84</v>
      </c>
      <c r="AV458" s="13" t="s">
        <v>84</v>
      </c>
      <c r="AW458" s="13" t="s">
        <v>37</v>
      </c>
      <c r="AX458" s="13" t="s">
        <v>75</v>
      </c>
      <c r="AY458" s="253" t="s">
        <v>160</v>
      </c>
    </row>
    <row r="459" s="14" customFormat="1">
      <c r="A459" s="14"/>
      <c r="B459" s="264"/>
      <c r="C459" s="265"/>
      <c r="D459" s="244" t="s">
        <v>169</v>
      </c>
      <c r="E459" s="266" t="s">
        <v>19</v>
      </c>
      <c r="F459" s="267" t="s">
        <v>226</v>
      </c>
      <c r="G459" s="265"/>
      <c r="H459" s="268">
        <v>4.4400000000000004</v>
      </c>
      <c r="I459" s="269"/>
      <c r="J459" s="265"/>
      <c r="K459" s="265"/>
      <c r="L459" s="270"/>
      <c r="M459" s="271"/>
      <c r="N459" s="272"/>
      <c r="O459" s="272"/>
      <c r="P459" s="272"/>
      <c r="Q459" s="272"/>
      <c r="R459" s="272"/>
      <c r="S459" s="272"/>
      <c r="T459" s="273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74" t="s">
        <v>169</v>
      </c>
      <c r="AU459" s="274" t="s">
        <v>84</v>
      </c>
      <c r="AV459" s="14" t="s">
        <v>167</v>
      </c>
      <c r="AW459" s="14" t="s">
        <v>37</v>
      </c>
      <c r="AX459" s="14" t="s">
        <v>82</v>
      </c>
      <c r="AY459" s="274" t="s">
        <v>160</v>
      </c>
    </row>
    <row r="460" s="2" customFormat="1" ht="48" customHeight="1">
      <c r="A460" s="39"/>
      <c r="B460" s="40"/>
      <c r="C460" s="229" t="s">
        <v>759</v>
      </c>
      <c r="D460" s="229" t="s">
        <v>162</v>
      </c>
      <c r="E460" s="230" t="s">
        <v>760</v>
      </c>
      <c r="F460" s="231" t="s">
        <v>761</v>
      </c>
      <c r="G460" s="232" t="s">
        <v>279</v>
      </c>
      <c r="H460" s="233">
        <v>36.25</v>
      </c>
      <c r="I460" s="234"/>
      <c r="J460" s="235">
        <f>ROUND(I460*H460,2)</f>
        <v>0</v>
      </c>
      <c r="K460" s="231" t="s">
        <v>166</v>
      </c>
      <c r="L460" s="45"/>
      <c r="M460" s="236" t="s">
        <v>19</v>
      </c>
      <c r="N460" s="237" t="s">
        <v>46</v>
      </c>
      <c r="O460" s="85"/>
      <c r="P460" s="238">
        <f>O460*H460</f>
        <v>0</v>
      </c>
      <c r="Q460" s="238">
        <v>0</v>
      </c>
      <c r="R460" s="238">
        <f>Q460*H460</f>
        <v>0</v>
      </c>
      <c r="S460" s="238">
        <v>0.042000000000000003</v>
      </c>
      <c r="T460" s="239">
        <f>S460*H460</f>
        <v>1.5225000000000002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40" t="s">
        <v>167</v>
      </c>
      <c r="AT460" s="240" t="s">
        <v>162</v>
      </c>
      <c r="AU460" s="240" t="s">
        <v>84</v>
      </c>
      <c r="AY460" s="18" t="s">
        <v>160</v>
      </c>
      <c r="BE460" s="241">
        <f>IF(N460="základní",J460,0)</f>
        <v>0</v>
      </c>
      <c r="BF460" s="241">
        <f>IF(N460="snížená",J460,0)</f>
        <v>0</v>
      </c>
      <c r="BG460" s="241">
        <f>IF(N460="zákl. přenesená",J460,0)</f>
        <v>0</v>
      </c>
      <c r="BH460" s="241">
        <f>IF(N460="sníž. přenesená",J460,0)</f>
        <v>0</v>
      </c>
      <c r="BI460" s="241">
        <f>IF(N460="nulová",J460,0)</f>
        <v>0</v>
      </c>
      <c r="BJ460" s="18" t="s">
        <v>82</v>
      </c>
      <c r="BK460" s="241">
        <f>ROUND(I460*H460,2)</f>
        <v>0</v>
      </c>
      <c r="BL460" s="18" t="s">
        <v>167</v>
      </c>
      <c r="BM460" s="240" t="s">
        <v>762</v>
      </c>
    </row>
    <row r="461" s="13" customFormat="1">
      <c r="A461" s="13"/>
      <c r="B461" s="242"/>
      <c r="C461" s="243"/>
      <c r="D461" s="244" t="s">
        <v>169</v>
      </c>
      <c r="E461" s="245" t="s">
        <v>19</v>
      </c>
      <c r="F461" s="246" t="s">
        <v>763</v>
      </c>
      <c r="G461" s="243"/>
      <c r="H461" s="247">
        <v>4.25</v>
      </c>
      <c r="I461" s="248"/>
      <c r="J461" s="243"/>
      <c r="K461" s="243"/>
      <c r="L461" s="249"/>
      <c r="M461" s="250"/>
      <c r="N461" s="251"/>
      <c r="O461" s="251"/>
      <c r="P461" s="251"/>
      <c r="Q461" s="251"/>
      <c r="R461" s="251"/>
      <c r="S461" s="251"/>
      <c r="T461" s="252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53" t="s">
        <v>169</v>
      </c>
      <c r="AU461" s="253" t="s">
        <v>84</v>
      </c>
      <c r="AV461" s="13" t="s">
        <v>84</v>
      </c>
      <c r="AW461" s="13" t="s">
        <v>37</v>
      </c>
      <c r="AX461" s="13" t="s">
        <v>75</v>
      </c>
      <c r="AY461" s="253" t="s">
        <v>160</v>
      </c>
    </row>
    <row r="462" s="13" customFormat="1">
      <c r="A462" s="13"/>
      <c r="B462" s="242"/>
      <c r="C462" s="243"/>
      <c r="D462" s="244" t="s">
        <v>169</v>
      </c>
      <c r="E462" s="245" t="s">
        <v>19</v>
      </c>
      <c r="F462" s="246" t="s">
        <v>764</v>
      </c>
      <c r="G462" s="243"/>
      <c r="H462" s="247">
        <v>8</v>
      </c>
      <c r="I462" s="248"/>
      <c r="J462" s="243"/>
      <c r="K462" s="243"/>
      <c r="L462" s="249"/>
      <c r="M462" s="250"/>
      <c r="N462" s="251"/>
      <c r="O462" s="251"/>
      <c r="P462" s="251"/>
      <c r="Q462" s="251"/>
      <c r="R462" s="251"/>
      <c r="S462" s="251"/>
      <c r="T462" s="252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53" t="s">
        <v>169</v>
      </c>
      <c r="AU462" s="253" t="s">
        <v>84</v>
      </c>
      <c r="AV462" s="13" t="s">
        <v>84</v>
      </c>
      <c r="AW462" s="13" t="s">
        <v>37</v>
      </c>
      <c r="AX462" s="13" t="s">
        <v>75</v>
      </c>
      <c r="AY462" s="253" t="s">
        <v>160</v>
      </c>
    </row>
    <row r="463" s="13" customFormat="1">
      <c r="A463" s="13"/>
      <c r="B463" s="242"/>
      <c r="C463" s="243"/>
      <c r="D463" s="244" t="s">
        <v>169</v>
      </c>
      <c r="E463" s="245" t="s">
        <v>19</v>
      </c>
      <c r="F463" s="246" t="s">
        <v>765</v>
      </c>
      <c r="G463" s="243"/>
      <c r="H463" s="247">
        <v>6</v>
      </c>
      <c r="I463" s="248"/>
      <c r="J463" s="243"/>
      <c r="K463" s="243"/>
      <c r="L463" s="249"/>
      <c r="M463" s="250"/>
      <c r="N463" s="251"/>
      <c r="O463" s="251"/>
      <c r="P463" s="251"/>
      <c r="Q463" s="251"/>
      <c r="R463" s="251"/>
      <c r="S463" s="251"/>
      <c r="T463" s="252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53" t="s">
        <v>169</v>
      </c>
      <c r="AU463" s="253" t="s">
        <v>84</v>
      </c>
      <c r="AV463" s="13" t="s">
        <v>84</v>
      </c>
      <c r="AW463" s="13" t="s">
        <v>37</v>
      </c>
      <c r="AX463" s="13" t="s">
        <v>75</v>
      </c>
      <c r="AY463" s="253" t="s">
        <v>160</v>
      </c>
    </row>
    <row r="464" s="13" customFormat="1">
      <c r="A464" s="13"/>
      <c r="B464" s="242"/>
      <c r="C464" s="243"/>
      <c r="D464" s="244" t="s">
        <v>169</v>
      </c>
      <c r="E464" s="245" t="s">
        <v>19</v>
      </c>
      <c r="F464" s="246" t="s">
        <v>766</v>
      </c>
      <c r="G464" s="243"/>
      <c r="H464" s="247">
        <v>6</v>
      </c>
      <c r="I464" s="248"/>
      <c r="J464" s="243"/>
      <c r="K464" s="243"/>
      <c r="L464" s="249"/>
      <c r="M464" s="250"/>
      <c r="N464" s="251"/>
      <c r="O464" s="251"/>
      <c r="P464" s="251"/>
      <c r="Q464" s="251"/>
      <c r="R464" s="251"/>
      <c r="S464" s="251"/>
      <c r="T464" s="252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53" t="s">
        <v>169</v>
      </c>
      <c r="AU464" s="253" t="s">
        <v>84</v>
      </c>
      <c r="AV464" s="13" t="s">
        <v>84</v>
      </c>
      <c r="AW464" s="13" t="s">
        <v>37</v>
      </c>
      <c r="AX464" s="13" t="s">
        <v>75</v>
      </c>
      <c r="AY464" s="253" t="s">
        <v>160</v>
      </c>
    </row>
    <row r="465" s="13" customFormat="1">
      <c r="A465" s="13"/>
      <c r="B465" s="242"/>
      <c r="C465" s="243"/>
      <c r="D465" s="244" t="s">
        <v>169</v>
      </c>
      <c r="E465" s="245" t="s">
        <v>19</v>
      </c>
      <c r="F465" s="246" t="s">
        <v>767</v>
      </c>
      <c r="G465" s="243"/>
      <c r="H465" s="247">
        <v>6</v>
      </c>
      <c r="I465" s="248"/>
      <c r="J465" s="243"/>
      <c r="K465" s="243"/>
      <c r="L465" s="249"/>
      <c r="M465" s="250"/>
      <c r="N465" s="251"/>
      <c r="O465" s="251"/>
      <c r="P465" s="251"/>
      <c r="Q465" s="251"/>
      <c r="R465" s="251"/>
      <c r="S465" s="251"/>
      <c r="T465" s="252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53" t="s">
        <v>169</v>
      </c>
      <c r="AU465" s="253" t="s">
        <v>84</v>
      </c>
      <c r="AV465" s="13" t="s">
        <v>84</v>
      </c>
      <c r="AW465" s="13" t="s">
        <v>37</v>
      </c>
      <c r="AX465" s="13" t="s">
        <v>75</v>
      </c>
      <c r="AY465" s="253" t="s">
        <v>160</v>
      </c>
    </row>
    <row r="466" s="13" customFormat="1">
      <c r="A466" s="13"/>
      <c r="B466" s="242"/>
      <c r="C466" s="243"/>
      <c r="D466" s="244" t="s">
        <v>169</v>
      </c>
      <c r="E466" s="245" t="s">
        <v>19</v>
      </c>
      <c r="F466" s="246" t="s">
        <v>768</v>
      </c>
      <c r="G466" s="243"/>
      <c r="H466" s="247">
        <v>6</v>
      </c>
      <c r="I466" s="248"/>
      <c r="J466" s="243"/>
      <c r="K466" s="243"/>
      <c r="L466" s="249"/>
      <c r="M466" s="250"/>
      <c r="N466" s="251"/>
      <c r="O466" s="251"/>
      <c r="P466" s="251"/>
      <c r="Q466" s="251"/>
      <c r="R466" s="251"/>
      <c r="S466" s="251"/>
      <c r="T466" s="252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53" t="s">
        <v>169</v>
      </c>
      <c r="AU466" s="253" t="s">
        <v>84</v>
      </c>
      <c r="AV466" s="13" t="s">
        <v>84</v>
      </c>
      <c r="AW466" s="13" t="s">
        <v>37</v>
      </c>
      <c r="AX466" s="13" t="s">
        <v>75</v>
      </c>
      <c r="AY466" s="253" t="s">
        <v>160</v>
      </c>
    </row>
    <row r="467" s="14" customFormat="1">
      <c r="A467" s="14"/>
      <c r="B467" s="264"/>
      <c r="C467" s="265"/>
      <c r="D467" s="244" t="s">
        <v>169</v>
      </c>
      <c r="E467" s="266" t="s">
        <v>19</v>
      </c>
      <c r="F467" s="267" t="s">
        <v>226</v>
      </c>
      <c r="G467" s="265"/>
      <c r="H467" s="268">
        <v>36.25</v>
      </c>
      <c r="I467" s="269"/>
      <c r="J467" s="265"/>
      <c r="K467" s="265"/>
      <c r="L467" s="270"/>
      <c r="M467" s="271"/>
      <c r="N467" s="272"/>
      <c r="O467" s="272"/>
      <c r="P467" s="272"/>
      <c r="Q467" s="272"/>
      <c r="R467" s="272"/>
      <c r="S467" s="272"/>
      <c r="T467" s="273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74" t="s">
        <v>169</v>
      </c>
      <c r="AU467" s="274" t="s">
        <v>84</v>
      </c>
      <c r="AV467" s="14" t="s">
        <v>167</v>
      </c>
      <c r="AW467" s="14" t="s">
        <v>37</v>
      </c>
      <c r="AX467" s="14" t="s">
        <v>82</v>
      </c>
      <c r="AY467" s="274" t="s">
        <v>160</v>
      </c>
    </row>
    <row r="468" s="2" customFormat="1" ht="36" customHeight="1">
      <c r="A468" s="39"/>
      <c r="B468" s="40"/>
      <c r="C468" s="229" t="s">
        <v>769</v>
      </c>
      <c r="D468" s="229" t="s">
        <v>162</v>
      </c>
      <c r="E468" s="230" t="s">
        <v>770</v>
      </c>
      <c r="F468" s="231" t="s">
        <v>771</v>
      </c>
      <c r="G468" s="232" t="s">
        <v>222</v>
      </c>
      <c r="H468" s="233">
        <v>360.10199999999998</v>
      </c>
      <c r="I468" s="234"/>
      <c r="J468" s="235">
        <f>ROUND(I468*H468,2)</f>
        <v>0</v>
      </c>
      <c r="K468" s="231" t="s">
        <v>166</v>
      </c>
      <c r="L468" s="45"/>
      <c r="M468" s="236" t="s">
        <v>19</v>
      </c>
      <c r="N468" s="237" t="s">
        <v>46</v>
      </c>
      <c r="O468" s="85"/>
      <c r="P468" s="238">
        <f>O468*H468</f>
        <v>0</v>
      </c>
      <c r="Q468" s="238">
        <v>0</v>
      </c>
      <c r="R468" s="238">
        <f>Q468*H468</f>
        <v>0</v>
      </c>
      <c r="S468" s="238">
        <v>0.01</v>
      </c>
      <c r="T468" s="239">
        <f>S468*H468</f>
        <v>3.6010199999999997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40" t="s">
        <v>167</v>
      </c>
      <c r="AT468" s="240" t="s">
        <v>162</v>
      </c>
      <c r="AU468" s="240" t="s">
        <v>84</v>
      </c>
      <c r="AY468" s="18" t="s">
        <v>160</v>
      </c>
      <c r="BE468" s="241">
        <f>IF(N468="základní",J468,0)</f>
        <v>0</v>
      </c>
      <c r="BF468" s="241">
        <f>IF(N468="snížená",J468,0)</f>
        <v>0</v>
      </c>
      <c r="BG468" s="241">
        <f>IF(N468="zákl. přenesená",J468,0)</f>
        <v>0</v>
      </c>
      <c r="BH468" s="241">
        <f>IF(N468="sníž. přenesená",J468,0)</f>
        <v>0</v>
      </c>
      <c r="BI468" s="241">
        <f>IF(N468="nulová",J468,0)</f>
        <v>0</v>
      </c>
      <c r="BJ468" s="18" t="s">
        <v>82</v>
      </c>
      <c r="BK468" s="241">
        <f>ROUND(I468*H468,2)</f>
        <v>0</v>
      </c>
      <c r="BL468" s="18" t="s">
        <v>167</v>
      </c>
      <c r="BM468" s="240" t="s">
        <v>772</v>
      </c>
    </row>
    <row r="469" s="15" customFormat="1">
      <c r="A469" s="15"/>
      <c r="B469" s="275"/>
      <c r="C469" s="276"/>
      <c r="D469" s="244" t="s">
        <v>169</v>
      </c>
      <c r="E469" s="277" t="s">
        <v>19</v>
      </c>
      <c r="F469" s="278" t="s">
        <v>773</v>
      </c>
      <c r="G469" s="276"/>
      <c r="H469" s="277" t="s">
        <v>19</v>
      </c>
      <c r="I469" s="279"/>
      <c r="J469" s="276"/>
      <c r="K469" s="276"/>
      <c r="L469" s="280"/>
      <c r="M469" s="281"/>
      <c r="N469" s="282"/>
      <c r="O469" s="282"/>
      <c r="P469" s="282"/>
      <c r="Q469" s="282"/>
      <c r="R469" s="282"/>
      <c r="S469" s="282"/>
      <c r="T469" s="283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84" t="s">
        <v>169</v>
      </c>
      <c r="AU469" s="284" t="s">
        <v>84</v>
      </c>
      <c r="AV469" s="15" t="s">
        <v>82</v>
      </c>
      <c r="AW469" s="15" t="s">
        <v>37</v>
      </c>
      <c r="AX469" s="15" t="s">
        <v>75</v>
      </c>
      <c r="AY469" s="284" t="s">
        <v>160</v>
      </c>
    </row>
    <row r="470" s="13" customFormat="1">
      <c r="A470" s="13"/>
      <c r="B470" s="242"/>
      <c r="C470" s="243"/>
      <c r="D470" s="244" t="s">
        <v>169</v>
      </c>
      <c r="E470" s="245" t="s">
        <v>19</v>
      </c>
      <c r="F470" s="246" t="s">
        <v>417</v>
      </c>
      <c r="G470" s="243"/>
      <c r="H470" s="247">
        <v>88.450000000000003</v>
      </c>
      <c r="I470" s="248"/>
      <c r="J470" s="243"/>
      <c r="K470" s="243"/>
      <c r="L470" s="249"/>
      <c r="M470" s="250"/>
      <c r="N470" s="251"/>
      <c r="O470" s="251"/>
      <c r="P470" s="251"/>
      <c r="Q470" s="251"/>
      <c r="R470" s="251"/>
      <c r="S470" s="251"/>
      <c r="T470" s="252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53" t="s">
        <v>169</v>
      </c>
      <c r="AU470" s="253" t="s">
        <v>84</v>
      </c>
      <c r="AV470" s="13" t="s">
        <v>84</v>
      </c>
      <c r="AW470" s="13" t="s">
        <v>37</v>
      </c>
      <c r="AX470" s="13" t="s">
        <v>75</v>
      </c>
      <c r="AY470" s="253" t="s">
        <v>160</v>
      </c>
    </row>
    <row r="471" s="13" customFormat="1">
      <c r="A471" s="13"/>
      <c r="B471" s="242"/>
      <c r="C471" s="243"/>
      <c r="D471" s="244" t="s">
        <v>169</v>
      </c>
      <c r="E471" s="245" t="s">
        <v>19</v>
      </c>
      <c r="F471" s="246" t="s">
        <v>418</v>
      </c>
      <c r="G471" s="243"/>
      <c r="H471" s="247">
        <v>7.6500000000000004</v>
      </c>
      <c r="I471" s="248"/>
      <c r="J471" s="243"/>
      <c r="K471" s="243"/>
      <c r="L471" s="249"/>
      <c r="M471" s="250"/>
      <c r="N471" s="251"/>
      <c r="O471" s="251"/>
      <c r="P471" s="251"/>
      <c r="Q471" s="251"/>
      <c r="R471" s="251"/>
      <c r="S471" s="251"/>
      <c r="T471" s="252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53" t="s">
        <v>169</v>
      </c>
      <c r="AU471" s="253" t="s">
        <v>84</v>
      </c>
      <c r="AV471" s="13" t="s">
        <v>84</v>
      </c>
      <c r="AW471" s="13" t="s">
        <v>37</v>
      </c>
      <c r="AX471" s="13" t="s">
        <v>75</v>
      </c>
      <c r="AY471" s="253" t="s">
        <v>160</v>
      </c>
    </row>
    <row r="472" s="13" customFormat="1">
      <c r="A472" s="13"/>
      <c r="B472" s="242"/>
      <c r="C472" s="243"/>
      <c r="D472" s="244" t="s">
        <v>169</v>
      </c>
      <c r="E472" s="245" t="s">
        <v>19</v>
      </c>
      <c r="F472" s="246" t="s">
        <v>419</v>
      </c>
      <c r="G472" s="243"/>
      <c r="H472" s="247">
        <v>56.073999999999998</v>
      </c>
      <c r="I472" s="248"/>
      <c r="J472" s="243"/>
      <c r="K472" s="243"/>
      <c r="L472" s="249"/>
      <c r="M472" s="250"/>
      <c r="N472" s="251"/>
      <c r="O472" s="251"/>
      <c r="P472" s="251"/>
      <c r="Q472" s="251"/>
      <c r="R472" s="251"/>
      <c r="S472" s="251"/>
      <c r="T472" s="252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53" t="s">
        <v>169</v>
      </c>
      <c r="AU472" s="253" t="s">
        <v>84</v>
      </c>
      <c r="AV472" s="13" t="s">
        <v>84</v>
      </c>
      <c r="AW472" s="13" t="s">
        <v>37</v>
      </c>
      <c r="AX472" s="13" t="s">
        <v>75</v>
      </c>
      <c r="AY472" s="253" t="s">
        <v>160</v>
      </c>
    </row>
    <row r="473" s="13" customFormat="1">
      <c r="A473" s="13"/>
      <c r="B473" s="242"/>
      <c r="C473" s="243"/>
      <c r="D473" s="244" t="s">
        <v>169</v>
      </c>
      <c r="E473" s="245" t="s">
        <v>19</v>
      </c>
      <c r="F473" s="246" t="s">
        <v>420</v>
      </c>
      <c r="G473" s="243"/>
      <c r="H473" s="247">
        <v>22.428000000000001</v>
      </c>
      <c r="I473" s="248"/>
      <c r="J473" s="243"/>
      <c r="K473" s="243"/>
      <c r="L473" s="249"/>
      <c r="M473" s="250"/>
      <c r="N473" s="251"/>
      <c r="O473" s="251"/>
      <c r="P473" s="251"/>
      <c r="Q473" s="251"/>
      <c r="R473" s="251"/>
      <c r="S473" s="251"/>
      <c r="T473" s="252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53" t="s">
        <v>169</v>
      </c>
      <c r="AU473" s="253" t="s">
        <v>84</v>
      </c>
      <c r="AV473" s="13" t="s">
        <v>84</v>
      </c>
      <c r="AW473" s="13" t="s">
        <v>37</v>
      </c>
      <c r="AX473" s="13" t="s">
        <v>75</v>
      </c>
      <c r="AY473" s="253" t="s">
        <v>160</v>
      </c>
    </row>
    <row r="474" s="13" customFormat="1">
      <c r="A474" s="13"/>
      <c r="B474" s="242"/>
      <c r="C474" s="243"/>
      <c r="D474" s="244" t="s">
        <v>169</v>
      </c>
      <c r="E474" s="245" t="s">
        <v>19</v>
      </c>
      <c r="F474" s="246" t="s">
        <v>421</v>
      </c>
      <c r="G474" s="243"/>
      <c r="H474" s="247">
        <v>52.100000000000001</v>
      </c>
      <c r="I474" s="248"/>
      <c r="J474" s="243"/>
      <c r="K474" s="243"/>
      <c r="L474" s="249"/>
      <c r="M474" s="250"/>
      <c r="N474" s="251"/>
      <c r="O474" s="251"/>
      <c r="P474" s="251"/>
      <c r="Q474" s="251"/>
      <c r="R474" s="251"/>
      <c r="S474" s="251"/>
      <c r="T474" s="252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53" t="s">
        <v>169</v>
      </c>
      <c r="AU474" s="253" t="s">
        <v>84</v>
      </c>
      <c r="AV474" s="13" t="s">
        <v>84</v>
      </c>
      <c r="AW474" s="13" t="s">
        <v>37</v>
      </c>
      <c r="AX474" s="13" t="s">
        <v>75</v>
      </c>
      <c r="AY474" s="253" t="s">
        <v>160</v>
      </c>
    </row>
    <row r="475" s="13" customFormat="1">
      <c r="A475" s="13"/>
      <c r="B475" s="242"/>
      <c r="C475" s="243"/>
      <c r="D475" s="244" t="s">
        <v>169</v>
      </c>
      <c r="E475" s="245" t="s">
        <v>19</v>
      </c>
      <c r="F475" s="246" t="s">
        <v>422</v>
      </c>
      <c r="G475" s="243"/>
      <c r="H475" s="247">
        <v>63.899999999999999</v>
      </c>
      <c r="I475" s="248"/>
      <c r="J475" s="243"/>
      <c r="K475" s="243"/>
      <c r="L475" s="249"/>
      <c r="M475" s="250"/>
      <c r="N475" s="251"/>
      <c r="O475" s="251"/>
      <c r="P475" s="251"/>
      <c r="Q475" s="251"/>
      <c r="R475" s="251"/>
      <c r="S475" s="251"/>
      <c r="T475" s="252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53" t="s">
        <v>169</v>
      </c>
      <c r="AU475" s="253" t="s">
        <v>84</v>
      </c>
      <c r="AV475" s="13" t="s">
        <v>84</v>
      </c>
      <c r="AW475" s="13" t="s">
        <v>37</v>
      </c>
      <c r="AX475" s="13" t="s">
        <v>75</v>
      </c>
      <c r="AY475" s="253" t="s">
        <v>160</v>
      </c>
    </row>
    <row r="476" s="13" customFormat="1">
      <c r="A476" s="13"/>
      <c r="B476" s="242"/>
      <c r="C476" s="243"/>
      <c r="D476" s="244" t="s">
        <v>169</v>
      </c>
      <c r="E476" s="245" t="s">
        <v>19</v>
      </c>
      <c r="F476" s="246" t="s">
        <v>423</v>
      </c>
      <c r="G476" s="243"/>
      <c r="H476" s="247">
        <v>15.85</v>
      </c>
      <c r="I476" s="248"/>
      <c r="J476" s="243"/>
      <c r="K476" s="243"/>
      <c r="L476" s="249"/>
      <c r="M476" s="250"/>
      <c r="N476" s="251"/>
      <c r="O476" s="251"/>
      <c r="P476" s="251"/>
      <c r="Q476" s="251"/>
      <c r="R476" s="251"/>
      <c r="S476" s="251"/>
      <c r="T476" s="252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53" t="s">
        <v>169</v>
      </c>
      <c r="AU476" s="253" t="s">
        <v>84</v>
      </c>
      <c r="AV476" s="13" t="s">
        <v>84</v>
      </c>
      <c r="AW476" s="13" t="s">
        <v>37</v>
      </c>
      <c r="AX476" s="13" t="s">
        <v>75</v>
      </c>
      <c r="AY476" s="253" t="s">
        <v>160</v>
      </c>
    </row>
    <row r="477" s="13" customFormat="1">
      <c r="A477" s="13"/>
      <c r="B477" s="242"/>
      <c r="C477" s="243"/>
      <c r="D477" s="244" t="s">
        <v>169</v>
      </c>
      <c r="E477" s="245" t="s">
        <v>19</v>
      </c>
      <c r="F477" s="246" t="s">
        <v>424</v>
      </c>
      <c r="G477" s="243"/>
      <c r="H477" s="247">
        <v>29.949999999999999</v>
      </c>
      <c r="I477" s="248"/>
      <c r="J477" s="243"/>
      <c r="K477" s="243"/>
      <c r="L477" s="249"/>
      <c r="M477" s="250"/>
      <c r="N477" s="251"/>
      <c r="O477" s="251"/>
      <c r="P477" s="251"/>
      <c r="Q477" s="251"/>
      <c r="R477" s="251"/>
      <c r="S477" s="251"/>
      <c r="T477" s="252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53" t="s">
        <v>169</v>
      </c>
      <c r="AU477" s="253" t="s">
        <v>84</v>
      </c>
      <c r="AV477" s="13" t="s">
        <v>84</v>
      </c>
      <c r="AW477" s="13" t="s">
        <v>37</v>
      </c>
      <c r="AX477" s="13" t="s">
        <v>75</v>
      </c>
      <c r="AY477" s="253" t="s">
        <v>160</v>
      </c>
    </row>
    <row r="478" s="13" customFormat="1">
      <c r="A478" s="13"/>
      <c r="B478" s="242"/>
      <c r="C478" s="243"/>
      <c r="D478" s="244" t="s">
        <v>169</v>
      </c>
      <c r="E478" s="245" t="s">
        <v>19</v>
      </c>
      <c r="F478" s="246" t="s">
        <v>425</v>
      </c>
      <c r="G478" s="243"/>
      <c r="H478" s="247">
        <v>23.699999999999999</v>
      </c>
      <c r="I478" s="248"/>
      <c r="J478" s="243"/>
      <c r="K478" s="243"/>
      <c r="L478" s="249"/>
      <c r="M478" s="250"/>
      <c r="N478" s="251"/>
      <c r="O478" s="251"/>
      <c r="P478" s="251"/>
      <c r="Q478" s="251"/>
      <c r="R478" s="251"/>
      <c r="S478" s="251"/>
      <c r="T478" s="252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53" t="s">
        <v>169</v>
      </c>
      <c r="AU478" s="253" t="s">
        <v>84</v>
      </c>
      <c r="AV478" s="13" t="s">
        <v>84</v>
      </c>
      <c r="AW478" s="13" t="s">
        <v>37</v>
      </c>
      <c r="AX478" s="13" t="s">
        <v>75</v>
      </c>
      <c r="AY478" s="253" t="s">
        <v>160</v>
      </c>
    </row>
    <row r="479" s="14" customFormat="1">
      <c r="A479" s="14"/>
      <c r="B479" s="264"/>
      <c r="C479" s="265"/>
      <c r="D479" s="244" t="s">
        <v>169</v>
      </c>
      <c r="E479" s="266" t="s">
        <v>19</v>
      </c>
      <c r="F479" s="267" t="s">
        <v>226</v>
      </c>
      <c r="G479" s="265"/>
      <c r="H479" s="268">
        <v>360.10199999999998</v>
      </c>
      <c r="I479" s="269"/>
      <c r="J479" s="265"/>
      <c r="K479" s="265"/>
      <c r="L479" s="270"/>
      <c r="M479" s="271"/>
      <c r="N479" s="272"/>
      <c r="O479" s="272"/>
      <c r="P479" s="272"/>
      <c r="Q479" s="272"/>
      <c r="R479" s="272"/>
      <c r="S479" s="272"/>
      <c r="T479" s="273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74" t="s">
        <v>169</v>
      </c>
      <c r="AU479" s="274" t="s">
        <v>84</v>
      </c>
      <c r="AV479" s="14" t="s">
        <v>167</v>
      </c>
      <c r="AW479" s="14" t="s">
        <v>37</v>
      </c>
      <c r="AX479" s="14" t="s">
        <v>82</v>
      </c>
      <c r="AY479" s="274" t="s">
        <v>160</v>
      </c>
    </row>
    <row r="480" s="2" customFormat="1" ht="36" customHeight="1">
      <c r="A480" s="39"/>
      <c r="B480" s="40"/>
      <c r="C480" s="229" t="s">
        <v>90</v>
      </c>
      <c r="D480" s="229" t="s">
        <v>162</v>
      </c>
      <c r="E480" s="230" t="s">
        <v>774</v>
      </c>
      <c r="F480" s="231" t="s">
        <v>775</v>
      </c>
      <c r="G480" s="232" t="s">
        <v>222</v>
      </c>
      <c r="H480" s="233">
        <v>16.100000000000001</v>
      </c>
      <c r="I480" s="234"/>
      <c r="J480" s="235">
        <f>ROUND(I480*H480,2)</f>
        <v>0</v>
      </c>
      <c r="K480" s="231" t="s">
        <v>166</v>
      </c>
      <c r="L480" s="45"/>
      <c r="M480" s="236" t="s">
        <v>19</v>
      </c>
      <c r="N480" s="237" t="s">
        <v>46</v>
      </c>
      <c r="O480" s="85"/>
      <c r="P480" s="238">
        <f>O480*H480</f>
        <v>0</v>
      </c>
      <c r="Q480" s="238">
        <v>0</v>
      </c>
      <c r="R480" s="238">
        <f>Q480*H480</f>
        <v>0</v>
      </c>
      <c r="S480" s="238">
        <v>0.050000000000000003</v>
      </c>
      <c r="T480" s="239">
        <f>S480*H480</f>
        <v>0.80500000000000016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40" t="s">
        <v>167</v>
      </c>
      <c r="AT480" s="240" t="s">
        <v>162</v>
      </c>
      <c r="AU480" s="240" t="s">
        <v>84</v>
      </c>
      <c r="AY480" s="18" t="s">
        <v>160</v>
      </c>
      <c r="BE480" s="241">
        <f>IF(N480="základní",J480,0)</f>
        <v>0</v>
      </c>
      <c r="BF480" s="241">
        <f>IF(N480="snížená",J480,0)</f>
        <v>0</v>
      </c>
      <c r="BG480" s="241">
        <f>IF(N480="zákl. přenesená",J480,0)</f>
        <v>0</v>
      </c>
      <c r="BH480" s="241">
        <f>IF(N480="sníž. přenesená",J480,0)</f>
        <v>0</v>
      </c>
      <c r="BI480" s="241">
        <f>IF(N480="nulová",J480,0)</f>
        <v>0</v>
      </c>
      <c r="BJ480" s="18" t="s">
        <v>82</v>
      </c>
      <c r="BK480" s="241">
        <f>ROUND(I480*H480,2)</f>
        <v>0</v>
      </c>
      <c r="BL480" s="18" t="s">
        <v>167</v>
      </c>
      <c r="BM480" s="240" t="s">
        <v>776</v>
      </c>
    </row>
    <row r="481" s="13" customFormat="1">
      <c r="A481" s="13"/>
      <c r="B481" s="242"/>
      <c r="C481" s="243"/>
      <c r="D481" s="244" t="s">
        <v>169</v>
      </c>
      <c r="E481" s="245" t="s">
        <v>19</v>
      </c>
      <c r="F481" s="246" t="s">
        <v>701</v>
      </c>
      <c r="G481" s="243"/>
      <c r="H481" s="247">
        <v>16.100000000000001</v>
      </c>
      <c r="I481" s="248"/>
      <c r="J481" s="243"/>
      <c r="K481" s="243"/>
      <c r="L481" s="249"/>
      <c r="M481" s="250"/>
      <c r="N481" s="251"/>
      <c r="O481" s="251"/>
      <c r="P481" s="251"/>
      <c r="Q481" s="251"/>
      <c r="R481" s="251"/>
      <c r="S481" s="251"/>
      <c r="T481" s="252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53" t="s">
        <v>169</v>
      </c>
      <c r="AU481" s="253" t="s">
        <v>84</v>
      </c>
      <c r="AV481" s="13" t="s">
        <v>84</v>
      </c>
      <c r="AW481" s="13" t="s">
        <v>37</v>
      </c>
      <c r="AX481" s="13" t="s">
        <v>82</v>
      </c>
      <c r="AY481" s="253" t="s">
        <v>160</v>
      </c>
    </row>
    <row r="482" s="2" customFormat="1" ht="36" customHeight="1">
      <c r="A482" s="39"/>
      <c r="B482" s="40"/>
      <c r="C482" s="229" t="s">
        <v>777</v>
      </c>
      <c r="D482" s="229" t="s">
        <v>162</v>
      </c>
      <c r="E482" s="230" t="s">
        <v>778</v>
      </c>
      <c r="F482" s="231" t="s">
        <v>779</v>
      </c>
      <c r="G482" s="232" t="s">
        <v>222</v>
      </c>
      <c r="H482" s="233">
        <v>537.98500000000001</v>
      </c>
      <c r="I482" s="234"/>
      <c r="J482" s="235">
        <f>ROUND(I482*H482,2)</f>
        <v>0</v>
      </c>
      <c r="K482" s="231" t="s">
        <v>166</v>
      </c>
      <c r="L482" s="45"/>
      <c r="M482" s="236" t="s">
        <v>19</v>
      </c>
      <c r="N482" s="237" t="s">
        <v>46</v>
      </c>
      <c r="O482" s="85"/>
      <c r="P482" s="238">
        <f>O482*H482</f>
        <v>0</v>
      </c>
      <c r="Q482" s="238">
        <v>0</v>
      </c>
      <c r="R482" s="238">
        <f>Q482*H482</f>
        <v>0</v>
      </c>
      <c r="S482" s="238">
        <v>0.01</v>
      </c>
      <c r="T482" s="239">
        <f>S482*H482</f>
        <v>5.3798500000000002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40" t="s">
        <v>167</v>
      </c>
      <c r="AT482" s="240" t="s">
        <v>162</v>
      </c>
      <c r="AU482" s="240" t="s">
        <v>84</v>
      </c>
      <c r="AY482" s="18" t="s">
        <v>160</v>
      </c>
      <c r="BE482" s="241">
        <f>IF(N482="základní",J482,0)</f>
        <v>0</v>
      </c>
      <c r="BF482" s="241">
        <f>IF(N482="snížená",J482,0)</f>
        <v>0</v>
      </c>
      <c r="BG482" s="241">
        <f>IF(N482="zákl. přenesená",J482,0)</f>
        <v>0</v>
      </c>
      <c r="BH482" s="241">
        <f>IF(N482="sníž. přenesená",J482,0)</f>
        <v>0</v>
      </c>
      <c r="BI482" s="241">
        <f>IF(N482="nulová",J482,0)</f>
        <v>0</v>
      </c>
      <c r="BJ482" s="18" t="s">
        <v>82</v>
      </c>
      <c r="BK482" s="241">
        <f>ROUND(I482*H482,2)</f>
        <v>0</v>
      </c>
      <c r="BL482" s="18" t="s">
        <v>167</v>
      </c>
      <c r="BM482" s="240" t="s">
        <v>780</v>
      </c>
    </row>
    <row r="483" s="15" customFormat="1">
      <c r="A483" s="15"/>
      <c r="B483" s="275"/>
      <c r="C483" s="276"/>
      <c r="D483" s="244" t="s">
        <v>169</v>
      </c>
      <c r="E483" s="277" t="s">
        <v>19</v>
      </c>
      <c r="F483" s="278" t="s">
        <v>416</v>
      </c>
      <c r="G483" s="276"/>
      <c r="H483" s="277" t="s">
        <v>19</v>
      </c>
      <c r="I483" s="279"/>
      <c r="J483" s="276"/>
      <c r="K483" s="276"/>
      <c r="L483" s="280"/>
      <c r="M483" s="281"/>
      <c r="N483" s="282"/>
      <c r="O483" s="282"/>
      <c r="P483" s="282"/>
      <c r="Q483" s="282"/>
      <c r="R483" s="282"/>
      <c r="S483" s="282"/>
      <c r="T483" s="283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T483" s="284" t="s">
        <v>169</v>
      </c>
      <c r="AU483" s="284" t="s">
        <v>84</v>
      </c>
      <c r="AV483" s="15" t="s">
        <v>82</v>
      </c>
      <c r="AW483" s="15" t="s">
        <v>37</v>
      </c>
      <c r="AX483" s="15" t="s">
        <v>75</v>
      </c>
      <c r="AY483" s="284" t="s">
        <v>160</v>
      </c>
    </row>
    <row r="484" s="13" customFormat="1">
      <c r="A484" s="13"/>
      <c r="B484" s="242"/>
      <c r="C484" s="243"/>
      <c r="D484" s="244" t="s">
        <v>169</v>
      </c>
      <c r="E484" s="245" t="s">
        <v>19</v>
      </c>
      <c r="F484" s="246" t="s">
        <v>497</v>
      </c>
      <c r="G484" s="243"/>
      <c r="H484" s="247">
        <v>31.559999999999999</v>
      </c>
      <c r="I484" s="248"/>
      <c r="J484" s="243"/>
      <c r="K484" s="243"/>
      <c r="L484" s="249"/>
      <c r="M484" s="250"/>
      <c r="N484" s="251"/>
      <c r="O484" s="251"/>
      <c r="P484" s="251"/>
      <c r="Q484" s="251"/>
      <c r="R484" s="251"/>
      <c r="S484" s="251"/>
      <c r="T484" s="252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53" t="s">
        <v>169</v>
      </c>
      <c r="AU484" s="253" t="s">
        <v>84</v>
      </c>
      <c r="AV484" s="13" t="s">
        <v>84</v>
      </c>
      <c r="AW484" s="13" t="s">
        <v>37</v>
      </c>
      <c r="AX484" s="13" t="s">
        <v>75</v>
      </c>
      <c r="AY484" s="253" t="s">
        <v>160</v>
      </c>
    </row>
    <row r="485" s="13" customFormat="1">
      <c r="A485" s="13"/>
      <c r="B485" s="242"/>
      <c r="C485" s="243"/>
      <c r="D485" s="244" t="s">
        <v>169</v>
      </c>
      <c r="E485" s="245" t="s">
        <v>19</v>
      </c>
      <c r="F485" s="246" t="s">
        <v>498</v>
      </c>
      <c r="G485" s="243"/>
      <c r="H485" s="247">
        <v>80.760000000000005</v>
      </c>
      <c r="I485" s="248"/>
      <c r="J485" s="243"/>
      <c r="K485" s="243"/>
      <c r="L485" s="249"/>
      <c r="M485" s="250"/>
      <c r="N485" s="251"/>
      <c r="O485" s="251"/>
      <c r="P485" s="251"/>
      <c r="Q485" s="251"/>
      <c r="R485" s="251"/>
      <c r="S485" s="251"/>
      <c r="T485" s="252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53" t="s">
        <v>169</v>
      </c>
      <c r="AU485" s="253" t="s">
        <v>84</v>
      </c>
      <c r="AV485" s="13" t="s">
        <v>84</v>
      </c>
      <c r="AW485" s="13" t="s">
        <v>37</v>
      </c>
      <c r="AX485" s="13" t="s">
        <v>75</v>
      </c>
      <c r="AY485" s="253" t="s">
        <v>160</v>
      </c>
    </row>
    <row r="486" s="13" customFormat="1">
      <c r="A486" s="13"/>
      <c r="B486" s="242"/>
      <c r="C486" s="243"/>
      <c r="D486" s="244" t="s">
        <v>169</v>
      </c>
      <c r="E486" s="245" t="s">
        <v>19</v>
      </c>
      <c r="F486" s="246" t="s">
        <v>499</v>
      </c>
      <c r="G486" s="243"/>
      <c r="H486" s="247">
        <v>58.295000000000002</v>
      </c>
      <c r="I486" s="248"/>
      <c r="J486" s="243"/>
      <c r="K486" s="243"/>
      <c r="L486" s="249"/>
      <c r="M486" s="250"/>
      <c r="N486" s="251"/>
      <c r="O486" s="251"/>
      <c r="P486" s="251"/>
      <c r="Q486" s="251"/>
      <c r="R486" s="251"/>
      <c r="S486" s="251"/>
      <c r="T486" s="252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53" t="s">
        <v>169</v>
      </c>
      <c r="AU486" s="253" t="s">
        <v>84</v>
      </c>
      <c r="AV486" s="13" t="s">
        <v>84</v>
      </c>
      <c r="AW486" s="13" t="s">
        <v>37</v>
      </c>
      <c r="AX486" s="13" t="s">
        <v>75</v>
      </c>
      <c r="AY486" s="253" t="s">
        <v>160</v>
      </c>
    </row>
    <row r="487" s="13" customFormat="1">
      <c r="A487" s="13"/>
      <c r="B487" s="242"/>
      <c r="C487" s="243"/>
      <c r="D487" s="244" t="s">
        <v>169</v>
      </c>
      <c r="E487" s="245" t="s">
        <v>19</v>
      </c>
      <c r="F487" s="246" t="s">
        <v>500</v>
      </c>
      <c r="G487" s="243"/>
      <c r="H487" s="247">
        <v>84.959999999999994</v>
      </c>
      <c r="I487" s="248"/>
      <c r="J487" s="243"/>
      <c r="K487" s="243"/>
      <c r="L487" s="249"/>
      <c r="M487" s="250"/>
      <c r="N487" s="251"/>
      <c r="O487" s="251"/>
      <c r="P487" s="251"/>
      <c r="Q487" s="251"/>
      <c r="R487" s="251"/>
      <c r="S487" s="251"/>
      <c r="T487" s="252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53" t="s">
        <v>169</v>
      </c>
      <c r="AU487" s="253" t="s">
        <v>84</v>
      </c>
      <c r="AV487" s="13" t="s">
        <v>84</v>
      </c>
      <c r="AW487" s="13" t="s">
        <v>37</v>
      </c>
      <c r="AX487" s="13" t="s">
        <v>75</v>
      </c>
      <c r="AY487" s="253" t="s">
        <v>160</v>
      </c>
    </row>
    <row r="488" s="13" customFormat="1">
      <c r="A488" s="13"/>
      <c r="B488" s="242"/>
      <c r="C488" s="243"/>
      <c r="D488" s="244" t="s">
        <v>169</v>
      </c>
      <c r="E488" s="245" t="s">
        <v>19</v>
      </c>
      <c r="F488" s="246" t="s">
        <v>501</v>
      </c>
      <c r="G488" s="243"/>
      <c r="H488" s="247">
        <v>130.5</v>
      </c>
      <c r="I488" s="248"/>
      <c r="J488" s="243"/>
      <c r="K488" s="243"/>
      <c r="L488" s="249"/>
      <c r="M488" s="250"/>
      <c r="N488" s="251"/>
      <c r="O488" s="251"/>
      <c r="P488" s="251"/>
      <c r="Q488" s="251"/>
      <c r="R488" s="251"/>
      <c r="S488" s="251"/>
      <c r="T488" s="252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53" t="s">
        <v>169</v>
      </c>
      <c r="AU488" s="253" t="s">
        <v>84</v>
      </c>
      <c r="AV488" s="13" t="s">
        <v>84</v>
      </c>
      <c r="AW488" s="13" t="s">
        <v>37</v>
      </c>
      <c r="AX488" s="13" t="s">
        <v>75</v>
      </c>
      <c r="AY488" s="253" t="s">
        <v>160</v>
      </c>
    </row>
    <row r="489" s="13" customFormat="1">
      <c r="A489" s="13"/>
      <c r="B489" s="242"/>
      <c r="C489" s="243"/>
      <c r="D489" s="244" t="s">
        <v>169</v>
      </c>
      <c r="E489" s="245" t="s">
        <v>19</v>
      </c>
      <c r="F489" s="246" t="s">
        <v>502</v>
      </c>
      <c r="G489" s="243"/>
      <c r="H489" s="247">
        <v>46.68</v>
      </c>
      <c r="I489" s="248"/>
      <c r="J489" s="243"/>
      <c r="K489" s="243"/>
      <c r="L489" s="249"/>
      <c r="M489" s="250"/>
      <c r="N489" s="251"/>
      <c r="O489" s="251"/>
      <c r="P489" s="251"/>
      <c r="Q489" s="251"/>
      <c r="R489" s="251"/>
      <c r="S489" s="251"/>
      <c r="T489" s="252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53" t="s">
        <v>169</v>
      </c>
      <c r="AU489" s="253" t="s">
        <v>84</v>
      </c>
      <c r="AV489" s="13" t="s">
        <v>84</v>
      </c>
      <c r="AW489" s="13" t="s">
        <v>37</v>
      </c>
      <c r="AX489" s="13" t="s">
        <v>75</v>
      </c>
      <c r="AY489" s="253" t="s">
        <v>160</v>
      </c>
    </row>
    <row r="490" s="13" customFormat="1">
      <c r="A490" s="13"/>
      <c r="B490" s="242"/>
      <c r="C490" s="243"/>
      <c r="D490" s="244" t="s">
        <v>169</v>
      </c>
      <c r="E490" s="245" t="s">
        <v>19</v>
      </c>
      <c r="F490" s="246" t="s">
        <v>503</v>
      </c>
      <c r="G490" s="243"/>
      <c r="H490" s="247">
        <v>56.729999999999997</v>
      </c>
      <c r="I490" s="248"/>
      <c r="J490" s="243"/>
      <c r="K490" s="243"/>
      <c r="L490" s="249"/>
      <c r="M490" s="250"/>
      <c r="N490" s="251"/>
      <c r="O490" s="251"/>
      <c r="P490" s="251"/>
      <c r="Q490" s="251"/>
      <c r="R490" s="251"/>
      <c r="S490" s="251"/>
      <c r="T490" s="252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53" t="s">
        <v>169</v>
      </c>
      <c r="AU490" s="253" t="s">
        <v>84</v>
      </c>
      <c r="AV490" s="13" t="s">
        <v>84</v>
      </c>
      <c r="AW490" s="13" t="s">
        <v>37</v>
      </c>
      <c r="AX490" s="13" t="s">
        <v>75</v>
      </c>
      <c r="AY490" s="253" t="s">
        <v>160</v>
      </c>
    </row>
    <row r="491" s="13" customFormat="1">
      <c r="A491" s="13"/>
      <c r="B491" s="242"/>
      <c r="C491" s="243"/>
      <c r="D491" s="244" t="s">
        <v>169</v>
      </c>
      <c r="E491" s="245" t="s">
        <v>19</v>
      </c>
      <c r="F491" s="246" t="s">
        <v>504</v>
      </c>
      <c r="G491" s="243"/>
      <c r="H491" s="247">
        <v>48.5</v>
      </c>
      <c r="I491" s="248"/>
      <c r="J491" s="243"/>
      <c r="K491" s="243"/>
      <c r="L491" s="249"/>
      <c r="M491" s="250"/>
      <c r="N491" s="251"/>
      <c r="O491" s="251"/>
      <c r="P491" s="251"/>
      <c r="Q491" s="251"/>
      <c r="R491" s="251"/>
      <c r="S491" s="251"/>
      <c r="T491" s="252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53" t="s">
        <v>169</v>
      </c>
      <c r="AU491" s="253" t="s">
        <v>84</v>
      </c>
      <c r="AV491" s="13" t="s">
        <v>84</v>
      </c>
      <c r="AW491" s="13" t="s">
        <v>37</v>
      </c>
      <c r="AX491" s="13" t="s">
        <v>75</v>
      </c>
      <c r="AY491" s="253" t="s">
        <v>160</v>
      </c>
    </row>
    <row r="492" s="14" customFormat="1">
      <c r="A492" s="14"/>
      <c r="B492" s="264"/>
      <c r="C492" s="265"/>
      <c r="D492" s="244" t="s">
        <v>169</v>
      </c>
      <c r="E492" s="266" t="s">
        <v>19</v>
      </c>
      <c r="F492" s="267" t="s">
        <v>226</v>
      </c>
      <c r="G492" s="265"/>
      <c r="H492" s="268">
        <v>537.98500000000001</v>
      </c>
      <c r="I492" s="269"/>
      <c r="J492" s="265"/>
      <c r="K492" s="265"/>
      <c r="L492" s="270"/>
      <c r="M492" s="271"/>
      <c r="N492" s="272"/>
      <c r="O492" s="272"/>
      <c r="P492" s="272"/>
      <c r="Q492" s="272"/>
      <c r="R492" s="272"/>
      <c r="S492" s="272"/>
      <c r="T492" s="273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74" t="s">
        <v>169</v>
      </c>
      <c r="AU492" s="274" t="s">
        <v>84</v>
      </c>
      <c r="AV492" s="14" t="s">
        <v>167</v>
      </c>
      <c r="AW492" s="14" t="s">
        <v>37</v>
      </c>
      <c r="AX492" s="14" t="s">
        <v>82</v>
      </c>
      <c r="AY492" s="274" t="s">
        <v>160</v>
      </c>
    </row>
    <row r="493" s="2" customFormat="1" ht="36" customHeight="1">
      <c r="A493" s="39"/>
      <c r="B493" s="40"/>
      <c r="C493" s="229" t="s">
        <v>781</v>
      </c>
      <c r="D493" s="229" t="s">
        <v>162</v>
      </c>
      <c r="E493" s="230" t="s">
        <v>782</v>
      </c>
      <c r="F493" s="231" t="s">
        <v>783</v>
      </c>
      <c r="G493" s="232" t="s">
        <v>222</v>
      </c>
      <c r="H493" s="233">
        <v>229.102</v>
      </c>
      <c r="I493" s="234"/>
      <c r="J493" s="235">
        <f>ROUND(I493*H493,2)</f>
        <v>0</v>
      </c>
      <c r="K493" s="231" t="s">
        <v>166</v>
      </c>
      <c r="L493" s="45"/>
      <c r="M493" s="236" t="s">
        <v>19</v>
      </c>
      <c r="N493" s="237" t="s">
        <v>46</v>
      </c>
      <c r="O493" s="85"/>
      <c r="P493" s="238">
        <f>O493*H493</f>
        <v>0</v>
      </c>
      <c r="Q493" s="238">
        <v>0</v>
      </c>
      <c r="R493" s="238">
        <f>Q493*H493</f>
        <v>0</v>
      </c>
      <c r="S493" s="238">
        <v>0.045999999999999999</v>
      </c>
      <c r="T493" s="239">
        <f>S493*H493</f>
        <v>10.538691999999999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40" t="s">
        <v>167</v>
      </c>
      <c r="AT493" s="240" t="s">
        <v>162</v>
      </c>
      <c r="AU493" s="240" t="s">
        <v>84</v>
      </c>
      <c r="AY493" s="18" t="s">
        <v>160</v>
      </c>
      <c r="BE493" s="241">
        <f>IF(N493="základní",J493,0)</f>
        <v>0</v>
      </c>
      <c r="BF493" s="241">
        <f>IF(N493="snížená",J493,0)</f>
        <v>0</v>
      </c>
      <c r="BG493" s="241">
        <f>IF(N493="zákl. přenesená",J493,0)</f>
        <v>0</v>
      </c>
      <c r="BH493" s="241">
        <f>IF(N493="sníž. přenesená",J493,0)</f>
        <v>0</v>
      </c>
      <c r="BI493" s="241">
        <f>IF(N493="nulová",J493,0)</f>
        <v>0</v>
      </c>
      <c r="BJ493" s="18" t="s">
        <v>82</v>
      </c>
      <c r="BK493" s="241">
        <f>ROUND(I493*H493,2)</f>
        <v>0</v>
      </c>
      <c r="BL493" s="18" t="s">
        <v>167</v>
      </c>
      <c r="BM493" s="240" t="s">
        <v>784</v>
      </c>
    </row>
    <row r="494" s="13" customFormat="1">
      <c r="A494" s="13"/>
      <c r="B494" s="242"/>
      <c r="C494" s="243"/>
      <c r="D494" s="244" t="s">
        <v>169</v>
      </c>
      <c r="E494" s="245" t="s">
        <v>19</v>
      </c>
      <c r="F494" s="246" t="s">
        <v>785</v>
      </c>
      <c r="G494" s="243"/>
      <c r="H494" s="247">
        <v>111.5</v>
      </c>
      <c r="I494" s="248"/>
      <c r="J494" s="243"/>
      <c r="K494" s="243"/>
      <c r="L494" s="249"/>
      <c r="M494" s="250"/>
      <c r="N494" s="251"/>
      <c r="O494" s="251"/>
      <c r="P494" s="251"/>
      <c r="Q494" s="251"/>
      <c r="R494" s="251"/>
      <c r="S494" s="251"/>
      <c r="T494" s="252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53" t="s">
        <v>169</v>
      </c>
      <c r="AU494" s="253" t="s">
        <v>84</v>
      </c>
      <c r="AV494" s="13" t="s">
        <v>84</v>
      </c>
      <c r="AW494" s="13" t="s">
        <v>37</v>
      </c>
      <c r="AX494" s="13" t="s">
        <v>75</v>
      </c>
      <c r="AY494" s="253" t="s">
        <v>160</v>
      </c>
    </row>
    <row r="495" s="13" customFormat="1">
      <c r="A495" s="13"/>
      <c r="B495" s="242"/>
      <c r="C495" s="243"/>
      <c r="D495" s="244" t="s">
        <v>169</v>
      </c>
      <c r="E495" s="245" t="s">
        <v>19</v>
      </c>
      <c r="F495" s="246" t="s">
        <v>786</v>
      </c>
      <c r="G495" s="243"/>
      <c r="H495" s="247">
        <v>25.899999999999999</v>
      </c>
      <c r="I495" s="248"/>
      <c r="J495" s="243"/>
      <c r="K495" s="243"/>
      <c r="L495" s="249"/>
      <c r="M495" s="250"/>
      <c r="N495" s="251"/>
      <c r="O495" s="251"/>
      <c r="P495" s="251"/>
      <c r="Q495" s="251"/>
      <c r="R495" s="251"/>
      <c r="S495" s="251"/>
      <c r="T495" s="252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53" t="s">
        <v>169</v>
      </c>
      <c r="AU495" s="253" t="s">
        <v>84</v>
      </c>
      <c r="AV495" s="13" t="s">
        <v>84</v>
      </c>
      <c r="AW495" s="13" t="s">
        <v>37</v>
      </c>
      <c r="AX495" s="13" t="s">
        <v>75</v>
      </c>
      <c r="AY495" s="253" t="s">
        <v>160</v>
      </c>
    </row>
    <row r="496" s="13" customFormat="1">
      <c r="A496" s="13"/>
      <c r="B496" s="242"/>
      <c r="C496" s="243"/>
      <c r="D496" s="244" t="s">
        <v>169</v>
      </c>
      <c r="E496" s="245" t="s">
        <v>19</v>
      </c>
      <c r="F496" s="246" t="s">
        <v>787</v>
      </c>
      <c r="G496" s="243"/>
      <c r="H496" s="247">
        <v>38.671999999999997</v>
      </c>
      <c r="I496" s="248"/>
      <c r="J496" s="243"/>
      <c r="K496" s="243"/>
      <c r="L496" s="249"/>
      <c r="M496" s="250"/>
      <c r="N496" s="251"/>
      <c r="O496" s="251"/>
      <c r="P496" s="251"/>
      <c r="Q496" s="251"/>
      <c r="R496" s="251"/>
      <c r="S496" s="251"/>
      <c r="T496" s="252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53" t="s">
        <v>169</v>
      </c>
      <c r="AU496" s="253" t="s">
        <v>84</v>
      </c>
      <c r="AV496" s="13" t="s">
        <v>84</v>
      </c>
      <c r="AW496" s="13" t="s">
        <v>37</v>
      </c>
      <c r="AX496" s="13" t="s">
        <v>75</v>
      </c>
      <c r="AY496" s="253" t="s">
        <v>160</v>
      </c>
    </row>
    <row r="497" s="13" customFormat="1">
      <c r="A497" s="13"/>
      <c r="B497" s="242"/>
      <c r="C497" s="243"/>
      <c r="D497" s="244" t="s">
        <v>169</v>
      </c>
      <c r="E497" s="245" t="s">
        <v>19</v>
      </c>
      <c r="F497" s="246" t="s">
        <v>788</v>
      </c>
      <c r="G497" s="243"/>
      <c r="H497" s="247">
        <v>31.739999999999998</v>
      </c>
      <c r="I497" s="248"/>
      <c r="J497" s="243"/>
      <c r="K497" s="243"/>
      <c r="L497" s="249"/>
      <c r="M497" s="250"/>
      <c r="N497" s="251"/>
      <c r="O497" s="251"/>
      <c r="P497" s="251"/>
      <c r="Q497" s="251"/>
      <c r="R497" s="251"/>
      <c r="S497" s="251"/>
      <c r="T497" s="252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53" t="s">
        <v>169</v>
      </c>
      <c r="AU497" s="253" t="s">
        <v>84</v>
      </c>
      <c r="AV497" s="13" t="s">
        <v>84</v>
      </c>
      <c r="AW497" s="13" t="s">
        <v>37</v>
      </c>
      <c r="AX497" s="13" t="s">
        <v>75</v>
      </c>
      <c r="AY497" s="253" t="s">
        <v>160</v>
      </c>
    </row>
    <row r="498" s="13" customFormat="1">
      <c r="A498" s="13"/>
      <c r="B498" s="242"/>
      <c r="C498" s="243"/>
      <c r="D498" s="244" t="s">
        <v>169</v>
      </c>
      <c r="E498" s="245" t="s">
        <v>19</v>
      </c>
      <c r="F498" s="246" t="s">
        <v>789</v>
      </c>
      <c r="G498" s="243"/>
      <c r="H498" s="247">
        <v>7.9500000000000002</v>
      </c>
      <c r="I498" s="248"/>
      <c r="J498" s="243"/>
      <c r="K498" s="243"/>
      <c r="L498" s="249"/>
      <c r="M498" s="250"/>
      <c r="N498" s="251"/>
      <c r="O498" s="251"/>
      <c r="P498" s="251"/>
      <c r="Q498" s="251"/>
      <c r="R498" s="251"/>
      <c r="S498" s="251"/>
      <c r="T498" s="252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53" t="s">
        <v>169</v>
      </c>
      <c r="AU498" s="253" t="s">
        <v>84</v>
      </c>
      <c r="AV498" s="13" t="s">
        <v>84</v>
      </c>
      <c r="AW498" s="13" t="s">
        <v>37</v>
      </c>
      <c r="AX498" s="13" t="s">
        <v>75</v>
      </c>
      <c r="AY498" s="253" t="s">
        <v>160</v>
      </c>
    </row>
    <row r="499" s="13" customFormat="1">
      <c r="A499" s="13"/>
      <c r="B499" s="242"/>
      <c r="C499" s="243"/>
      <c r="D499" s="244" t="s">
        <v>169</v>
      </c>
      <c r="E499" s="245" t="s">
        <v>19</v>
      </c>
      <c r="F499" s="246" t="s">
        <v>790</v>
      </c>
      <c r="G499" s="243"/>
      <c r="H499" s="247">
        <v>-66.700000000000003</v>
      </c>
      <c r="I499" s="248"/>
      <c r="J499" s="243"/>
      <c r="K499" s="243"/>
      <c r="L499" s="249"/>
      <c r="M499" s="250"/>
      <c r="N499" s="251"/>
      <c r="O499" s="251"/>
      <c r="P499" s="251"/>
      <c r="Q499" s="251"/>
      <c r="R499" s="251"/>
      <c r="S499" s="251"/>
      <c r="T499" s="252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53" t="s">
        <v>169</v>
      </c>
      <c r="AU499" s="253" t="s">
        <v>84</v>
      </c>
      <c r="AV499" s="13" t="s">
        <v>84</v>
      </c>
      <c r="AW499" s="13" t="s">
        <v>37</v>
      </c>
      <c r="AX499" s="13" t="s">
        <v>75</v>
      </c>
      <c r="AY499" s="253" t="s">
        <v>160</v>
      </c>
    </row>
    <row r="500" s="13" customFormat="1">
      <c r="A500" s="13"/>
      <c r="B500" s="242"/>
      <c r="C500" s="243"/>
      <c r="D500" s="244" t="s">
        <v>169</v>
      </c>
      <c r="E500" s="245" t="s">
        <v>19</v>
      </c>
      <c r="F500" s="246" t="s">
        <v>441</v>
      </c>
      <c r="G500" s="243"/>
      <c r="H500" s="247">
        <v>80.040000000000006</v>
      </c>
      <c r="I500" s="248"/>
      <c r="J500" s="243"/>
      <c r="K500" s="243"/>
      <c r="L500" s="249"/>
      <c r="M500" s="250"/>
      <c r="N500" s="251"/>
      <c r="O500" s="251"/>
      <c r="P500" s="251"/>
      <c r="Q500" s="251"/>
      <c r="R500" s="251"/>
      <c r="S500" s="251"/>
      <c r="T500" s="252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53" t="s">
        <v>169</v>
      </c>
      <c r="AU500" s="253" t="s">
        <v>84</v>
      </c>
      <c r="AV500" s="13" t="s">
        <v>84</v>
      </c>
      <c r="AW500" s="13" t="s">
        <v>37</v>
      </c>
      <c r="AX500" s="13" t="s">
        <v>75</v>
      </c>
      <c r="AY500" s="253" t="s">
        <v>160</v>
      </c>
    </row>
    <row r="501" s="14" customFormat="1">
      <c r="A501" s="14"/>
      <c r="B501" s="264"/>
      <c r="C501" s="265"/>
      <c r="D501" s="244" t="s">
        <v>169</v>
      </c>
      <c r="E501" s="266" t="s">
        <v>19</v>
      </c>
      <c r="F501" s="267" t="s">
        <v>226</v>
      </c>
      <c r="G501" s="265"/>
      <c r="H501" s="268">
        <v>229.102</v>
      </c>
      <c r="I501" s="269"/>
      <c r="J501" s="265"/>
      <c r="K501" s="265"/>
      <c r="L501" s="270"/>
      <c r="M501" s="271"/>
      <c r="N501" s="272"/>
      <c r="O501" s="272"/>
      <c r="P501" s="272"/>
      <c r="Q501" s="272"/>
      <c r="R501" s="272"/>
      <c r="S501" s="272"/>
      <c r="T501" s="273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74" t="s">
        <v>169</v>
      </c>
      <c r="AU501" s="274" t="s">
        <v>84</v>
      </c>
      <c r="AV501" s="14" t="s">
        <v>167</v>
      </c>
      <c r="AW501" s="14" t="s">
        <v>37</v>
      </c>
      <c r="AX501" s="14" t="s">
        <v>82</v>
      </c>
      <c r="AY501" s="274" t="s">
        <v>160</v>
      </c>
    </row>
    <row r="502" s="2" customFormat="1" ht="36" customHeight="1">
      <c r="A502" s="39"/>
      <c r="B502" s="40"/>
      <c r="C502" s="229" t="s">
        <v>791</v>
      </c>
      <c r="D502" s="229" t="s">
        <v>162</v>
      </c>
      <c r="E502" s="230" t="s">
        <v>792</v>
      </c>
      <c r="F502" s="231" t="s">
        <v>793</v>
      </c>
      <c r="G502" s="232" t="s">
        <v>222</v>
      </c>
      <c r="H502" s="233">
        <v>66.689999999999998</v>
      </c>
      <c r="I502" s="234"/>
      <c r="J502" s="235">
        <f>ROUND(I502*H502,2)</f>
        <v>0</v>
      </c>
      <c r="K502" s="231" t="s">
        <v>166</v>
      </c>
      <c r="L502" s="45"/>
      <c r="M502" s="236" t="s">
        <v>19</v>
      </c>
      <c r="N502" s="237" t="s">
        <v>46</v>
      </c>
      <c r="O502" s="85"/>
      <c r="P502" s="238">
        <f>O502*H502</f>
        <v>0</v>
      </c>
      <c r="Q502" s="238">
        <v>0</v>
      </c>
      <c r="R502" s="238">
        <f>Q502*H502</f>
        <v>0</v>
      </c>
      <c r="S502" s="238">
        <v>0.068000000000000005</v>
      </c>
      <c r="T502" s="239">
        <f>S502*H502</f>
        <v>4.5349200000000005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40" t="s">
        <v>167</v>
      </c>
      <c r="AT502" s="240" t="s">
        <v>162</v>
      </c>
      <c r="AU502" s="240" t="s">
        <v>84</v>
      </c>
      <c r="AY502" s="18" t="s">
        <v>160</v>
      </c>
      <c r="BE502" s="241">
        <f>IF(N502="základní",J502,0)</f>
        <v>0</v>
      </c>
      <c r="BF502" s="241">
        <f>IF(N502="snížená",J502,0)</f>
        <v>0</v>
      </c>
      <c r="BG502" s="241">
        <f>IF(N502="zákl. přenesená",J502,0)</f>
        <v>0</v>
      </c>
      <c r="BH502" s="241">
        <f>IF(N502="sníž. přenesená",J502,0)</f>
        <v>0</v>
      </c>
      <c r="BI502" s="241">
        <f>IF(N502="nulová",J502,0)</f>
        <v>0</v>
      </c>
      <c r="BJ502" s="18" t="s">
        <v>82</v>
      </c>
      <c r="BK502" s="241">
        <f>ROUND(I502*H502,2)</f>
        <v>0</v>
      </c>
      <c r="BL502" s="18" t="s">
        <v>167</v>
      </c>
      <c r="BM502" s="240" t="s">
        <v>794</v>
      </c>
    </row>
    <row r="503" s="13" customFormat="1">
      <c r="A503" s="13"/>
      <c r="B503" s="242"/>
      <c r="C503" s="243"/>
      <c r="D503" s="244" t="s">
        <v>169</v>
      </c>
      <c r="E503" s="245" t="s">
        <v>19</v>
      </c>
      <c r="F503" s="246" t="s">
        <v>795</v>
      </c>
      <c r="G503" s="243"/>
      <c r="H503" s="247">
        <v>23.805</v>
      </c>
      <c r="I503" s="248"/>
      <c r="J503" s="243"/>
      <c r="K503" s="243"/>
      <c r="L503" s="249"/>
      <c r="M503" s="250"/>
      <c r="N503" s="251"/>
      <c r="O503" s="251"/>
      <c r="P503" s="251"/>
      <c r="Q503" s="251"/>
      <c r="R503" s="251"/>
      <c r="S503" s="251"/>
      <c r="T503" s="252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53" t="s">
        <v>169</v>
      </c>
      <c r="AU503" s="253" t="s">
        <v>84</v>
      </c>
      <c r="AV503" s="13" t="s">
        <v>84</v>
      </c>
      <c r="AW503" s="13" t="s">
        <v>37</v>
      </c>
      <c r="AX503" s="13" t="s">
        <v>75</v>
      </c>
      <c r="AY503" s="253" t="s">
        <v>160</v>
      </c>
    </row>
    <row r="504" s="13" customFormat="1">
      <c r="A504" s="13"/>
      <c r="B504" s="242"/>
      <c r="C504" s="243"/>
      <c r="D504" s="244" t="s">
        <v>169</v>
      </c>
      <c r="E504" s="245" t="s">
        <v>19</v>
      </c>
      <c r="F504" s="246" t="s">
        <v>796</v>
      </c>
      <c r="G504" s="243"/>
      <c r="H504" s="247">
        <v>42.884999999999998</v>
      </c>
      <c r="I504" s="248"/>
      <c r="J504" s="243"/>
      <c r="K504" s="243"/>
      <c r="L504" s="249"/>
      <c r="M504" s="250"/>
      <c r="N504" s="251"/>
      <c r="O504" s="251"/>
      <c r="P504" s="251"/>
      <c r="Q504" s="251"/>
      <c r="R504" s="251"/>
      <c r="S504" s="251"/>
      <c r="T504" s="252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53" t="s">
        <v>169</v>
      </c>
      <c r="AU504" s="253" t="s">
        <v>84</v>
      </c>
      <c r="AV504" s="13" t="s">
        <v>84</v>
      </c>
      <c r="AW504" s="13" t="s">
        <v>37</v>
      </c>
      <c r="AX504" s="13" t="s">
        <v>75</v>
      </c>
      <c r="AY504" s="253" t="s">
        <v>160</v>
      </c>
    </row>
    <row r="505" s="14" customFormat="1">
      <c r="A505" s="14"/>
      <c r="B505" s="264"/>
      <c r="C505" s="265"/>
      <c r="D505" s="244" t="s">
        <v>169</v>
      </c>
      <c r="E505" s="266" t="s">
        <v>19</v>
      </c>
      <c r="F505" s="267" t="s">
        <v>226</v>
      </c>
      <c r="G505" s="265"/>
      <c r="H505" s="268">
        <v>66.689999999999998</v>
      </c>
      <c r="I505" s="269"/>
      <c r="J505" s="265"/>
      <c r="K505" s="265"/>
      <c r="L505" s="270"/>
      <c r="M505" s="271"/>
      <c r="N505" s="272"/>
      <c r="O505" s="272"/>
      <c r="P505" s="272"/>
      <c r="Q505" s="272"/>
      <c r="R505" s="272"/>
      <c r="S505" s="272"/>
      <c r="T505" s="273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74" t="s">
        <v>169</v>
      </c>
      <c r="AU505" s="274" t="s">
        <v>84</v>
      </c>
      <c r="AV505" s="14" t="s">
        <v>167</v>
      </c>
      <c r="AW505" s="14" t="s">
        <v>37</v>
      </c>
      <c r="AX505" s="14" t="s">
        <v>82</v>
      </c>
      <c r="AY505" s="274" t="s">
        <v>160</v>
      </c>
    </row>
    <row r="506" s="2" customFormat="1" ht="48" customHeight="1">
      <c r="A506" s="39"/>
      <c r="B506" s="40"/>
      <c r="C506" s="229" t="s">
        <v>797</v>
      </c>
      <c r="D506" s="229" t="s">
        <v>162</v>
      </c>
      <c r="E506" s="230" t="s">
        <v>798</v>
      </c>
      <c r="F506" s="231" t="s">
        <v>799</v>
      </c>
      <c r="G506" s="232" t="s">
        <v>165</v>
      </c>
      <c r="H506" s="233">
        <v>18.943999999999999</v>
      </c>
      <c r="I506" s="234"/>
      <c r="J506" s="235">
        <f>ROUND(I506*H506,2)</f>
        <v>0</v>
      </c>
      <c r="K506" s="231" t="s">
        <v>166</v>
      </c>
      <c r="L506" s="45"/>
      <c r="M506" s="236" t="s">
        <v>19</v>
      </c>
      <c r="N506" s="237" t="s">
        <v>46</v>
      </c>
      <c r="O506" s="85"/>
      <c r="P506" s="238">
        <f>O506*H506</f>
        <v>0</v>
      </c>
      <c r="Q506" s="238">
        <v>0</v>
      </c>
      <c r="R506" s="238">
        <f>Q506*H506</f>
        <v>0</v>
      </c>
      <c r="S506" s="238">
        <v>0.45000000000000001</v>
      </c>
      <c r="T506" s="239">
        <f>S506*H506</f>
        <v>8.524799999999999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40" t="s">
        <v>167</v>
      </c>
      <c r="AT506" s="240" t="s">
        <v>162</v>
      </c>
      <c r="AU506" s="240" t="s">
        <v>84</v>
      </c>
      <c r="AY506" s="18" t="s">
        <v>160</v>
      </c>
      <c r="BE506" s="241">
        <f>IF(N506="základní",J506,0)</f>
        <v>0</v>
      </c>
      <c r="BF506" s="241">
        <f>IF(N506="snížená",J506,0)</f>
        <v>0</v>
      </c>
      <c r="BG506" s="241">
        <f>IF(N506="zákl. přenesená",J506,0)</f>
        <v>0</v>
      </c>
      <c r="BH506" s="241">
        <f>IF(N506="sníž. přenesená",J506,0)</f>
        <v>0</v>
      </c>
      <c r="BI506" s="241">
        <f>IF(N506="nulová",J506,0)</f>
        <v>0</v>
      </c>
      <c r="BJ506" s="18" t="s">
        <v>82</v>
      </c>
      <c r="BK506" s="241">
        <f>ROUND(I506*H506,2)</f>
        <v>0</v>
      </c>
      <c r="BL506" s="18" t="s">
        <v>167</v>
      </c>
      <c r="BM506" s="240" t="s">
        <v>800</v>
      </c>
    </row>
    <row r="507" s="13" customFormat="1">
      <c r="A507" s="13"/>
      <c r="B507" s="242"/>
      <c r="C507" s="243"/>
      <c r="D507" s="244" t="s">
        <v>169</v>
      </c>
      <c r="E507" s="245" t="s">
        <v>19</v>
      </c>
      <c r="F507" s="246" t="s">
        <v>801</v>
      </c>
      <c r="G507" s="243"/>
      <c r="H507" s="247">
        <v>18.943999999999999</v>
      </c>
      <c r="I507" s="248"/>
      <c r="J507" s="243"/>
      <c r="K507" s="243"/>
      <c r="L507" s="249"/>
      <c r="M507" s="250"/>
      <c r="N507" s="251"/>
      <c r="O507" s="251"/>
      <c r="P507" s="251"/>
      <c r="Q507" s="251"/>
      <c r="R507" s="251"/>
      <c r="S507" s="251"/>
      <c r="T507" s="252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53" t="s">
        <v>169</v>
      </c>
      <c r="AU507" s="253" t="s">
        <v>84</v>
      </c>
      <c r="AV507" s="13" t="s">
        <v>84</v>
      </c>
      <c r="AW507" s="13" t="s">
        <v>37</v>
      </c>
      <c r="AX507" s="13" t="s">
        <v>82</v>
      </c>
      <c r="AY507" s="253" t="s">
        <v>160</v>
      </c>
    </row>
    <row r="508" s="2" customFormat="1" ht="24" customHeight="1">
      <c r="A508" s="39"/>
      <c r="B508" s="40"/>
      <c r="C508" s="229" t="s">
        <v>802</v>
      </c>
      <c r="D508" s="229" t="s">
        <v>162</v>
      </c>
      <c r="E508" s="230" t="s">
        <v>803</v>
      </c>
      <c r="F508" s="231" t="s">
        <v>804</v>
      </c>
      <c r="G508" s="232" t="s">
        <v>222</v>
      </c>
      <c r="H508" s="233">
        <v>16.739999999999998</v>
      </c>
      <c r="I508" s="234"/>
      <c r="J508" s="235">
        <f>ROUND(I508*H508,2)</f>
        <v>0</v>
      </c>
      <c r="K508" s="231" t="s">
        <v>166</v>
      </c>
      <c r="L508" s="45"/>
      <c r="M508" s="236" t="s">
        <v>19</v>
      </c>
      <c r="N508" s="237" t="s">
        <v>46</v>
      </c>
      <c r="O508" s="85"/>
      <c r="P508" s="238">
        <f>O508*H508</f>
        <v>0</v>
      </c>
      <c r="Q508" s="238">
        <v>0</v>
      </c>
      <c r="R508" s="238">
        <f>Q508*H508</f>
        <v>0</v>
      </c>
      <c r="S508" s="238">
        <v>0</v>
      </c>
      <c r="T508" s="239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40" t="s">
        <v>167</v>
      </c>
      <c r="AT508" s="240" t="s">
        <v>162</v>
      </c>
      <c r="AU508" s="240" t="s">
        <v>84</v>
      </c>
      <c r="AY508" s="18" t="s">
        <v>160</v>
      </c>
      <c r="BE508" s="241">
        <f>IF(N508="základní",J508,0)</f>
        <v>0</v>
      </c>
      <c r="BF508" s="241">
        <f>IF(N508="snížená",J508,0)</f>
        <v>0</v>
      </c>
      <c r="BG508" s="241">
        <f>IF(N508="zákl. přenesená",J508,0)</f>
        <v>0</v>
      </c>
      <c r="BH508" s="241">
        <f>IF(N508="sníž. přenesená",J508,0)</f>
        <v>0</v>
      </c>
      <c r="BI508" s="241">
        <f>IF(N508="nulová",J508,0)</f>
        <v>0</v>
      </c>
      <c r="BJ508" s="18" t="s">
        <v>82</v>
      </c>
      <c r="BK508" s="241">
        <f>ROUND(I508*H508,2)</f>
        <v>0</v>
      </c>
      <c r="BL508" s="18" t="s">
        <v>167</v>
      </c>
      <c r="BM508" s="240" t="s">
        <v>805</v>
      </c>
    </row>
    <row r="509" s="2" customFormat="1" ht="24" customHeight="1">
      <c r="A509" s="39"/>
      <c r="B509" s="40"/>
      <c r="C509" s="229" t="s">
        <v>806</v>
      </c>
      <c r="D509" s="229" t="s">
        <v>162</v>
      </c>
      <c r="E509" s="230" t="s">
        <v>807</v>
      </c>
      <c r="F509" s="231" t="s">
        <v>808</v>
      </c>
      <c r="G509" s="232" t="s">
        <v>222</v>
      </c>
      <c r="H509" s="233">
        <v>16.739999999999998</v>
      </c>
      <c r="I509" s="234"/>
      <c r="J509" s="235">
        <f>ROUND(I509*H509,2)</f>
        <v>0</v>
      </c>
      <c r="K509" s="231" t="s">
        <v>166</v>
      </c>
      <c r="L509" s="45"/>
      <c r="M509" s="236" t="s">
        <v>19</v>
      </c>
      <c r="N509" s="237" t="s">
        <v>46</v>
      </c>
      <c r="O509" s="85"/>
      <c r="P509" s="238">
        <f>O509*H509</f>
        <v>0</v>
      </c>
      <c r="Q509" s="238">
        <v>0.038850000000000003</v>
      </c>
      <c r="R509" s="238">
        <f>Q509*H509</f>
        <v>0.65034899999999995</v>
      </c>
      <c r="S509" s="238">
        <v>0</v>
      </c>
      <c r="T509" s="239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40" t="s">
        <v>167</v>
      </c>
      <c r="AT509" s="240" t="s">
        <v>162</v>
      </c>
      <c r="AU509" s="240" t="s">
        <v>84</v>
      </c>
      <c r="AY509" s="18" t="s">
        <v>160</v>
      </c>
      <c r="BE509" s="241">
        <f>IF(N509="základní",J509,0)</f>
        <v>0</v>
      </c>
      <c r="BF509" s="241">
        <f>IF(N509="snížená",J509,0)</f>
        <v>0</v>
      </c>
      <c r="BG509" s="241">
        <f>IF(N509="zákl. přenesená",J509,0)</f>
        <v>0</v>
      </c>
      <c r="BH509" s="241">
        <f>IF(N509="sníž. přenesená",J509,0)</f>
        <v>0</v>
      </c>
      <c r="BI509" s="241">
        <f>IF(N509="nulová",J509,0)</f>
        <v>0</v>
      </c>
      <c r="BJ509" s="18" t="s">
        <v>82</v>
      </c>
      <c r="BK509" s="241">
        <f>ROUND(I509*H509,2)</f>
        <v>0</v>
      </c>
      <c r="BL509" s="18" t="s">
        <v>167</v>
      </c>
      <c r="BM509" s="240" t="s">
        <v>809</v>
      </c>
    </row>
    <row r="510" s="13" customFormat="1">
      <c r="A510" s="13"/>
      <c r="B510" s="242"/>
      <c r="C510" s="243"/>
      <c r="D510" s="244" t="s">
        <v>169</v>
      </c>
      <c r="E510" s="245" t="s">
        <v>19</v>
      </c>
      <c r="F510" s="246" t="s">
        <v>564</v>
      </c>
      <c r="G510" s="243"/>
      <c r="H510" s="247">
        <v>16.739999999999998</v>
      </c>
      <c r="I510" s="248"/>
      <c r="J510" s="243"/>
      <c r="K510" s="243"/>
      <c r="L510" s="249"/>
      <c r="M510" s="250"/>
      <c r="N510" s="251"/>
      <c r="O510" s="251"/>
      <c r="P510" s="251"/>
      <c r="Q510" s="251"/>
      <c r="R510" s="251"/>
      <c r="S510" s="251"/>
      <c r="T510" s="252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53" t="s">
        <v>169</v>
      </c>
      <c r="AU510" s="253" t="s">
        <v>84</v>
      </c>
      <c r="AV510" s="13" t="s">
        <v>84</v>
      </c>
      <c r="AW510" s="13" t="s">
        <v>37</v>
      </c>
      <c r="AX510" s="13" t="s">
        <v>82</v>
      </c>
      <c r="AY510" s="253" t="s">
        <v>160</v>
      </c>
    </row>
    <row r="511" s="2" customFormat="1" ht="24" customHeight="1">
      <c r="A511" s="39"/>
      <c r="B511" s="40"/>
      <c r="C511" s="229" t="s">
        <v>810</v>
      </c>
      <c r="D511" s="229" t="s">
        <v>162</v>
      </c>
      <c r="E511" s="230" t="s">
        <v>811</v>
      </c>
      <c r="F511" s="231" t="s">
        <v>812</v>
      </c>
      <c r="G511" s="232" t="s">
        <v>222</v>
      </c>
      <c r="H511" s="233">
        <v>16.739999999999998</v>
      </c>
      <c r="I511" s="234"/>
      <c r="J511" s="235">
        <f>ROUND(I511*H511,2)</f>
        <v>0</v>
      </c>
      <c r="K511" s="231" t="s">
        <v>166</v>
      </c>
      <c r="L511" s="45"/>
      <c r="M511" s="236" t="s">
        <v>19</v>
      </c>
      <c r="N511" s="237" t="s">
        <v>46</v>
      </c>
      <c r="O511" s="85"/>
      <c r="P511" s="238">
        <f>O511*H511</f>
        <v>0</v>
      </c>
      <c r="Q511" s="238">
        <v>0.0053400000000000001</v>
      </c>
      <c r="R511" s="238">
        <f>Q511*H511</f>
        <v>0.089391599999999988</v>
      </c>
      <c r="S511" s="238">
        <v>0</v>
      </c>
      <c r="T511" s="239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40" t="s">
        <v>167</v>
      </c>
      <c r="AT511" s="240" t="s">
        <v>162</v>
      </c>
      <c r="AU511" s="240" t="s">
        <v>84</v>
      </c>
      <c r="AY511" s="18" t="s">
        <v>160</v>
      </c>
      <c r="BE511" s="241">
        <f>IF(N511="základní",J511,0)</f>
        <v>0</v>
      </c>
      <c r="BF511" s="241">
        <f>IF(N511="snížená",J511,0)</f>
        <v>0</v>
      </c>
      <c r="BG511" s="241">
        <f>IF(N511="zákl. přenesená",J511,0)</f>
        <v>0</v>
      </c>
      <c r="BH511" s="241">
        <f>IF(N511="sníž. přenesená",J511,0)</f>
        <v>0</v>
      </c>
      <c r="BI511" s="241">
        <f>IF(N511="nulová",J511,0)</f>
        <v>0</v>
      </c>
      <c r="BJ511" s="18" t="s">
        <v>82</v>
      </c>
      <c r="BK511" s="241">
        <f>ROUND(I511*H511,2)</f>
        <v>0</v>
      </c>
      <c r="BL511" s="18" t="s">
        <v>167</v>
      </c>
      <c r="BM511" s="240" t="s">
        <v>813</v>
      </c>
    </row>
    <row r="512" s="2" customFormat="1" ht="24" customHeight="1">
      <c r="A512" s="39"/>
      <c r="B512" s="40"/>
      <c r="C512" s="229" t="s">
        <v>814</v>
      </c>
      <c r="D512" s="229" t="s">
        <v>162</v>
      </c>
      <c r="E512" s="230" t="s">
        <v>815</v>
      </c>
      <c r="F512" s="231" t="s">
        <v>816</v>
      </c>
      <c r="G512" s="232" t="s">
        <v>222</v>
      </c>
      <c r="H512" s="233">
        <v>16.739999999999998</v>
      </c>
      <c r="I512" s="234"/>
      <c r="J512" s="235">
        <f>ROUND(I512*H512,2)</f>
        <v>0</v>
      </c>
      <c r="K512" s="231" t="s">
        <v>166</v>
      </c>
      <c r="L512" s="45"/>
      <c r="M512" s="236" t="s">
        <v>19</v>
      </c>
      <c r="N512" s="237" t="s">
        <v>46</v>
      </c>
      <c r="O512" s="85"/>
      <c r="P512" s="238">
        <f>O512*H512</f>
        <v>0</v>
      </c>
      <c r="Q512" s="238">
        <v>0.00158</v>
      </c>
      <c r="R512" s="238">
        <f>Q512*H512</f>
        <v>0.026449199999999999</v>
      </c>
      <c r="S512" s="238">
        <v>0</v>
      </c>
      <c r="T512" s="239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40" t="s">
        <v>167</v>
      </c>
      <c r="AT512" s="240" t="s">
        <v>162</v>
      </c>
      <c r="AU512" s="240" t="s">
        <v>84</v>
      </c>
      <c r="AY512" s="18" t="s">
        <v>160</v>
      </c>
      <c r="BE512" s="241">
        <f>IF(N512="základní",J512,0)</f>
        <v>0</v>
      </c>
      <c r="BF512" s="241">
        <f>IF(N512="snížená",J512,0)</f>
        <v>0</v>
      </c>
      <c r="BG512" s="241">
        <f>IF(N512="zákl. přenesená",J512,0)</f>
        <v>0</v>
      </c>
      <c r="BH512" s="241">
        <f>IF(N512="sníž. přenesená",J512,0)</f>
        <v>0</v>
      </c>
      <c r="BI512" s="241">
        <f>IF(N512="nulová",J512,0)</f>
        <v>0</v>
      </c>
      <c r="BJ512" s="18" t="s">
        <v>82</v>
      </c>
      <c r="BK512" s="241">
        <f>ROUND(I512*H512,2)</f>
        <v>0</v>
      </c>
      <c r="BL512" s="18" t="s">
        <v>167</v>
      </c>
      <c r="BM512" s="240" t="s">
        <v>817</v>
      </c>
    </row>
    <row r="513" s="12" customFormat="1" ht="22.8" customHeight="1">
      <c r="A513" s="12"/>
      <c r="B513" s="213"/>
      <c r="C513" s="214"/>
      <c r="D513" s="215" t="s">
        <v>74</v>
      </c>
      <c r="E513" s="227" t="s">
        <v>818</v>
      </c>
      <c r="F513" s="227" t="s">
        <v>819</v>
      </c>
      <c r="G513" s="214"/>
      <c r="H513" s="214"/>
      <c r="I513" s="217"/>
      <c r="J513" s="228">
        <f>BK513</f>
        <v>0</v>
      </c>
      <c r="K513" s="214"/>
      <c r="L513" s="219"/>
      <c r="M513" s="220"/>
      <c r="N513" s="221"/>
      <c r="O513" s="221"/>
      <c r="P513" s="222">
        <f>SUM(P514:P524)</f>
        <v>0</v>
      </c>
      <c r="Q513" s="221"/>
      <c r="R513" s="222">
        <f>SUM(R514:R524)</f>
        <v>0</v>
      </c>
      <c r="S513" s="221"/>
      <c r="T513" s="223">
        <f>SUM(T514:T524)</f>
        <v>0</v>
      </c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R513" s="224" t="s">
        <v>82</v>
      </c>
      <c r="AT513" s="225" t="s">
        <v>74</v>
      </c>
      <c r="AU513" s="225" t="s">
        <v>82</v>
      </c>
      <c r="AY513" s="224" t="s">
        <v>160</v>
      </c>
      <c r="BK513" s="226">
        <f>SUM(BK514:BK524)</f>
        <v>0</v>
      </c>
    </row>
    <row r="514" s="2" customFormat="1" ht="36" customHeight="1">
      <c r="A514" s="39"/>
      <c r="B514" s="40"/>
      <c r="C514" s="229" t="s">
        <v>820</v>
      </c>
      <c r="D514" s="229" t="s">
        <v>162</v>
      </c>
      <c r="E514" s="230" t="s">
        <v>821</v>
      </c>
      <c r="F514" s="231" t="s">
        <v>822</v>
      </c>
      <c r="G514" s="232" t="s">
        <v>197</v>
      </c>
      <c r="H514" s="233">
        <v>401.01999999999998</v>
      </c>
      <c r="I514" s="234"/>
      <c r="J514" s="235">
        <f>ROUND(I514*H514,2)</f>
        <v>0</v>
      </c>
      <c r="K514" s="231" t="s">
        <v>166</v>
      </c>
      <c r="L514" s="45"/>
      <c r="M514" s="236" t="s">
        <v>19</v>
      </c>
      <c r="N514" s="237" t="s">
        <v>46</v>
      </c>
      <c r="O514" s="85"/>
      <c r="P514" s="238">
        <f>O514*H514</f>
        <v>0</v>
      </c>
      <c r="Q514" s="238">
        <v>0</v>
      </c>
      <c r="R514" s="238">
        <f>Q514*H514</f>
        <v>0</v>
      </c>
      <c r="S514" s="238">
        <v>0</v>
      </c>
      <c r="T514" s="239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40" t="s">
        <v>167</v>
      </c>
      <c r="AT514" s="240" t="s">
        <v>162</v>
      </c>
      <c r="AU514" s="240" t="s">
        <v>84</v>
      </c>
      <c r="AY514" s="18" t="s">
        <v>160</v>
      </c>
      <c r="BE514" s="241">
        <f>IF(N514="základní",J514,0)</f>
        <v>0</v>
      </c>
      <c r="BF514" s="241">
        <f>IF(N514="snížená",J514,0)</f>
        <v>0</v>
      </c>
      <c r="BG514" s="241">
        <f>IF(N514="zákl. přenesená",J514,0)</f>
        <v>0</v>
      </c>
      <c r="BH514" s="241">
        <f>IF(N514="sníž. přenesená",J514,0)</f>
        <v>0</v>
      </c>
      <c r="BI514" s="241">
        <f>IF(N514="nulová",J514,0)</f>
        <v>0</v>
      </c>
      <c r="BJ514" s="18" t="s">
        <v>82</v>
      </c>
      <c r="BK514" s="241">
        <f>ROUND(I514*H514,2)</f>
        <v>0</v>
      </c>
      <c r="BL514" s="18" t="s">
        <v>167</v>
      </c>
      <c r="BM514" s="240" t="s">
        <v>823</v>
      </c>
    </row>
    <row r="515" s="2" customFormat="1" ht="24" customHeight="1">
      <c r="A515" s="39"/>
      <c r="B515" s="40"/>
      <c r="C515" s="229" t="s">
        <v>824</v>
      </c>
      <c r="D515" s="229" t="s">
        <v>162</v>
      </c>
      <c r="E515" s="230" t="s">
        <v>825</v>
      </c>
      <c r="F515" s="231" t="s">
        <v>826</v>
      </c>
      <c r="G515" s="232" t="s">
        <v>197</v>
      </c>
      <c r="H515" s="233">
        <v>401.01999999999998</v>
      </c>
      <c r="I515" s="234"/>
      <c r="J515" s="235">
        <f>ROUND(I515*H515,2)</f>
        <v>0</v>
      </c>
      <c r="K515" s="231" t="s">
        <v>166</v>
      </c>
      <c r="L515" s="45"/>
      <c r="M515" s="236" t="s">
        <v>19</v>
      </c>
      <c r="N515" s="237" t="s">
        <v>46</v>
      </c>
      <c r="O515" s="85"/>
      <c r="P515" s="238">
        <f>O515*H515</f>
        <v>0</v>
      </c>
      <c r="Q515" s="238">
        <v>0</v>
      </c>
      <c r="R515" s="238">
        <f>Q515*H515</f>
        <v>0</v>
      </c>
      <c r="S515" s="238">
        <v>0</v>
      </c>
      <c r="T515" s="239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40" t="s">
        <v>167</v>
      </c>
      <c r="AT515" s="240" t="s">
        <v>162</v>
      </c>
      <c r="AU515" s="240" t="s">
        <v>84</v>
      </c>
      <c r="AY515" s="18" t="s">
        <v>160</v>
      </c>
      <c r="BE515" s="241">
        <f>IF(N515="základní",J515,0)</f>
        <v>0</v>
      </c>
      <c r="BF515" s="241">
        <f>IF(N515="snížená",J515,0)</f>
        <v>0</v>
      </c>
      <c r="BG515" s="241">
        <f>IF(N515="zákl. přenesená",J515,0)</f>
        <v>0</v>
      </c>
      <c r="BH515" s="241">
        <f>IF(N515="sníž. přenesená",J515,0)</f>
        <v>0</v>
      </c>
      <c r="BI515" s="241">
        <f>IF(N515="nulová",J515,0)</f>
        <v>0</v>
      </c>
      <c r="BJ515" s="18" t="s">
        <v>82</v>
      </c>
      <c r="BK515" s="241">
        <f>ROUND(I515*H515,2)</f>
        <v>0</v>
      </c>
      <c r="BL515" s="18" t="s">
        <v>167</v>
      </c>
      <c r="BM515" s="240" t="s">
        <v>827</v>
      </c>
    </row>
    <row r="516" s="2" customFormat="1" ht="16.5" customHeight="1">
      <c r="A516" s="39"/>
      <c r="B516" s="40"/>
      <c r="C516" s="229" t="s">
        <v>828</v>
      </c>
      <c r="D516" s="229" t="s">
        <v>162</v>
      </c>
      <c r="E516" s="230" t="s">
        <v>829</v>
      </c>
      <c r="F516" s="231" t="s">
        <v>830</v>
      </c>
      <c r="G516" s="232" t="s">
        <v>197</v>
      </c>
      <c r="H516" s="233">
        <v>22.300000000000001</v>
      </c>
      <c r="I516" s="234"/>
      <c r="J516" s="235">
        <f>ROUND(I516*H516,2)</f>
        <v>0</v>
      </c>
      <c r="K516" s="231" t="s">
        <v>19</v>
      </c>
      <c r="L516" s="45"/>
      <c r="M516" s="236" t="s">
        <v>19</v>
      </c>
      <c r="N516" s="237" t="s">
        <v>46</v>
      </c>
      <c r="O516" s="85"/>
      <c r="P516" s="238">
        <f>O516*H516</f>
        <v>0</v>
      </c>
      <c r="Q516" s="238">
        <v>0</v>
      </c>
      <c r="R516" s="238">
        <f>Q516*H516</f>
        <v>0</v>
      </c>
      <c r="S516" s="238">
        <v>0</v>
      </c>
      <c r="T516" s="239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40" t="s">
        <v>167</v>
      </c>
      <c r="AT516" s="240" t="s">
        <v>162</v>
      </c>
      <c r="AU516" s="240" t="s">
        <v>84</v>
      </c>
      <c r="AY516" s="18" t="s">
        <v>160</v>
      </c>
      <c r="BE516" s="241">
        <f>IF(N516="základní",J516,0)</f>
        <v>0</v>
      </c>
      <c r="BF516" s="241">
        <f>IF(N516="snížená",J516,0)</f>
        <v>0</v>
      </c>
      <c r="BG516" s="241">
        <f>IF(N516="zákl. přenesená",J516,0)</f>
        <v>0</v>
      </c>
      <c r="BH516" s="241">
        <f>IF(N516="sníž. přenesená",J516,0)</f>
        <v>0</v>
      </c>
      <c r="BI516" s="241">
        <f>IF(N516="nulová",J516,0)</f>
        <v>0</v>
      </c>
      <c r="BJ516" s="18" t="s">
        <v>82</v>
      </c>
      <c r="BK516" s="241">
        <f>ROUND(I516*H516,2)</f>
        <v>0</v>
      </c>
      <c r="BL516" s="18" t="s">
        <v>167</v>
      </c>
      <c r="BM516" s="240" t="s">
        <v>831</v>
      </c>
    </row>
    <row r="517" s="2" customFormat="1" ht="36" customHeight="1">
      <c r="A517" s="39"/>
      <c r="B517" s="40"/>
      <c r="C517" s="229" t="s">
        <v>832</v>
      </c>
      <c r="D517" s="229" t="s">
        <v>162</v>
      </c>
      <c r="E517" s="230" t="s">
        <v>833</v>
      </c>
      <c r="F517" s="231" t="s">
        <v>834</v>
      </c>
      <c r="G517" s="232" t="s">
        <v>197</v>
      </c>
      <c r="H517" s="233">
        <v>6015.3000000000002</v>
      </c>
      <c r="I517" s="234"/>
      <c r="J517" s="235">
        <f>ROUND(I517*H517,2)</f>
        <v>0</v>
      </c>
      <c r="K517" s="231" t="s">
        <v>166</v>
      </c>
      <c r="L517" s="45"/>
      <c r="M517" s="236" t="s">
        <v>19</v>
      </c>
      <c r="N517" s="237" t="s">
        <v>46</v>
      </c>
      <c r="O517" s="85"/>
      <c r="P517" s="238">
        <f>O517*H517</f>
        <v>0</v>
      </c>
      <c r="Q517" s="238">
        <v>0</v>
      </c>
      <c r="R517" s="238">
        <f>Q517*H517</f>
        <v>0</v>
      </c>
      <c r="S517" s="238">
        <v>0</v>
      </c>
      <c r="T517" s="239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40" t="s">
        <v>167</v>
      </c>
      <c r="AT517" s="240" t="s">
        <v>162</v>
      </c>
      <c r="AU517" s="240" t="s">
        <v>84</v>
      </c>
      <c r="AY517" s="18" t="s">
        <v>160</v>
      </c>
      <c r="BE517" s="241">
        <f>IF(N517="základní",J517,0)</f>
        <v>0</v>
      </c>
      <c r="BF517" s="241">
        <f>IF(N517="snížená",J517,0)</f>
        <v>0</v>
      </c>
      <c r="BG517" s="241">
        <f>IF(N517="zákl. přenesená",J517,0)</f>
        <v>0</v>
      </c>
      <c r="BH517" s="241">
        <f>IF(N517="sníž. přenesená",J517,0)</f>
        <v>0</v>
      </c>
      <c r="BI517" s="241">
        <f>IF(N517="nulová",J517,0)</f>
        <v>0</v>
      </c>
      <c r="BJ517" s="18" t="s">
        <v>82</v>
      </c>
      <c r="BK517" s="241">
        <f>ROUND(I517*H517,2)</f>
        <v>0</v>
      </c>
      <c r="BL517" s="18" t="s">
        <v>167</v>
      </c>
      <c r="BM517" s="240" t="s">
        <v>835</v>
      </c>
    </row>
    <row r="518" s="2" customFormat="1" ht="36" customHeight="1">
      <c r="A518" s="39"/>
      <c r="B518" s="40"/>
      <c r="C518" s="229" t="s">
        <v>836</v>
      </c>
      <c r="D518" s="229" t="s">
        <v>162</v>
      </c>
      <c r="E518" s="230" t="s">
        <v>837</v>
      </c>
      <c r="F518" s="231" t="s">
        <v>838</v>
      </c>
      <c r="G518" s="232" t="s">
        <v>197</v>
      </c>
      <c r="H518" s="233">
        <v>21.5</v>
      </c>
      <c r="I518" s="234"/>
      <c r="J518" s="235">
        <f>ROUND(I518*H518,2)</f>
        <v>0</v>
      </c>
      <c r="K518" s="231" t="s">
        <v>166</v>
      </c>
      <c r="L518" s="45"/>
      <c r="M518" s="236" t="s">
        <v>19</v>
      </c>
      <c r="N518" s="237" t="s">
        <v>46</v>
      </c>
      <c r="O518" s="85"/>
      <c r="P518" s="238">
        <f>O518*H518</f>
        <v>0</v>
      </c>
      <c r="Q518" s="238">
        <v>0</v>
      </c>
      <c r="R518" s="238">
        <f>Q518*H518</f>
        <v>0</v>
      </c>
      <c r="S518" s="238">
        <v>0</v>
      </c>
      <c r="T518" s="239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40" t="s">
        <v>167</v>
      </c>
      <c r="AT518" s="240" t="s">
        <v>162</v>
      </c>
      <c r="AU518" s="240" t="s">
        <v>84</v>
      </c>
      <c r="AY518" s="18" t="s">
        <v>160</v>
      </c>
      <c r="BE518" s="241">
        <f>IF(N518="základní",J518,0)</f>
        <v>0</v>
      </c>
      <c r="BF518" s="241">
        <f>IF(N518="snížená",J518,0)</f>
        <v>0</v>
      </c>
      <c r="BG518" s="241">
        <f>IF(N518="zákl. přenesená",J518,0)</f>
        <v>0</v>
      </c>
      <c r="BH518" s="241">
        <f>IF(N518="sníž. přenesená",J518,0)</f>
        <v>0</v>
      </c>
      <c r="BI518" s="241">
        <f>IF(N518="nulová",J518,0)</f>
        <v>0</v>
      </c>
      <c r="BJ518" s="18" t="s">
        <v>82</v>
      </c>
      <c r="BK518" s="241">
        <f>ROUND(I518*H518,2)</f>
        <v>0</v>
      </c>
      <c r="BL518" s="18" t="s">
        <v>167</v>
      </c>
      <c r="BM518" s="240" t="s">
        <v>839</v>
      </c>
    </row>
    <row r="519" s="2" customFormat="1" ht="36" customHeight="1">
      <c r="A519" s="39"/>
      <c r="B519" s="40"/>
      <c r="C519" s="229" t="s">
        <v>840</v>
      </c>
      <c r="D519" s="229" t="s">
        <v>162</v>
      </c>
      <c r="E519" s="230" t="s">
        <v>841</v>
      </c>
      <c r="F519" s="231" t="s">
        <v>842</v>
      </c>
      <c r="G519" s="232" t="s">
        <v>197</v>
      </c>
      <c r="H519" s="233">
        <v>44</v>
      </c>
      <c r="I519" s="234"/>
      <c r="J519" s="235">
        <f>ROUND(I519*H519,2)</f>
        <v>0</v>
      </c>
      <c r="K519" s="231" t="s">
        <v>166</v>
      </c>
      <c r="L519" s="45"/>
      <c r="M519" s="236" t="s">
        <v>19</v>
      </c>
      <c r="N519" s="237" t="s">
        <v>46</v>
      </c>
      <c r="O519" s="85"/>
      <c r="P519" s="238">
        <f>O519*H519</f>
        <v>0</v>
      </c>
      <c r="Q519" s="238">
        <v>0</v>
      </c>
      <c r="R519" s="238">
        <f>Q519*H519</f>
        <v>0</v>
      </c>
      <c r="S519" s="238">
        <v>0</v>
      </c>
      <c r="T519" s="239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40" t="s">
        <v>167</v>
      </c>
      <c r="AT519" s="240" t="s">
        <v>162</v>
      </c>
      <c r="AU519" s="240" t="s">
        <v>84</v>
      </c>
      <c r="AY519" s="18" t="s">
        <v>160</v>
      </c>
      <c r="BE519" s="241">
        <f>IF(N519="základní",J519,0)</f>
        <v>0</v>
      </c>
      <c r="BF519" s="241">
        <f>IF(N519="snížená",J519,0)</f>
        <v>0</v>
      </c>
      <c r="BG519" s="241">
        <f>IF(N519="zákl. přenesená",J519,0)</f>
        <v>0</v>
      </c>
      <c r="BH519" s="241">
        <f>IF(N519="sníž. přenesená",J519,0)</f>
        <v>0</v>
      </c>
      <c r="BI519" s="241">
        <f>IF(N519="nulová",J519,0)</f>
        <v>0</v>
      </c>
      <c r="BJ519" s="18" t="s">
        <v>82</v>
      </c>
      <c r="BK519" s="241">
        <f>ROUND(I519*H519,2)</f>
        <v>0</v>
      </c>
      <c r="BL519" s="18" t="s">
        <v>167</v>
      </c>
      <c r="BM519" s="240" t="s">
        <v>843</v>
      </c>
    </row>
    <row r="520" s="2" customFormat="1" ht="36" customHeight="1">
      <c r="A520" s="39"/>
      <c r="B520" s="40"/>
      <c r="C520" s="229" t="s">
        <v>844</v>
      </c>
      <c r="D520" s="229" t="s">
        <v>162</v>
      </c>
      <c r="E520" s="230" t="s">
        <v>845</v>
      </c>
      <c r="F520" s="231" t="s">
        <v>846</v>
      </c>
      <c r="G520" s="232" t="s">
        <v>197</v>
      </c>
      <c r="H520" s="233">
        <v>169.30000000000001</v>
      </c>
      <c r="I520" s="234"/>
      <c r="J520" s="235">
        <f>ROUND(I520*H520,2)</f>
        <v>0</v>
      </c>
      <c r="K520" s="231" t="s">
        <v>166</v>
      </c>
      <c r="L520" s="45"/>
      <c r="M520" s="236" t="s">
        <v>19</v>
      </c>
      <c r="N520" s="237" t="s">
        <v>46</v>
      </c>
      <c r="O520" s="85"/>
      <c r="P520" s="238">
        <f>O520*H520</f>
        <v>0</v>
      </c>
      <c r="Q520" s="238">
        <v>0</v>
      </c>
      <c r="R520" s="238">
        <f>Q520*H520</f>
        <v>0</v>
      </c>
      <c r="S520" s="238">
        <v>0</v>
      </c>
      <c r="T520" s="239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40" t="s">
        <v>167</v>
      </c>
      <c r="AT520" s="240" t="s">
        <v>162</v>
      </c>
      <c r="AU520" s="240" t="s">
        <v>84</v>
      </c>
      <c r="AY520" s="18" t="s">
        <v>160</v>
      </c>
      <c r="BE520" s="241">
        <f>IF(N520="základní",J520,0)</f>
        <v>0</v>
      </c>
      <c r="BF520" s="241">
        <f>IF(N520="snížená",J520,0)</f>
        <v>0</v>
      </c>
      <c r="BG520" s="241">
        <f>IF(N520="zákl. přenesená",J520,0)</f>
        <v>0</v>
      </c>
      <c r="BH520" s="241">
        <f>IF(N520="sníž. přenesená",J520,0)</f>
        <v>0</v>
      </c>
      <c r="BI520" s="241">
        <f>IF(N520="nulová",J520,0)</f>
        <v>0</v>
      </c>
      <c r="BJ520" s="18" t="s">
        <v>82</v>
      </c>
      <c r="BK520" s="241">
        <f>ROUND(I520*H520,2)</f>
        <v>0</v>
      </c>
      <c r="BL520" s="18" t="s">
        <v>167</v>
      </c>
      <c r="BM520" s="240" t="s">
        <v>847</v>
      </c>
    </row>
    <row r="521" s="2" customFormat="1" ht="36" customHeight="1">
      <c r="A521" s="39"/>
      <c r="B521" s="40"/>
      <c r="C521" s="229" t="s">
        <v>848</v>
      </c>
      <c r="D521" s="229" t="s">
        <v>162</v>
      </c>
      <c r="E521" s="230" t="s">
        <v>849</v>
      </c>
      <c r="F521" s="231" t="s">
        <v>850</v>
      </c>
      <c r="G521" s="232" t="s">
        <v>197</v>
      </c>
      <c r="H521" s="233">
        <v>58.899999999999999</v>
      </c>
      <c r="I521" s="234"/>
      <c r="J521" s="235">
        <f>ROUND(I521*H521,2)</f>
        <v>0</v>
      </c>
      <c r="K521" s="231" t="s">
        <v>166</v>
      </c>
      <c r="L521" s="45"/>
      <c r="M521" s="236" t="s">
        <v>19</v>
      </c>
      <c r="N521" s="237" t="s">
        <v>46</v>
      </c>
      <c r="O521" s="85"/>
      <c r="P521" s="238">
        <f>O521*H521</f>
        <v>0</v>
      </c>
      <c r="Q521" s="238">
        <v>0</v>
      </c>
      <c r="R521" s="238">
        <f>Q521*H521</f>
        <v>0</v>
      </c>
      <c r="S521" s="238">
        <v>0</v>
      </c>
      <c r="T521" s="239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40" t="s">
        <v>167</v>
      </c>
      <c r="AT521" s="240" t="s">
        <v>162</v>
      </c>
      <c r="AU521" s="240" t="s">
        <v>84</v>
      </c>
      <c r="AY521" s="18" t="s">
        <v>160</v>
      </c>
      <c r="BE521" s="241">
        <f>IF(N521="základní",J521,0)</f>
        <v>0</v>
      </c>
      <c r="BF521" s="241">
        <f>IF(N521="snížená",J521,0)</f>
        <v>0</v>
      </c>
      <c r="BG521" s="241">
        <f>IF(N521="zákl. přenesená",J521,0)</f>
        <v>0</v>
      </c>
      <c r="BH521" s="241">
        <f>IF(N521="sníž. přenesená",J521,0)</f>
        <v>0</v>
      </c>
      <c r="BI521" s="241">
        <f>IF(N521="nulová",J521,0)</f>
        <v>0</v>
      </c>
      <c r="BJ521" s="18" t="s">
        <v>82</v>
      </c>
      <c r="BK521" s="241">
        <f>ROUND(I521*H521,2)</f>
        <v>0</v>
      </c>
      <c r="BL521" s="18" t="s">
        <v>167</v>
      </c>
      <c r="BM521" s="240" t="s">
        <v>851</v>
      </c>
    </row>
    <row r="522" s="2" customFormat="1" ht="48" customHeight="1">
      <c r="A522" s="39"/>
      <c r="B522" s="40"/>
      <c r="C522" s="229" t="s">
        <v>852</v>
      </c>
      <c r="D522" s="229" t="s">
        <v>162</v>
      </c>
      <c r="E522" s="230" t="s">
        <v>853</v>
      </c>
      <c r="F522" s="231" t="s">
        <v>854</v>
      </c>
      <c r="G522" s="232" t="s">
        <v>197</v>
      </c>
      <c r="H522" s="233">
        <v>22.300000000000001</v>
      </c>
      <c r="I522" s="234"/>
      <c r="J522" s="235">
        <f>ROUND(I522*H522,2)</f>
        <v>0</v>
      </c>
      <c r="K522" s="231" t="s">
        <v>166</v>
      </c>
      <c r="L522" s="45"/>
      <c r="M522" s="236" t="s">
        <v>19</v>
      </c>
      <c r="N522" s="237" t="s">
        <v>46</v>
      </c>
      <c r="O522" s="85"/>
      <c r="P522" s="238">
        <f>O522*H522</f>
        <v>0</v>
      </c>
      <c r="Q522" s="238">
        <v>0</v>
      </c>
      <c r="R522" s="238">
        <f>Q522*H522</f>
        <v>0</v>
      </c>
      <c r="S522" s="238">
        <v>0</v>
      </c>
      <c r="T522" s="239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40" t="s">
        <v>167</v>
      </c>
      <c r="AT522" s="240" t="s">
        <v>162</v>
      </c>
      <c r="AU522" s="240" t="s">
        <v>84</v>
      </c>
      <c r="AY522" s="18" t="s">
        <v>160</v>
      </c>
      <c r="BE522" s="241">
        <f>IF(N522="základní",J522,0)</f>
        <v>0</v>
      </c>
      <c r="BF522" s="241">
        <f>IF(N522="snížená",J522,0)</f>
        <v>0</v>
      </c>
      <c r="BG522" s="241">
        <f>IF(N522="zákl. přenesená",J522,0)</f>
        <v>0</v>
      </c>
      <c r="BH522" s="241">
        <f>IF(N522="sníž. přenesená",J522,0)</f>
        <v>0</v>
      </c>
      <c r="BI522" s="241">
        <f>IF(N522="nulová",J522,0)</f>
        <v>0</v>
      </c>
      <c r="BJ522" s="18" t="s">
        <v>82</v>
      </c>
      <c r="BK522" s="241">
        <f>ROUND(I522*H522,2)</f>
        <v>0</v>
      </c>
      <c r="BL522" s="18" t="s">
        <v>167</v>
      </c>
      <c r="BM522" s="240" t="s">
        <v>855</v>
      </c>
    </row>
    <row r="523" s="2" customFormat="1" ht="36" customHeight="1">
      <c r="A523" s="39"/>
      <c r="B523" s="40"/>
      <c r="C523" s="229" t="s">
        <v>856</v>
      </c>
      <c r="D523" s="229" t="s">
        <v>162</v>
      </c>
      <c r="E523" s="230" t="s">
        <v>857</v>
      </c>
      <c r="F523" s="231" t="s">
        <v>858</v>
      </c>
      <c r="G523" s="232" t="s">
        <v>197</v>
      </c>
      <c r="H523" s="233">
        <v>48.539999999999999</v>
      </c>
      <c r="I523" s="234"/>
      <c r="J523" s="235">
        <f>ROUND(I523*H523,2)</f>
        <v>0</v>
      </c>
      <c r="K523" s="231" t="s">
        <v>166</v>
      </c>
      <c r="L523" s="45"/>
      <c r="M523" s="236" t="s">
        <v>19</v>
      </c>
      <c r="N523" s="237" t="s">
        <v>46</v>
      </c>
      <c r="O523" s="85"/>
      <c r="P523" s="238">
        <f>O523*H523</f>
        <v>0</v>
      </c>
      <c r="Q523" s="238">
        <v>0</v>
      </c>
      <c r="R523" s="238">
        <f>Q523*H523</f>
        <v>0</v>
      </c>
      <c r="S523" s="238">
        <v>0</v>
      </c>
      <c r="T523" s="239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40" t="s">
        <v>167</v>
      </c>
      <c r="AT523" s="240" t="s">
        <v>162</v>
      </c>
      <c r="AU523" s="240" t="s">
        <v>84</v>
      </c>
      <c r="AY523" s="18" t="s">
        <v>160</v>
      </c>
      <c r="BE523" s="241">
        <f>IF(N523="základní",J523,0)</f>
        <v>0</v>
      </c>
      <c r="BF523" s="241">
        <f>IF(N523="snížená",J523,0)</f>
        <v>0</v>
      </c>
      <c r="BG523" s="241">
        <f>IF(N523="zákl. přenesená",J523,0)</f>
        <v>0</v>
      </c>
      <c r="BH523" s="241">
        <f>IF(N523="sníž. přenesená",J523,0)</f>
        <v>0</v>
      </c>
      <c r="BI523" s="241">
        <f>IF(N523="nulová",J523,0)</f>
        <v>0</v>
      </c>
      <c r="BJ523" s="18" t="s">
        <v>82</v>
      </c>
      <c r="BK523" s="241">
        <f>ROUND(I523*H523,2)</f>
        <v>0</v>
      </c>
      <c r="BL523" s="18" t="s">
        <v>167</v>
      </c>
      <c r="BM523" s="240" t="s">
        <v>859</v>
      </c>
    </row>
    <row r="524" s="2" customFormat="1" ht="36" customHeight="1">
      <c r="A524" s="39"/>
      <c r="B524" s="40"/>
      <c r="C524" s="229" t="s">
        <v>860</v>
      </c>
      <c r="D524" s="229" t="s">
        <v>162</v>
      </c>
      <c r="E524" s="230" t="s">
        <v>861</v>
      </c>
      <c r="F524" s="231" t="s">
        <v>196</v>
      </c>
      <c r="G524" s="232" t="s">
        <v>197</v>
      </c>
      <c r="H524" s="233">
        <v>21</v>
      </c>
      <c r="I524" s="234"/>
      <c r="J524" s="235">
        <f>ROUND(I524*H524,2)</f>
        <v>0</v>
      </c>
      <c r="K524" s="231" t="s">
        <v>166</v>
      </c>
      <c r="L524" s="45"/>
      <c r="M524" s="236" t="s">
        <v>19</v>
      </c>
      <c r="N524" s="237" t="s">
        <v>46</v>
      </c>
      <c r="O524" s="85"/>
      <c r="P524" s="238">
        <f>O524*H524</f>
        <v>0</v>
      </c>
      <c r="Q524" s="238">
        <v>0</v>
      </c>
      <c r="R524" s="238">
        <f>Q524*H524</f>
        <v>0</v>
      </c>
      <c r="S524" s="238">
        <v>0</v>
      </c>
      <c r="T524" s="239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40" t="s">
        <v>167</v>
      </c>
      <c r="AT524" s="240" t="s">
        <v>162</v>
      </c>
      <c r="AU524" s="240" t="s">
        <v>84</v>
      </c>
      <c r="AY524" s="18" t="s">
        <v>160</v>
      </c>
      <c r="BE524" s="241">
        <f>IF(N524="základní",J524,0)</f>
        <v>0</v>
      </c>
      <c r="BF524" s="241">
        <f>IF(N524="snížená",J524,0)</f>
        <v>0</v>
      </c>
      <c r="BG524" s="241">
        <f>IF(N524="zákl. přenesená",J524,0)</f>
        <v>0</v>
      </c>
      <c r="BH524" s="241">
        <f>IF(N524="sníž. přenesená",J524,0)</f>
        <v>0</v>
      </c>
      <c r="BI524" s="241">
        <f>IF(N524="nulová",J524,0)</f>
        <v>0</v>
      </c>
      <c r="BJ524" s="18" t="s">
        <v>82</v>
      </c>
      <c r="BK524" s="241">
        <f>ROUND(I524*H524,2)</f>
        <v>0</v>
      </c>
      <c r="BL524" s="18" t="s">
        <v>167</v>
      </c>
      <c r="BM524" s="240" t="s">
        <v>862</v>
      </c>
    </row>
    <row r="525" s="12" customFormat="1" ht="22.8" customHeight="1">
      <c r="A525" s="12"/>
      <c r="B525" s="213"/>
      <c r="C525" s="214"/>
      <c r="D525" s="215" t="s">
        <v>74</v>
      </c>
      <c r="E525" s="227" t="s">
        <v>863</v>
      </c>
      <c r="F525" s="227" t="s">
        <v>864</v>
      </c>
      <c r="G525" s="214"/>
      <c r="H525" s="214"/>
      <c r="I525" s="217"/>
      <c r="J525" s="228">
        <f>BK525</f>
        <v>0</v>
      </c>
      <c r="K525" s="214"/>
      <c r="L525" s="219"/>
      <c r="M525" s="220"/>
      <c r="N525" s="221"/>
      <c r="O525" s="221"/>
      <c r="P525" s="222">
        <f>P526</f>
        <v>0</v>
      </c>
      <c r="Q525" s="221"/>
      <c r="R525" s="222">
        <f>R526</f>
        <v>0</v>
      </c>
      <c r="S525" s="221"/>
      <c r="T525" s="223">
        <f>T526</f>
        <v>0</v>
      </c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R525" s="224" t="s">
        <v>82</v>
      </c>
      <c r="AT525" s="225" t="s">
        <v>74</v>
      </c>
      <c r="AU525" s="225" t="s">
        <v>82</v>
      </c>
      <c r="AY525" s="224" t="s">
        <v>160</v>
      </c>
      <c r="BK525" s="226">
        <f>BK526</f>
        <v>0</v>
      </c>
    </row>
    <row r="526" s="2" customFormat="1" ht="48" customHeight="1">
      <c r="A526" s="39"/>
      <c r="B526" s="40"/>
      <c r="C526" s="229" t="s">
        <v>865</v>
      </c>
      <c r="D526" s="229" t="s">
        <v>162</v>
      </c>
      <c r="E526" s="230" t="s">
        <v>866</v>
      </c>
      <c r="F526" s="231" t="s">
        <v>867</v>
      </c>
      <c r="G526" s="232" t="s">
        <v>197</v>
      </c>
      <c r="H526" s="233">
        <v>199.88999999999999</v>
      </c>
      <c r="I526" s="234"/>
      <c r="J526" s="235">
        <f>ROUND(I526*H526,2)</f>
        <v>0</v>
      </c>
      <c r="K526" s="231" t="s">
        <v>166</v>
      </c>
      <c r="L526" s="45"/>
      <c r="M526" s="236" t="s">
        <v>19</v>
      </c>
      <c r="N526" s="237" t="s">
        <v>46</v>
      </c>
      <c r="O526" s="85"/>
      <c r="P526" s="238">
        <f>O526*H526</f>
        <v>0</v>
      </c>
      <c r="Q526" s="238">
        <v>0</v>
      </c>
      <c r="R526" s="238">
        <f>Q526*H526</f>
        <v>0</v>
      </c>
      <c r="S526" s="238">
        <v>0</v>
      </c>
      <c r="T526" s="239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40" t="s">
        <v>167</v>
      </c>
      <c r="AT526" s="240" t="s">
        <v>162</v>
      </c>
      <c r="AU526" s="240" t="s">
        <v>84</v>
      </c>
      <c r="AY526" s="18" t="s">
        <v>160</v>
      </c>
      <c r="BE526" s="241">
        <f>IF(N526="základní",J526,0)</f>
        <v>0</v>
      </c>
      <c r="BF526" s="241">
        <f>IF(N526="snížená",J526,0)</f>
        <v>0</v>
      </c>
      <c r="BG526" s="241">
        <f>IF(N526="zákl. přenesená",J526,0)</f>
        <v>0</v>
      </c>
      <c r="BH526" s="241">
        <f>IF(N526="sníž. přenesená",J526,0)</f>
        <v>0</v>
      </c>
      <c r="BI526" s="241">
        <f>IF(N526="nulová",J526,0)</f>
        <v>0</v>
      </c>
      <c r="BJ526" s="18" t="s">
        <v>82</v>
      </c>
      <c r="BK526" s="241">
        <f>ROUND(I526*H526,2)</f>
        <v>0</v>
      </c>
      <c r="BL526" s="18" t="s">
        <v>167</v>
      </c>
      <c r="BM526" s="240" t="s">
        <v>868</v>
      </c>
    </row>
    <row r="527" s="12" customFormat="1" ht="25.92" customHeight="1">
      <c r="A527" s="12"/>
      <c r="B527" s="213"/>
      <c r="C527" s="214"/>
      <c r="D527" s="215" t="s">
        <v>74</v>
      </c>
      <c r="E527" s="216" t="s">
        <v>869</v>
      </c>
      <c r="F527" s="216" t="s">
        <v>870</v>
      </c>
      <c r="G527" s="214"/>
      <c r="H527" s="214"/>
      <c r="I527" s="217"/>
      <c r="J527" s="218">
        <f>BK527</f>
        <v>0</v>
      </c>
      <c r="K527" s="214"/>
      <c r="L527" s="219"/>
      <c r="M527" s="220"/>
      <c r="N527" s="221"/>
      <c r="O527" s="221"/>
      <c r="P527" s="222">
        <f>P528+P531+P621+P650+P680+P687+P713+P748+P793+P841+P856</f>
        <v>0</v>
      </c>
      <c r="Q527" s="221"/>
      <c r="R527" s="222">
        <f>R528+R531+R621+R650+R680+R687+R713+R748+R793+R841+R856</f>
        <v>75.400923640000002</v>
      </c>
      <c r="S527" s="221"/>
      <c r="T527" s="223">
        <f>T528+T531+T621+T650+T680+T687+T713+T748+T793+T841+T856</f>
        <v>99.133658350000005</v>
      </c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R527" s="224" t="s">
        <v>82</v>
      </c>
      <c r="AT527" s="225" t="s">
        <v>74</v>
      </c>
      <c r="AU527" s="225" t="s">
        <v>75</v>
      </c>
      <c r="AY527" s="224" t="s">
        <v>160</v>
      </c>
      <c r="BK527" s="226">
        <f>BK528+BK531+BK621+BK650+BK680+BK687+BK713+BK748+BK793+BK841+BK856</f>
        <v>0</v>
      </c>
    </row>
    <row r="528" s="12" customFormat="1" ht="22.8" customHeight="1">
      <c r="A528" s="12"/>
      <c r="B528" s="213"/>
      <c r="C528" s="214"/>
      <c r="D528" s="215" t="s">
        <v>74</v>
      </c>
      <c r="E528" s="227" t="s">
        <v>871</v>
      </c>
      <c r="F528" s="227" t="s">
        <v>872</v>
      </c>
      <c r="G528" s="214"/>
      <c r="H528" s="214"/>
      <c r="I528" s="217"/>
      <c r="J528" s="228">
        <f>BK528</f>
        <v>0</v>
      </c>
      <c r="K528" s="214"/>
      <c r="L528" s="219"/>
      <c r="M528" s="220"/>
      <c r="N528" s="221"/>
      <c r="O528" s="221"/>
      <c r="P528" s="222">
        <f>SUM(P529:P530)</f>
        <v>0</v>
      </c>
      <c r="Q528" s="221"/>
      <c r="R528" s="222">
        <f>SUM(R529:R530)</f>
        <v>0</v>
      </c>
      <c r="S528" s="221"/>
      <c r="T528" s="223">
        <f>SUM(T529:T530)</f>
        <v>0.028297500000000003</v>
      </c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R528" s="224" t="s">
        <v>82</v>
      </c>
      <c r="AT528" s="225" t="s">
        <v>74</v>
      </c>
      <c r="AU528" s="225" t="s">
        <v>82</v>
      </c>
      <c r="AY528" s="224" t="s">
        <v>160</v>
      </c>
      <c r="BK528" s="226">
        <f>SUM(BK529:BK530)</f>
        <v>0</v>
      </c>
    </row>
    <row r="529" s="2" customFormat="1" ht="48" customHeight="1">
      <c r="A529" s="39"/>
      <c r="B529" s="40"/>
      <c r="C529" s="229" t="s">
        <v>873</v>
      </c>
      <c r="D529" s="229" t="s">
        <v>162</v>
      </c>
      <c r="E529" s="230" t="s">
        <v>874</v>
      </c>
      <c r="F529" s="231" t="s">
        <v>875</v>
      </c>
      <c r="G529" s="232" t="s">
        <v>222</v>
      </c>
      <c r="H529" s="233">
        <v>16.170000000000002</v>
      </c>
      <c r="I529" s="234"/>
      <c r="J529" s="235">
        <f>ROUND(I529*H529,2)</f>
        <v>0</v>
      </c>
      <c r="K529" s="231" t="s">
        <v>166</v>
      </c>
      <c r="L529" s="45"/>
      <c r="M529" s="236" t="s">
        <v>19</v>
      </c>
      <c r="N529" s="237" t="s">
        <v>46</v>
      </c>
      <c r="O529" s="85"/>
      <c r="P529" s="238">
        <f>O529*H529</f>
        <v>0</v>
      </c>
      <c r="Q529" s="238">
        <v>0</v>
      </c>
      <c r="R529" s="238">
        <f>Q529*H529</f>
        <v>0</v>
      </c>
      <c r="S529" s="238">
        <v>0.00175</v>
      </c>
      <c r="T529" s="239">
        <f>S529*H529</f>
        <v>0.028297500000000003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240" t="s">
        <v>167</v>
      </c>
      <c r="AT529" s="240" t="s">
        <v>162</v>
      </c>
      <c r="AU529" s="240" t="s">
        <v>84</v>
      </c>
      <c r="AY529" s="18" t="s">
        <v>160</v>
      </c>
      <c r="BE529" s="241">
        <f>IF(N529="základní",J529,0)</f>
        <v>0</v>
      </c>
      <c r="BF529" s="241">
        <f>IF(N529="snížená",J529,0)</f>
        <v>0</v>
      </c>
      <c r="BG529" s="241">
        <f>IF(N529="zákl. přenesená",J529,0)</f>
        <v>0</v>
      </c>
      <c r="BH529" s="241">
        <f>IF(N529="sníž. přenesená",J529,0)</f>
        <v>0</v>
      </c>
      <c r="BI529" s="241">
        <f>IF(N529="nulová",J529,0)</f>
        <v>0</v>
      </c>
      <c r="BJ529" s="18" t="s">
        <v>82</v>
      </c>
      <c r="BK529" s="241">
        <f>ROUND(I529*H529,2)</f>
        <v>0</v>
      </c>
      <c r="BL529" s="18" t="s">
        <v>167</v>
      </c>
      <c r="BM529" s="240" t="s">
        <v>876</v>
      </c>
    </row>
    <row r="530" s="13" customFormat="1">
      <c r="A530" s="13"/>
      <c r="B530" s="242"/>
      <c r="C530" s="243"/>
      <c r="D530" s="244" t="s">
        <v>169</v>
      </c>
      <c r="E530" s="245" t="s">
        <v>19</v>
      </c>
      <c r="F530" s="246" t="s">
        <v>877</v>
      </c>
      <c r="G530" s="243"/>
      <c r="H530" s="247">
        <v>16.170000000000002</v>
      </c>
      <c r="I530" s="248"/>
      <c r="J530" s="243"/>
      <c r="K530" s="243"/>
      <c r="L530" s="249"/>
      <c r="M530" s="250"/>
      <c r="N530" s="251"/>
      <c r="O530" s="251"/>
      <c r="P530" s="251"/>
      <c r="Q530" s="251"/>
      <c r="R530" s="251"/>
      <c r="S530" s="251"/>
      <c r="T530" s="252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53" t="s">
        <v>169</v>
      </c>
      <c r="AU530" s="253" t="s">
        <v>84</v>
      </c>
      <c r="AV530" s="13" t="s">
        <v>84</v>
      </c>
      <c r="AW530" s="13" t="s">
        <v>37</v>
      </c>
      <c r="AX530" s="13" t="s">
        <v>82</v>
      </c>
      <c r="AY530" s="253" t="s">
        <v>160</v>
      </c>
    </row>
    <row r="531" s="12" customFormat="1" ht="22.8" customHeight="1">
      <c r="A531" s="12"/>
      <c r="B531" s="213"/>
      <c r="C531" s="214"/>
      <c r="D531" s="215" t="s">
        <v>74</v>
      </c>
      <c r="E531" s="227" t="s">
        <v>878</v>
      </c>
      <c r="F531" s="227" t="s">
        <v>879</v>
      </c>
      <c r="G531" s="214"/>
      <c r="H531" s="214"/>
      <c r="I531" s="217"/>
      <c r="J531" s="228">
        <f>BK531</f>
        <v>0</v>
      </c>
      <c r="K531" s="214"/>
      <c r="L531" s="219"/>
      <c r="M531" s="220"/>
      <c r="N531" s="221"/>
      <c r="O531" s="221"/>
      <c r="P531" s="222">
        <f>SUM(P532:P620)</f>
        <v>0</v>
      </c>
      <c r="Q531" s="221"/>
      <c r="R531" s="222">
        <f>SUM(R532:R620)</f>
        <v>59.853915300000004</v>
      </c>
      <c r="S531" s="221"/>
      <c r="T531" s="223">
        <f>SUM(T532:T620)</f>
        <v>74.441180000000017</v>
      </c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R531" s="224" t="s">
        <v>82</v>
      </c>
      <c r="AT531" s="225" t="s">
        <v>74</v>
      </c>
      <c r="AU531" s="225" t="s">
        <v>82</v>
      </c>
      <c r="AY531" s="224" t="s">
        <v>160</v>
      </c>
      <c r="BK531" s="226">
        <f>SUM(BK532:BK620)</f>
        <v>0</v>
      </c>
    </row>
    <row r="532" s="2" customFormat="1" ht="36" customHeight="1">
      <c r="A532" s="39"/>
      <c r="B532" s="40"/>
      <c r="C532" s="229" t="s">
        <v>880</v>
      </c>
      <c r="D532" s="229" t="s">
        <v>162</v>
      </c>
      <c r="E532" s="230" t="s">
        <v>881</v>
      </c>
      <c r="F532" s="231" t="s">
        <v>882</v>
      </c>
      <c r="G532" s="232" t="s">
        <v>165</v>
      </c>
      <c r="H532" s="233">
        <v>103.79000000000001</v>
      </c>
      <c r="I532" s="234"/>
      <c r="J532" s="235">
        <f>ROUND(I532*H532,2)</f>
        <v>0</v>
      </c>
      <c r="K532" s="231" t="s">
        <v>166</v>
      </c>
      <c r="L532" s="45"/>
      <c r="M532" s="236" t="s">
        <v>19</v>
      </c>
      <c r="N532" s="237" t="s">
        <v>46</v>
      </c>
      <c r="O532" s="85"/>
      <c r="P532" s="238">
        <f>O532*H532</f>
        <v>0</v>
      </c>
      <c r="Q532" s="238">
        <v>0.00122</v>
      </c>
      <c r="R532" s="238">
        <f>Q532*H532</f>
        <v>0.12662380000000001</v>
      </c>
      <c r="S532" s="238">
        <v>0</v>
      </c>
      <c r="T532" s="239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40" t="s">
        <v>167</v>
      </c>
      <c r="AT532" s="240" t="s">
        <v>162</v>
      </c>
      <c r="AU532" s="240" t="s">
        <v>84</v>
      </c>
      <c r="AY532" s="18" t="s">
        <v>160</v>
      </c>
      <c r="BE532" s="241">
        <f>IF(N532="základní",J532,0)</f>
        <v>0</v>
      </c>
      <c r="BF532" s="241">
        <f>IF(N532="snížená",J532,0)</f>
        <v>0</v>
      </c>
      <c r="BG532" s="241">
        <f>IF(N532="zákl. přenesená",J532,0)</f>
        <v>0</v>
      </c>
      <c r="BH532" s="241">
        <f>IF(N532="sníž. přenesená",J532,0)</f>
        <v>0</v>
      </c>
      <c r="BI532" s="241">
        <f>IF(N532="nulová",J532,0)</f>
        <v>0</v>
      </c>
      <c r="BJ532" s="18" t="s">
        <v>82</v>
      </c>
      <c r="BK532" s="241">
        <f>ROUND(I532*H532,2)</f>
        <v>0</v>
      </c>
      <c r="BL532" s="18" t="s">
        <v>167</v>
      </c>
      <c r="BM532" s="240" t="s">
        <v>883</v>
      </c>
    </row>
    <row r="533" s="13" customFormat="1">
      <c r="A533" s="13"/>
      <c r="B533" s="242"/>
      <c r="C533" s="243"/>
      <c r="D533" s="244" t="s">
        <v>169</v>
      </c>
      <c r="E533" s="245" t="s">
        <v>19</v>
      </c>
      <c r="F533" s="246" t="s">
        <v>884</v>
      </c>
      <c r="G533" s="243"/>
      <c r="H533" s="247">
        <v>103.79000000000001</v>
      </c>
      <c r="I533" s="248"/>
      <c r="J533" s="243"/>
      <c r="K533" s="243"/>
      <c r="L533" s="249"/>
      <c r="M533" s="250"/>
      <c r="N533" s="251"/>
      <c r="O533" s="251"/>
      <c r="P533" s="251"/>
      <c r="Q533" s="251"/>
      <c r="R533" s="251"/>
      <c r="S533" s="251"/>
      <c r="T533" s="252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53" t="s">
        <v>169</v>
      </c>
      <c r="AU533" s="253" t="s">
        <v>84</v>
      </c>
      <c r="AV533" s="13" t="s">
        <v>84</v>
      </c>
      <c r="AW533" s="13" t="s">
        <v>37</v>
      </c>
      <c r="AX533" s="13" t="s">
        <v>82</v>
      </c>
      <c r="AY533" s="253" t="s">
        <v>160</v>
      </c>
    </row>
    <row r="534" s="2" customFormat="1" ht="36" customHeight="1">
      <c r="A534" s="39"/>
      <c r="B534" s="40"/>
      <c r="C534" s="229" t="s">
        <v>885</v>
      </c>
      <c r="D534" s="229" t="s">
        <v>162</v>
      </c>
      <c r="E534" s="230" t="s">
        <v>886</v>
      </c>
      <c r="F534" s="231" t="s">
        <v>887</v>
      </c>
      <c r="G534" s="232" t="s">
        <v>236</v>
      </c>
      <c r="H534" s="233">
        <v>74</v>
      </c>
      <c r="I534" s="234"/>
      <c r="J534" s="235">
        <f>ROUND(I534*H534,2)</f>
        <v>0</v>
      </c>
      <c r="K534" s="231" t="s">
        <v>166</v>
      </c>
      <c r="L534" s="45"/>
      <c r="M534" s="236" t="s">
        <v>19</v>
      </c>
      <c r="N534" s="237" t="s">
        <v>46</v>
      </c>
      <c r="O534" s="85"/>
      <c r="P534" s="238">
        <f>O534*H534</f>
        <v>0</v>
      </c>
      <c r="Q534" s="238">
        <v>0.0026700000000000001</v>
      </c>
      <c r="R534" s="238">
        <f>Q534*H534</f>
        <v>0.19758000000000001</v>
      </c>
      <c r="S534" s="238">
        <v>0</v>
      </c>
      <c r="T534" s="239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40" t="s">
        <v>167</v>
      </c>
      <c r="AT534" s="240" t="s">
        <v>162</v>
      </c>
      <c r="AU534" s="240" t="s">
        <v>84</v>
      </c>
      <c r="AY534" s="18" t="s">
        <v>160</v>
      </c>
      <c r="BE534" s="241">
        <f>IF(N534="základní",J534,0)</f>
        <v>0</v>
      </c>
      <c r="BF534" s="241">
        <f>IF(N534="snížená",J534,0)</f>
        <v>0</v>
      </c>
      <c r="BG534" s="241">
        <f>IF(N534="zákl. přenesená",J534,0)</f>
        <v>0</v>
      </c>
      <c r="BH534" s="241">
        <f>IF(N534="sníž. přenesená",J534,0)</f>
        <v>0</v>
      </c>
      <c r="BI534" s="241">
        <f>IF(N534="nulová",J534,0)</f>
        <v>0</v>
      </c>
      <c r="BJ534" s="18" t="s">
        <v>82</v>
      </c>
      <c r="BK534" s="241">
        <f>ROUND(I534*H534,2)</f>
        <v>0</v>
      </c>
      <c r="BL534" s="18" t="s">
        <v>167</v>
      </c>
      <c r="BM534" s="240" t="s">
        <v>888</v>
      </c>
    </row>
    <row r="535" s="13" customFormat="1">
      <c r="A535" s="13"/>
      <c r="B535" s="242"/>
      <c r="C535" s="243"/>
      <c r="D535" s="244" t="s">
        <v>169</v>
      </c>
      <c r="E535" s="245" t="s">
        <v>19</v>
      </c>
      <c r="F535" s="246" t="s">
        <v>889</v>
      </c>
      <c r="G535" s="243"/>
      <c r="H535" s="247">
        <v>74</v>
      </c>
      <c r="I535" s="248"/>
      <c r="J535" s="243"/>
      <c r="K535" s="243"/>
      <c r="L535" s="249"/>
      <c r="M535" s="250"/>
      <c r="N535" s="251"/>
      <c r="O535" s="251"/>
      <c r="P535" s="251"/>
      <c r="Q535" s="251"/>
      <c r="R535" s="251"/>
      <c r="S535" s="251"/>
      <c r="T535" s="252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53" t="s">
        <v>169</v>
      </c>
      <c r="AU535" s="253" t="s">
        <v>84</v>
      </c>
      <c r="AV535" s="13" t="s">
        <v>84</v>
      </c>
      <c r="AW535" s="13" t="s">
        <v>37</v>
      </c>
      <c r="AX535" s="13" t="s">
        <v>82</v>
      </c>
      <c r="AY535" s="253" t="s">
        <v>160</v>
      </c>
    </row>
    <row r="536" s="2" customFormat="1" ht="48" customHeight="1">
      <c r="A536" s="39"/>
      <c r="B536" s="40"/>
      <c r="C536" s="229" t="s">
        <v>890</v>
      </c>
      <c r="D536" s="229" t="s">
        <v>162</v>
      </c>
      <c r="E536" s="230" t="s">
        <v>891</v>
      </c>
      <c r="F536" s="231" t="s">
        <v>892</v>
      </c>
      <c r="G536" s="232" t="s">
        <v>236</v>
      </c>
      <c r="H536" s="233">
        <v>300</v>
      </c>
      <c r="I536" s="234"/>
      <c r="J536" s="235">
        <f>ROUND(I536*H536,2)</f>
        <v>0</v>
      </c>
      <c r="K536" s="231" t="s">
        <v>166</v>
      </c>
      <c r="L536" s="45"/>
      <c r="M536" s="236" t="s">
        <v>19</v>
      </c>
      <c r="N536" s="237" t="s">
        <v>46</v>
      </c>
      <c r="O536" s="85"/>
      <c r="P536" s="238">
        <f>O536*H536</f>
        <v>0</v>
      </c>
      <c r="Q536" s="238">
        <v>0</v>
      </c>
      <c r="R536" s="238">
        <f>Q536*H536</f>
        <v>0</v>
      </c>
      <c r="S536" s="238">
        <v>0</v>
      </c>
      <c r="T536" s="239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40" t="s">
        <v>167</v>
      </c>
      <c r="AT536" s="240" t="s">
        <v>162</v>
      </c>
      <c r="AU536" s="240" t="s">
        <v>84</v>
      </c>
      <c r="AY536" s="18" t="s">
        <v>160</v>
      </c>
      <c r="BE536" s="241">
        <f>IF(N536="základní",J536,0)</f>
        <v>0</v>
      </c>
      <c r="BF536" s="241">
        <f>IF(N536="snížená",J536,0)</f>
        <v>0</v>
      </c>
      <c r="BG536" s="241">
        <f>IF(N536="zákl. přenesená",J536,0)</f>
        <v>0</v>
      </c>
      <c r="BH536" s="241">
        <f>IF(N536="sníž. přenesená",J536,0)</f>
        <v>0</v>
      </c>
      <c r="BI536" s="241">
        <f>IF(N536="nulová",J536,0)</f>
        <v>0</v>
      </c>
      <c r="BJ536" s="18" t="s">
        <v>82</v>
      </c>
      <c r="BK536" s="241">
        <f>ROUND(I536*H536,2)</f>
        <v>0</v>
      </c>
      <c r="BL536" s="18" t="s">
        <v>167</v>
      </c>
      <c r="BM536" s="240" t="s">
        <v>893</v>
      </c>
    </row>
    <row r="537" s="13" customFormat="1">
      <c r="A537" s="13"/>
      <c r="B537" s="242"/>
      <c r="C537" s="243"/>
      <c r="D537" s="244" t="s">
        <v>169</v>
      </c>
      <c r="E537" s="245" t="s">
        <v>19</v>
      </c>
      <c r="F537" s="246" t="s">
        <v>894</v>
      </c>
      <c r="G537" s="243"/>
      <c r="H537" s="247">
        <v>300</v>
      </c>
      <c r="I537" s="248"/>
      <c r="J537" s="243"/>
      <c r="K537" s="243"/>
      <c r="L537" s="249"/>
      <c r="M537" s="250"/>
      <c r="N537" s="251"/>
      <c r="O537" s="251"/>
      <c r="P537" s="251"/>
      <c r="Q537" s="251"/>
      <c r="R537" s="251"/>
      <c r="S537" s="251"/>
      <c r="T537" s="252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53" t="s">
        <v>169</v>
      </c>
      <c r="AU537" s="253" t="s">
        <v>84</v>
      </c>
      <c r="AV537" s="13" t="s">
        <v>84</v>
      </c>
      <c r="AW537" s="13" t="s">
        <v>37</v>
      </c>
      <c r="AX537" s="13" t="s">
        <v>82</v>
      </c>
      <c r="AY537" s="253" t="s">
        <v>160</v>
      </c>
    </row>
    <row r="538" s="2" customFormat="1" ht="24" customHeight="1">
      <c r="A538" s="39"/>
      <c r="B538" s="40"/>
      <c r="C538" s="229" t="s">
        <v>895</v>
      </c>
      <c r="D538" s="229" t="s">
        <v>162</v>
      </c>
      <c r="E538" s="230" t="s">
        <v>896</v>
      </c>
      <c r="F538" s="231" t="s">
        <v>897</v>
      </c>
      <c r="G538" s="232" t="s">
        <v>898</v>
      </c>
      <c r="H538" s="233">
        <v>1</v>
      </c>
      <c r="I538" s="234"/>
      <c r="J538" s="235">
        <f>ROUND(I538*H538,2)</f>
        <v>0</v>
      </c>
      <c r="K538" s="231" t="s">
        <v>19</v>
      </c>
      <c r="L538" s="45"/>
      <c r="M538" s="236" t="s">
        <v>19</v>
      </c>
      <c r="N538" s="237" t="s">
        <v>46</v>
      </c>
      <c r="O538" s="85"/>
      <c r="P538" s="238">
        <f>O538*H538</f>
        <v>0</v>
      </c>
      <c r="Q538" s="238">
        <v>0</v>
      </c>
      <c r="R538" s="238">
        <f>Q538*H538</f>
        <v>0</v>
      </c>
      <c r="S538" s="238">
        <v>0</v>
      </c>
      <c r="T538" s="239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40" t="s">
        <v>167</v>
      </c>
      <c r="AT538" s="240" t="s">
        <v>162</v>
      </c>
      <c r="AU538" s="240" t="s">
        <v>84</v>
      </c>
      <c r="AY538" s="18" t="s">
        <v>160</v>
      </c>
      <c r="BE538" s="241">
        <f>IF(N538="základní",J538,0)</f>
        <v>0</v>
      </c>
      <c r="BF538" s="241">
        <f>IF(N538="snížená",J538,0)</f>
        <v>0</v>
      </c>
      <c r="BG538" s="241">
        <f>IF(N538="zákl. přenesená",J538,0)</f>
        <v>0</v>
      </c>
      <c r="BH538" s="241">
        <f>IF(N538="sníž. přenesená",J538,0)</f>
        <v>0</v>
      </c>
      <c r="BI538" s="241">
        <f>IF(N538="nulová",J538,0)</f>
        <v>0</v>
      </c>
      <c r="BJ538" s="18" t="s">
        <v>82</v>
      </c>
      <c r="BK538" s="241">
        <f>ROUND(I538*H538,2)</f>
        <v>0</v>
      </c>
      <c r="BL538" s="18" t="s">
        <v>167</v>
      </c>
      <c r="BM538" s="240" t="s">
        <v>899</v>
      </c>
    </row>
    <row r="539" s="2" customFormat="1" ht="24" customHeight="1">
      <c r="A539" s="39"/>
      <c r="B539" s="40"/>
      <c r="C539" s="229" t="s">
        <v>900</v>
      </c>
      <c r="D539" s="229" t="s">
        <v>162</v>
      </c>
      <c r="E539" s="230" t="s">
        <v>901</v>
      </c>
      <c r="F539" s="231" t="s">
        <v>902</v>
      </c>
      <c r="G539" s="232" t="s">
        <v>898</v>
      </c>
      <c r="H539" s="233">
        <v>1</v>
      </c>
      <c r="I539" s="234"/>
      <c r="J539" s="235">
        <f>ROUND(I539*H539,2)</f>
        <v>0</v>
      </c>
      <c r="K539" s="231" t="s">
        <v>19</v>
      </c>
      <c r="L539" s="45"/>
      <c r="M539" s="236" t="s">
        <v>19</v>
      </c>
      <c r="N539" s="237" t="s">
        <v>46</v>
      </c>
      <c r="O539" s="85"/>
      <c r="P539" s="238">
        <f>O539*H539</f>
        <v>0</v>
      </c>
      <c r="Q539" s="238">
        <v>0</v>
      </c>
      <c r="R539" s="238">
        <f>Q539*H539</f>
        <v>0</v>
      </c>
      <c r="S539" s="238">
        <v>0</v>
      </c>
      <c r="T539" s="239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40" t="s">
        <v>167</v>
      </c>
      <c r="AT539" s="240" t="s">
        <v>162</v>
      </c>
      <c r="AU539" s="240" t="s">
        <v>84</v>
      </c>
      <c r="AY539" s="18" t="s">
        <v>160</v>
      </c>
      <c r="BE539" s="241">
        <f>IF(N539="základní",J539,0)</f>
        <v>0</v>
      </c>
      <c r="BF539" s="241">
        <f>IF(N539="snížená",J539,0)</f>
        <v>0</v>
      </c>
      <c r="BG539" s="241">
        <f>IF(N539="zákl. přenesená",J539,0)</f>
        <v>0</v>
      </c>
      <c r="BH539" s="241">
        <f>IF(N539="sníž. přenesená",J539,0)</f>
        <v>0</v>
      </c>
      <c r="BI539" s="241">
        <f>IF(N539="nulová",J539,0)</f>
        <v>0</v>
      </c>
      <c r="BJ539" s="18" t="s">
        <v>82</v>
      </c>
      <c r="BK539" s="241">
        <f>ROUND(I539*H539,2)</f>
        <v>0</v>
      </c>
      <c r="BL539" s="18" t="s">
        <v>167</v>
      </c>
      <c r="BM539" s="240" t="s">
        <v>903</v>
      </c>
    </row>
    <row r="540" s="2" customFormat="1" ht="36" customHeight="1">
      <c r="A540" s="39"/>
      <c r="B540" s="40"/>
      <c r="C540" s="229" t="s">
        <v>904</v>
      </c>
      <c r="D540" s="229" t="s">
        <v>162</v>
      </c>
      <c r="E540" s="230" t="s">
        <v>905</v>
      </c>
      <c r="F540" s="231" t="s">
        <v>906</v>
      </c>
      <c r="G540" s="232" t="s">
        <v>279</v>
      </c>
      <c r="H540" s="233">
        <v>1817.8</v>
      </c>
      <c r="I540" s="234"/>
      <c r="J540" s="235">
        <f>ROUND(I540*H540,2)</f>
        <v>0</v>
      </c>
      <c r="K540" s="231" t="s">
        <v>166</v>
      </c>
      <c r="L540" s="45"/>
      <c r="M540" s="236" t="s">
        <v>19</v>
      </c>
      <c r="N540" s="237" t="s">
        <v>46</v>
      </c>
      <c r="O540" s="85"/>
      <c r="P540" s="238">
        <f>O540*H540</f>
        <v>0</v>
      </c>
      <c r="Q540" s="238">
        <v>0</v>
      </c>
      <c r="R540" s="238">
        <f>Q540*H540</f>
        <v>0</v>
      </c>
      <c r="S540" s="238">
        <v>0.014</v>
      </c>
      <c r="T540" s="239">
        <f>S540*H540</f>
        <v>25.449200000000001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40" t="s">
        <v>167</v>
      </c>
      <c r="AT540" s="240" t="s">
        <v>162</v>
      </c>
      <c r="AU540" s="240" t="s">
        <v>84</v>
      </c>
      <c r="AY540" s="18" t="s">
        <v>160</v>
      </c>
      <c r="BE540" s="241">
        <f>IF(N540="základní",J540,0)</f>
        <v>0</v>
      </c>
      <c r="BF540" s="241">
        <f>IF(N540="snížená",J540,0)</f>
        <v>0</v>
      </c>
      <c r="BG540" s="241">
        <f>IF(N540="zákl. přenesená",J540,0)</f>
        <v>0</v>
      </c>
      <c r="BH540" s="241">
        <f>IF(N540="sníž. přenesená",J540,0)</f>
        <v>0</v>
      </c>
      <c r="BI540" s="241">
        <f>IF(N540="nulová",J540,0)</f>
        <v>0</v>
      </c>
      <c r="BJ540" s="18" t="s">
        <v>82</v>
      </c>
      <c r="BK540" s="241">
        <f>ROUND(I540*H540,2)</f>
        <v>0</v>
      </c>
      <c r="BL540" s="18" t="s">
        <v>167</v>
      </c>
      <c r="BM540" s="240" t="s">
        <v>907</v>
      </c>
    </row>
    <row r="541" s="13" customFormat="1">
      <c r="A541" s="13"/>
      <c r="B541" s="242"/>
      <c r="C541" s="243"/>
      <c r="D541" s="244" t="s">
        <v>169</v>
      </c>
      <c r="E541" s="245" t="s">
        <v>19</v>
      </c>
      <c r="F541" s="246" t="s">
        <v>908</v>
      </c>
      <c r="G541" s="243"/>
      <c r="H541" s="247">
        <v>303.39999999999998</v>
      </c>
      <c r="I541" s="248"/>
      <c r="J541" s="243"/>
      <c r="K541" s="243"/>
      <c r="L541" s="249"/>
      <c r="M541" s="250"/>
      <c r="N541" s="251"/>
      <c r="O541" s="251"/>
      <c r="P541" s="251"/>
      <c r="Q541" s="251"/>
      <c r="R541" s="251"/>
      <c r="S541" s="251"/>
      <c r="T541" s="252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53" t="s">
        <v>169</v>
      </c>
      <c r="AU541" s="253" t="s">
        <v>84</v>
      </c>
      <c r="AV541" s="13" t="s">
        <v>84</v>
      </c>
      <c r="AW541" s="13" t="s">
        <v>37</v>
      </c>
      <c r="AX541" s="13" t="s">
        <v>75</v>
      </c>
      <c r="AY541" s="253" t="s">
        <v>160</v>
      </c>
    </row>
    <row r="542" s="13" customFormat="1">
      <c r="A542" s="13"/>
      <c r="B542" s="242"/>
      <c r="C542" s="243"/>
      <c r="D542" s="244" t="s">
        <v>169</v>
      </c>
      <c r="E542" s="245" t="s">
        <v>19</v>
      </c>
      <c r="F542" s="246" t="s">
        <v>909</v>
      </c>
      <c r="G542" s="243"/>
      <c r="H542" s="247">
        <v>8</v>
      </c>
      <c r="I542" s="248"/>
      <c r="J542" s="243"/>
      <c r="K542" s="243"/>
      <c r="L542" s="249"/>
      <c r="M542" s="250"/>
      <c r="N542" s="251"/>
      <c r="O542" s="251"/>
      <c r="P542" s="251"/>
      <c r="Q542" s="251"/>
      <c r="R542" s="251"/>
      <c r="S542" s="251"/>
      <c r="T542" s="252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53" t="s">
        <v>169</v>
      </c>
      <c r="AU542" s="253" t="s">
        <v>84</v>
      </c>
      <c r="AV542" s="13" t="s">
        <v>84</v>
      </c>
      <c r="AW542" s="13" t="s">
        <v>37</v>
      </c>
      <c r="AX542" s="13" t="s">
        <v>75</v>
      </c>
      <c r="AY542" s="253" t="s">
        <v>160</v>
      </c>
    </row>
    <row r="543" s="13" customFormat="1">
      <c r="A543" s="13"/>
      <c r="B543" s="242"/>
      <c r="C543" s="243"/>
      <c r="D543" s="244" t="s">
        <v>169</v>
      </c>
      <c r="E543" s="245" t="s">
        <v>19</v>
      </c>
      <c r="F543" s="246" t="s">
        <v>910</v>
      </c>
      <c r="G543" s="243"/>
      <c r="H543" s="247">
        <v>340</v>
      </c>
      <c r="I543" s="248"/>
      <c r="J543" s="243"/>
      <c r="K543" s="243"/>
      <c r="L543" s="249"/>
      <c r="M543" s="250"/>
      <c r="N543" s="251"/>
      <c r="O543" s="251"/>
      <c r="P543" s="251"/>
      <c r="Q543" s="251"/>
      <c r="R543" s="251"/>
      <c r="S543" s="251"/>
      <c r="T543" s="252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53" t="s">
        <v>169</v>
      </c>
      <c r="AU543" s="253" t="s">
        <v>84</v>
      </c>
      <c r="AV543" s="13" t="s">
        <v>84</v>
      </c>
      <c r="AW543" s="13" t="s">
        <v>37</v>
      </c>
      <c r="AX543" s="13" t="s">
        <v>75</v>
      </c>
      <c r="AY543" s="253" t="s">
        <v>160</v>
      </c>
    </row>
    <row r="544" s="13" customFormat="1">
      <c r="A544" s="13"/>
      <c r="B544" s="242"/>
      <c r="C544" s="243"/>
      <c r="D544" s="244" t="s">
        <v>169</v>
      </c>
      <c r="E544" s="245" t="s">
        <v>19</v>
      </c>
      <c r="F544" s="246" t="s">
        <v>911</v>
      </c>
      <c r="G544" s="243"/>
      <c r="H544" s="247">
        <v>56</v>
      </c>
      <c r="I544" s="248"/>
      <c r="J544" s="243"/>
      <c r="K544" s="243"/>
      <c r="L544" s="249"/>
      <c r="M544" s="250"/>
      <c r="N544" s="251"/>
      <c r="O544" s="251"/>
      <c r="P544" s="251"/>
      <c r="Q544" s="251"/>
      <c r="R544" s="251"/>
      <c r="S544" s="251"/>
      <c r="T544" s="252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53" t="s">
        <v>169</v>
      </c>
      <c r="AU544" s="253" t="s">
        <v>84</v>
      </c>
      <c r="AV544" s="13" t="s">
        <v>84</v>
      </c>
      <c r="AW544" s="13" t="s">
        <v>37</v>
      </c>
      <c r="AX544" s="13" t="s">
        <v>75</v>
      </c>
      <c r="AY544" s="253" t="s">
        <v>160</v>
      </c>
    </row>
    <row r="545" s="13" customFormat="1">
      <c r="A545" s="13"/>
      <c r="B545" s="242"/>
      <c r="C545" s="243"/>
      <c r="D545" s="244" t="s">
        <v>169</v>
      </c>
      <c r="E545" s="245" t="s">
        <v>19</v>
      </c>
      <c r="F545" s="246" t="s">
        <v>912</v>
      </c>
      <c r="G545" s="243"/>
      <c r="H545" s="247">
        <v>159.19999999999999</v>
      </c>
      <c r="I545" s="248"/>
      <c r="J545" s="243"/>
      <c r="K545" s="243"/>
      <c r="L545" s="249"/>
      <c r="M545" s="250"/>
      <c r="N545" s="251"/>
      <c r="O545" s="251"/>
      <c r="P545" s="251"/>
      <c r="Q545" s="251"/>
      <c r="R545" s="251"/>
      <c r="S545" s="251"/>
      <c r="T545" s="252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53" t="s">
        <v>169</v>
      </c>
      <c r="AU545" s="253" t="s">
        <v>84</v>
      </c>
      <c r="AV545" s="13" t="s">
        <v>84</v>
      </c>
      <c r="AW545" s="13" t="s">
        <v>37</v>
      </c>
      <c r="AX545" s="13" t="s">
        <v>75</v>
      </c>
      <c r="AY545" s="253" t="s">
        <v>160</v>
      </c>
    </row>
    <row r="546" s="13" customFormat="1">
      <c r="A546" s="13"/>
      <c r="B546" s="242"/>
      <c r="C546" s="243"/>
      <c r="D546" s="244" t="s">
        <v>169</v>
      </c>
      <c r="E546" s="245" t="s">
        <v>19</v>
      </c>
      <c r="F546" s="246" t="s">
        <v>913</v>
      </c>
      <c r="G546" s="243"/>
      <c r="H546" s="247">
        <v>108.8</v>
      </c>
      <c r="I546" s="248"/>
      <c r="J546" s="243"/>
      <c r="K546" s="243"/>
      <c r="L546" s="249"/>
      <c r="M546" s="250"/>
      <c r="N546" s="251"/>
      <c r="O546" s="251"/>
      <c r="P546" s="251"/>
      <c r="Q546" s="251"/>
      <c r="R546" s="251"/>
      <c r="S546" s="251"/>
      <c r="T546" s="252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53" t="s">
        <v>169</v>
      </c>
      <c r="AU546" s="253" t="s">
        <v>84</v>
      </c>
      <c r="AV546" s="13" t="s">
        <v>84</v>
      </c>
      <c r="AW546" s="13" t="s">
        <v>37</v>
      </c>
      <c r="AX546" s="13" t="s">
        <v>75</v>
      </c>
      <c r="AY546" s="253" t="s">
        <v>160</v>
      </c>
    </row>
    <row r="547" s="13" customFormat="1">
      <c r="A547" s="13"/>
      <c r="B547" s="242"/>
      <c r="C547" s="243"/>
      <c r="D547" s="244" t="s">
        <v>169</v>
      </c>
      <c r="E547" s="245" t="s">
        <v>19</v>
      </c>
      <c r="F547" s="246" t="s">
        <v>914</v>
      </c>
      <c r="G547" s="243"/>
      <c r="H547" s="247">
        <v>44</v>
      </c>
      <c r="I547" s="248"/>
      <c r="J547" s="243"/>
      <c r="K547" s="243"/>
      <c r="L547" s="249"/>
      <c r="M547" s="250"/>
      <c r="N547" s="251"/>
      <c r="O547" s="251"/>
      <c r="P547" s="251"/>
      <c r="Q547" s="251"/>
      <c r="R547" s="251"/>
      <c r="S547" s="251"/>
      <c r="T547" s="252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53" t="s">
        <v>169</v>
      </c>
      <c r="AU547" s="253" t="s">
        <v>84</v>
      </c>
      <c r="AV547" s="13" t="s">
        <v>84</v>
      </c>
      <c r="AW547" s="13" t="s">
        <v>37</v>
      </c>
      <c r="AX547" s="13" t="s">
        <v>75</v>
      </c>
      <c r="AY547" s="253" t="s">
        <v>160</v>
      </c>
    </row>
    <row r="548" s="13" customFormat="1">
      <c r="A548" s="13"/>
      <c r="B548" s="242"/>
      <c r="C548" s="243"/>
      <c r="D548" s="244" t="s">
        <v>169</v>
      </c>
      <c r="E548" s="245" t="s">
        <v>19</v>
      </c>
      <c r="F548" s="246" t="s">
        <v>915</v>
      </c>
      <c r="G548" s="243"/>
      <c r="H548" s="247">
        <v>798.39999999999998</v>
      </c>
      <c r="I548" s="248"/>
      <c r="J548" s="243"/>
      <c r="K548" s="243"/>
      <c r="L548" s="249"/>
      <c r="M548" s="250"/>
      <c r="N548" s="251"/>
      <c r="O548" s="251"/>
      <c r="P548" s="251"/>
      <c r="Q548" s="251"/>
      <c r="R548" s="251"/>
      <c r="S548" s="251"/>
      <c r="T548" s="252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53" t="s">
        <v>169</v>
      </c>
      <c r="AU548" s="253" t="s">
        <v>84</v>
      </c>
      <c r="AV548" s="13" t="s">
        <v>84</v>
      </c>
      <c r="AW548" s="13" t="s">
        <v>37</v>
      </c>
      <c r="AX548" s="13" t="s">
        <v>75</v>
      </c>
      <c r="AY548" s="253" t="s">
        <v>160</v>
      </c>
    </row>
    <row r="549" s="14" customFormat="1">
      <c r="A549" s="14"/>
      <c r="B549" s="264"/>
      <c r="C549" s="265"/>
      <c r="D549" s="244" t="s">
        <v>169</v>
      </c>
      <c r="E549" s="266" t="s">
        <v>19</v>
      </c>
      <c r="F549" s="267" t="s">
        <v>226</v>
      </c>
      <c r="G549" s="265"/>
      <c r="H549" s="268">
        <v>1817.8</v>
      </c>
      <c r="I549" s="269"/>
      <c r="J549" s="265"/>
      <c r="K549" s="265"/>
      <c r="L549" s="270"/>
      <c r="M549" s="271"/>
      <c r="N549" s="272"/>
      <c r="O549" s="272"/>
      <c r="P549" s="272"/>
      <c r="Q549" s="272"/>
      <c r="R549" s="272"/>
      <c r="S549" s="272"/>
      <c r="T549" s="273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74" t="s">
        <v>169</v>
      </c>
      <c r="AU549" s="274" t="s">
        <v>84</v>
      </c>
      <c r="AV549" s="14" t="s">
        <v>167</v>
      </c>
      <c r="AW549" s="14" t="s">
        <v>37</v>
      </c>
      <c r="AX549" s="14" t="s">
        <v>82</v>
      </c>
      <c r="AY549" s="274" t="s">
        <v>160</v>
      </c>
    </row>
    <row r="550" s="2" customFormat="1" ht="36" customHeight="1">
      <c r="A550" s="39"/>
      <c r="B550" s="40"/>
      <c r="C550" s="229" t="s">
        <v>916</v>
      </c>
      <c r="D550" s="229" t="s">
        <v>162</v>
      </c>
      <c r="E550" s="230" t="s">
        <v>917</v>
      </c>
      <c r="F550" s="231" t="s">
        <v>918</v>
      </c>
      <c r="G550" s="232" t="s">
        <v>279</v>
      </c>
      <c r="H550" s="233">
        <v>82.799999999999997</v>
      </c>
      <c r="I550" s="234"/>
      <c r="J550" s="235">
        <f>ROUND(I550*H550,2)</f>
        <v>0</v>
      </c>
      <c r="K550" s="231" t="s">
        <v>166</v>
      </c>
      <c r="L550" s="45"/>
      <c r="M550" s="236" t="s">
        <v>19</v>
      </c>
      <c r="N550" s="237" t="s">
        <v>46</v>
      </c>
      <c r="O550" s="85"/>
      <c r="P550" s="238">
        <f>O550*H550</f>
        <v>0</v>
      </c>
      <c r="Q550" s="238">
        <v>0</v>
      </c>
      <c r="R550" s="238">
        <f>Q550*H550</f>
        <v>0</v>
      </c>
      <c r="S550" s="238">
        <v>0.024</v>
      </c>
      <c r="T550" s="239">
        <f>S550*H550</f>
        <v>1.9872000000000001</v>
      </c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R550" s="240" t="s">
        <v>167</v>
      </c>
      <c r="AT550" s="240" t="s">
        <v>162</v>
      </c>
      <c r="AU550" s="240" t="s">
        <v>84</v>
      </c>
      <c r="AY550" s="18" t="s">
        <v>160</v>
      </c>
      <c r="BE550" s="241">
        <f>IF(N550="základní",J550,0)</f>
        <v>0</v>
      </c>
      <c r="BF550" s="241">
        <f>IF(N550="snížená",J550,0)</f>
        <v>0</v>
      </c>
      <c r="BG550" s="241">
        <f>IF(N550="zákl. přenesená",J550,0)</f>
        <v>0</v>
      </c>
      <c r="BH550" s="241">
        <f>IF(N550="sníž. přenesená",J550,0)</f>
        <v>0</v>
      </c>
      <c r="BI550" s="241">
        <f>IF(N550="nulová",J550,0)</f>
        <v>0</v>
      </c>
      <c r="BJ550" s="18" t="s">
        <v>82</v>
      </c>
      <c r="BK550" s="241">
        <f>ROUND(I550*H550,2)</f>
        <v>0</v>
      </c>
      <c r="BL550" s="18" t="s">
        <v>167</v>
      </c>
      <c r="BM550" s="240" t="s">
        <v>919</v>
      </c>
    </row>
    <row r="551" s="13" customFormat="1">
      <c r="A551" s="13"/>
      <c r="B551" s="242"/>
      <c r="C551" s="243"/>
      <c r="D551" s="244" t="s">
        <v>169</v>
      </c>
      <c r="E551" s="245" t="s">
        <v>19</v>
      </c>
      <c r="F551" s="246" t="s">
        <v>920</v>
      </c>
      <c r="G551" s="243"/>
      <c r="H551" s="247">
        <v>38</v>
      </c>
      <c r="I551" s="248"/>
      <c r="J551" s="243"/>
      <c r="K551" s="243"/>
      <c r="L551" s="249"/>
      <c r="M551" s="250"/>
      <c r="N551" s="251"/>
      <c r="O551" s="251"/>
      <c r="P551" s="251"/>
      <c r="Q551" s="251"/>
      <c r="R551" s="251"/>
      <c r="S551" s="251"/>
      <c r="T551" s="252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53" t="s">
        <v>169</v>
      </c>
      <c r="AU551" s="253" t="s">
        <v>84</v>
      </c>
      <c r="AV551" s="13" t="s">
        <v>84</v>
      </c>
      <c r="AW551" s="13" t="s">
        <v>37</v>
      </c>
      <c r="AX551" s="13" t="s">
        <v>75</v>
      </c>
      <c r="AY551" s="253" t="s">
        <v>160</v>
      </c>
    </row>
    <row r="552" s="13" customFormat="1">
      <c r="A552" s="13"/>
      <c r="B552" s="242"/>
      <c r="C552" s="243"/>
      <c r="D552" s="244" t="s">
        <v>169</v>
      </c>
      <c r="E552" s="245" t="s">
        <v>19</v>
      </c>
      <c r="F552" s="246" t="s">
        <v>921</v>
      </c>
      <c r="G552" s="243"/>
      <c r="H552" s="247">
        <v>44.799999999999997</v>
      </c>
      <c r="I552" s="248"/>
      <c r="J552" s="243"/>
      <c r="K552" s="243"/>
      <c r="L552" s="249"/>
      <c r="M552" s="250"/>
      <c r="N552" s="251"/>
      <c r="O552" s="251"/>
      <c r="P552" s="251"/>
      <c r="Q552" s="251"/>
      <c r="R552" s="251"/>
      <c r="S552" s="251"/>
      <c r="T552" s="252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53" t="s">
        <v>169</v>
      </c>
      <c r="AU552" s="253" t="s">
        <v>84</v>
      </c>
      <c r="AV552" s="13" t="s">
        <v>84</v>
      </c>
      <c r="AW552" s="13" t="s">
        <v>37</v>
      </c>
      <c r="AX552" s="13" t="s">
        <v>75</v>
      </c>
      <c r="AY552" s="253" t="s">
        <v>160</v>
      </c>
    </row>
    <row r="553" s="14" customFormat="1">
      <c r="A553" s="14"/>
      <c r="B553" s="264"/>
      <c r="C553" s="265"/>
      <c r="D553" s="244" t="s">
        <v>169</v>
      </c>
      <c r="E553" s="266" t="s">
        <v>19</v>
      </c>
      <c r="F553" s="267" t="s">
        <v>226</v>
      </c>
      <c r="G553" s="265"/>
      <c r="H553" s="268">
        <v>82.799999999999997</v>
      </c>
      <c r="I553" s="269"/>
      <c r="J553" s="265"/>
      <c r="K553" s="265"/>
      <c r="L553" s="270"/>
      <c r="M553" s="271"/>
      <c r="N553" s="272"/>
      <c r="O553" s="272"/>
      <c r="P553" s="272"/>
      <c r="Q553" s="272"/>
      <c r="R553" s="272"/>
      <c r="S553" s="272"/>
      <c r="T553" s="273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74" t="s">
        <v>169</v>
      </c>
      <c r="AU553" s="274" t="s">
        <v>84</v>
      </c>
      <c r="AV553" s="14" t="s">
        <v>167</v>
      </c>
      <c r="AW553" s="14" t="s">
        <v>37</v>
      </c>
      <c r="AX553" s="14" t="s">
        <v>82</v>
      </c>
      <c r="AY553" s="274" t="s">
        <v>160</v>
      </c>
    </row>
    <row r="554" s="2" customFormat="1" ht="36" customHeight="1">
      <c r="A554" s="39"/>
      <c r="B554" s="40"/>
      <c r="C554" s="229" t="s">
        <v>922</v>
      </c>
      <c r="D554" s="229" t="s">
        <v>162</v>
      </c>
      <c r="E554" s="230" t="s">
        <v>923</v>
      </c>
      <c r="F554" s="231" t="s">
        <v>924</v>
      </c>
      <c r="G554" s="232" t="s">
        <v>279</v>
      </c>
      <c r="H554" s="233">
        <v>413.69999999999999</v>
      </c>
      <c r="I554" s="234"/>
      <c r="J554" s="235">
        <f>ROUND(I554*H554,2)</f>
        <v>0</v>
      </c>
      <c r="K554" s="231" t="s">
        <v>166</v>
      </c>
      <c r="L554" s="45"/>
      <c r="M554" s="236" t="s">
        <v>19</v>
      </c>
      <c r="N554" s="237" t="s">
        <v>46</v>
      </c>
      <c r="O554" s="85"/>
      <c r="P554" s="238">
        <f>O554*H554</f>
        <v>0</v>
      </c>
      <c r="Q554" s="238">
        <v>0</v>
      </c>
      <c r="R554" s="238">
        <f>Q554*H554</f>
        <v>0</v>
      </c>
      <c r="S554" s="238">
        <v>0.032000000000000001</v>
      </c>
      <c r="T554" s="239">
        <f>S554*H554</f>
        <v>13.2384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40" t="s">
        <v>167</v>
      </c>
      <c r="AT554" s="240" t="s">
        <v>162</v>
      </c>
      <c r="AU554" s="240" t="s">
        <v>84</v>
      </c>
      <c r="AY554" s="18" t="s">
        <v>160</v>
      </c>
      <c r="BE554" s="241">
        <f>IF(N554="základní",J554,0)</f>
        <v>0</v>
      </c>
      <c r="BF554" s="241">
        <f>IF(N554="snížená",J554,0)</f>
        <v>0</v>
      </c>
      <c r="BG554" s="241">
        <f>IF(N554="zákl. přenesená",J554,0)</f>
        <v>0</v>
      </c>
      <c r="BH554" s="241">
        <f>IF(N554="sníž. přenesená",J554,0)</f>
        <v>0</v>
      </c>
      <c r="BI554" s="241">
        <f>IF(N554="nulová",J554,0)</f>
        <v>0</v>
      </c>
      <c r="BJ554" s="18" t="s">
        <v>82</v>
      </c>
      <c r="BK554" s="241">
        <f>ROUND(I554*H554,2)</f>
        <v>0</v>
      </c>
      <c r="BL554" s="18" t="s">
        <v>167</v>
      </c>
      <c r="BM554" s="240" t="s">
        <v>925</v>
      </c>
    </row>
    <row r="555" s="13" customFormat="1">
      <c r="A555" s="13"/>
      <c r="B555" s="242"/>
      <c r="C555" s="243"/>
      <c r="D555" s="244" t="s">
        <v>169</v>
      </c>
      <c r="E555" s="245" t="s">
        <v>19</v>
      </c>
      <c r="F555" s="246" t="s">
        <v>926</v>
      </c>
      <c r="G555" s="243"/>
      <c r="H555" s="247">
        <v>85.200000000000003</v>
      </c>
      <c r="I555" s="248"/>
      <c r="J555" s="243"/>
      <c r="K555" s="243"/>
      <c r="L555" s="249"/>
      <c r="M555" s="250"/>
      <c r="N555" s="251"/>
      <c r="O555" s="251"/>
      <c r="P555" s="251"/>
      <c r="Q555" s="251"/>
      <c r="R555" s="251"/>
      <c r="S555" s="251"/>
      <c r="T555" s="252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53" t="s">
        <v>169</v>
      </c>
      <c r="AU555" s="253" t="s">
        <v>84</v>
      </c>
      <c r="AV555" s="13" t="s">
        <v>84</v>
      </c>
      <c r="AW555" s="13" t="s">
        <v>37</v>
      </c>
      <c r="AX555" s="13" t="s">
        <v>75</v>
      </c>
      <c r="AY555" s="253" t="s">
        <v>160</v>
      </c>
    </row>
    <row r="556" s="13" customFormat="1">
      <c r="A556" s="13"/>
      <c r="B556" s="242"/>
      <c r="C556" s="243"/>
      <c r="D556" s="244" t="s">
        <v>169</v>
      </c>
      <c r="E556" s="245" t="s">
        <v>19</v>
      </c>
      <c r="F556" s="246" t="s">
        <v>927</v>
      </c>
      <c r="G556" s="243"/>
      <c r="H556" s="247">
        <v>101.5</v>
      </c>
      <c r="I556" s="248"/>
      <c r="J556" s="243"/>
      <c r="K556" s="243"/>
      <c r="L556" s="249"/>
      <c r="M556" s="250"/>
      <c r="N556" s="251"/>
      <c r="O556" s="251"/>
      <c r="P556" s="251"/>
      <c r="Q556" s="251"/>
      <c r="R556" s="251"/>
      <c r="S556" s="251"/>
      <c r="T556" s="252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53" t="s">
        <v>169</v>
      </c>
      <c r="AU556" s="253" t="s">
        <v>84</v>
      </c>
      <c r="AV556" s="13" t="s">
        <v>84</v>
      </c>
      <c r="AW556" s="13" t="s">
        <v>37</v>
      </c>
      <c r="AX556" s="13" t="s">
        <v>75</v>
      </c>
      <c r="AY556" s="253" t="s">
        <v>160</v>
      </c>
    </row>
    <row r="557" s="13" customFormat="1">
      <c r="A557" s="13"/>
      <c r="B557" s="242"/>
      <c r="C557" s="243"/>
      <c r="D557" s="244" t="s">
        <v>169</v>
      </c>
      <c r="E557" s="245" t="s">
        <v>19</v>
      </c>
      <c r="F557" s="246" t="s">
        <v>928</v>
      </c>
      <c r="G557" s="243"/>
      <c r="H557" s="247">
        <v>35</v>
      </c>
      <c r="I557" s="248"/>
      <c r="J557" s="243"/>
      <c r="K557" s="243"/>
      <c r="L557" s="249"/>
      <c r="M557" s="250"/>
      <c r="N557" s="251"/>
      <c r="O557" s="251"/>
      <c r="P557" s="251"/>
      <c r="Q557" s="251"/>
      <c r="R557" s="251"/>
      <c r="S557" s="251"/>
      <c r="T557" s="252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53" t="s">
        <v>169</v>
      </c>
      <c r="AU557" s="253" t="s">
        <v>84</v>
      </c>
      <c r="AV557" s="13" t="s">
        <v>84</v>
      </c>
      <c r="AW557" s="13" t="s">
        <v>37</v>
      </c>
      <c r="AX557" s="13" t="s">
        <v>75</v>
      </c>
      <c r="AY557" s="253" t="s">
        <v>160</v>
      </c>
    </row>
    <row r="558" s="13" customFormat="1">
      <c r="A558" s="13"/>
      <c r="B558" s="242"/>
      <c r="C558" s="243"/>
      <c r="D558" s="244" t="s">
        <v>169</v>
      </c>
      <c r="E558" s="245" t="s">
        <v>19</v>
      </c>
      <c r="F558" s="246" t="s">
        <v>929</v>
      </c>
      <c r="G558" s="243"/>
      <c r="H558" s="247">
        <v>125.40000000000001</v>
      </c>
      <c r="I558" s="248"/>
      <c r="J558" s="243"/>
      <c r="K558" s="243"/>
      <c r="L558" s="249"/>
      <c r="M558" s="250"/>
      <c r="N558" s="251"/>
      <c r="O558" s="251"/>
      <c r="P558" s="251"/>
      <c r="Q558" s="251"/>
      <c r="R558" s="251"/>
      <c r="S558" s="251"/>
      <c r="T558" s="252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53" t="s">
        <v>169</v>
      </c>
      <c r="AU558" s="253" t="s">
        <v>84</v>
      </c>
      <c r="AV558" s="13" t="s">
        <v>84</v>
      </c>
      <c r="AW558" s="13" t="s">
        <v>37</v>
      </c>
      <c r="AX558" s="13" t="s">
        <v>75</v>
      </c>
      <c r="AY558" s="253" t="s">
        <v>160</v>
      </c>
    </row>
    <row r="559" s="13" customFormat="1">
      <c r="A559" s="13"/>
      <c r="B559" s="242"/>
      <c r="C559" s="243"/>
      <c r="D559" s="244" t="s">
        <v>169</v>
      </c>
      <c r="E559" s="245" t="s">
        <v>19</v>
      </c>
      <c r="F559" s="246" t="s">
        <v>930</v>
      </c>
      <c r="G559" s="243"/>
      <c r="H559" s="247">
        <v>66.599999999999994</v>
      </c>
      <c r="I559" s="248"/>
      <c r="J559" s="243"/>
      <c r="K559" s="243"/>
      <c r="L559" s="249"/>
      <c r="M559" s="250"/>
      <c r="N559" s="251"/>
      <c r="O559" s="251"/>
      <c r="P559" s="251"/>
      <c r="Q559" s="251"/>
      <c r="R559" s="251"/>
      <c r="S559" s="251"/>
      <c r="T559" s="252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53" t="s">
        <v>169</v>
      </c>
      <c r="AU559" s="253" t="s">
        <v>84</v>
      </c>
      <c r="AV559" s="13" t="s">
        <v>84</v>
      </c>
      <c r="AW559" s="13" t="s">
        <v>37</v>
      </c>
      <c r="AX559" s="13" t="s">
        <v>75</v>
      </c>
      <c r="AY559" s="253" t="s">
        <v>160</v>
      </c>
    </row>
    <row r="560" s="14" customFormat="1">
      <c r="A560" s="14"/>
      <c r="B560" s="264"/>
      <c r="C560" s="265"/>
      <c r="D560" s="244" t="s">
        <v>169</v>
      </c>
      <c r="E560" s="266" t="s">
        <v>19</v>
      </c>
      <c r="F560" s="267" t="s">
        <v>226</v>
      </c>
      <c r="G560" s="265"/>
      <c r="H560" s="268">
        <v>413.69999999999999</v>
      </c>
      <c r="I560" s="269"/>
      <c r="J560" s="265"/>
      <c r="K560" s="265"/>
      <c r="L560" s="270"/>
      <c r="M560" s="271"/>
      <c r="N560" s="272"/>
      <c r="O560" s="272"/>
      <c r="P560" s="272"/>
      <c r="Q560" s="272"/>
      <c r="R560" s="272"/>
      <c r="S560" s="272"/>
      <c r="T560" s="273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74" t="s">
        <v>169</v>
      </c>
      <c r="AU560" s="274" t="s">
        <v>84</v>
      </c>
      <c r="AV560" s="14" t="s">
        <v>167</v>
      </c>
      <c r="AW560" s="14" t="s">
        <v>37</v>
      </c>
      <c r="AX560" s="14" t="s">
        <v>82</v>
      </c>
      <c r="AY560" s="274" t="s">
        <v>160</v>
      </c>
    </row>
    <row r="561" s="2" customFormat="1" ht="48" customHeight="1">
      <c r="A561" s="39"/>
      <c r="B561" s="40"/>
      <c r="C561" s="229" t="s">
        <v>931</v>
      </c>
      <c r="D561" s="229" t="s">
        <v>162</v>
      </c>
      <c r="E561" s="230" t="s">
        <v>932</v>
      </c>
      <c r="F561" s="231" t="s">
        <v>933</v>
      </c>
      <c r="G561" s="232" t="s">
        <v>279</v>
      </c>
      <c r="H561" s="233">
        <v>1817.8</v>
      </c>
      <c r="I561" s="234"/>
      <c r="J561" s="235">
        <f>ROUND(I561*H561,2)</f>
        <v>0</v>
      </c>
      <c r="K561" s="231" t="s">
        <v>166</v>
      </c>
      <c r="L561" s="45"/>
      <c r="M561" s="236" t="s">
        <v>19</v>
      </c>
      <c r="N561" s="237" t="s">
        <v>46</v>
      </c>
      <c r="O561" s="85"/>
      <c r="P561" s="238">
        <f>O561*H561</f>
        <v>0</v>
      </c>
      <c r="Q561" s="238">
        <v>0</v>
      </c>
      <c r="R561" s="238">
        <f>Q561*H561</f>
        <v>0</v>
      </c>
      <c r="S561" s="238">
        <v>0</v>
      </c>
      <c r="T561" s="239">
        <f>S561*H561</f>
        <v>0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40" t="s">
        <v>167</v>
      </c>
      <c r="AT561" s="240" t="s">
        <v>162</v>
      </c>
      <c r="AU561" s="240" t="s">
        <v>84</v>
      </c>
      <c r="AY561" s="18" t="s">
        <v>160</v>
      </c>
      <c r="BE561" s="241">
        <f>IF(N561="základní",J561,0)</f>
        <v>0</v>
      </c>
      <c r="BF561" s="241">
        <f>IF(N561="snížená",J561,0)</f>
        <v>0</v>
      </c>
      <c r="BG561" s="241">
        <f>IF(N561="zákl. přenesená",J561,0)</f>
        <v>0</v>
      </c>
      <c r="BH561" s="241">
        <f>IF(N561="sníž. přenesená",J561,0)</f>
        <v>0</v>
      </c>
      <c r="BI561" s="241">
        <f>IF(N561="nulová",J561,0)</f>
        <v>0</v>
      </c>
      <c r="BJ561" s="18" t="s">
        <v>82</v>
      </c>
      <c r="BK561" s="241">
        <f>ROUND(I561*H561,2)</f>
        <v>0</v>
      </c>
      <c r="BL561" s="18" t="s">
        <v>167</v>
      </c>
      <c r="BM561" s="240" t="s">
        <v>934</v>
      </c>
    </row>
    <row r="562" s="2" customFormat="1" ht="16.5" customHeight="1">
      <c r="A562" s="39"/>
      <c r="B562" s="40"/>
      <c r="C562" s="254" t="s">
        <v>935</v>
      </c>
      <c r="D562" s="254" t="s">
        <v>206</v>
      </c>
      <c r="E562" s="255" t="s">
        <v>936</v>
      </c>
      <c r="F562" s="256" t="s">
        <v>937</v>
      </c>
      <c r="G562" s="257" t="s">
        <v>165</v>
      </c>
      <c r="H562" s="258">
        <v>41.142000000000003</v>
      </c>
      <c r="I562" s="259"/>
      <c r="J562" s="260">
        <f>ROUND(I562*H562,2)</f>
        <v>0</v>
      </c>
      <c r="K562" s="256" t="s">
        <v>166</v>
      </c>
      <c r="L562" s="261"/>
      <c r="M562" s="262" t="s">
        <v>19</v>
      </c>
      <c r="N562" s="263" t="s">
        <v>46</v>
      </c>
      <c r="O562" s="85"/>
      <c r="P562" s="238">
        <f>O562*H562</f>
        <v>0</v>
      </c>
      <c r="Q562" s="238">
        <v>0.55000000000000004</v>
      </c>
      <c r="R562" s="238">
        <f>Q562*H562</f>
        <v>22.628100000000003</v>
      </c>
      <c r="S562" s="238">
        <v>0</v>
      </c>
      <c r="T562" s="239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40" t="s">
        <v>194</v>
      </c>
      <c r="AT562" s="240" t="s">
        <v>206</v>
      </c>
      <c r="AU562" s="240" t="s">
        <v>84</v>
      </c>
      <c r="AY562" s="18" t="s">
        <v>160</v>
      </c>
      <c r="BE562" s="241">
        <f>IF(N562="základní",J562,0)</f>
        <v>0</v>
      </c>
      <c r="BF562" s="241">
        <f>IF(N562="snížená",J562,0)</f>
        <v>0</v>
      </c>
      <c r="BG562" s="241">
        <f>IF(N562="zákl. přenesená",J562,0)</f>
        <v>0</v>
      </c>
      <c r="BH562" s="241">
        <f>IF(N562="sníž. přenesená",J562,0)</f>
        <v>0</v>
      </c>
      <c r="BI562" s="241">
        <f>IF(N562="nulová",J562,0)</f>
        <v>0</v>
      </c>
      <c r="BJ562" s="18" t="s">
        <v>82</v>
      </c>
      <c r="BK562" s="241">
        <f>ROUND(I562*H562,2)</f>
        <v>0</v>
      </c>
      <c r="BL562" s="18" t="s">
        <v>167</v>
      </c>
      <c r="BM562" s="240" t="s">
        <v>938</v>
      </c>
    </row>
    <row r="563" s="13" customFormat="1">
      <c r="A563" s="13"/>
      <c r="B563" s="242"/>
      <c r="C563" s="243"/>
      <c r="D563" s="244" t="s">
        <v>169</v>
      </c>
      <c r="E563" s="245" t="s">
        <v>19</v>
      </c>
      <c r="F563" s="246" t="s">
        <v>939</v>
      </c>
      <c r="G563" s="243"/>
      <c r="H563" s="247">
        <v>5.4610000000000003</v>
      </c>
      <c r="I563" s="248"/>
      <c r="J563" s="243"/>
      <c r="K563" s="243"/>
      <c r="L563" s="249"/>
      <c r="M563" s="250"/>
      <c r="N563" s="251"/>
      <c r="O563" s="251"/>
      <c r="P563" s="251"/>
      <c r="Q563" s="251"/>
      <c r="R563" s="251"/>
      <c r="S563" s="251"/>
      <c r="T563" s="252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53" t="s">
        <v>169</v>
      </c>
      <c r="AU563" s="253" t="s">
        <v>84</v>
      </c>
      <c r="AV563" s="13" t="s">
        <v>84</v>
      </c>
      <c r="AW563" s="13" t="s">
        <v>37</v>
      </c>
      <c r="AX563" s="13" t="s">
        <v>75</v>
      </c>
      <c r="AY563" s="253" t="s">
        <v>160</v>
      </c>
    </row>
    <row r="564" s="13" customFormat="1">
      <c r="A564" s="13"/>
      <c r="B564" s="242"/>
      <c r="C564" s="243"/>
      <c r="D564" s="244" t="s">
        <v>169</v>
      </c>
      <c r="E564" s="245" t="s">
        <v>19</v>
      </c>
      <c r="F564" s="246" t="s">
        <v>940</v>
      </c>
      <c r="G564" s="243"/>
      <c r="H564" s="247">
        <v>0.17999999999999999</v>
      </c>
      <c r="I564" s="248"/>
      <c r="J564" s="243"/>
      <c r="K564" s="243"/>
      <c r="L564" s="249"/>
      <c r="M564" s="250"/>
      <c r="N564" s="251"/>
      <c r="O564" s="251"/>
      <c r="P564" s="251"/>
      <c r="Q564" s="251"/>
      <c r="R564" s="251"/>
      <c r="S564" s="251"/>
      <c r="T564" s="252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53" t="s">
        <v>169</v>
      </c>
      <c r="AU564" s="253" t="s">
        <v>84</v>
      </c>
      <c r="AV564" s="13" t="s">
        <v>84</v>
      </c>
      <c r="AW564" s="13" t="s">
        <v>37</v>
      </c>
      <c r="AX564" s="13" t="s">
        <v>75</v>
      </c>
      <c r="AY564" s="253" t="s">
        <v>160</v>
      </c>
    </row>
    <row r="565" s="13" customFormat="1">
      <c r="A565" s="13"/>
      <c r="B565" s="242"/>
      <c r="C565" s="243"/>
      <c r="D565" s="244" t="s">
        <v>169</v>
      </c>
      <c r="E565" s="245" t="s">
        <v>19</v>
      </c>
      <c r="F565" s="246" t="s">
        <v>941</v>
      </c>
      <c r="G565" s="243"/>
      <c r="H565" s="247">
        <v>6.5279999999999996</v>
      </c>
      <c r="I565" s="248"/>
      <c r="J565" s="243"/>
      <c r="K565" s="243"/>
      <c r="L565" s="249"/>
      <c r="M565" s="250"/>
      <c r="N565" s="251"/>
      <c r="O565" s="251"/>
      <c r="P565" s="251"/>
      <c r="Q565" s="251"/>
      <c r="R565" s="251"/>
      <c r="S565" s="251"/>
      <c r="T565" s="252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53" t="s">
        <v>169</v>
      </c>
      <c r="AU565" s="253" t="s">
        <v>84</v>
      </c>
      <c r="AV565" s="13" t="s">
        <v>84</v>
      </c>
      <c r="AW565" s="13" t="s">
        <v>37</v>
      </c>
      <c r="AX565" s="13" t="s">
        <v>75</v>
      </c>
      <c r="AY565" s="253" t="s">
        <v>160</v>
      </c>
    </row>
    <row r="566" s="13" customFormat="1">
      <c r="A566" s="13"/>
      <c r="B566" s="242"/>
      <c r="C566" s="243"/>
      <c r="D566" s="244" t="s">
        <v>169</v>
      </c>
      <c r="E566" s="245" t="s">
        <v>19</v>
      </c>
      <c r="F566" s="246" t="s">
        <v>942</v>
      </c>
      <c r="G566" s="243"/>
      <c r="H566" s="247">
        <v>1.075</v>
      </c>
      <c r="I566" s="248"/>
      <c r="J566" s="243"/>
      <c r="K566" s="243"/>
      <c r="L566" s="249"/>
      <c r="M566" s="250"/>
      <c r="N566" s="251"/>
      <c r="O566" s="251"/>
      <c r="P566" s="251"/>
      <c r="Q566" s="251"/>
      <c r="R566" s="251"/>
      <c r="S566" s="251"/>
      <c r="T566" s="252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53" t="s">
        <v>169</v>
      </c>
      <c r="AU566" s="253" t="s">
        <v>84</v>
      </c>
      <c r="AV566" s="13" t="s">
        <v>84</v>
      </c>
      <c r="AW566" s="13" t="s">
        <v>37</v>
      </c>
      <c r="AX566" s="13" t="s">
        <v>75</v>
      </c>
      <c r="AY566" s="253" t="s">
        <v>160</v>
      </c>
    </row>
    <row r="567" s="13" customFormat="1">
      <c r="A567" s="13"/>
      <c r="B567" s="242"/>
      <c r="C567" s="243"/>
      <c r="D567" s="244" t="s">
        <v>169</v>
      </c>
      <c r="E567" s="245" t="s">
        <v>19</v>
      </c>
      <c r="F567" s="246" t="s">
        <v>943</v>
      </c>
      <c r="G567" s="243"/>
      <c r="H567" s="247">
        <v>5.7309999999999999</v>
      </c>
      <c r="I567" s="248"/>
      <c r="J567" s="243"/>
      <c r="K567" s="243"/>
      <c r="L567" s="249"/>
      <c r="M567" s="250"/>
      <c r="N567" s="251"/>
      <c r="O567" s="251"/>
      <c r="P567" s="251"/>
      <c r="Q567" s="251"/>
      <c r="R567" s="251"/>
      <c r="S567" s="251"/>
      <c r="T567" s="252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53" t="s">
        <v>169</v>
      </c>
      <c r="AU567" s="253" t="s">
        <v>84</v>
      </c>
      <c r="AV567" s="13" t="s">
        <v>84</v>
      </c>
      <c r="AW567" s="13" t="s">
        <v>37</v>
      </c>
      <c r="AX567" s="13" t="s">
        <v>75</v>
      </c>
      <c r="AY567" s="253" t="s">
        <v>160</v>
      </c>
    </row>
    <row r="568" s="13" customFormat="1">
      <c r="A568" s="13"/>
      <c r="B568" s="242"/>
      <c r="C568" s="243"/>
      <c r="D568" s="244" t="s">
        <v>169</v>
      </c>
      <c r="E568" s="245" t="s">
        <v>19</v>
      </c>
      <c r="F568" s="246" t="s">
        <v>944</v>
      </c>
      <c r="G568" s="243"/>
      <c r="H568" s="247">
        <v>2.3940000000000001</v>
      </c>
      <c r="I568" s="248"/>
      <c r="J568" s="243"/>
      <c r="K568" s="243"/>
      <c r="L568" s="249"/>
      <c r="M568" s="250"/>
      <c r="N568" s="251"/>
      <c r="O568" s="251"/>
      <c r="P568" s="251"/>
      <c r="Q568" s="251"/>
      <c r="R568" s="251"/>
      <c r="S568" s="251"/>
      <c r="T568" s="252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53" t="s">
        <v>169</v>
      </c>
      <c r="AU568" s="253" t="s">
        <v>84</v>
      </c>
      <c r="AV568" s="13" t="s">
        <v>84</v>
      </c>
      <c r="AW568" s="13" t="s">
        <v>37</v>
      </c>
      <c r="AX568" s="13" t="s">
        <v>75</v>
      </c>
      <c r="AY568" s="253" t="s">
        <v>160</v>
      </c>
    </row>
    <row r="569" s="13" customFormat="1">
      <c r="A569" s="13"/>
      <c r="B569" s="242"/>
      <c r="C569" s="243"/>
      <c r="D569" s="244" t="s">
        <v>169</v>
      </c>
      <c r="E569" s="245" t="s">
        <v>19</v>
      </c>
      <c r="F569" s="246" t="s">
        <v>945</v>
      </c>
      <c r="G569" s="243"/>
      <c r="H569" s="247">
        <v>0.70399999999999996</v>
      </c>
      <c r="I569" s="248"/>
      <c r="J569" s="243"/>
      <c r="K569" s="243"/>
      <c r="L569" s="249"/>
      <c r="M569" s="250"/>
      <c r="N569" s="251"/>
      <c r="O569" s="251"/>
      <c r="P569" s="251"/>
      <c r="Q569" s="251"/>
      <c r="R569" s="251"/>
      <c r="S569" s="251"/>
      <c r="T569" s="252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53" t="s">
        <v>169</v>
      </c>
      <c r="AU569" s="253" t="s">
        <v>84</v>
      </c>
      <c r="AV569" s="13" t="s">
        <v>84</v>
      </c>
      <c r="AW569" s="13" t="s">
        <v>37</v>
      </c>
      <c r="AX569" s="13" t="s">
        <v>75</v>
      </c>
      <c r="AY569" s="253" t="s">
        <v>160</v>
      </c>
    </row>
    <row r="570" s="13" customFormat="1">
      <c r="A570" s="13"/>
      <c r="B570" s="242"/>
      <c r="C570" s="243"/>
      <c r="D570" s="244" t="s">
        <v>169</v>
      </c>
      <c r="E570" s="245" t="s">
        <v>19</v>
      </c>
      <c r="F570" s="246" t="s">
        <v>946</v>
      </c>
      <c r="G570" s="243"/>
      <c r="H570" s="247">
        <v>15.329000000000001</v>
      </c>
      <c r="I570" s="248"/>
      <c r="J570" s="243"/>
      <c r="K570" s="243"/>
      <c r="L570" s="249"/>
      <c r="M570" s="250"/>
      <c r="N570" s="251"/>
      <c r="O570" s="251"/>
      <c r="P570" s="251"/>
      <c r="Q570" s="251"/>
      <c r="R570" s="251"/>
      <c r="S570" s="251"/>
      <c r="T570" s="252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53" t="s">
        <v>169</v>
      </c>
      <c r="AU570" s="253" t="s">
        <v>84</v>
      </c>
      <c r="AV570" s="13" t="s">
        <v>84</v>
      </c>
      <c r="AW570" s="13" t="s">
        <v>37</v>
      </c>
      <c r="AX570" s="13" t="s">
        <v>75</v>
      </c>
      <c r="AY570" s="253" t="s">
        <v>160</v>
      </c>
    </row>
    <row r="571" s="14" customFormat="1">
      <c r="A571" s="14"/>
      <c r="B571" s="264"/>
      <c r="C571" s="265"/>
      <c r="D571" s="244" t="s">
        <v>169</v>
      </c>
      <c r="E571" s="266" t="s">
        <v>19</v>
      </c>
      <c r="F571" s="267" t="s">
        <v>226</v>
      </c>
      <c r="G571" s="265"/>
      <c r="H571" s="268">
        <v>37.402000000000001</v>
      </c>
      <c r="I571" s="269"/>
      <c r="J571" s="265"/>
      <c r="K571" s="265"/>
      <c r="L571" s="270"/>
      <c r="M571" s="271"/>
      <c r="N571" s="272"/>
      <c r="O571" s="272"/>
      <c r="P571" s="272"/>
      <c r="Q571" s="272"/>
      <c r="R571" s="272"/>
      <c r="S571" s="272"/>
      <c r="T571" s="273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74" t="s">
        <v>169</v>
      </c>
      <c r="AU571" s="274" t="s">
        <v>84</v>
      </c>
      <c r="AV571" s="14" t="s">
        <v>167</v>
      </c>
      <c r="AW571" s="14" t="s">
        <v>37</v>
      </c>
      <c r="AX571" s="14" t="s">
        <v>82</v>
      </c>
      <c r="AY571" s="274" t="s">
        <v>160</v>
      </c>
    </row>
    <row r="572" s="13" customFormat="1">
      <c r="A572" s="13"/>
      <c r="B572" s="242"/>
      <c r="C572" s="243"/>
      <c r="D572" s="244" t="s">
        <v>169</v>
      </c>
      <c r="E572" s="243"/>
      <c r="F572" s="246" t="s">
        <v>947</v>
      </c>
      <c r="G572" s="243"/>
      <c r="H572" s="247">
        <v>41.142000000000003</v>
      </c>
      <c r="I572" s="248"/>
      <c r="J572" s="243"/>
      <c r="K572" s="243"/>
      <c r="L572" s="249"/>
      <c r="M572" s="250"/>
      <c r="N572" s="251"/>
      <c r="O572" s="251"/>
      <c r="P572" s="251"/>
      <c r="Q572" s="251"/>
      <c r="R572" s="251"/>
      <c r="S572" s="251"/>
      <c r="T572" s="252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53" t="s">
        <v>169</v>
      </c>
      <c r="AU572" s="253" t="s">
        <v>84</v>
      </c>
      <c r="AV572" s="13" t="s">
        <v>84</v>
      </c>
      <c r="AW572" s="13" t="s">
        <v>4</v>
      </c>
      <c r="AX572" s="13" t="s">
        <v>82</v>
      </c>
      <c r="AY572" s="253" t="s">
        <v>160</v>
      </c>
    </row>
    <row r="573" s="2" customFormat="1" ht="48" customHeight="1">
      <c r="A573" s="39"/>
      <c r="B573" s="40"/>
      <c r="C573" s="229" t="s">
        <v>948</v>
      </c>
      <c r="D573" s="229" t="s">
        <v>162</v>
      </c>
      <c r="E573" s="230" t="s">
        <v>949</v>
      </c>
      <c r="F573" s="231" t="s">
        <v>950</v>
      </c>
      <c r="G573" s="232" t="s">
        <v>279</v>
      </c>
      <c r="H573" s="233">
        <v>82.799999999999997</v>
      </c>
      <c r="I573" s="234"/>
      <c r="J573" s="235">
        <f>ROUND(I573*H573,2)</f>
        <v>0</v>
      </c>
      <c r="K573" s="231" t="s">
        <v>166</v>
      </c>
      <c r="L573" s="45"/>
      <c r="M573" s="236" t="s">
        <v>19</v>
      </c>
      <c r="N573" s="237" t="s">
        <v>46</v>
      </c>
      <c r="O573" s="85"/>
      <c r="P573" s="238">
        <f>O573*H573</f>
        <v>0</v>
      </c>
      <c r="Q573" s="238">
        <v>0</v>
      </c>
      <c r="R573" s="238">
        <f>Q573*H573</f>
        <v>0</v>
      </c>
      <c r="S573" s="238">
        <v>0</v>
      </c>
      <c r="T573" s="239">
        <f>S573*H573</f>
        <v>0</v>
      </c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R573" s="240" t="s">
        <v>167</v>
      </c>
      <c r="AT573" s="240" t="s">
        <v>162</v>
      </c>
      <c r="AU573" s="240" t="s">
        <v>84</v>
      </c>
      <c r="AY573" s="18" t="s">
        <v>160</v>
      </c>
      <c r="BE573" s="241">
        <f>IF(N573="základní",J573,0)</f>
        <v>0</v>
      </c>
      <c r="BF573" s="241">
        <f>IF(N573="snížená",J573,0)</f>
        <v>0</v>
      </c>
      <c r="BG573" s="241">
        <f>IF(N573="zákl. přenesená",J573,0)</f>
        <v>0</v>
      </c>
      <c r="BH573" s="241">
        <f>IF(N573="sníž. přenesená",J573,0)</f>
        <v>0</v>
      </c>
      <c r="BI573" s="241">
        <f>IF(N573="nulová",J573,0)</f>
        <v>0</v>
      </c>
      <c r="BJ573" s="18" t="s">
        <v>82</v>
      </c>
      <c r="BK573" s="241">
        <f>ROUND(I573*H573,2)</f>
        <v>0</v>
      </c>
      <c r="BL573" s="18" t="s">
        <v>167</v>
      </c>
      <c r="BM573" s="240" t="s">
        <v>951</v>
      </c>
    </row>
    <row r="574" s="2" customFormat="1" ht="16.5" customHeight="1">
      <c r="A574" s="39"/>
      <c r="B574" s="40"/>
      <c r="C574" s="254" t="s">
        <v>952</v>
      </c>
      <c r="D574" s="254" t="s">
        <v>206</v>
      </c>
      <c r="E574" s="255" t="s">
        <v>953</v>
      </c>
      <c r="F574" s="256" t="s">
        <v>954</v>
      </c>
      <c r="G574" s="257" t="s">
        <v>165</v>
      </c>
      <c r="H574" s="258">
        <v>2.548</v>
      </c>
      <c r="I574" s="259"/>
      <c r="J574" s="260">
        <f>ROUND(I574*H574,2)</f>
        <v>0</v>
      </c>
      <c r="K574" s="256" t="s">
        <v>166</v>
      </c>
      <c r="L574" s="261"/>
      <c r="M574" s="262" t="s">
        <v>19</v>
      </c>
      <c r="N574" s="263" t="s">
        <v>46</v>
      </c>
      <c r="O574" s="85"/>
      <c r="P574" s="238">
        <f>O574*H574</f>
        <v>0</v>
      </c>
      <c r="Q574" s="238">
        <v>0.55000000000000004</v>
      </c>
      <c r="R574" s="238">
        <f>Q574*H574</f>
        <v>1.4014000000000002</v>
      </c>
      <c r="S574" s="238">
        <v>0</v>
      </c>
      <c r="T574" s="239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40" t="s">
        <v>194</v>
      </c>
      <c r="AT574" s="240" t="s">
        <v>206</v>
      </c>
      <c r="AU574" s="240" t="s">
        <v>84</v>
      </c>
      <c r="AY574" s="18" t="s">
        <v>160</v>
      </c>
      <c r="BE574" s="241">
        <f>IF(N574="základní",J574,0)</f>
        <v>0</v>
      </c>
      <c r="BF574" s="241">
        <f>IF(N574="snížená",J574,0)</f>
        <v>0</v>
      </c>
      <c r="BG574" s="241">
        <f>IF(N574="zákl. přenesená",J574,0)</f>
        <v>0</v>
      </c>
      <c r="BH574" s="241">
        <f>IF(N574="sníž. přenesená",J574,0)</f>
        <v>0</v>
      </c>
      <c r="BI574" s="241">
        <f>IF(N574="nulová",J574,0)</f>
        <v>0</v>
      </c>
      <c r="BJ574" s="18" t="s">
        <v>82</v>
      </c>
      <c r="BK574" s="241">
        <f>ROUND(I574*H574,2)</f>
        <v>0</v>
      </c>
      <c r="BL574" s="18" t="s">
        <v>167</v>
      </c>
      <c r="BM574" s="240" t="s">
        <v>955</v>
      </c>
    </row>
    <row r="575" s="13" customFormat="1">
      <c r="A575" s="13"/>
      <c r="B575" s="242"/>
      <c r="C575" s="243"/>
      <c r="D575" s="244" t="s">
        <v>169</v>
      </c>
      <c r="E575" s="245" t="s">
        <v>19</v>
      </c>
      <c r="F575" s="246" t="s">
        <v>956</v>
      </c>
      <c r="G575" s="243"/>
      <c r="H575" s="247">
        <v>1.026</v>
      </c>
      <c r="I575" s="248"/>
      <c r="J575" s="243"/>
      <c r="K575" s="243"/>
      <c r="L575" s="249"/>
      <c r="M575" s="250"/>
      <c r="N575" s="251"/>
      <c r="O575" s="251"/>
      <c r="P575" s="251"/>
      <c r="Q575" s="251"/>
      <c r="R575" s="251"/>
      <c r="S575" s="251"/>
      <c r="T575" s="252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53" t="s">
        <v>169</v>
      </c>
      <c r="AU575" s="253" t="s">
        <v>84</v>
      </c>
      <c r="AV575" s="13" t="s">
        <v>84</v>
      </c>
      <c r="AW575" s="13" t="s">
        <v>37</v>
      </c>
      <c r="AX575" s="13" t="s">
        <v>75</v>
      </c>
      <c r="AY575" s="253" t="s">
        <v>160</v>
      </c>
    </row>
    <row r="576" s="13" customFormat="1">
      <c r="A576" s="13"/>
      <c r="B576" s="242"/>
      <c r="C576" s="243"/>
      <c r="D576" s="244" t="s">
        <v>169</v>
      </c>
      <c r="E576" s="245" t="s">
        <v>19</v>
      </c>
      <c r="F576" s="246" t="s">
        <v>957</v>
      </c>
      <c r="G576" s="243"/>
      <c r="H576" s="247">
        <v>1.29</v>
      </c>
      <c r="I576" s="248"/>
      <c r="J576" s="243"/>
      <c r="K576" s="243"/>
      <c r="L576" s="249"/>
      <c r="M576" s="250"/>
      <c r="N576" s="251"/>
      <c r="O576" s="251"/>
      <c r="P576" s="251"/>
      <c r="Q576" s="251"/>
      <c r="R576" s="251"/>
      <c r="S576" s="251"/>
      <c r="T576" s="252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53" t="s">
        <v>169</v>
      </c>
      <c r="AU576" s="253" t="s">
        <v>84</v>
      </c>
      <c r="AV576" s="13" t="s">
        <v>84</v>
      </c>
      <c r="AW576" s="13" t="s">
        <v>37</v>
      </c>
      <c r="AX576" s="13" t="s">
        <v>75</v>
      </c>
      <c r="AY576" s="253" t="s">
        <v>160</v>
      </c>
    </row>
    <row r="577" s="14" customFormat="1">
      <c r="A577" s="14"/>
      <c r="B577" s="264"/>
      <c r="C577" s="265"/>
      <c r="D577" s="244" t="s">
        <v>169</v>
      </c>
      <c r="E577" s="266" t="s">
        <v>19</v>
      </c>
      <c r="F577" s="267" t="s">
        <v>226</v>
      </c>
      <c r="G577" s="265"/>
      <c r="H577" s="268">
        <v>2.3159999999999998</v>
      </c>
      <c r="I577" s="269"/>
      <c r="J577" s="265"/>
      <c r="K577" s="265"/>
      <c r="L577" s="270"/>
      <c r="M577" s="271"/>
      <c r="N577" s="272"/>
      <c r="O577" s="272"/>
      <c r="P577" s="272"/>
      <c r="Q577" s="272"/>
      <c r="R577" s="272"/>
      <c r="S577" s="272"/>
      <c r="T577" s="273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74" t="s">
        <v>169</v>
      </c>
      <c r="AU577" s="274" t="s">
        <v>84</v>
      </c>
      <c r="AV577" s="14" t="s">
        <v>167</v>
      </c>
      <c r="AW577" s="14" t="s">
        <v>37</v>
      </c>
      <c r="AX577" s="14" t="s">
        <v>82</v>
      </c>
      <c r="AY577" s="274" t="s">
        <v>160</v>
      </c>
    </row>
    <row r="578" s="13" customFormat="1">
      <c r="A578" s="13"/>
      <c r="B578" s="242"/>
      <c r="C578" s="243"/>
      <c r="D578" s="244" t="s">
        <v>169</v>
      </c>
      <c r="E578" s="243"/>
      <c r="F578" s="246" t="s">
        <v>958</v>
      </c>
      <c r="G578" s="243"/>
      <c r="H578" s="247">
        <v>2.548</v>
      </c>
      <c r="I578" s="248"/>
      <c r="J578" s="243"/>
      <c r="K578" s="243"/>
      <c r="L578" s="249"/>
      <c r="M578" s="250"/>
      <c r="N578" s="251"/>
      <c r="O578" s="251"/>
      <c r="P578" s="251"/>
      <c r="Q578" s="251"/>
      <c r="R578" s="251"/>
      <c r="S578" s="251"/>
      <c r="T578" s="252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53" t="s">
        <v>169</v>
      </c>
      <c r="AU578" s="253" t="s">
        <v>84</v>
      </c>
      <c r="AV578" s="13" t="s">
        <v>84</v>
      </c>
      <c r="AW578" s="13" t="s">
        <v>4</v>
      </c>
      <c r="AX578" s="13" t="s">
        <v>82</v>
      </c>
      <c r="AY578" s="253" t="s">
        <v>160</v>
      </c>
    </row>
    <row r="579" s="2" customFormat="1" ht="48" customHeight="1">
      <c r="A579" s="39"/>
      <c r="B579" s="40"/>
      <c r="C579" s="229" t="s">
        <v>959</v>
      </c>
      <c r="D579" s="229" t="s">
        <v>162</v>
      </c>
      <c r="E579" s="230" t="s">
        <v>960</v>
      </c>
      <c r="F579" s="231" t="s">
        <v>961</v>
      </c>
      <c r="G579" s="232" t="s">
        <v>279</v>
      </c>
      <c r="H579" s="233">
        <v>413.69999999999999</v>
      </c>
      <c r="I579" s="234"/>
      <c r="J579" s="235">
        <f>ROUND(I579*H579,2)</f>
        <v>0</v>
      </c>
      <c r="K579" s="231" t="s">
        <v>166</v>
      </c>
      <c r="L579" s="45"/>
      <c r="M579" s="236" t="s">
        <v>19</v>
      </c>
      <c r="N579" s="237" t="s">
        <v>46</v>
      </c>
      <c r="O579" s="85"/>
      <c r="P579" s="238">
        <f>O579*H579</f>
        <v>0</v>
      </c>
      <c r="Q579" s="238">
        <v>0</v>
      </c>
      <c r="R579" s="238">
        <f>Q579*H579</f>
        <v>0</v>
      </c>
      <c r="S579" s="238">
        <v>0</v>
      </c>
      <c r="T579" s="239">
        <f>S579*H579</f>
        <v>0</v>
      </c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R579" s="240" t="s">
        <v>167</v>
      </c>
      <c r="AT579" s="240" t="s">
        <v>162</v>
      </c>
      <c r="AU579" s="240" t="s">
        <v>84</v>
      </c>
      <c r="AY579" s="18" t="s">
        <v>160</v>
      </c>
      <c r="BE579" s="241">
        <f>IF(N579="základní",J579,0)</f>
        <v>0</v>
      </c>
      <c r="BF579" s="241">
        <f>IF(N579="snížená",J579,0)</f>
        <v>0</v>
      </c>
      <c r="BG579" s="241">
        <f>IF(N579="zákl. přenesená",J579,0)</f>
        <v>0</v>
      </c>
      <c r="BH579" s="241">
        <f>IF(N579="sníž. přenesená",J579,0)</f>
        <v>0</v>
      </c>
      <c r="BI579" s="241">
        <f>IF(N579="nulová",J579,0)</f>
        <v>0</v>
      </c>
      <c r="BJ579" s="18" t="s">
        <v>82</v>
      </c>
      <c r="BK579" s="241">
        <f>ROUND(I579*H579,2)</f>
        <v>0</v>
      </c>
      <c r="BL579" s="18" t="s">
        <v>167</v>
      </c>
      <c r="BM579" s="240" t="s">
        <v>962</v>
      </c>
    </row>
    <row r="580" s="2" customFormat="1" ht="16.5" customHeight="1">
      <c r="A580" s="39"/>
      <c r="B580" s="40"/>
      <c r="C580" s="254" t="s">
        <v>963</v>
      </c>
      <c r="D580" s="254" t="s">
        <v>206</v>
      </c>
      <c r="E580" s="255" t="s">
        <v>964</v>
      </c>
      <c r="F580" s="256" t="s">
        <v>965</v>
      </c>
      <c r="G580" s="257" t="s">
        <v>165</v>
      </c>
      <c r="H580" s="258">
        <v>17.477</v>
      </c>
      <c r="I580" s="259"/>
      <c r="J580" s="260">
        <f>ROUND(I580*H580,2)</f>
        <v>0</v>
      </c>
      <c r="K580" s="256" t="s">
        <v>166</v>
      </c>
      <c r="L580" s="261"/>
      <c r="M580" s="262" t="s">
        <v>19</v>
      </c>
      <c r="N580" s="263" t="s">
        <v>46</v>
      </c>
      <c r="O580" s="85"/>
      <c r="P580" s="238">
        <f>O580*H580</f>
        <v>0</v>
      </c>
      <c r="Q580" s="238">
        <v>0.55000000000000004</v>
      </c>
      <c r="R580" s="238">
        <f>Q580*H580</f>
        <v>9.6123500000000011</v>
      </c>
      <c r="S580" s="238">
        <v>0</v>
      </c>
      <c r="T580" s="239">
        <f>S580*H580</f>
        <v>0</v>
      </c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240" t="s">
        <v>194</v>
      </c>
      <c r="AT580" s="240" t="s">
        <v>206</v>
      </c>
      <c r="AU580" s="240" t="s">
        <v>84</v>
      </c>
      <c r="AY580" s="18" t="s">
        <v>160</v>
      </c>
      <c r="BE580" s="241">
        <f>IF(N580="základní",J580,0)</f>
        <v>0</v>
      </c>
      <c r="BF580" s="241">
        <f>IF(N580="snížená",J580,0)</f>
        <v>0</v>
      </c>
      <c r="BG580" s="241">
        <f>IF(N580="zákl. přenesená",J580,0)</f>
        <v>0</v>
      </c>
      <c r="BH580" s="241">
        <f>IF(N580="sníž. přenesená",J580,0)</f>
        <v>0</v>
      </c>
      <c r="BI580" s="241">
        <f>IF(N580="nulová",J580,0)</f>
        <v>0</v>
      </c>
      <c r="BJ580" s="18" t="s">
        <v>82</v>
      </c>
      <c r="BK580" s="241">
        <f>ROUND(I580*H580,2)</f>
        <v>0</v>
      </c>
      <c r="BL580" s="18" t="s">
        <v>167</v>
      </c>
      <c r="BM580" s="240" t="s">
        <v>966</v>
      </c>
    </row>
    <row r="581" s="13" customFormat="1">
      <c r="A581" s="13"/>
      <c r="B581" s="242"/>
      <c r="C581" s="243"/>
      <c r="D581" s="244" t="s">
        <v>169</v>
      </c>
      <c r="E581" s="245" t="s">
        <v>19</v>
      </c>
      <c r="F581" s="246" t="s">
        <v>967</v>
      </c>
      <c r="G581" s="243"/>
      <c r="H581" s="247">
        <v>3.0670000000000002</v>
      </c>
      <c r="I581" s="248"/>
      <c r="J581" s="243"/>
      <c r="K581" s="243"/>
      <c r="L581" s="249"/>
      <c r="M581" s="250"/>
      <c r="N581" s="251"/>
      <c r="O581" s="251"/>
      <c r="P581" s="251"/>
      <c r="Q581" s="251"/>
      <c r="R581" s="251"/>
      <c r="S581" s="251"/>
      <c r="T581" s="252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53" t="s">
        <v>169</v>
      </c>
      <c r="AU581" s="253" t="s">
        <v>84</v>
      </c>
      <c r="AV581" s="13" t="s">
        <v>84</v>
      </c>
      <c r="AW581" s="13" t="s">
        <v>37</v>
      </c>
      <c r="AX581" s="13" t="s">
        <v>75</v>
      </c>
      <c r="AY581" s="253" t="s">
        <v>160</v>
      </c>
    </row>
    <row r="582" s="13" customFormat="1">
      <c r="A582" s="13"/>
      <c r="B582" s="242"/>
      <c r="C582" s="243"/>
      <c r="D582" s="244" t="s">
        <v>169</v>
      </c>
      <c r="E582" s="245" t="s">
        <v>19</v>
      </c>
      <c r="F582" s="246" t="s">
        <v>968</v>
      </c>
      <c r="G582" s="243"/>
      <c r="H582" s="247">
        <v>4.9130000000000003</v>
      </c>
      <c r="I582" s="248"/>
      <c r="J582" s="243"/>
      <c r="K582" s="243"/>
      <c r="L582" s="249"/>
      <c r="M582" s="250"/>
      <c r="N582" s="251"/>
      <c r="O582" s="251"/>
      <c r="P582" s="251"/>
      <c r="Q582" s="251"/>
      <c r="R582" s="251"/>
      <c r="S582" s="251"/>
      <c r="T582" s="252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53" t="s">
        <v>169</v>
      </c>
      <c r="AU582" s="253" t="s">
        <v>84</v>
      </c>
      <c r="AV582" s="13" t="s">
        <v>84</v>
      </c>
      <c r="AW582" s="13" t="s">
        <v>37</v>
      </c>
      <c r="AX582" s="13" t="s">
        <v>75</v>
      </c>
      <c r="AY582" s="253" t="s">
        <v>160</v>
      </c>
    </row>
    <row r="583" s="13" customFormat="1">
      <c r="A583" s="13"/>
      <c r="B583" s="242"/>
      <c r="C583" s="243"/>
      <c r="D583" s="244" t="s">
        <v>169</v>
      </c>
      <c r="E583" s="245" t="s">
        <v>19</v>
      </c>
      <c r="F583" s="246" t="s">
        <v>969</v>
      </c>
      <c r="G583" s="243"/>
      <c r="H583" s="247">
        <v>1.05</v>
      </c>
      <c r="I583" s="248"/>
      <c r="J583" s="243"/>
      <c r="K583" s="243"/>
      <c r="L583" s="249"/>
      <c r="M583" s="250"/>
      <c r="N583" s="251"/>
      <c r="O583" s="251"/>
      <c r="P583" s="251"/>
      <c r="Q583" s="251"/>
      <c r="R583" s="251"/>
      <c r="S583" s="251"/>
      <c r="T583" s="252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53" t="s">
        <v>169</v>
      </c>
      <c r="AU583" s="253" t="s">
        <v>84</v>
      </c>
      <c r="AV583" s="13" t="s">
        <v>84</v>
      </c>
      <c r="AW583" s="13" t="s">
        <v>37</v>
      </c>
      <c r="AX583" s="13" t="s">
        <v>75</v>
      </c>
      <c r="AY583" s="253" t="s">
        <v>160</v>
      </c>
    </row>
    <row r="584" s="13" customFormat="1">
      <c r="A584" s="13"/>
      <c r="B584" s="242"/>
      <c r="C584" s="243"/>
      <c r="D584" s="244" t="s">
        <v>169</v>
      </c>
      <c r="E584" s="245" t="s">
        <v>19</v>
      </c>
      <c r="F584" s="246" t="s">
        <v>970</v>
      </c>
      <c r="G584" s="243"/>
      <c r="H584" s="247">
        <v>4.5140000000000002</v>
      </c>
      <c r="I584" s="248"/>
      <c r="J584" s="243"/>
      <c r="K584" s="243"/>
      <c r="L584" s="249"/>
      <c r="M584" s="250"/>
      <c r="N584" s="251"/>
      <c r="O584" s="251"/>
      <c r="P584" s="251"/>
      <c r="Q584" s="251"/>
      <c r="R584" s="251"/>
      <c r="S584" s="251"/>
      <c r="T584" s="252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53" t="s">
        <v>169</v>
      </c>
      <c r="AU584" s="253" t="s">
        <v>84</v>
      </c>
      <c r="AV584" s="13" t="s">
        <v>84</v>
      </c>
      <c r="AW584" s="13" t="s">
        <v>37</v>
      </c>
      <c r="AX584" s="13" t="s">
        <v>75</v>
      </c>
      <c r="AY584" s="253" t="s">
        <v>160</v>
      </c>
    </row>
    <row r="585" s="13" customFormat="1">
      <c r="A585" s="13"/>
      <c r="B585" s="242"/>
      <c r="C585" s="243"/>
      <c r="D585" s="244" t="s">
        <v>169</v>
      </c>
      <c r="E585" s="245" t="s">
        <v>19</v>
      </c>
      <c r="F585" s="246" t="s">
        <v>971</v>
      </c>
      <c r="G585" s="243"/>
      <c r="H585" s="247">
        <v>2.3439999999999999</v>
      </c>
      <c r="I585" s="248"/>
      <c r="J585" s="243"/>
      <c r="K585" s="243"/>
      <c r="L585" s="249"/>
      <c r="M585" s="250"/>
      <c r="N585" s="251"/>
      <c r="O585" s="251"/>
      <c r="P585" s="251"/>
      <c r="Q585" s="251"/>
      <c r="R585" s="251"/>
      <c r="S585" s="251"/>
      <c r="T585" s="252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53" t="s">
        <v>169</v>
      </c>
      <c r="AU585" s="253" t="s">
        <v>84</v>
      </c>
      <c r="AV585" s="13" t="s">
        <v>84</v>
      </c>
      <c r="AW585" s="13" t="s">
        <v>37</v>
      </c>
      <c r="AX585" s="13" t="s">
        <v>75</v>
      </c>
      <c r="AY585" s="253" t="s">
        <v>160</v>
      </c>
    </row>
    <row r="586" s="14" customFormat="1">
      <c r="A586" s="14"/>
      <c r="B586" s="264"/>
      <c r="C586" s="265"/>
      <c r="D586" s="244" t="s">
        <v>169</v>
      </c>
      <c r="E586" s="266" t="s">
        <v>19</v>
      </c>
      <c r="F586" s="267" t="s">
        <v>226</v>
      </c>
      <c r="G586" s="265"/>
      <c r="H586" s="268">
        <v>15.888</v>
      </c>
      <c r="I586" s="269"/>
      <c r="J586" s="265"/>
      <c r="K586" s="265"/>
      <c r="L586" s="270"/>
      <c r="M586" s="271"/>
      <c r="N586" s="272"/>
      <c r="O586" s="272"/>
      <c r="P586" s="272"/>
      <c r="Q586" s="272"/>
      <c r="R586" s="272"/>
      <c r="S586" s="272"/>
      <c r="T586" s="273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74" t="s">
        <v>169</v>
      </c>
      <c r="AU586" s="274" t="s">
        <v>84</v>
      </c>
      <c r="AV586" s="14" t="s">
        <v>167</v>
      </c>
      <c r="AW586" s="14" t="s">
        <v>37</v>
      </c>
      <c r="AX586" s="14" t="s">
        <v>82</v>
      </c>
      <c r="AY586" s="274" t="s">
        <v>160</v>
      </c>
    </row>
    <row r="587" s="13" customFormat="1">
      <c r="A587" s="13"/>
      <c r="B587" s="242"/>
      <c r="C587" s="243"/>
      <c r="D587" s="244" t="s">
        <v>169</v>
      </c>
      <c r="E587" s="243"/>
      <c r="F587" s="246" t="s">
        <v>972</v>
      </c>
      <c r="G587" s="243"/>
      <c r="H587" s="247">
        <v>17.477</v>
      </c>
      <c r="I587" s="248"/>
      <c r="J587" s="243"/>
      <c r="K587" s="243"/>
      <c r="L587" s="249"/>
      <c r="M587" s="250"/>
      <c r="N587" s="251"/>
      <c r="O587" s="251"/>
      <c r="P587" s="251"/>
      <c r="Q587" s="251"/>
      <c r="R587" s="251"/>
      <c r="S587" s="251"/>
      <c r="T587" s="252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53" t="s">
        <v>169</v>
      </c>
      <c r="AU587" s="253" t="s">
        <v>84</v>
      </c>
      <c r="AV587" s="13" t="s">
        <v>84</v>
      </c>
      <c r="AW587" s="13" t="s">
        <v>4</v>
      </c>
      <c r="AX587" s="13" t="s">
        <v>82</v>
      </c>
      <c r="AY587" s="253" t="s">
        <v>160</v>
      </c>
    </row>
    <row r="588" s="2" customFormat="1" ht="36" customHeight="1">
      <c r="A588" s="39"/>
      <c r="B588" s="40"/>
      <c r="C588" s="229" t="s">
        <v>973</v>
      </c>
      <c r="D588" s="229" t="s">
        <v>162</v>
      </c>
      <c r="E588" s="230" t="s">
        <v>974</v>
      </c>
      <c r="F588" s="231" t="s">
        <v>975</v>
      </c>
      <c r="G588" s="232" t="s">
        <v>222</v>
      </c>
      <c r="H588" s="233">
        <v>1254</v>
      </c>
      <c r="I588" s="234"/>
      <c r="J588" s="235">
        <f>ROUND(I588*H588,2)</f>
        <v>0</v>
      </c>
      <c r="K588" s="231" t="s">
        <v>166</v>
      </c>
      <c r="L588" s="45"/>
      <c r="M588" s="236" t="s">
        <v>19</v>
      </c>
      <c r="N588" s="237" t="s">
        <v>46</v>
      </c>
      <c r="O588" s="85"/>
      <c r="P588" s="238">
        <f>O588*H588</f>
        <v>0</v>
      </c>
      <c r="Q588" s="238">
        <v>0</v>
      </c>
      <c r="R588" s="238">
        <f>Q588*H588</f>
        <v>0</v>
      </c>
      <c r="S588" s="238">
        <v>0</v>
      </c>
      <c r="T588" s="239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40" t="s">
        <v>167</v>
      </c>
      <c r="AT588" s="240" t="s">
        <v>162</v>
      </c>
      <c r="AU588" s="240" t="s">
        <v>84</v>
      </c>
      <c r="AY588" s="18" t="s">
        <v>160</v>
      </c>
      <c r="BE588" s="241">
        <f>IF(N588="základní",J588,0)</f>
        <v>0</v>
      </c>
      <c r="BF588" s="241">
        <f>IF(N588="snížená",J588,0)</f>
        <v>0</v>
      </c>
      <c r="BG588" s="241">
        <f>IF(N588="zákl. přenesená",J588,0)</f>
        <v>0</v>
      </c>
      <c r="BH588" s="241">
        <f>IF(N588="sníž. přenesená",J588,0)</f>
        <v>0</v>
      </c>
      <c r="BI588" s="241">
        <f>IF(N588="nulová",J588,0)</f>
        <v>0</v>
      </c>
      <c r="BJ588" s="18" t="s">
        <v>82</v>
      </c>
      <c r="BK588" s="241">
        <f>ROUND(I588*H588,2)</f>
        <v>0</v>
      </c>
      <c r="BL588" s="18" t="s">
        <v>167</v>
      </c>
      <c r="BM588" s="240" t="s">
        <v>976</v>
      </c>
    </row>
    <row r="589" s="2" customFormat="1" ht="24" customHeight="1">
      <c r="A589" s="39"/>
      <c r="B589" s="40"/>
      <c r="C589" s="254" t="s">
        <v>977</v>
      </c>
      <c r="D589" s="254" t="s">
        <v>206</v>
      </c>
      <c r="E589" s="255" t="s">
        <v>978</v>
      </c>
      <c r="F589" s="256" t="s">
        <v>979</v>
      </c>
      <c r="G589" s="257" t="s">
        <v>165</v>
      </c>
      <c r="H589" s="258">
        <v>36.115000000000002</v>
      </c>
      <c r="I589" s="259"/>
      <c r="J589" s="260">
        <f>ROUND(I589*H589,2)</f>
        <v>0</v>
      </c>
      <c r="K589" s="256" t="s">
        <v>166</v>
      </c>
      <c r="L589" s="261"/>
      <c r="M589" s="262" t="s">
        <v>19</v>
      </c>
      <c r="N589" s="263" t="s">
        <v>46</v>
      </c>
      <c r="O589" s="85"/>
      <c r="P589" s="238">
        <f>O589*H589</f>
        <v>0</v>
      </c>
      <c r="Q589" s="238">
        <v>0.55000000000000004</v>
      </c>
      <c r="R589" s="238">
        <f>Q589*H589</f>
        <v>19.863250000000004</v>
      </c>
      <c r="S589" s="238">
        <v>0</v>
      </c>
      <c r="T589" s="239">
        <f>S589*H589</f>
        <v>0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240" t="s">
        <v>194</v>
      </c>
      <c r="AT589" s="240" t="s">
        <v>206</v>
      </c>
      <c r="AU589" s="240" t="s">
        <v>84</v>
      </c>
      <c r="AY589" s="18" t="s">
        <v>160</v>
      </c>
      <c r="BE589" s="241">
        <f>IF(N589="základní",J589,0)</f>
        <v>0</v>
      </c>
      <c r="BF589" s="241">
        <f>IF(N589="snížená",J589,0)</f>
        <v>0</v>
      </c>
      <c r="BG589" s="241">
        <f>IF(N589="zákl. přenesená",J589,0)</f>
        <v>0</v>
      </c>
      <c r="BH589" s="241">
        <f>IF(N589="sníž. přenesená",J589,0)</f>
        <v>0</v>
      </c>
      <c r="BI589" s="241">
        <f>IF(N589="nulová",J589,0)</f>
        <v>0</v>
      </c>
      <c r="BJ589" s="18" t="s">
        <v>82</v>
      </c>
      <c r="BK589" s="241">
        <f>ROUND(I589*H589,2)</f>
        <v>0</v>
      </c>
      <c r="BL589" s="18" t="s">
        <v>167</v>
      </c>
      <c r="BM589" s="240" t="s">
        <v>980</v>
      </c>
    </row>
    <row r="590" s="13" customFormat="1">
      <c r="A590" s="13"/>
      <c r="B590" s="242"/>
      <c r="C590" s="243"/>
      <c r="D590" s="244" t="s">
        <v>169</v>
      </c>
      <c r="E590" s="245" t="s">
        <v>19</v>
      </c>
      <c r="F590" s="246" t="s">
        <v>981</v>
      </c>
      <c r="G590" s="243"/>
      <c r="H590" s="247">
        <v>30.096</v>
      </c>
      <c r="I590" s="248"/>
      <c r="J590" s="243"/>
      <c r="K590" s="243"/>
      <c r="L590" s="249"/>
      <c r="M590" s="250"/>
      <c r="N590" s="251"/>
      <c r="O590" s="251"/>
      <c r="P590" s="251"/>
      <c r="Q590" s="251"/>
      <c r="R590" s="251"/>
      <c r="S590" s="251"/>
      <c r="T590" s="252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53" t="s">
        <v>169</v>
      </c>
      <c r="AU590" s="253" t="s">
        <v>84</v>
      </c>
      <c r="AV590" s="13" t="s">
        <v>84</v>
      </c>
      <c r="AW590" s="13" t="s">
        <v>37</v>
      </c>
      <c r="AX590" s="13" t="s">
        <v>82</v>
      </c>
      <c r="AY590" s="253" t="s">
        <v>160</v>
      </c>
    </row>
    <row r="591" s="13" customFormat="1">
      <c r="A591" s="13"/>
      <c r="B591" s="242"/>
      <c r="C591" s="243"/>
      <c r="D591" s="244" t="s">
        <v>169</v>
      </c>
      <c r="E591" s="243"/>
      <c r="F591" s="246" t="s">
        <v>982</v>
      </c>
      <c r="G591" s="243"/>
      <c r="H591" s="247">
        <v>36.115000000000002</v>
      </c>
      <c r="I591" s="248"/>
      <c r="J591" s="243"/>
      <c r="K591" s="243"/>
      <c r="L591" s="249"/>
      <c r="M591" s="250"/>
      <c r="N591" s="251"/>
      <c r="O591" s="251"/>
      <c r="P591" s="251"/>
      <c r="Q591" s="251"/>
      <c r="R591" s="251"/>
      <c r="S591" s="251"/>
      <c r="T591" s="252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53" t="s">
        <v>169</v>
      </c>
      <c r="AU591" s="253" t="s">
        <v>84</v>
      </c>
      <c r="AV591" s="13" t="s">
        <v>84</v>
      </c>
      <c r="AW591" s="13" t="s">
        <v>4</v>
      </c>
      <c r="AX591" s="13" t="s">
        <v>82</v>
      </c>
      <c r="AY591" s="253" t="s">
        <v>160</v>
      </c>
    </row>
    <row r="592" s="2" customFormat="1" ht="48" customHeight="1">
      <c r="A592" s="39"/>
      <c r="B592" s="40"/>
      <c r="C592" s="229" t="s">
        <v>983</v>
      </c>
      <c r="D592" s="229" t="s">
        <v>162</v>
      </c>
      <c r="E592" s="230" t="s">
        <v>984</v>
      </c>
      <c r="F592" s="231" t="s">
        <v>985</v>
      </c>
      <c r="G592" s="232" t="s">
        <v>222</v>
      </c>
      <c r="H592" s="233">
        <v>1254</v>
      </c>
      <c r="I592" s="234"/>
      <c r="J592" s="235">
        <f>ROUND(I592*H592,2)</f>
        <v>0</v>
      </c>
      <c r="K592" s="231" t="s">
        <v>166</v>
      </c>
      <c r="L592" s="45"/>
      <c r="M592" s="236" t="s">
        <v>19</v>
      </c>
      <c r="N592" s="237" t="s">
        <v>46</v>
      </c>
      <c r="O592" s="85"/>
      <c r="P592" s="238">
        <f>O592*H592</f>
        <v>0</v>
      </c>
      <c r="Q592" s="238">
        <v>0</v>
      </c>
      <c r="R592" s="238">
        <f>Q592*H592</f>
        <v>0</v>
      </c>
      <c r="S592" s="238">
        <v>0.014999999999999999</v>
      </c>
      <c r="T592" s="239">
        <f>S592*H592</f>
        <v>18.809999999999999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240" t="s">
        <v>167</v>
      </c>
      <c r="AT592" s="240" t="s">
        <v>162</v>
      </c>
      <c r="AU592" s="240" t="s">
        <v>84</v>
      </c>
      <c r="AY592" s="18" t="s">
        <v>160</v>
      </c>
      <c r="BE592" s="241">
        <f>IF(N592="základní",J592,0)</f>
        <v>0</v>
      </c>
      <c r="BF592" s="241">
        <f>IF(N592="snížená",J592,0)</f>
        <v>0</v>
      </c>
      <c r="BG592" s="241">
        <f>IF(N592="zákl. přenesená",J592,0)</f>
        <v>0</v>
      </c>
      <c r="BH592" s="241">
        <f>IF(N592="sníž. přenesená",J592,0)</f>
        <v>0</v>
      </c>
      <c r="BI592" s="241">
        <f>IF(N592="nulová",J592,0)</f>
        <v>0</v>
      </c>
      <c r="BJ592" s="18" t="s">
        <v>82</v>
      </c>
      <c r="BK592" s="241">
        <f>ROUND(I592*H592,2)</f>
        <v>0</v>
      </c>
      <c r="BL592" s="18" t="s">
        <v>167</v>
      </c>
      <c r="BM592" s="240" t="s">
        <v>986</v>
      </c>
    </row>
    <row r="593" s="2" customFormat="1" ht="36" customHeight="1">
      <c r="A593" s="39"/>
      <c r="B593" s="40"/>
      <c r="C593" s="229" t="s">
        <v>987</v>
      </c>
      <c r="D593" s="229" t="s">
        <v>162</v>
      </c>
      <c r="E593" s="230" t="s">
        <v>988</v>
      </c>
      <c r="F593" s="231" t="s">
        <v>989</v>
      </c>
      <c r="G593" s="232" t="s">
        <v>165</v>
      </c>
      <c r="H593" s="233">
        <v>97.280000000000001</v>
      </c>
      <c r="I593" s="234"/>
      <c r="J593" s="235">
        <f>ROUND(I593*H593,2)</f>
        <v>0</v>
      </c>
      <c r="K593" s="231" t="s">
        <v>166</v>
      </c>
      <c r="L593" s="45"/>
      <c r="M593" s="236" t="s">
        <v>19</v>
      </c>
      <c r="N593" s="237" t="s">
        <v>46</v>
      </c>
      <c r="O593" s="85"/>
      <c r="P593" s="238">
        <f>O593*H593</f>
        <v>0</v>
      </c>
      <c r="Q593" s="238">
        <v>0.023369999999999998</v>
      </c>
      <c r="R593" s="238">
        <f>Q593*H593</f>
        <v>2.2734335999999997</v>
      </c>
      <c r="S593" s="238">
        <v>0</v>
      </c>
      <c r="T593" s="239">
        <f>S593*H593</f>
        <v>0</v>
      </c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R593" s="240" t="s">
        <v>167</v>
      </c>
      <c r="AT593" s="240" t="s">
        <v>162</v>
      </c>
      <c r="AU593" s="240" t="s">
        <v>84</v>
      </c>
      <c r="AY593" s="18" t="s">
        <v>160</v>
      </c>
      <c r="BE593" s="241">
        <f>IF(N593="základní",J593,0)</f>
        <v>0</v>
      </c>
      <c r="BF593" s="241">
        <f>IF(N593="snížená",J593,0)</f>
        <v>0</v>
      </c>
      <c r="BG593" s="241">
        <f>IF(N593="zákl. přenesená",J593,0)</f>
        <v>0</v>
      </c>
      <c r="BH593" s="241">
        <f>IF(N593="sníž. přenesená",J593,0)</f>
        <v>0</v>
      </c>
      <c r="BI593" s="241">
        <f>IF(N593="nulová",J593,0)</f>
        <v>0</v>
      </c>
      <c r="BJ593" s="18" t="s">
        <v>82</v>
      </c>
      <c r="BK593" s="241">
        <f>ROUND(I593*H593,2)</f>
        <v>0</v>
      </c>
      <c r="BL593" s="18" t="s">
        <v>167</v>
      </c>
      <c r="BM593" s="240" t="s">
        <v>990</v>
      </c>
    </row>
    <row r="594" s="13" customFormat="1">
      <c r="A594" s="13"/>
      <c r="B594" s="242"/>
      <c r="C594" s="243"/>
      <c r="D594" s="244" t="s">
        <v>169</v>
      </c>
      <c r="E594" s="245" t="s">
        <v>19</v>
      </c>
      <c r="F594" s="246" t="s">
        <v>991</v>
      </c>
      <c r="G594" s="243"/>
      <c r="H594" s="247">
        <v>97.280000000000001</v>
      </c>
      <c r="I594" s="248"/>
      <c r="J594" s="243"/>
      <c r="K594" s="243"/>
      <c r="L594" s="249"/>
      <c r="M594" s="250"/>
      <c r="N594" s="251"/>
      <c r="O594" s="251"/>
      <c r="P594" s="251"/>
      <c r="Q594" s="251"/>
      <c r="R594" s="251"/>
      <c r="S594" s="251"/>
      <c r="T594" s="252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53" t="s">
        <v>169</v>
      </c>
      <c r="AU594" s="253" t="s">
        <v>84</v>
      </c>
      <c r="AV594" s="13" t="s">
        <v>84</v>
      </c>
      <c r="AW594" s="13" t="s">
        <v>37</v>
      </c>
      <c r="AX594" s="13" t="s">
        <v>82</v>
      </c>
      <c r="AY594" s="253" t="s">
        <v>160</v>
      </c>
    </row>
    <row r="595" s="2" customFormat="1" ht="24" customHeight="1">
      <c r="A595" s="39"/>
      <c r="B595" s="40"/>
      <c r="C595" s="229" t="s">
        <v>992</v>
      </c>
      <c r="D595" s="229" t="s">
        <v>162</v>
      </c>
      <c r="E595" s="230" t="s">
        <v>993</v>
      </c>
      <c r="F595" s="231" t="s">
        <v>994</v>
      </c>
      <c r="G595" s="232" t="s">
        <v>222</v>
      </c>
      <c r="H595" s="233">
        <v>817</v>
      </c>
      <c r="I595" s="234"/>
      <c r="J595" s="235">
        <f>ROUND(I595*H595,2)</f>
        <v>0</v>
      </c>
      <c r="K595" s="231" t="s">
        <v>166</v>
      </c>
      <c r="L595" s="45"/>
      <c r="M595" s="236" t="s">
        <v>19</v>
      </c>
      <c r="N595" s="237" t="s">
        <v>46</v>
      </c>
      <c r="O595" s="85"/>
      <c r="P595" s="238">
        <f>O595*H595</f>
        <v>0</v>
      </c>
      <c r="Q595" s="238">
        <v>0</v>
      </c>
      <c r="R595" s="238">
        <f>Q595*H595</f>
        <v>0</v>
      </c>
      <c r="S595" s="238">
        <v>0</v>
      </c>
      <c r="T595" s="239">
        <f>S595*H595</f>
        <v>0</v>
      </c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R595" s="240" t="s">
        <v>167</v>
      </c>
      <c r="AT595" s="240" t="s">
        <v>162</v>
      </c>
      <c r="AU595" s="240" t="s">
        <v>84</v>
      </c>
      <c r="AY595" s="18" t="s">
        <v>160</v>
      </c>
      <c r="BE595" s="241">
        <f>IF(N595="základní",J595,0)</f>
        <v>0</v>
      </c>
      <c r="BF595" s="241">
        <f>IF(N595="snížená",J595,0)</f>
        <v>0</v>
      </c>
      <c r="BG595" s="241">
        <f>IF(N595="zákl. přenesená",J595,0)</f>
        <v>0</v>
      </c>
      <c r="BH595" s="241">
        <f>IF(N595="sníž. přenesená",J595,0)</f>
        <v>0</v>
      </c>
      <c r="BI595" s="241">
        <f>IF(N595="nulová",J595,0)</f>
        <v>0</v>
      </c>
      <c r="BJ595" s="18" t="s">
        <v>82</v>
      </c>
      <c r="BK595" s="241">
        <f>ROUND(I595*H595,2)</f>
        <v>0</v>
      </c>
      <c r="BL595" s="18" t="s">
        <v>167</v>
      </c>
      <c r="BM595" s="240" t="s">
        <v>995</v>
      </c>
    </row>
    <row r="596" s="13" customFormat="1">
      <c r="A596" s="13"/>
      <c r="B596" s="242"/>
      <c r="C596" s="243"/>
      <c r="D596" s="244" t="s">
        <v>169</v>
      </c>
      <c r="E596" s="245" t="s">
        <v>19</v>
      </c>
      <c r="F596" s="246" t="s">
        <v>996</v>
      </c>
      <c r="G596" s="243"/>
      <c r="H596" s="247">
        <v>817</v>
      </c>
      <c r="I596" s="248"/>
      <c r="J596" s="243"/>
      <c r="K596" s="243"/>
      <c r="L596" s="249"/>
      <c r="M596" s="250"/>
      <c r="N596" s="251"/>
      <c r="O596" s="251"/>
      <c r="P596" s="251"/>
      <c r="Q596" s="251"/>
      <c r="R596" s="251"/>
      <c r="S596" s="251"/>
      <c r="T596" s="252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53" t="s">
        <v>169</v>
      </c>
      <c r="AU596" s="253" t="s">
        <v>84</v>
      </c>
      <c r="AV596" s="13" t="s">
        <v>84</v>
      </c>
      <c r="AW596" s="13" t="s">
        <v>37</v>
      </c>
      <c r="AX596" s="13" t="s">
        <v>82</v>
      </c>
      <c r="AY596" s="253" t="s">
        <v>160</v>
      </c>
    </row>
    <row r="597" s="2" customFormat="1" ht="16.5" customHeight="1">
      <c r="A597" s="39"/>
      <c r="B597" s="40"/>
      <c r="C597" s="254" t="s">
        <v>997</v>
      </c>
      <c r="D597" s="254" t="s">
        <v>206</v>
      </c>
      <c r="E597" s="255" t="s">
        <v>998</v>
      </c>
      <c r="F597" s="256" t="s">
        <v>999</v>
      </c>
      <c r="G597" s="257" t="s">
        <v>165</v>
      </c>
      <c r="H597" s="258">
        <v>3.9220000000000002</v>
      </c>
      <c r="I597" s="259"/>
      <c r="J597" s="260">
        <f>ROUND(I597*H597,2)</f>
        <v>0</v>
      </c>
      <c r="K597" s="256" t="s">
        <v>166</v>
      </c>
      <c r="L597" s="261"/>
      <c r="M597" s="262" t="s">
        <v>19</v>
      </c>
      <c r="N597" s="263" t="s">
        <v>46</v>
      </c>
      <c r="O597" s="85"/>
      <c r="P597" s="238">
        <f>O597*H597</f>
        <v>0</v>
      </c>
      <c r="Q597" s="238">
        <v>0.55000000000000004</v>
      </c>
      <c r="R597" s="238">
        <f>Q597*H597</f>
        <v>2.1571000000000002</v>
      </c>
      <c r="S597" s="238">
        <v>0</v>
      </c>
      <c r="T597" s="239">
        <f>S597*H597</f>
        <v>0</v>
      </c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R597" s="240" t="s">
        <v>194</v>
      </c>
      <c r="AT597" s="240" t="s">
        <v>206</v>
      </c>
      <c r="AU597" s="240" t="s">
        <v>84</v>
      </c>
      <c r="AY597" s="18" t="s">
        <v>160</v>
      </c>
      <c r="BE597" s="241">
        <f>IF(N597="základní",J597,0)</f>
        <v>0</v>
      </c>
      <c r="BF597" s="241">
        <f>IF(N597="snížená",J597,0)</f>
        <v>0</v>
      </c>
      <c r="BG597" s="241">
        <f>IF(N597="zákl. přenesená",J597,0)</f>
        <v>0</v>
      </c>
      <c r="BH597" s="241">
        <f>IF(N597="sníž. přenesená",J597,0)</f>
        <v>0</v>
      </c>
      <c r="BI597" s="241">
        <f>IF(N597="nulová",J597,0)</f>
        <v>0</v>
      </c>
      <c r="BJ597" s="18" t="s">
        <v>82</v>
      </c>
      <c r="BK597" s="241">
        <f>ROUND(I597*H597,2)</f>
        <v>0</v>
      </c>
      <c r="BL597" s="18" t="s">
        <v>167</v>
      </c>
      <c r="BM597" s="240" t="s">
        <v>1000</v>
      </c>
    </row>
    <row r="598" s="13" customFormat="1">
      <c r="A598" s="13"/>
      <c r="B598" s="242"/>
      <c r="C598" s="243"/>
      <c r="D598" s="244" t="s">
        <v>169</v>
      </c>
      <c r="E598" s="245" t="s">
        <v>19</v>
      </c>
      <c r="F598" s="246" t="s">
        <v>1001</v>
      </c>
      <c r="G598" s="243"/>
      <c r="H598" s="247">
        <v>3.9220000000000002</v>
      </c>
      <c r="I598" s="248"/>
      <c r="J598" s="243"/>
      <c r="K598" s="243"/>
      <c r="L598" s="249"/>
      <c r="M598" s="250"/>
      <c r="N598" s="251"/>
      <c r="O598" s="251"/>
      <c r="P598" s="251"/>
      <c r="Q598" s="251"/>
      <c r="R598" s="251"/>
      <c r="S598" s="251"/>
      <c r="T598" s="252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53" t="s">
        <v>169</v>
      </c>
      <c r="AU598" s="253" t="s">
        <v>84</v>
      </c>
      <c r="AV598" s="13" t="s">
        <v>84</v>
      </c>
      <c r="AW598" s="13" t="s">
        <v>37</v>
      </c>
      <c r="AX598" s="13" t="s">
        <v>82</v>
      </c>
      <c r="AY598" s="253" t="s">
        <v>160</v>
      </c>
    </row>
    <row r="599" s="2" customFormat="1" ht="16.5" customHeight="1">
      <c r="A599" s="39"/>
      <c r="B599" s="40"/>
      <c r="C599" s="229" t="s">
        <v>1002</v>
      </c>
      <c r="D599" s="229" t="s">
        <v>162</v>
      </c>
      <c r="E599" s="230" t="s">
        <v>1003</v>
      </c>
      <c r="F599" s="231" t="s">
        <v>1004</v>
      </c>
      <c r="G599" s="232" t="s">
        <v>222</v>
      </c>
      <c r="H599" s="233">
        <v>817</v>
      </c>
      <c r="I599" s="234"/>
      <c r="J599" s="235">
        <f>ROUND(I599*H599,2)</f>
        <v>0</v>
      </c>
      <c r="K599" s="231" t="s">
        <v>166</v>
      </c>
      <c r="L599" s="45"/>
      <c r="M599" s="236" t="s">
        <v>19</v>
      </c>
      <c r="N599" s="237" t="s">
        <v>46</v>
      </c>
      <c r="O599" s="85"/>
      <c r="P599" s="238">
        <f>O599*H599</f>
        <v>0</v>
      </c>
      <c r="Q599" s="238">
        <v>0</v>
      </c>
      <c r="R599" s="238">
        <f>Q599*H599</f>
        <v>0</v>
      </c>
      <c r="S599" s="238">
        <v>0.016</v>
      </c>
      <c r="T599" s="239">
        <f>S599*H599</f>
        <v>13.072000000000001</v>
      </c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R599" s="240" t="s">
        <v>167</v>
      </c>
      <c r="AT599" s="240" t="s">
        <v>162</v>
      </c>
      <c r="AU599" s="240" t="s">
        <v>84</v>
      </c>
      <c r="AY599" s="18" t="s">
        <v>160</v>
      </c>
      <c r="BE599" s="241">
        <f>IF(N599="základní",J599,0)</f>
        <v>0</v>
      </c>
      <c r="BF599" s="241">
        <f>IF(N599="snížená",J599,0)</f>
        <v>0</v>
      </c>
      <c r="BG599" s="241">
        <f>IF(N599="zákl. přenesená",J599,0)</f>
        <v>0</v>
      </c>
      <c r="BH599" s="241">
        <f>IF(N599="sníž. přenesená",J599,0)</f>
        <v>0</v>
      </c>
      <c r="BI599" s="241">
        <f>IF(N599="nulová",J599,0)</f>
        <v>0</v>
      </c>
      <c r="BJ599" s="18" t="s">
        <v>82</v>
      </c>
      <c r="BK599" s="241">
        <f>ROUND(I599*H599,2)</f>
        <v>0</v>
      </c>
      <c r="BL599" s="18" t="s">
        <v>167</v>
      </c>
      <c r="BM599" s="240" t="s">
        <v>1005</v>
      </c>
    </row>
    <row r="600" s="15" customFormat="1">
      <c r="A600" s="15"/>
      <c r="B600" s="275"/>
      <c r="C600" s="276"/>
      <c r="D600" s="244" t="s">
        <v>169</v>
      </c>
      <c r="E600" s="277" t="s">
        <v>19</v>
      </c>
      <c r="F600" s="278" t="s">
        <v>1006</v>
      </c>
      <c r="G600" s="276"/>
      <c r="H600" s="277" t="s">
        <v>19</v>
      </c>
      <c r="I600" s="279"/>
      <c r="J600" s="276"/>
      <c r="K600" s="276"/>
      <c r="L600" s="280"/>
      <c r="M600" s="281"/>
      <c r="N600" s="282"/>
      <c r="O600" s="282"/>
      <c r="P600" s="282"/>
      <c r="Q600" s="282"/>
      <c r="R600" s="282"/>
      <c r="S600" s="282"/>
      <c r="T600" s="283"/>
      <c r="U600" s="15"/>
      <c r="V600" s="15"/>
      <c r="W600" s="15"/>
      <c r="X600" s="15"/>
      <c r="Y600" s="15"/>
      <c r="Z600" s="15"/>
      <c r="AA600" s="15"/>
      <c r="AB600" s="15"/>
      <c r="AC600" s="15"/>
      <c r="AD600" s="15"/>
      <c r="AE600" s="15"/>
      <c r="AT600" s="284" t="s">
        <v>169</v>
      </c>
      <c r="AU600" s="284" t="s">
        <v>84</v>
      </c>
      <c r="AV600" s="15" t="s">
        <v>82</v>
      </c>
      <c r="AW600" s="15" t="s">
        <v>37</v>
      </c>
      <c r="AX600" s="15" t="s">
        <v>75</v>
      </c>
      <c r="AY600" s="284" t="s">
        <v>160</v>
      </c>
    </row>
    <row r="601" s="13" customFormat="1">
      <c r="A601" s="13"/>
      <c r="B601" s="242"/>
      <c r="C601" s="243"/>
      <c r="D601" s="244" t="s">
        <v>169</v>
      </c>
      <c r="E601" s="245" t="s">
        <v>19</v>
      </c>
      <c r="F601" s="246" t="s">
        <v>1007</v>
      </c>
      <c r="G601" s="243"/>
      <c r="H601" s="247">
        <v>8.5</v>
      </c>
      <c r="I601" s="248"/>
      <c r="J601" s="243"/>
      <c r="K601" s="243"/>
      <c r="L601" s="249"/>
      <c r="M601" s="250"/>
      <c r="N601" s="251"/>
      <c r="O601" s="251"/>
      <c r="P601" s="251"/>
      <c r="Q601" s="251"/>
      <c r="R601" s="251"/>
      <c r="S601" s="251"/>
      <c r="T601" s="252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53" t="s">
        <v>169</v>
      </c>
      <c r="AU601" s="253" t="s">
        <v>84</v>
      </c>
      <c r="AV601" s="13" t="s">
        <v>84</v>
      </c>
      <c r="AW601" s="13" t="s">
        <v>37</v>
      </c>
      <c r="AX601" s="13" t="s">
        <v>75</v>
      </c>
      <c r="AY601" s="253" t="s">
        <v>160</v>
      </c>
    </row>
    <row r="602" s="13" customFormat="1">
      <c r="A602" s="13"/>
      <c r="B602" s="242"/>
      <c r="C602" s="243"/>
      <c r="D602" s="244" t="s">
        <v>169</v>
      </c>
      <c r="E602" s="245" t="s">
        <v>19</v>
      </c>
      <c r="F602" s="246" t="s">
        <v>1008</v>
      </c>
      <c r="G602" s="243"/>
      <c r="H602" s="247">
        <v>247.30000000000001</v>
      </c>
      <c r="I602" s="248"/>
      <c r="J602" s="243"/>
      <c r="K602" s="243"/>
      <c r="L602" s="249"/>
      <c r="M602" s="250"/>
      <c r="N602" s="251"/>
      <c r="O602" s="251"/>
      <c r="P602" s="251"/>
      <c r="Q602" s="251"/>
      <c r="R602" s="251"/>
      <c r="S602" s="251"/>
      <c r="T602" s="252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53" t="s">
        <v>169</v>
      </c>
      <c r="AU602" s="253" t="s">
        <v>84</v>
      </c>
      <c r="AV602" s="13" t="s">
        <v>84</v>
      </c>
      <c r="AW602" s="13" t="s">
        <v>37</v>
      </c>
      <c r="AX602" s="13" t="s">
        <v>75</v>
      </c>
      <c r="AY602" s="253" t="s">
        <v>160</v>
      </c>
    </row>
    <row r="603" s="13" customFormat="1">
      <c r="A603" s="13"/>
      <c r="B603" s="242"/>
      <c r="C603" s="243"/>
      <c r="D603" s="244" t="s">
        <v>169</v>
      </c>
      <c r="E603" s="245" t="s">
        <v>19</v>
      </c>
      <c r="F603" s="246" t="s">
        <v>1009</v>
      </c>
      <c r="G603" s="243"/>
      <c r="H603" s="247">
        <v>5.5999999999999996</v>
      </c>
      <c r="I603" s="248"/>
      <c r="J603" s="243"/>
      <c r="K603" s="243"/>
      <c r="L603" s="249"/>
      <c r="M603" s="250"/>
      <c r="N603" s="251"/>
      <c r="O603" s="251"/>
      <c r="P603" s="251"/>
      <c r="Q603" s="251"/>
      <c r="R603" s="251"/>
      <c r="S603" s="251"/>
      <c r="T603" s="252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53" t="s">
        <v>169</v>
      </c>
      <c r="AU603" s="253" t="s">
        <v>84</v>
      </c>
      <c r="AV603" s="13" t="s">
        <v>84</v>
      </c>
      <c r="AW603" s="13" t="s">
        <v>37</v>
      </c>
      <c r="AX603" s="13" t="s">
        <v>75</v>
      </c>
      <c r="AY603" s="253" t="s">
        <v>160</v>
      </c>
    </row>
    <row r="604" s="13" customFormat="1">
      <c r="A604" s="13"/>
      <c r="B604" s="242"/>
      <c r="C604" s="243"/>
      <c r="D604" s="244" t="s">
        <v>169</v>
      </c>
      <c r="E604" s="245" t="s">
        <v>19</v>
      </c>
      <c r="F604" s="246" t="s">
        <v>1010</v>
      </c>
      <c r="G604" s="243"/>
      <c r="H604" s="247">
        <v>246.69999999999999</v>
      </c>
      <c r="I604" s="248"/>
      <c r="J604" s="243"/>
      <c r="K604" s="243"/>
      <c r="L604" s="249"/>
      <c r="M604" s="250"/>
      <c r="N604" s="251"/>
      <c r="O604" s="251"/>
      <c r="P604" s="251"/>
      <c r="Q604" s="251"/>
      <c r="R604" s="251"/>
      <c r="S604" s="251"/>
      <c r="T604" s="252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53" t="s">
        <v>169</v>
      </c>
      <c r="AU604" s="253" t="s">
        <v>84</v>
      </c>
      <c r="AV604" s="13" t="s">
        <v>84</v>
      </c>
      <c r="AW604" s="13" t="s">
        <v>37</v>
      </c>
      <c r="AX604" s="13" t="s">
        <v>75</v>
      </c>
      <c r="AY604" s="253" t="s">
        <v>160</v>
      </c>
    </row>
    <row r="605" s="13" customFormat="1">
      <c r="A605" s="13"/>
      <c r="B605" s="242"/>
      <c r="C605" s="243"/>
      <c r="D605" s="244" t="s">
        <v>169</v>
      </c>
      <c r="E605" s="245" t="s">
        <v>19</v>
      </c>
      <c r="F605" s="246" t="s">
        <v>1011</v>
      </c>
      <c r="G605" s="243"/>
      <c r="H605" s="247">
        <v>308.89999999999998</v>
      </c>
      <c r="I605" s="248"/>
      <c r="J605" s="243"/>
      <c r="K605" s="243"/>
      <c r="L605" s="249"/>
      <c r="M605" s="250"/>
      <c r="N605" s="251"/>
      <c r="O605" s="251"/>
      <c r="P605" s="251"/>
      <c r="Q605" s="251"/>
      <c r="R605" s="251"/>
      <c r="S605" s="251"/>
      <c r="T605" s="252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53" t="s">
        <v>169</v>
      </c>
      <c r="AU605" s="253" t="s">
        <v>84</v>
      </c>
      <c r="AV605" s="13" t="s">
        <v>84</v>
      </c>
      <c r="AW605" s="13" t="s">
        <v>37</v>
      </c>
      <c r="AX605" s="13" t="s">
        <v>75</v>
      </c>
      <c r="AY605" s="253" t="s">
        <v>160</v>
      </c>
    </row>
    <row r="606" s="14" customFormat="1">
      <c r="A606" s="14"/>
      <c r="B606" s="264"/>
      <c r="C606" s="265"/>
      <c r="D606" s="244" t="s">
        <v>169</v>
      </c>
      <c r="E606" s="266" t="s">
        <v>19</v>
      </c>
      <c r="F606" s="267" t="s">
        <v>226</v>
      </c>
      <c r="G606" s="265"/>
      <c r="H606" s="268">
        <v>817</v>
      </c>
      <c r="I606" s="269"/>
      <c r="J606" s="265"/>
      <c r="K606" s="265"/>
      <c r="L606" s="270"/>
      <c r="M606" s="271"/>
      <c r="N606" s="272"/>
      <c r="O606" s="272"/>
      <c r="P606" s="272"/>
      <c r="Q606" s="272"/>
      <c r="R606" s="272"/>
      <c r="S606" s="272"/>
      <c r="T606" s="273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74" t="s">
        <v>169</v>
      </c>
      <c r="AU606" s="274" t="s">
        <v>84</v>
      </c>
      <c r="AV606" s="14" t="s">
        <v>167</v>
      </c>
      <c r="AW606" s="14" t="s">
        <v>37</v>
      </c>
      <c r="AX606" s="14" t="s">
        <v>82</v>
      </c>
      <c r="AY606" s="274" t="s">
        <v>160</v>
      </c>
    </row>
    <row r="607" s="2" customFormat="1" ht="24" customHeight="1">
      <c r="A607" s="39"/>
      <c r="B607" s="40"/>
      <c r="C607" s="229" t="s">
        <v>1012</v>
      </c>
      <c r="D607" s="229" t="s">
        <v>162</v>
      </c>
      <c r="E607" s="230" t="s">
        <v>1013</v>
      </c>
      <c r="F607" s="231" t="s">
        <v>1014</v>
      </c>
      <c r="G607" s="232" t="s">
        <v>222</v>
      </c>
      <c r="H607" s="233">
        <v>817</v>
      </c>
      <c r="I607" s="234"/>
      <c r="J607" s="235">
        <f>ROUND(I607*H607,2)</f>
        <v>0</v>
      </c>
      <c r="K607" s="231" t="s">
        <v>166</v>
      </c>
      <c r="L607" s="45"/>
      <c r="M607" s="236" t="s">
        <v>19</v>
      </c>
      <c r="N607" s="237" t="s">
        <v>46</v>
      </c>
      <c r="O607" s="85"/>
      <c r="P607" s="238">
        <f>O607*H607</f>
        <v>0</v>
      </c>
      <c r="Q607" s="238">
        <v>0.00020000000000000001</v>
      </c>
      <c r="R607" s="238">
        <f>Q607*H607</f>
        <v>0.16340000000000002</v>
      </c>
      <c r="S607" s="238">
        <v>0</v>
      </c>
      <c r="T607" s="239">
        <f>S607*H607</f>
        <v>0</v>
      </c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R607" s="240" t="s">
        <v>167</v>
      </c>
      <c r="AT607" s="240" t="s">
        <v>162</v>
      </c>
      <c r="AU607" s="240" t="s">
        <v>84</v>
      </c>
      <c r="AY607" s="18" t="s">
        <v>160</v>
      </c>
      <c r="BE607" s="241">
        <f>IF(N607="základní",J607,0)</f>
        <v>0</v>
      </c>
      <c r="BF607" s="241">
        <f>IF(N607="snížená",J607,0)</f>
        <v>0</v>
      </c>
      <c r="BG607" s="241">
        <f>IF(N607="zákl. přenesená",J607,0)</f>
        <v>0</v>
      </c>
      <c r="BH607" s="241">
        <f>IF(N607="sníž. přenesená",J607,0)</f>
        <v>0</v>
      </c>
      <c r="BI607" s="241">
        <f>IF(N607="nulová",J607,0)</f>
        <v>0</v>
      </c>
      <c r="BJ607" s="18" t="s">
        <v>82</v>
      </c>
      <c r="BK607" s="241">
        <f>ROUND(I607*H607,2)</f>
        <v>0</v>
      </c>
      <c r="BL607" s="18" t="s">
        <v>167</v>
      </c>
      <c r="BM607" s="240" t="s">
        <v>1015</v>
      </c>
    </row>
    <row r="608" s="2" customFormat="1" ht="24" customHeight="1">
      <c r="A608" s="39"/>
      <c r="B608" s="40"/>
      <c r="C608" s="229" t="s">
        <v>1016</v>
      </c>
      <c r="D608" s="229" t="s">
        <v>162</v>
      </c>
      <c r="E608" s="230" t="s">
        <v>1017</v>
      </c>
      <c r="F608" s="231" t="s">
        <v>1018</v>
      </c>
      <c r="G608" s="232" t="s">
        <v>222</v>
      </c>
      <c r="H608" s="233">
        <v>16.170000000000002</v>
      </c>
      <c r="I608" s="234"/>
      <c r="J608" s="235">
        <f>ROUND(I608*H608,2)</f>
        <v>0</v>
      </c>
      <c r="K608" s="231" t="s">
        <v>166</v>
      </c>
      <c r="L608" s="45"/>
      <c r="M608" s="236" t="s">
        <v>19</v>
      </c>
      <c r="N608" s="237" t="s">
        <v>46</v>
      </c>
      <c r="O608" s="85"/>
      <c r="P608" s="238">
        <f>O608*H608</f>
        <v>0</v>
      </c>
      <c r="Q608" s="238">
        <v>0</v>
      </c>
      <c r="R608" s="238">
        <f>Q608*H608</f>
        <v>0</v>
      </c>
      <c r="S608" s="238">
        <v>0.014</v>
      </c>
      <c r="T608" s="239">
        <f>S608*H608</f>
        <v>0.22638000000000003</v>
      </c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R608" s="240" t="s">
        <v>167</v>
      </c>
      <c r="AT608" s="240" t="s">
        <v>162</v>
      </c>
      <c r="AU608" s="240" t="s">
        <v>84</v>
      </c>
      <c r="AY608" s="18" t="s">
        <v>160</v>
      </c>
      <c r="BE608" s="241">
        <f>IF(N608="základní",J608,0)</f>
        <v>0</v>
      </c>
      <c r="BF608" s="241">
        <f>IF(N608="snížená",J608,0)</f>
        <v>0</v>
      </c>
      <c r="BG608" s="241">
        <f>IF(N608="zákl. přenesená",J608,0)</f>
        <v>0</v>
      </c>
      <c r="BH608" s="241">
        <f>IF(N608="sníž. přenesená",J608,0)</f>
        <v>0</v>
      </c>
      <c r="BI608" s="241">
        <f>IF(N608="nulová",J608,0)</f>
        <v>0</v>
      </c>
      <c r="BJ608" s="18" t="s">
        <v>82</v>
      </c>
      <c r="BK608" s="241">
        <f>ROUND(I608*H608,2)</f>
        <v>0</v>
      </c>
      <c r="BL608" s="18" t="s">
        <v>167</v>
      </c>
      <c r="BM608" s="240" t="s">
        <v>1019</v>
      </c>
    </row>
    <row r="609" s="13" customFormat="1">
      <c r="A609" s="13"/>
      <c r="B609" s="242"/>
      <c r="C609" s="243"/>
      <c r="D609" s="244" t="s">
        <v>169</v>
      </c>
      <c r="E609" s="245" t="s">
        <v>19</v>
      </c>
      <c r="F609" s="246" t="s">
        <v>877</v>
      </c>
      <c r="G609" s="243"/>
      <c r="H609" s="247">
        <v>16.170000000000002</v>
      </c>
      <c r="I609" s="248"/>
      <c r="J609" s="243"/>
      <c r="K609" s="243"/>
      <c r="L609" s="249"/>
      <c r="M609" s="250"/>
      <c r="N609" s="251"/>
      <c r="O609" s="251"/>
      <c r="P609" s="251"/>
      <c r="Q609" s="251"/>
      <c r="R609" s="251"/>
      <c r="S609" s="251"/>
      <c r="T609" s="252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53" t="s">
        <v>169</v>
      </c>
      <c r="AU609" s="253" t="s">
        <v>84</v>
      </c>
      <c r="AV609" s="13" t="s">
        <v>84</v>
      </c>
      <c r="AW609" s="13" t="s">
        <v>37</v>
      </c>
      <c r="AX609" s="13" t="s">
        <v>82</v>
      </c>
      <c r="AY609" s="253" t="s">
        <v>160</v>
      </c>
    </row>
    <row r="610" s="2" customFormat="1" ht="36" customHeight="1">
      <c r="A610" s="39"/>
      <c r="B610" s="40"/>
      <c r="C610" s="229" t="s">
        <v>1020</v>
      </c>
      <c r="D610" s="229" t="s">
        <v>162</v>
      </c>
      <c r="E610" s="230" t="s">
        <v>1021</v>
      </c>
      <c r="F610" s="231" t="s">
        <v>1022</v>
      </c>
      <c r="G610" s="232" t="s">
        <v>279</v>
      </c>
      <c r="H610" s="233">
        <v>50</v>
      </c>
      <c r="I610" s="234"/>
      <c r="J610" s="235">
        <f>ROUND(I610*H610,2)</f>
        <v>0</v>
      </c>
      <c r="K610" s="231" t="s">
        <v>166</v>
      </c>
      <c r="L610" s="45"/>
      <c r="M610" s="236" t="s">
        <v>19</v>
      </c>
      <c r="N610" s="237" t="s">
        <v>46</v>
      </c>
      <c r="O610" s="85"/>
      <c r="P610" s="238">
        <f>O610*H610</f>
        <v>0</v>
      </c>
      <c r="Q610" s="238">
        <v>0</v>
      </c>
      <c r="R610" s="238">
        <f>Q610*H610</f>
        <v>0</v>
      </c>
      <c r="S610" s="238">
        <v>0</v>
      </c>
      <c r="T610" s="239">
        <f>S610*H610</f>
        <v>0</v>
      </c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40" t="s">
        <v>167</v>
      </c>
      <c r="AT610" s="240" t="s">
        <v>162</v>
      </c>
      <c r="AU610" s="240" t="s">
        <v>84</v>
      </c>
      <c r="AY610" s="18" t="s">
        <v>160</v>
      </c>
      <c r="BE610" s="241">
        <f>IF(N610="základní",J610,0)</f>
        <v>0</v>
      </c>
      <c r="BF610" s="241">
        <f>IF(N610="snížená",J610,0)</f>
        <v>0</v>
      </c>
      <c r="BG610" s="241">
        <f>IF(N610="zákl. přenesená",J610,0)</f>
        <v>0</v>
      </c>
      <c r="BH610" s="241">
        <f>IF(N610="sníž. přenesená",J610,0)</f>
        <v>0</v>
      </c>
      <c r="BI610" s="241">
        <f>IF(N610="nulová",J610,0)</f>
        <v>0</v>
      </c>
      <c r="BJ610" s="18" t="s">
        <v>82</v>
      </c>
      <c r="BK610" s="241">
        <f>ROUND(I610*H610,2)</f>
        <v>0</v>
      </c>
      <c r="BL610" s="18" t="s">
        <v>167</v>
      </c>
      <c r="BM610" s="240" t="s">
        <v>1023</v>
      </c>
    </row>
    <row r="611" s="13" customFormat="1">
      <c r="A611" s="13"/>
      <c r="B611" s="242"/>
      <c r="C611" s="243"/>
      <c r="D611" s="244" t="s">
        <v>169</v>
      </c>
      <c r="E611" s="245" t="s">
        <v>19</v>
      </c>
      <c r="F611" s="246" t="s">
        <v>1024</v>
      </c>
      <c r="G611" s="243"/>
      <c r="H611" s="247">
        <v>50</v>
      </c>
      <c r="I611" s="248"/>
      <c r="J611" s="243"/>
      <c r="K611" s="243"/>
      <c r="L611" s="249"/>
      <c r="M611" s="250"/>
      <c r="N611" s="251"/>
      <c r="O611" s="251"/>
      <c r="P611" s="251"/>
      <c r="Q611" s="251"/>
      <c r="R611" s="251"/>
      <c r="S611" s="251"/>
      <c r="T611" s="252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53" t="s">
        <v>169</v>
      </c>
      <c r="AU611" s="253" t="s">
        <v>84</v>
      </c>
      <c r="AV611" s="13" t="s">
        <v>84</v>
      </c>
      <c r="AW611" s="13" t="s">
        <v>37</v>
      </c>
      <c r="AX611" s="13" t="s">
        <v>82</v>
      </c>
      <c r="AY611" s="253" t="s">
        <v>160</v>
      </c>
    </row>
    <row r="612" s="2" customFormat="1" ht="16.5" customHeight="1">
      <c r="A612" s="39"/>
      <c r="B612" s="40"/>
      <c r="C612" s="254" t="s">
        <v>1025</v>
      </c>
      <c r="D612" s="254" t="s">
        <v>206</v>
      </c>
      <c r="E612" s="255" t="s">
        <v>964</v>
      </c>
      <c r="F612" s="256" t="s">
        <v>965</v>
      </c>
      <c r="G612" s="257" t="s">
        <v>165</v>
      </c>
      <c r="H612" s="258">
        <v>2.5880000000000001</v>
      </c>
      <c r="I612" s="259"/>
      <c r="J612" s="260">
        <f>ROUND(I612*H612,2)</f>
        <v>0</v>
      </c>
      <c r="K612" s="256" t="s">
        <v>166</v>
      </c>
      <c r="L612" s="261"/>
      <c r="M612" s="262" t="s">
        <v>19</v>
      </c>
      <c r="N612" s="263" t="s">
        <v>46</v>
      </c>
      <c r="O612" s="85"/>
      <c r="P612" s="238">
        <f>O612*H612</f>
        <v>0</v>
      </c>
      <c r="Q612" s="238">
        <v>0.55000000000000004</v>
      </c>
      <c r="R612" s="238">
        <f>Q612*H612</f>
        <v>1.4234000000000002</v>
      </c>
      <c r="S612" s="238">
        <v>0</v>
      </c>
      <c r="T612" s="239">
        <f>S612*H612</f>
        <v>0</v>
      </c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R612" s="240" t="s">
        <v>194</v>
      </c>
      <c r="AT612" s="240" t="s">
        <v>206</v>
      </c>
      <c r="AU612" s="240" t="s">
        <v>84</v>
      </c>
      <c r="AY612" s="18" t="s">
        <v>160</v>
      </c>
      <c r="BE612" s="241">
        <f>IF(N612="základní",J612,0)</f>
        <v>0</v>
      </c>
      <c r="BF612" s="241">
        <f>IF(N612="snížená",J612,0)</f>
        <v>0</v>
      </c>
      <c r="BG612" s="241">
        <f>IF(N612="zákl. přenesená",J612,0)</f>
        <v>0</v>
      </c>
      <c r="BH612" s="241">
        <f>IF(N612="sníž. přenesená",J612,0)</f>
        <v>0</v>
      </c>
      <c r="BI612" s="241">
        <f>IF(N612="nulová",J612,0)</f>
        <v>0</v>
      </c>
      <c r="BJ612" s="18" t="s">
        <v>82</v>
      </c>
      <c r="BK612" s="241">
        <f>ROUND(I612*H612,2)</f>
        <v>0</v>
      </c>
      <c r="BL612" s="18" t="s">
        <v>167</v>
      </c>
      <c r="BM612" s="240" t="s">
        <v>1026</v>
      </c>
    </row>
    <row r="613" s="13" customFormat="1">
      <c r="A613" s="13"/>
      <c r="B613" s="242"/>
      <c r="C613" s="243"/>
      <c r="D613" s="244" t="s">
        <v>169</v>
      </c>
      <c r="E613" s="245" t="s">
        <v>19</v>
      </c>
      <c r="F613" s="246" t="s">
        <v>1027</v>
      </c>
      <c r="G613" s="243"/>
      <c r="H613" s="247">
        <v>2.25</v>
      </c>
      <c r="I613" s="248"/>
      <c r="J613" s="243"/>
      <c r="K613" s="243"/>
      <c r="L613" s="249"/>
      <c r="M613" s="250"/>
      <c r="N613" s="251"/>
      <c r="O613" s="251"/>
      <c r="P613" s="251"/>
      <c r="Q613" s="251"/>
      <c r="R613" s="251"/>
      <c r="S613" s="251"/>
      <c r="T613" s="252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53" t="s">
        <v>169</v>
      </c>
      <c r="AU613" s="253" t="s">
        <v>84</v>
      </c>
      <c r="AV613" s="13" t="s">
        <v>84</v>
      </c>
      <c r="AW613" s="13" t="s">
        <v>37</v>
      </c>
      <c r="AX613" s="13" t="s">
        <v>82</v>
      </c>
      <c r="AY613" s="253" t="s">
        <v>160</v>
      </c>
    </row>
    <row r="614" s="13" customFormat="1">
      <c r="A614" s="13"/>
      <c r="B614" s="242"/>
      <c r="C614" s="243"/>
      <c r="D614" s="244" t="s">
        <v>169</v>
      </c>
      <c r="E614" s="243"/>
      <c r="F614" s="246" t="s">
        <v>1028</v>
      </c>
      <c r="G614" s="243"/>
      <c r="H614" s="247">
        <v>2.5880000000000001</v>
      </c>
      <c r="I614" s="248"/>
      <c r="J614" s="243"/>
      <c r="K614" s="243"/>
      <c r="L614" s="249"/>
      <c r="M614" s="250"/>
      <c r="N614" s="251"/>
      <c r="O614" s="251"/>
      <c r="P614" s="251"/>
      <c r="Q614" s="251"/>
      <c r="R614" s="251"/>
      <c r="S614" s="251"/>
      <c r="T614" s="252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53" t="s">
        <v>169</v>
      </c>
      <c r="AU614" s="253" t="s">
        <v>84</v>
      </c>
      <c r="AV614" s="13" t="s">
        <v>84</v>
      </c>
      <c r="AW614" s="13" t="s">
        <v>4</v>
      </c>
      <c r="AX614" s="13" t="s">
        <v>82</v>
      </c>
      <c r="AY614" s="253" t="s">
        <v>160</v>
      </c>
    </row>
    <row r="615" s="2" customFormat="1" ht="24" customHeight="1">
      <c r="A615" s="39"/>
      <c r="B615" s="40"/>
      <c r="C615" s="229" t="s">
        <v>1029</v>
      </c>
      <c r="D615" s="229" t="s">
        <v>162</v>
      </c>
      <c r="E615" s="230" t="s">
        <v>1030</v>
      </c>
      <c r="F615" s="231" t="s">
        <v>1031</v>
      </c>
      <c r="G615" s="232" t="s">
        <v>279</v>
      </c>
      <c r="H615" s="233">
        <v>24</v>
      </c>
      <c r="I615" s="234"/>
      <c r="J615" s="235">
        <f>ROUND(I615*H615,2)</f>
        <v>0</v>
      </c>
      <c r="K615" s="231" t="s">
        <v>166</v>
      </c>
      <c r="L615" s="45"/>
      <c r="M615" s="236" t="s">
        <v>19</v>
      </c>
      <c r="N615" s="237" t="s">
        <v>46</v>
      </c>
      <c r="O615" s="85"/>
      <c r="P615" s="238">
        <f>O615*H615</f>
        <v>0</v>
      </c>
      <c r="Q615" s="238">
        <v>0</v>
      </c>
      <c r="R615" s="238">
        <f>Q615*H615</f>
        <v>0</v>
      </c>
      <c r="S615" s="238">
        <v>0.017000000000000001</v>
      </c>
      <c r="T615" s="239">
        <f>S615*H615</f>
        <v>0.40800000000000003</v>
      </c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R615" s="240" t="s">
        <v>167</v>
      </c>
      <c r="AT615" s="240" t="s">
        <v>162</v>
      </c>
      <c r="AU615" s="240" t="s">
        <v>84</v>
      </c>
      <c r="AY615" s="18" t="s">
        <v>160</v>
      </c>
      <c r="BE615" s="241">
        <f>IF(N615="základní",J615,0)</f>
        <v>0</v>
      </c>
      <c r="BF615" s="241">
        <f>IF(N615="snížená",J615,0)</f>
        <v>0</v>
      </c>
      <c r="BG615" s="241">
        <f>IF(N615="zákl. přenesená",J615,0)</f>
        <v>0</v>
      </c>
      <c r="BH615" s="241">
        <f>IF(N615="sníž. přenesená",J615,0)</f>
        <v>0</v>
      </c>
      <c r="BI615" s="241">
        <f>IF(N615="nulová",J615,0)</f>
        <v>0</v>
      </c>
      <c r="BJ615" s="18" t="s">
        <v>82</v>
      </c>
      <c r="BK615" s="241">
        <f>ROUND(I615*H615,2)</f>
        <v>0</v>
      </c>
      <c r="BL615" s="18" t="s">
        <v>167</v>
      </c>
      <c r="BM615" s="240" t="s">
        <v>1032</v>
      </c>
    </row>
    <row r="616" s="13" customFormat="1">
      <c r="A616" s="13"/>
      <c r="B616" s="242"/>
      <c r="C616" s="243"/>
      <c r="D616" s="244" t="s">
        <v>169</v>
      </c>
      <c r="E616" s="245" t="s">
        <v>19</v>
      </c>
      <c r="F616" s="246" t="s">
        <v>1033</v>
      </c>
      <c r="G616" s="243"/>
      <c r="H616" s="247">
        <v>24</v>
      </c>
      <c r="I616" s="248"/>
      <c r="J616" s="243"/>
      <c r="K616" s="243"/>
      <c r="L616" s="249"/>
      <c r="M616" s="250"/>
      <c r="N616" s="251"/>
      <c r="O616" s="251"/>
      <c r="P616" s="251"/>
      <c r="Q616" s="251"/>
      <c r="R616" s="251"/>
      <c r="S616" s="251"/>
      <c r="T616" s="252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53" t="s">
        <v>169</v>
      </c>
      <c r="AU616" s="253" t="s">
        <v>84</v>
      </c>
      <c r="AV616" s="13" t="s">
        <v>84</v>
      </c>
      <c r="AW616" s="13" t="s">
        <v>37</v>
      </c>
      <c r="AX616" s="13" t="s">
        <v>82</v>
      </c>
      <c r="AY616" s="253" t="s">
        <v>160</v>
      </c>
    </row>
    <row r="617" s="2" customFormat="1" ht="24" customHeight="1">
      <c r="A617" s="39"/>
      <c r="B617" s="40"/>
      <c r="C617" s="229" t="s">
        <v>1034</v>
      </c>
      <c r="D617" s="229" t="s">
        <v>162</v>
      </c>
      <c r="E617" s="230" t="s">
        <v>1035</v>
      </c>
      <c r="F617" s="231" t="s">
        <v>1036</v>
      </c>
      <c r="G617" s="232" t="s">
        <v>279</v>
      </c>
      <c r="H617" s="233">
        <v>50</v>
      </c>
      <c r="I617" s="234"/>
      <c r="J617" s="235">
        <f>ROUND(I617*H617,2)</f>
        <v>0</v>
      </c>
      <c r="K617" s="231" t="s">
        <v>166</v>
      </c>
      <c r="L617" s="45"/>
      <c r="M617" s="236" t="s">
        <v>19</v>
      </c>
      <c r="N617" s="237" t="s">
        <v>46</v>
      </c>
      <c r="O617" s="85"/>
      <c r="P617" s="238">
        <f>O617*H617</f>
        <v>0</v>
      </c>
      <c r="Q617" s="238">
        <v>0</v>
      </c>
      <c r="R617" s="238">
        <f>Q617*H617</f>
        <v>0</v>
      </c>
      <c r="S617" s="238">
        <v>0.025000000000000001</v>
      </c>
      <c r="T617" s="239">
        <f>S617*H617</f>
        <v>1.25</v>
      </c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R617" s="240" t="s">
        <v>167</v>
      </c>
      <c r="AT617" s="240" t="s">
        <v>162</v>
      </c>
      <c r="AU617" s="240" t="s">
        <v>84</v>
      </c>
      <c r="AY617" s="18" t="s">
        <v>160</v>
      </c>
      <c r="BE617" s="241">
        <f>IF(N617="základní",J617,0)</f>
        <v>0</v>
      </c>
      <c r="BF617" s="241">
        <f>IF(N617="snížená",J617,0)</f>
        <v>0</v>
      </c>
      <c r="BG617" s="241">
        <f>IF(N617="zákl. přenesená",J617,0)</f>
        <v>0</v>
      </c>
      <c r="BH617" s="241">
        <f>IF(N617="sníž. přenesená",J617,0)</f>
        <v>0</v>
      </c>
      <c r="BI617" s="241">
        <f>IF(N617="nulová",J617,0)</f>
        <v>0</v>
      </c>
      <c r="BJ617" s="18" t="s">
        <v>82</v>
      </c>
      <c r="BK617" s="241">
        <f>ROUND(I617*H617,2)</f>
        <v>0</v>
      </c>
      <c r="BL617" s="18" t="s">
        <v>167</v>
      </c>
      <c r="BM617" s="240" t="s">
        <v>1037</v>
      </c>
    </row>
    <row r="618" s="13" customFormat="1">
      <c r="A618" s="13"/>
      <c r="B618" s="242"/>
      <c r="C618" s="243"/>
      <c r="D618" s="244" t="s">
        <v>169</v>
      </c>
      <c r="E618" s="245" t="s">
        <v>19</v>
      </c>
      <c r="F618" s="246" t="s">
        <v>1038</v>
      </c>
      <c r="G618" s="243"/>
      <c r="H618" s="247">
        <v>50</v>
      </c>
      <c r="I618" s="248"/>
      <c r="J618" s="243"/>
      <c r="K618" s="243"/>
      <c r="L618" s="249"/>
      <c r="M618" s="250"/>
      <c r="N618" s="251"/>
      <c r="O618" s="251"/>
      <c r="P618" s="251"/>
      <c r="Q618" s="251"/>
      <c r="R618" s="251"/>
      <c r="S618" s="251"/>
      <c r="T618" s="252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53" t="s">
        <v>169</v>
      </c>
      <c r="AU618" s="253" t="s">
        <v>84</v>
      </c>
      <c r="AV618" s="13" t="s">
        <v>84</v>
      </c>
      <c r="AW618" s="13" t="s">
        <v>37</v>
      </c>
      <c r="AX618" s="13" t="s">
        <v>82</v>
      </c>
      <c r="AY618" s="253" t="s">
        <v>160</v>
      </c>
    </row>
    <row r="619" s="2" customFormat="1" ht="24" customHeight="1">
      <c r="A619" s="39"/>
      <c r="B619" s="40"/>
      <c r="C619" s="229" t="s">
        <v>1039</v>
      </c>
      <c r="D619" s="229" t="s">
        <v>162</v>
      </c>
      <c r="E619" s="230" t="s">
        <v>1040</v>
      </c>
      <c r="F619" s="231" t="s">
        <v>1041</v>
      </c>
      <c r="G619" s="232" t="s">
        <v>165</v>
      </c>
      <c r="H619" s="233">
        <v>2.5899999999999999</v>
      </c>
      <c r="I619" s="234"/>
      <c r="J619" s="235">
        <f>ROUND(I619*H619,2)</f>
        <v>0</v>
      </c>
      <c r="K619" s="231" t="s">
        <v>166</v>
      </c>
      <c r="L619" s="45"/>
      <c r="M619" s="236" t="s">
        <v>19</v>
      </c>
      <c r="N619" s="237" t="s">
        <v>46</v>
      </c>
      <c r="O619" s="85"/>
      <c r="P619" s="238">
        <f>O619*H619</f>
        <v>0</v>
      </c>
      <c r="Q619" s="238">
        <v>0.00281</v>
      </c>
      <c r="R619" s="238">
        <f>Q619*H619</f>
        <v>0.0072778999999999995</v>
      </c>
      <c r="S619" s="238">
        <v>0</v>
      </c>
      <c r="T619" s="239">
        <f>S619*H619</f>
        <v>0</v>
      </c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R619" s="240" t="s">
        <v>167</v>
      </c>
      <c r="AT619" s="240" t="s">
        <v>162</v>
      </c>
      <c r="AU619" s="240" t="s">
        <v>84</v>
      </c>
      <c r="AY619" s="18" t="s">
        <v>160</v>
      </c>
      <c r="BE619" s="241">
        <f>IF(N619="základní",J619,0)</f>
        <v>0</v>
      </c>
      <c r="BF619" s="241">
        <f>IF(N619="snížená",J619,0)</f>
        <v>0</v>
      </c>
      <c r="BG619" s="241">
        <f>IF(N619="zákl. přenesená",J619,0)</f>
        <v>0</v>
      </c>
      <c r="BH619" s="241">
        <f>IF(N619="sníž. přenesená",J619,0)</f>
        <v>0</v>
      </c>
      <c r="BI619" s="241">
        <f>IF(N619="nulová",J619,0)</f>
        <v>0</v>
      </c>
      <c r="BJ619" s="18" t="s">
        <v>82</v>
      </c>
      <c r="BK619" s="241">
        <f>ROUND(I619*H619,2)</f>
        <v>0</v>
      </c>
      <c r="BL619" s="18" t="s">
        <v>167</v>
      </c>
      <c r="BM619" s="240" t="s">
        <v>1042</v>
      </c>
    </row>
    <row r="620" s="2" customFormat="1" ht="48" customHeight="1">
      <c r="A620" s="39"/>
      <c r="B620" s="40"/>
      <c r="C620" s="229" t="s">
        <v>1043</v>
      </c>
      <c r="D620" s="229" t="s">
        <v>162</v>
      </c>
      <c r="E620" s="230" t="s">
        <v>1044</v>
      </c>
      <c r="F620" s="231" t="s">
        <v>1045</v>
      </c>
      <c r="G620" s="232" t="s">
        <v>197</v>
      </c>
      <c r="H620" s="233">
        <v>59.850000000000001</v>
      </c>
      <c r="I620" s="234"/>
      <c r="J620" s="235">
        <f>ROUND(I620*H620,2)</f>
        <v>0</v>
      </c>
      <c r="K620" s="231" t="s">
        <v>166</v>
      </c>
      <c r="L620" s="45"/>
      <c r="M620" s="236" t="s">
        <v>19</v>
      </c>
      <c r="N620" s="237" t="s">
        <v>46</v>
      </c>
      <c r="O620" s="85"/>
      <c r="P620" s="238">
        <f>O620*H620</f>
        <v>0</v>
      </c>
      <c r="Q620" s="238">
        <v>0</v>
      </c>
      <c r="R620" s="238">
        <f>Q620*H620</f>
        <v>0</v>
      </c>
      <c r="S620" s="238">
        <v>0</v>
      </c>
      <c r="T620" s="239">
        <f>S620*H620</f>
        <v>0</v>
      </c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R620" s="240" t="s">
        <v>167</v>
      </c>
      <c r="AT620" s="240" t="s">
        <v>162</v>
      </c>
      <c r="AU620" s="240" t="s">
        <v>84</v>
      </c>
      <c r="AY620" s="18" t="s">
        <v>160</v>
      </c>
      <c r="BE620" s="241">
        <f>IF(N620="základní",J620,0)</f>
        <v>0</v>
      </c>
      <c r="BF620" s="241">
        <f>IF(N620="snížená",J620,0)</f>
        <v>0</v>
      </c>
      <c r="BG620" s="241">
        <f>IF(N620="zákl. přenesená",J620,0)</f>
        <v>0</v>
      </c>
      <c r="BH620" s="241">
        <f>IF(N620="sníž. přenesená",J620,0)</f>
        <v>0</v>
      </c>
      <c r="BI620" s="241">
        <f>IF(N620="nulová",J620,0)</f>
        <v>0</v>
      </c>
      <c r="BJ620" s="18" t="s">
        <v>82</v>
      </c>
      <c r="BK620" s="241">
        <f>ROUND(I620*H620,2)</f>
        <v>0</v>
      </c>
      <c r="BL620" s="18" t="s">
        <v>167</v>
      </c>
      <c r="BM620" s="240" t="s">
        <v>1046</v>
      </c>
    </row>
    <row r="621" s="12" customFormat="1" ht="22.8" customHeight="1">
      <c r="A621" s="12"/>
      <c r="B621" s="213"/>
      <c r="C621" s="214"/>
      <c r="D621" s="215" t="s">
        <v>74</v>
      </c>
      <c r="E621" s="227" t="s">
        <v>1047</v>
      </c>
      <c r="F621" s="227" t="s">
        <v>1048</v>
      </c>
      <c r="G621" s="214"/>
      <c r="H621" s="214"/>
      <c r="I621" s="217"/>
      <c r="J621" s="228">
        <f>BK621</f>
        <v>0</v>
      </c>
      <c r="K621" s="214"/>
      <c r="L621" s="219"/>
      <c r="M621" s="220"/>
      <c r="N621" s="221"/>
      <c r="O621" s="221"/>
      <c r="P621" s="222">
        <f>SUM(P622:P649)</f>
        <v>0</v>
      </c>
      <c r="Q621" s="221"/>
      <c r="R621" s="222">
        <f>SUM(R622:R649)</f>
        <v>0.80967944000000003</v>
      </c>
      <c r="S621" s="221"/>
      <c r="T621" s="223">
        <f>SUM(T622:T649)</f>
        <v>0.020240000000000001</v>
      </c>
      <c r="U621" s="12"/>
      <c r="V621" s="12"/>
      <c r="W621" s="12"/>
      <c r="X621" s="12"/>
      <c r="Y621" s="12"/>
      <c r="Z621" s="12"/>
      <c r="AA621" s="12"/>
      <c r="AB621" s="12"/>
      <c r="AC621" s="12"/>
      <c r="AD621" s="12"/>
      <c r="AE621" s="12"/>
      <c r="AR621" s="224" t="s">
        <v>82</v>
      </c>
      <c r="AT621" s="225" t="s">
        <v>74</v>
      </c>
      <c r="AU621" s="225" t="s">
        <v>82</v>
      </c>
      <c r="AY621" s="224" t="s">
        <v>160</v>
      </c>
      <c r="BK621" s="226">
        <f>SUM(BK622:BK649)</f>
        <v>0</v>
      </c>
    </row>
    <row r="622" s="2" customFormat="1" ht="48" customHeight="1">
      <c r="A622" s="39"/>
      <c r="B622" s="40"/>
      <c r="C622" s="229" t="s">
        <v>1049</v>
      </c>
      <c r="D622" s="229" t="s">
        <v>162</v>
      </c>
      <c r="E622" s="230" t="s">
        <v>1050</v>
      </c>
      <c r="F622" s="231" t="s">
        <v>1051</v>
      </c>
      <c r="G622" s="232" t="s">
        <v>222</v>
      </c>
      <c r="H622" s="233">
        <v>43.380000000000003</v>
      </c>
      <c r="I622" s="234"/>
      <c r="J622" s="235">
        <f>ROUND(I622*H622,2)</f>
        <v>0</v>
      </c>
      <c r="K622" s="231" t="s">
        <v>166</v>
      </c>
      <c r="L622" s="45"/>
      <c r="M622" s="236" t="s">
        <v>19</v>
      </c>
      <c r="N622" s="237" t="s">
        <v>46</v>
      </c>
      <c r="O622" s="85"/>
      <c r="P622" s="238">
        <f>O622*H622</f>
        <v>0</v>
      </c>
      <c r="Q622" s="238">
        <v>0.012540000000000001</v>
      </c>
      <c r="R622" s="238">
        <f>Q622*H622</f>
        <v>0.54398520000000006</v>
      </c>
      <c r="S622" s="238">
        <v>0</v>
      </c>
      <c r="T622" s="239">
        <f>S622*H622</f>
        <v>0</v>
      </c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R622" s="240" t="s">
        <v>167</v>
      </c>
      <c r="AT622" s="240" t="s">
        <v>162</v>
      </c>
      <c r="AU622" s="240" t="s">
        <v>84</v>
      </c>
      <c r="AY622" s="18" t="s">
        <v>160</v>
      </c>
      <c r="BE622" s="241">
        <f>IF(N622="základní",J622,0)</f>
        <v>0</v>
      </c>
      <c r="BF622" s="241">
        <f>IF(N622="snížená",J622,0)</f>
        <v>0</v>
      </c>
      <c r="BG622" s="241">
        <f>IF(N622="zákl. přenesená",J622,0)</f>
        <v>0</v>
      </c>
      <c r="BH622" s="241">
        <f>IF(N622="sníž. přenesená",J622,0)</f>
        <v>0</v>
      </c>
      <c r="BI622" s="241">
        <f>IF(N622="nulová",J622,0)</f>
        <v>0</v>
      </c>
      <c r="BJ622" s="18" t="s">
        <v>82</v>
      </c>
      <c r="BK622" s="241">
        <f>ROUND(I622*H622,2)</f>
        <v>0</v>
      </c>
      <c r="BL622" s="18" t="s">
        <v>167</v>
      </c>
      <c r="BM622" s="240" t="s">
        <v>1052</v>
      </c>
    </row>
    <row r="623" s="13" customFormat="1">
      <c r="A623" s="13"/>
      <c r="B623" s="242"/>
      <c r="C623" s="243"/>
      <c r="D623" s="244" t="s">
        <v>169</v>
      </c>
      <c r="E623" s="245" t="s">
        <v>19</v>
      </c>
      <c r="F623" s="246" t="s">
        <v>570</v>
      </c>
      <c r="G623" s="243"/>
      <c r="H623" s="247">
        <v>14.9</v>
      </c>
      <c r="I623" s="248"/>
      <c r="J623" s="243"/>
      <c r="K623" s="243"/>
      <c r="L623" s="249"/>
      <c r="M623" s="250"/>
      <c r="N623" s="251"/>
      <c r="O623" s="251"/>
      <c r="P623" s="251"/>
      <c r="Q623" s="251"/>
      <c r="R623" s="251"/>
      <c r="S623" s="251"/>
      <c r="T623" s="252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53" t="s">
        <v>169</v>
      </c>
      <c r="AU623" s="253" t="s">
        <v>84</v>
      </c>
      <c r="AV623" s="13" t="s">
        <v>84</v>
      </c>
      <c r="AW623" s="13" t="s">
        <v>37</v>
      </c>
      <c r="AX623" s="13" t="s">
        <v>75</v>
      </c>
      <c r="AY623" s="253" t="s">
        <v>160</v>
      </c>
    </row>
    <row r="624" s="13" customFormat="1">
      <c r="A624" s="13"/>
      <c r="B624" s="242"/>
      <c r="C624" s="243"/>
      <c r="D624" s="244" t="s">
        <v>169</v>
      </c>
      <c r="E624" s="245" t="s">
        <v>19</v>
      </c>
      <c r="F624" s="246" t="s">
        <v>571</v>
      </c>
      <c r="G624" s="243"/>
      <c r="H624" s="247">
        <v>4.5999999999999996</v>
      </c>
      <c r="I624" s="248"/>
      <c r="J624" s="243"/>
      <c r="K624" s="243"/>
      <c r="L624" s="249"/>
      <c r="M624" s="250"/>
      <c r="N624" s="251"/>
      <c r="O624" s="251"/>
      <c r="P624" s="251"/>
      <c r="Q624" s="251"/>
      <c r="R624" s="251"/>
      <c r="S624" s="251"/>
      <c r="T624" s="252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53" t="s">
        <v>169</v>
      </c>
      <c r="AU624" s="253" t="s">
        <v>84</v>
      </c>
      <c r="AV624" s="13" t="s">
        <v>84</v>
      </c>
      <c r="AW624" s="13" t="s">
        <v>37</v>
      </c>
      <c r="AX624" s="13" t="s">
        <v>75</v>
      </c>
      <c r="AY624" s="253" t="s">
        <v>160</v>
      </c>
    </row>
    <row r="625" s="13" customFormat="1">
      <c r="A625" s="13"/>
      <c r="B625" s="242"/>
      <c r="C625" s="243"/>
      <c r="D625" s="244" t="s">
        <v>169</v>
      </c>
      <c r="E625" s="245" t="s">
        <v>19</v>
      </c>
      <c r="F625" s="246" t="s">
        <v>572</v>
      </c>
      <c r="G625" s="243"/>
      <c r="H625" s="247">
        <v>1.6499999999999999</v>
      </c>
      <c r="I625" s="248"/>
      <c r="J625" s="243"/>
      <c r="K625" s="243"/>
      <c r="L625" s="249"/>
      <c r="M625" s="250"/>
      <c r="N625" s="251"/>
      <c r="O625" s="251"/>
      <c r="P625" s="251"/>
      <c r="Q625" s="251"/>
      <c r="R625" s="251"/>
      <c r="S625" s="251"/>
      <c r="T625" s="252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53" t="s">
        <v>169</v>
      </c>
      <c r="AU625" s="253" t="s">
        <v>84</v>
      </c>
      <c r="AV625" s="13" t="s">
        <v>84</v>
      </c>
      <c r="AW625" s="13" t="s">
        <v>37</v>
      </c>
      <c r="AX625" s="13" t="s">
        <v>75</v>
      </c>
      <c r="AY625" s="253" t="s">
        <v>160</v>
      </c>
    </row>
    <row r="626" s="13" customFormat="1">
      <c r="A626" s="13"/>
      <c r="B626" s="242"/>
      <c r="C626" s="243"/>
      <c r="D626" s="244" t="s">
        <v>169</v>
      </c>
      <c r="E626" s="245" t="s">
        <v>19</v>
      </c>
      <c r="F626" s="246" t="s">
        <v>573</v>
      </c>
      <c r="G626" s="243"/>
      <c r="H626" s="247">
        <v>1.6499999999999999</v>
      </c>
      <c r="I626" s="248"/>
      <c r="J626" s="243"/>
      <c r="K626" s="243"/>
      <c r="L626" s="249"/>
      <c r="M626" s="250"/>
      <c r="N626" s="251"/>
      <c r="O626" s="251"/>
      <c r="P626" s="251"/>
      <c r="Q626" s="251"/>
      <c r="R626" s="251"/>
      <c r="S626" s="251"/>
      <c r="T626" s="252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53" t="s">
        <v>169</v>
      </c>
      <c r="AU626" s="253" t="s">
        <v>84</v>
      </c>
      <c r="AV626" s="13" t="s">
        <v>84</v>
      </c>
      <c r="AW626" s="13" t="s">
        <v>37</v>
      </c>
      <c r="AX626" s="13" t="s">
        <v>75</v>
      </c>
      <c r="AY626" s="253" t="s">
        <v>160</v>
      </c>
    </row>
    <row r="627" s="13" customFormat="1">
      <c r="A627" s="13"/>
      <c r="B627" s="242"/>
      <c r="C627" s="243"/>
      <c r="D627" s="244" t="s">
        <v>169</v>
      </c>
      <c r="E627" s="245" t="s">
        <v>19</v>
      </c>
      <c r="F627" s="246" t="s">
        <v>574</v>
      </c>
      <c r="G627" s="243"/>
      <c r="H627" s="247">
        <v>4.1299999999999999</v>
      </c>
      <c r="I627" s="248"/>
      <c r="J627" s="243"/>
      <c r="K627" s="243"/>
      <c r="L627" s="249"/>
      <c r="M627" s="250"/>
      <c r="N627" s="251"/>
      <c r="O627" s="251"/>
      <c r="P627" s="251"/>
      <c r="Q627" s="251"/>
      <c r="R627" s="251"/>
      <c r="S627" s="251"/>
      <c r="T627" s="252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53" t="s">
        <v>169</v>
      </c>
      <c r="AU627" s="253" t="s">
        <v>84</v>
      </c>
      <c r="AV627" s="13" t="s">
        <v>84</v>
      </c>
      <c r="AW627" s="13" t="s">
        <v>37</v>
      </c>
      <c r="AX627" s="13" t="s">
        <v>75</v>
      </c>
      <c r="AY627" s="253" t="s">
        <v>160</v>
      </c>
    </row>
    <row r="628" s="13" customFormat="1">
      <c r="A628" s="13"/>
      <c r="B628" s="242"/>
      <c r="C628" s="243"/>
      <c r="D628" s="244" t="s">
        <v>169</v>
      </c>
      <c r="E628" s="245" t="s">
        <v>19</v>
      </c>
      <c r="F628" s="246" t="s">
        <v>575</v>
      </c>
      <c r="G628" s="243"/>
      <c r="H628" s="247">
        <v>3.8300000000000001</v>
      </c>
      <c r="I628" s="248"/>
      <c r="J628" s="243"/>
      <c r="K628" s="243"/>
      <c r="L628" s="249"/>
      <c r="M628" s="250"/>
      <c r="N628" s="251"/>
      <c r="O628" s="251"/>
      <c r="P628" s="251"/>
      <c r="Q628" s="251"/>
      <c r="R628" s="251"/>
      <c r="S628" s="251"/>
      <c r="T628" s="252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53" t="s">
        <v>169</v>
      </c>
      <c r="AU628" s="253" t="s">
        <v>84</v>
      </c>
      <c r="AV628" s="13" t="s">
        <v>84</v>
      </c>
      <c r="AW628" s="13" t="s">
        <v>37</v>
      </c>
      <c r="AX628" s="13" t="s">
        <v>75</v>
      </c>
      <c r="AY628" s="253" t="s">
        <v>160</v>
      </c>
    </row>
    <row r="629" s="13" customFormat="1">
      <c r="A629" s="13"/>
      <c r="B629" s="242"/>
      <c r="C629" s="243"/>
      <c r="D629" s="244" t="s">
        <v>169</v>
      </c>
      <c r="E629" s="245" t="s">
        <v>19</v>
      </c>
      <c r="F629" s="246" t="s">
        <v>576</v>
      </c>
      <c r="G629" s="243"/>
      <c r="H629" s="247">
        <v>1.6200000000000001</v>
      </c>
      <c r="I629" s="248"/>
      <c r="J629" s="243"/>
      <c r="K629" s="243"/>
      <c r="L629" s="249"/>
      <c r="M629" s="250"/>
      <c r="N629" s="251"/>
      <c r="O629" s="251"/>
      <c r="P629" s="251"/>
      <c r="Q629" s="251"/>
      <c r="R629" s="251"/>
      <c r="S629" s="251"/>
      <c r="T629" s="252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53" t="s">
        <v>169</v>
      </c>
      <c r="AU629" s="253" t="s">
        <v>84</v>
      </c>
      <c r="AV629" s="13" t="s">
        <v>84</v>
      </c>
      <c r="AW629" s="13" t="s">
        <v>37</v>
      </c>
      <c r="AX629" s="13" t="s">
        <v>75</v>
      </c>
      <c r="AY629" s="253" t="s">
        <v>160</v>
      </c>
    </row>
    <row r="630" s="13" customFormat="1">
      <c r="A630" s="13"/>
      <c r="B630" s="242"/>
      <c r="C630" s="243"/>
      <c r="D630" s="244" t="s">
        <v>169</v>
      </c>
      <c r="E630" s="245" t="s">
        <v>19</v>
      </c>
      <c r="F630" s="246" t="s">
        <v>577</v>
      </c>
      <c r="G630" s="243"/>
      <c r="H630" s="247">
        <v>6.6500000000000004</v>
      </c>
      <c r="I630" s="248"/>
      <c r="J630" s="243"/>
      <c r="K630" s="243"/>
      <c r="L630" s="249"/>
      <c r="M630" s="250"/>
      <c r="N630" s="251"/>
      <c r="O630" s="251"/>
      <c r="P630" s="251"/>
      <c r="Q630" s="251"/>
      <c r="R630" s="251"/>
      <c r="S630" s="251"/>
      <c r="T630" s="252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53" t="s">
        <v>169</v>
      </c>
      <c r="AU630" s="253" t="s">
        <v>84</v>
      </c>
      <c r="AV630" s="13" t="s">
        <v>84</v>
      </c>
      <c r="AW630" s="13" t="s">
        <v>37</v>
      </c>
      <c r="AX630" s="13" t="s">
        <v>75</v>
      </c>
      <c r="AY630" s="253" t="s">
        <v>160</v>
      </c>
    </row>
    <row r="631" s="13" customFormat="1">
      <c r="A631" s="13"/>
      <c r="B631" s="242"/>
      <c r="C631" s="243"/>
      <c r="D631" s="244" t="s">
        <v>169</v>
      </c>
      <c r="E631" s="245" t="s">
        <v>19</v>
      </c>
      <c r="F631" s="246" t="s">
        <v>578</v>
      </c>
      <c r="G631" s="243"/>
      <c r="H631" s="247">
        <v>4.3499999999999996</v>
      </c>
      <c r="I631" s="248"/>
      <c r="J631" s="243"/>
      <c r="K631" s="243"/>
      <c r="L631" s="249"/>
      <c r="M631" s="250"/>
      <c r="N631" s="251"/>
      <c r="O631" s="251"/>
      <c r="P631" s="251"/>
      <c r="Q631" s="251"/>
      <c r="R631" s="251"/>
      <c r="S631" s="251"/>
      <c r="T631" s="252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53" t="s">
        <v>169</v>
      </c>
      <c r="AU631" s="253" t="s">
        <v>84</v>
      </c>
      <c r="AV631" s="13" t="s">
        <v>84</v>
      </c>
      <c r="AW631" s="13" t="s">
        <v>37</v>
      </c>
      <c r="AX631" s="13" t="s">
        <v>75</v>
      </c>
      <c r="AY631" s="253" t="s">
        <v>160</v>
      </c>
    </row>
    <row r="632" s="14" customFormat="1">
      <c r="A632" s="14"/>
      <c r="B632" s="264"/>
      <c r="C632" s="265"/>
      <c r="D632" s="244" t="s">
        <v>169</v>
      </c>
      <c r="E632" s="266" t="s">
        <v>19</v>
      </c>
      <c r="F632" s="267" t="s">
        <v>226</v>
      </c>
      <c r="G632" s="265"/>
      <c r="H632" s="268">
        <v>43.380000000000003</v>
      </c>
      <c r="I632" s="269"/>
      <c r="J632" s="265"/>
      <c r="K632" s="265"/>
      <c r="L632" s="270"/>
      <c r="M632" s="271"/>
      <c r="N632" s="272"/>
      <c r="O632" s="272"/>
      <c r="P632" s="272"/>
      <c r="Q632" s="272"/>
      <c r="R632" s="272"/>
      <c r="S632" s="272"/>
      <c r="T632" s="273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74" t="s">
        <v>169</v>
      </c>
      <c r="AU632" s="274" t="s">
        <v>84</v>
      </c>
      <c r="AV632" s="14" t="s">
        <v>167</v>
      </c>
      <c r="AW632" s="14" t="s">
        <v>37</v>
      </c>
      <c r="AX632" s="14" t="s">
        <v>82</v>
      </c>
      <c r="AY632" s="274" t="s">
        <v>160</v>
      </c>
    </row>
    <row r="633" s="2" customFormat="1" ht="36" customHeight="1">
      <c r="A633" s="39"/>
      <c r="B633" s="40"/>
      <c r="C633" s="229" t="s">
        <v>1053</v>
      </c>
      <c r="D633" s="229" t="s">
        <v>162</v>
      </c>
      <c r="E633" s="230" t="s">
        <v>1054</v>
      </c>
      <c r="F633" s="231" t="s">
        <v>1055</v>
      </c>
      <c r="G633" s="232" t="s">
        <v>279</v>
      </c>
      <c r="H633" s="233">
        <v>64.659999999999997</v>
      </c>
      <c r="I633" s="234"/>
      <c r="J633" s="235">
        <f>ROUND(I633*H633,2)</f>
        <v>0</v>
      </c>
      <c r="K633" s="231" t="s">
        <v>166</v>
      </c>
      <c r="L633" s="45"/>
      <c r="M633" s="236" t="s">
        <v>19</v>
      </c>
      <c r="N633" s="237" t="s">
        <v>46</v>
      </c>
      <c r="O633" s="85"/>
      <c r="P633" s="238">
        <f>O633*H633</f>
        <v>0</v>
      </c>
      <c r="Q633" s="238">
        <v>0.00025999999999999998</v>
      </c>
      <c r="R633" s="238">
        <f>Q633*H633</f>
        <v>0.016811599999999996</v>
      </c>
      <c r="S633" s="238">
        <v>0</v>
      </c>
      <c r="T633" s="239">
        <f>S633*H633</f>
        <v>0</v>
      </c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R633" s="240" t="s">
        <v>167</v>
      </c>
      <c r="AT633" s="240" t="s">
        <v>162</v>
      </c>
      <c r="AU633" s="240" t="s">
        <v>84</v>
      </c>
      <c r="AY633" s="18" t="s">
        <v>160</v>
      </c>
      <c r="BE633" s="241">
        <f>IF(N633="základní",J633,0)</f>
        <v>0</v>
      </c>
      <c r="BF633" s="241">
        <f>IF(N633="snížená",J633,0)</f>
        <v>0</v>
      </c>
      <c r="BG633" s="241">
        <f>IF(N633="zákl. přenesená",J633,0)</f>
        <v>0</v>
      </c>
      <c r="BH633" s="241">
        <f>IF(N633="sníž. přenesená",J633,0)</f>
        <v>0</v>
      </c>
      <c r="BI633" s="241">
        <f>IF(N633="nulová",J633,0)</f>
        <v>0</v>
      </c>
      <c r="BJ633" s="18" t="s">
        <v>82</v>
      </c>
      <c r="BK633" s="241">
        <f>ROUND(I633*H633,2)</f>
        <v>0</v>
      </c>
      <c r="BL633" s="18" t="s">
        <v>167</v>
      </c>
      <c r="BM633" s="240" t="s">
        <v>1056</v>
      </c>
    </row>
    <row r="634" s="13" customFormat="1">
      <c r="A634" s="13"/>
      <c r="B634" s="242"/>
      <c r="C634" s="243"/>
      <c r="D634" s="244" t="s">
        <v>169</v>
      </c>
      <c r="E634" s="245" t="s">
        <v>19</v>
      </c>
      <c r="F634" s="246" t="s">
        <v>1057</v>
      </c>
      <c r="G634" s="243"/>
      <c r="H634" s="247">
        <v>16.600000000000001</v>
      </c>
      <c r="I634" s="248"/>
      <c r="J634" s="243"/>
      <c r="K634" s="243"/>
      <c r="L634" s="249"/>
      <c r="M634" s="250"/>
      <c r="N634" s="251"/>
      <c r="O634" s="251"/>
      <c r="P634" s="251"/>
      <c r="Q634" s="251"/>
      <c r="R634" s="251"/>
      <c r="S634" s="251"/>
      <c r="T634" s="252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53" t="s">
        <v>169</v>
      </c>
      <c r="AU634" s="253" t="s">
        <v>84</v>
      </c>
      <c r="AV634" s="13" t="s">
        <v>84</v>
      </c>
      <c r="AW634" s="13" t="s">
        <v>37</v>
      </c>
      <c r="AX634" s="13" t="s">
        <v>75</v>
      </c>
      <c r="AY634" s="253" t="s">
        <v>160</v>
      </c>
    </row>
    <row r="635" s="13" customFormat="1">
      <c r="A635" s="13"/>
      <c r="B635" s="242"/>
      <c r="C635" s="243"/>
      <c r="D635" s="244" t="s">
        <v>169</v>
      </c>
      <c r="E635" s="245" t="s">
        <v>19</v>
      </c>
      <c r="F635" s="246" t="s">
        <v>1058</v>
      </c>
      <c r="G635" s="243"/>
      <c r="H635" s="247">
        <v>11.74</v>
      </c>
      <c r="I635" s="248"/>
      <c r="J635" s="243"/>
      <c r="K635" s="243"/>
      <c r="L635" s="249"/>
      <c r="M635" s="250"/>
      <c r="N635" s="251"/>
      <c r="O635" s="251"/>
      <c r="P635" s="251"/>
      <c r="Q635" s="251"/>
      <c r="R635" s="251"/>
      <c r="S635" s="251"/>
      <c r="T635" s="252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53" t="s">
        <v>169</v>
      </c>
      <c r="AU635" s="253" t="s">
        <v>84</v>
      </c>
      <c r="AV635" s="13" t="s">
        <v>84</v>
      </c>
      <c r="AW635" s="13" t="s">
        <v>37</v>
      </c>
      <c r="AX635" s="13" t="s">
        <v>75</v>
      </c>
      <c r="AY635" s="253" t="s">
        <v>160</v>
      </c>
    </row>
    <row r="636" s="13" customFormat="1">
      <c r="A636" s="13"/>
      <c r="B636" s="242"/>
      <c r="C636" s="243"/>
      <c r="D636" s="244" t="s">
        <v>169</v>
      </c>
      <c r="E636" s="245" t="s">
        <v>19</v>
      </c>
      <c r="F636" s="246" t="s">
        <v>1059</v>
      </c>
      <c r="G636" s="243"/>
      <c r="H636" s="247">
        <v>7.7000000000000002</v>
      </c>
      <c r="I636" s="248"/>
      <c r="J636" s="243"/>
      <c r="K636" s="243"/>
      <c r="L636" s="249"/>
      <c r="M636" s="250"/>
      <c r="N636" s="251"/>
      <c r="O636" s="251"/>
      <c r="P636" s="251"/>
      <c r="Q636" s="251"/>
      <c r="R636" s="251"/>
      <c r="S636" s="251"/>
      <c r="T636" s="252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53" t="s">
        <v>169</v>
      </c>
      <c r="AU636" s="253" t="s">
        <v>84</v>
      </c>
      <c r="AV636" s="13" t="s">
        <v>84</v>
      </c>
      <c r="AW636" s="13" t="s">
        <v>37</v>
      </c>
      <c r="AX636" s="13" t="s">
        <v>75</v>
      </c>
      <c r="AY636" s="253" t="s">
        <v>160</v>
      </c>
    </row>
    <row r="637" s="13" customFormat="1">
      <c r="A637" s="13"/>
      <c r="B637" s="242"/>
      <c r="C637" s="243"/>
      <c r="D637" s="244" t="s">
        <v>169</v>
      </c>
      <c r="E637" s="245" t="s">
        <v>19</v>
      </c>
      <c r="F637" s="246" t="s">
        <v>1060</v>
      </c>
      <c r="G637" s="243"/>
      <c r="H637" s="247">
        <v>9.8800000000000008</v>
      </c>
      <c r="I637" s="248"/>
      <c r="J637" s="243"/>
      <c r="K637" s="243"/>
      <c r="L637" s="249"/>
      <c r="M637" s="250"/>
      <c r="N637" s="251"/>
      <c r="O637" s="251"/>
      <c r="P637" s="251"/>
      <c r="Q637" s="251"/>
      <c r="R637" s="251"/>
      <c r="S637" s="251"/>
      <c r="T637" s="252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53" t="s">
        <v>169</v>
      </c>
      <c r="AU637" s="253" t="s">
        <v>84</v>
      </c>
      <c r="AV637" s="13" t="s">
        <v>84</v>
      </c>
      <c r="AW637" s="13" t="s">
        <v>37</v>
      </c>
      <c r="AX637" s="13" t="s">
        <v>75</v>
      </c>
      <c r="AY637" s="253" t="s">
        <v>160</v>
      </c>
    </row>
    <row r="638" s="13" customFormat="1">
      <c r="A638" s="13"/>
      <c r="B638" s="242"/>
      <c r="C638" s="243"/>
      <c r="D638" s="244" t="s">
        <v>169</v>
      </c>
      <c r="E638" s="245" t="s">
        <v>19</v>
      </c>
      <c r="F638" s="246" t="s">
        <v>1061</v>
      </c>
      <c r="G638" s="243"/>
      <c r="H638" s="247">
        <v>9.9399999999999995</v>
      </c>
      <c r="I638" s="248"/>
      <c r="J638" s="243"/>
      <c r="K638" s="243"/>
      <c r="L638" s="249"/>
      <c r="M638" s="250"/>
      <c r="N638" s="251"/>
      <c r="O638" s="251"/>
      <c r="P638" s="251"/>
      <c r="Q638" s="251"/>
      <c r="R638" s="251"/>
      <c r="S638" s="251"/>
      <c r="T638" s="252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53" t="s">
        <v>169</v>
      </c>
      <c r="AU638" s="253" t="s">
        <v>84</v>
      </c>
      <c r="AV638" s="13" t="s">
        <v>84</v>
      </c>
      <c r="AW638" s="13" t="s">
        <v>37</v>
      </c>
      <c r="AX638" s="13" t="s">
        <v>75</v>
      </c>
      <c r="AY638" s="253" t="s">
        <v>160</v>
      </c>
    </row>
    <row r="639" s="13" customFormat="1">
      <c r="A639" s="13"/>
      <c r="B639" s="242"/>
      <c r="C639" s="243"/>
      <c r="D639" s="244" t="s">
        <v>169</v>
      </c>
      <c r="E639" s="245" t="s">
        <v>19</v>
      </c>
      <c r="F639" s="246" t="s">
        <v>1062</v>
      </c>
      <c r="G639" s="243"/>
      <c r="H639" s="247">
        <v>8.8000000000000007</v>
      </c>
      <c r="I639" s="248"/>
      <c r="J639" s="243"/>
      <c r="K639" s="243"/>
      <c r="L639" s="249"/>
      <c r="M639" s="250"/>
      <c r="N639" s="251"/>
      <c r="O639" s="251"/>
      <c r="P639" s="251"/>
      <c r="Q639" s="251"/>
      <c r="R639" s="251"/>
      <c r="S639" s="251"/>
      <c r="T639" s="252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53" t="s">
        <v>169</v>
      </c>
      <c r="AU639" s="253" t="s">
        <v>84</v>
      </c>
      <c r="AV639" s="13" t="s">
        <v>84</v>
      </c>
      <c r="AW639" s="13" t="s">
        <v>37</v>
      </c>
      <c r="AX639" s="13" t="s">
        <v>75</v>
      </c>
      <c r="AY639" s="253" t="s">
        <v>160</v>
      </c>
    </row>
    <row r="640" s="14" customFormat="1">
      <c r="A640" s="14"/>
      <c r="B640" s="264"/>
      <c r="C640" s="265"/>
      <c r="D640" s="244" t="s">
        <v>169</v>
      </c>
      <c r="E640" s="266" t="s">
        <v>19</v>
      </c>
      <c r="F640" s="267" t="s">
        <v>226</v>
      </c>
      <c r="G640" s="265"/>
      <c r="H640" s="268">
        <v>64.659999999999997</v>
      </c>
      <c r="I640" s="269"/>
      <c r="J640" s="265"/>
      <c r="K640" s="265"/>
      <c r="L640" s="270"/>
      <c r="M640" s="271"/>
      <c r="N640" s="272"/>
      <c r="O640" s="272"/>
      <c r="P640" s="272"/>
      <c r="Q640" s="272"/>
      <c r="R640" s="272"/>
      <c r="S640" s="272"/>
      <c r="T640" s="273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74" t="s">
        <v>169</v>
      </c>
      <c r="AU640" s="274" t="s">
        <v>84</v>
      </c>
      <c r="AV640" s="14" t="s">
        <v>167</v>
      </c>
      <c r="AW640" s="14" t="s">
        <v>37</v>
      </c>
      <c r="AX640" s="14" t="s">
        <v>82</v>
      </c>
      <c r="AY640" s="274" t="s">
        <v>160</v>
      </c>
    </row>
    <row r="641" s="2" customFormat="1" ht="36" customHeight="1">
      <c r="A641" s="39"/>
      <c r="B641" s="40"/>
      <c r="C641" s="229" t="s">
        <v>1063</v>
      </c>
      <c r="D641" s="229" t="s">
        <v>162</v>
      </c>
      <c r="E641" s="230" t="s">
        <v>1064</v>
      </c>
      <c r="F641" s="231" t="s">
        <v>1065</v>
      </c>
      <c r="G641" s="232" t="s">
        <v>222</v>
      </c>
      <c r="H641" s="233">
        <v>43.380000000000003</v>
      </c>
      <c r="I641" s="234"/>
      <c r="J641" s="235">
        <f>ROUND(I641*H641,2)</f>
        <v>0</v>
      </c>
      <c r="K641" s="231" t="s">
        <v>166</v>
      </c>
      <c r="L641" s="45"/>
      <c r="M641" s="236" t="s">
        <v>19</v>
      </c>
      <c r="N641" s="237" t="s">
        <v>46</v>
      </c>
      <c r="O641" s="85"/>
      <c r="P641" s="238">
        <f>O641*H641</f>
        <v>0</v>
      </c>
      <c r="Q641" s="238">
        <v>0.00010000000000000001</v>
      </c>
      <c r="R641" s="238">
        <f>Q641*H641</f>
        <v>0.0043380000000000007</v>
      </c>
      <c r="S641" s="238">
        <v>0</v>
      </c>
      <c r="T641" s="239">
        <f>S641*H641</f>
        <v>0</v>
      </c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R641" s="240" t="s">
        <v>167</v>
      </c>
      <c r="AT641" s="240" t="s">
        <v>162</v>
      </c>
      <c r="AU641" s="240" t="s">
        <v>84</v>
      </c>
      <c r="AY641" s="18" t="s">
        <v>160</v>
      </c>
      <c r="BE641" s="241">
        <f>IF(N641="základní",J641,0)</f>
        <v>0</v>
      </c>
      <c r="BF641" s="241">
        <f>IF(N641="snížená",J641,0)</f>
        <v>0</v>
      </c>
      <c r="BG641" s="241">
        <f>IF(N641="zákl. přenesená",J641,0)</f>
        <v>0</v>
      </c>
      <c r="BH641" s="241">
        <f>IF(N641="sníž. přenesená",J641,0)</f>
        <v>0</v>
      </c>
      <c r="BI641" s="241">
        <f>IF(N641="nulová",J641,0)</f>
        <v>0</v>
      </c>
      <c r="BJ641" s="18" t="s">
        <v>82</v>
      </c>
      <c r="BK641" s="241">
        <f>ROUND(I641*H641,2)</f>
        <v>0</v>
      </c>
      <c r="BL641" s="18" t="s">
        <v>167</v>
      </c>
      <c r="BM641" s="240" t="s">
        <v>1066</v>
      </c>
    </row>
    <row r="642" s="2" customFormat="1" ht="36" customHeight="1">
      <c r="A642" s="39"/>
      <c r="B642" s="40"/>
      <c r="C642" s="229" t="s">
        <v>1067</v>
      </c>
      <c r="D642" s="229" t="s">
        <v>162</v>
      </c>
      <c r="E642" s="230" t="s">
        <v>1068</v>
      </c>
      <c r="F642" s="231" t="s">
        <v>1069</v>
      </c>
      <c r="G642" s="232" t="s">
        <v>236</v>
      </c>
      <c r="H642" s="233">
        <v>2</v>
      </c>
      <c r="I642" s="234"/>
      <c r="J642" s="235">
        <f>ROUND(I642*H642,2)</f>
        <v>0</v>
      </c>
      <c r="K642" s="231" t="s">
        <v>166</v>
      </c>
      <c r="L642" s="45"/>
      <c r="M642" s="236" t="s">
        <v>19</v>
      </c>
      <c r="N642" s="237" t="s">
        <v>46</v>
      </c>
      <c r="O642" s="85"/>
      <c r="P642" s="238">
        <f>O642*H642</f>
        <v>0</v>
      </c>
      <c r="Q642" s="238">
        <v>0.0123</v>
      </c>
      <c r="R642" s="238">
        <f>Q642*H642</f>
        <v>0.0246</v>
      </c>
      <c r="S642" s="238">
        <v>0.010120000000000001</v>
      </c>
      <c r="T642" s="239">
        <f>S642*H642</f>
        <v>0.020240000000000001</v>
      </c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R642" s="240" t="s">
        <v>167</v>
      </c>
      <c r="AT642" s="240" t="s">
        <v>162</v>
      </c>
      <c r="AU642" s="240" t="s">
        <v>84</v>
      </c>
      <c r="AY642" s="18" t="s">
        <v>160</v>
      </c>
      <c r="BE642" s="241">
        <f>IF(N642="základní",J642,0)</f>
        <v>0</v>
      </c>
      <c r="BF642" s="241">
        <f>IF(N642="snížená",J642,0)</f>
        <v>0</v>
      </c>
      <c r="BG642" s="241">
        <f>IF(N642="zákl. přenesená",J642,0)</f>
        <v>0</v>
      </c>
      <c r="BH642" s="241">
        <f>IF(N642="sníž. přenesená",J642,0)</f>
        <v>0</v>
      </c>
      <c r="BI642" s="241">
        <f>IF(N642="nulová",J642,0)</f>
        <v>0</v>
      </c>
      <c r="BJ642" s="18" t="s">
        <v>82</v>
      </c>
      <c r="BK642" s="241">
        <f>ROUND(I642*H642,2)</f>
        <v>0</v>
      </c>
      <c r="BL642" s="18" t="s">
        <v>167</v>
      </c>
      <c r="BM642" s="240" t="s">
        <v>1070</v>
      </c>
    </row>
    <row r="643" s="13" customFormat="1">
      <c r="A643" s="13"/>
      <c r="B643" s="242"/>
      <c r="C643" s="243"/>
      <c r="D643" s="244" t="s">
        <v>169</v>
      </c>
      <c r="E643" s="245" t="s">
        <v>19</v>
      </c>
      <c r="F643" s="246" t="s">
        <v>1071</v>
      </c>
      <c r="G643" s="243"/>
      <c r="H643" s="247">
        <v>2</v>
      </c>
      <c r="I643" s="248"/>
      <c r="J643" s="243"/>
      <c r="K643" s="243"/>
      <c r="L643" s="249"/>
      <c r="M643" s="250"/>
      <c r="N643" s="251"/>
      <c r="O643" s="251"/>
      <c r="P643" s="251"/>
      <c r="Q643" s="251"/>
      <c r="R643" s="251"/>
      <c r="S643" s="251"/>
      <c r="T643" s="252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53" t="s">
        <v>169</v>
      </c>
      <c r="AU643" s="253" t="s">
        <v>84</v>
      </c>
      <c r="AV643" s="13" t="s">
        <v>84</v>
      </c>
      <c r="AW643" s="13" t="s">
        <v>37</v>
      </c>
      <c r="AX643" s="13" t="s">
        <v>82</v>
      </c>
      <c r="AY643" s="253" t="s">
        <v>160</v>
      </c>
    </row>
    <row r="644" s="2" customFormat="1" ht="24" customHeight="1">
      <c r="A644" s="39"/>
      <c r="B644" s="40"/>
      <c r="C644" s="229" t="s">
        <v>1072</v>
      </c>
      <c r="D644" s="229" t="s">
        <v>162</v>
      </c>
      <c r="E644" s="230" t="s">
        <v>1073</v>
      </c>
      <c r="F644" s="231" t="s">
        <v>1074</v>
      </c>
      <c r="G644" s="232" t="s">
        <v>222</v>
      </c>
      <c r="H644" s="233">
        <v>6.3719999999999999</v>
      </c>
      <c r="I644" s="234"/>
      <c r="J644" s="235">
        <f>ROUND(I644*H644,2)</f>
        <v>0</v>
      </c>
      <c r="K644" s="231" t="s">
        <v>166</v>
      </c>
      <c r="L644" s="45"/>
      <c r="M644" s="236" t="s">
        <v>19</v>
      </c>
      <c r="N644" s="237" t="s">
        <v>46</v>
      </c>
      <c r="O644" s="85"/>
      <c r="P644" s="238">
        <f>O644*H644</f>
        <v>0</v>
      </c>
      <c r="Q644" s="238">
        <v>0.020119999999999999</v>
      </c>
      <c r="R644" s="238">
        <f>Q644*H644</f>
        <v>0.12820463999999998</v>
      </c>
      <c r="S644" s="238">
        <v>0</v>
      </c>
      <c r="T644" s="239">
        <f>S644*H644</f>
        <v>0</v>
      </c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R644" s="240" t="s">
        <v>167</v>
      </c>
      <c r="AT644" s="240" t="s">
        <v>162</v>
      </c>
      <c r="AU644" s="240" t="s">
        <v>84</v>
      </c>
      <c r="AY644" s="18" t="s">
        <v>160</v>
      </c>
      <c r="BE644" s="241">
        <f>IF(N644="základní",J644,0)</f>
        <v>0</v>
      </c>
      <c r="BF644" s="241">
        <f>IF(N644="snížená",J644,0)</f>
        <v>0</v>
      </c>
      <c r="BG644" s="241">
        <f>IF(N644="zákl. přenesená",J644,0)</f>
        <v>0</v>
      </c>
      <c r="BH644" s="241">
        <f>IF(N644="sníž. přenesená",J644,0)</f>
        <v>0</v>
      </c>
      <c r="BI644" s="241">
        <f>IF(N644="nulová",J644,0)</f>
        <v>0</v>
      </c>
      <c r="BJ644" s="18" t="s">
        <v>82</v>
      </c>
      <c r="BK644" s="241">
        <f>ROUND(I644*H644,2)</f>
        <v>0</v>
      </c>
      <c r="BL644" s="18" t="s">
        <v>167</v>
      </c>
      <c r="BM644" s="240" t="s">
        <v>1075</v>
      </c>
    </row>
    <row r="645" s="13" customFormat="1">
      <c r="A645" s="13"/>
      <c r="B645" s="242"/>
      <c r="C645" s="243"/>
      <c r="D645" s="244" t="s">
        <v>169</v>
      </c>
      <c r="E645" s="245" t="s">
        <v>19</v>
      </c>
      <c r="F645" s="246" t="s">
        <v>1076</v>
      </c>
      <c r="G645" s="243"/>
      <c r="H645" s="247">
        <v>4.6120000000000001</v>
      </c>
      <c r="I645" s="248"/>
      <c r="J645" s="243"/>
      <c r="K645" s="243"/>
      <c r="L645" s="249"/>
      <c r="M645" s="250"/>
      <c r="N645" s="251"/>
      <c r="O645" s="251"/>
      <c r="P645" s="251"/>
      <c r="Q645" s="251"/>
      <c r="R645" s="251"/>
      <c r="S645" s="251"/>
      <c r="T645" s="252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53" t="s">
        <v>169</v>
      </c>
      <c r="AU645" s="253" t="s">
        <v>84</v>
      </c>
      <c r="AV645" s="13" t="s">
        <v>84</v>
      </c>
      <c r="AW645" s="13" t="s">
        <v>37</v>
      </c>
      <c r="AX645" s="13" t="s">
        <v>75</v>
      </c>
      <c r="AY645" s="253" t="s">
        <v>160</v>
      </c>
    </row>
    <row r="646" s="13" customFormat="1">
      <c r="A646" s="13"/>
      <c r="B646" s="242"/>
      <c r="C646" s="243"/>
      <c r="D646" s="244" t="s">
        <v>169</v>
      </c>
      <c r="E646" s="245" t="s">
        <v>19</v>
      </c>
      <c r="F646" s="246" t="s">
        <v>1077</v>
      </c>
      <c r="G646" s="243"/>
      <c r="H646" s="247">
        <v>1.76</v>
      </c>
      <c r="I646" s="248"/>
      <c r="J646" s="243"/>
      <c r="K646" s="243"/>
      <c r="L646" s="249"/>
      <c r="M646" s="250"/>
      <c r="N646" s="251"/>
      <c r="O646" s="251"/>
      <c r="P646" s="251"/>
      <c r="Q646" s="251"/>
      <c r="R646" s="251"/>
      <c r="S646" s="251"/>
      <c r="T646" s="252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53" t="s">
        <v>169</v>
      </c>
      <c r="AU646" s="253" t="s">
        <v>84</v>
      </c>
      <c r="AV646" s="13" t="s">
        <v>84</v>
      </c>
      <c r="AW646" s="13" t="s">
        <v>37</v>
      </c>
      <c r="AX646" s="13" t="s">
        <v>75</v>
      </c>
      <c r="AY646" s="253" t="s">
        <v>160</v>
      </c>
    </row>
    <row r="647" s="14" customFormat="1">
      <c r="A647" s="14"/>
      <c r="B647" s="264"/>
      <c r="C647" s="265"/>
      <c r="D647" s="244" t="s">
        <v>169</v>
      </c>
      <c r="E647" s="266" t="s">
        <v>19</v>
      </c>
      <c r="F647" s="267" t="s">
        <v>226</v>
      </c>
      <c r="G647" s="265"/>
      <c r="H647" s="268">
        <v>6.3719999999999999</v>
      </c>
      <c r="I647" s="269"/>
      <c r="J647" s="265"/>
      <c r="K647" s="265"/>
      <c r="L647" s="270"/>
      <c r="M647" s="271"/>
      <c r="N647" s="272"/>
      <c r="O647" s="272"/>
      <c r="P647" s="272"/>
      <c r="Q647" s="272"/>
      <c r="R647" s="272"/>
      <c r="S647" s="272"/>
      <c r="T647" s="273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74" t="s">
        <v>169</v>
      </c>
      <c r="AU647" s="274" t="s">
        <v>84</v>
      </c>
      <c r="AV647" s="14" t="s">
        <v>167</v>
      </c>
      <c r="AW647" s="14" t="s">
        <v>37</v>
      </c>
      <c r="AX647" s="14" t="s">
        <v>82</v>
      </c>
      <c r="AY647" s="274" t="s">
        <v>160</v>
      </c>
    </row>
    <row r="648" s="2" customFormat="1" ht="48" customHeight="1">
      <c r="A648" s="39"/>
      <c r="B648" s="40"/>
      <c r="C648" s="229" t="s">
        <v>1078</v>
      </c>
      <c r="D648" s="229" t="s">
        <v>162</v>
      </c>
      <c r="E648" s="230" t="s">
        <v>1079</v>
      </c>
      <c r="F648" s="231" t="s">
        <v>1080</v>
      </c>
      <c r="G648" s="232" t="s">
        <v>236</v>
      </c>
      <c r="H648" s="233">
        <v>3</v>
      </c>
      <c r="I648" s="234"/>
      <c r="J648" s="235">
        <f>ROUND(I648*H648,2)</f>
        <v>0</v>
      </c>
      <c r="K648" s="231" t="s">
        <v>166</v>
      </c>
      <c r="L648" s="45"/>
      <c r="M648" s="236" t="s">
        <v>19</v>
      </c>
      <c r="N648" s="237" t="s">
        <v>46</v>
      </c>
      <c r="O648" s="85"/>
      <c r="P648" s="238">
        <f>O648*H648</f>
        <v>0</v>
      </c>
      <c r="Q648" s="238">
        <v>0.03058</v>
      </c>
      <c r="R648" s="238">
        <f>Q648*H648</f>
        <v>0.091740000000000002</v>
      </c>
      <c r="S648" s="238">
        <v>0</v>
      </c>
      <c r="T648" s="239">
        <f>S648*H648</f>
        <v>0</v>
      </c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R648" s="240" t="s">
        <v>167</v>
      </c>
      <c r="AT648" s="240" t="s">
        <v>162</v>
      </c>
      <c r="AU648" s="240" t="s">
        <v>84</v>
      </c>
      <c r="AY648" s="18" t="s">
        <v>160</v>
      </c>
      <c r="BE648" s="241">
        <f>IF(N648="základní",J648,0)</f>
        <v>0</v>
      </c>
      <c r="BF648" s="241">
        <f>IF(N648="snížená",J648,0)</f>
        <v>0</v>
      </c>
      <c r="BG648" s="241">
        <f>IF(N648="zákl. přenesená",J648,0)</f>
        <v>0</v>
      </c>
      <c r="BH648" s="241">
        <f>IF(N648="sníž. přenesená",J648,0)</f>
        <v>0</v>
      </c>
      <c r="BI648" s="241">
        <f>IF(N648="nulová",J648,0)</f>
        <v>0</v>
      </c>
      <c r="BJ648" s="18" t="s">
        <v>82</v>
      </c>
      <c r="BK648" s="241">
        <f>ROUND(I648*H648,2)</f>
        <v>0</v>
      </c>
      <c r="BL648" s="18" t="s">
        <v>167</v>
      </c>
      <c r="BM648" s="240" t="s">
        <v>1081</v>
      </c>
    </row>
    <row r="649" s="2" customFormat="1" ht="36" customHeight="1">
      <c r="A649" s="39"/>
      <c r="B649" s="40"/>
      <c r="C649" s="229" t="s">
        <v>1082</v>
      </c>
      <c r="D649" s="229" t="s">
        <v>162</v>
      </c>
      <c r="E649" s="230" t="s">
        <v>1083</v>
      </c>
      <c r="F649" s="231" t="s">
        <v>1084</v>
      </c>
      <c r="G649" s="232" t="s">
        <v>197</v>
      </c>
      <c r="H649" s="233">
        <v>0.81000000000000005</v>
      </c>
      <c r="I649" s="234"/>
      <c r="J649" s="235">
        <f>ROUND(I649*H649,2)</f>
        <v>0</v>
      </c>
      <c r="K649" s="231" t="s">
        <v>166</v>
      </c>
      <c r="L649" s="45"/>
      <c r="M649" s="236" t="s">
        <v>19</v>
      </c>
      <c r="N649" s="237" t="s">
        <v>46</v>
      </c>
      <c r="O649" s="85"/>
      <c r="P649" s="238">
        <f>O649*H649</f>
        <v>0</v>
      </c>
      <c r="Q649" s="238">
        <v>0</v>
      </c>
      <c r="R649" s="238">
        <f>Q649*H649</f>
        <v>0</v>
      </c>
      <c r="S649" s="238">
        <v>0</v>
      </c>
      <c r="T649" s="239">
        <f>S649*H649</f>
        <v>0</v>
      </c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R649" s="240" t="s">
        <v>167</v>
      </c>
      <c r="AT649" s="240" t="s">
        <v>162</v>
      </c>
      <c r="AU649" s="240" t="s">
        <v>84</v>
      </c>
      <c r="AY649" s="18" t="s">
        <v>160</v>
      </c>
      <c r="BE649" s="241">
        <f>IF(N649="základní",J649,0)</f>
        <v>0</v>
      </c>
      <c r="BF649" s="241">
        <f>IF(N649="snížená",J649,0)</f>
        <v>0</v>
      </c>
      <c r="BG649" s="241">
        <f>IF(N649="zákl. přenesená",J649,0)</f>
        <v>0</v>
      </c>
      <c r="BH649" s="241">
        <f>IF(N649="sníž. přenesená",J649,0)</f>
        <v>0</v>
      </c>
      <c r="BI649" s="241">
        <f>IF(N649="nulová",J649,0)</f>
        <v>0</v>
      </c>
      <c r="BJ649" s="18" t="s">
        <v>82</v>
      </c>
      <c r="BK649" s="241">
        <f>ROUND(I649*H649,2)</f>
        <v>0</v>
      </c>
      <c r="BL649" s="18" t="s">
        <v>167</v>
      </c>
      <c r="BM649" s="240" t="s">
        <v>1085</v>
      </c>
    </row>
    <row r="650" s="12" customFormat="1" ht="22.8" customHeight="1">
      <c r="A650" s="12"/>
      <c r="B650" s="213"/>
      <c r="C650" s="214"/>
      <c r="D650" s="215" t="s">
        <v>74</v>
      </c>
      <c r="E650" s="227" t="s">
        <v>1086</v>
      </c>
      <c r="F650" s="227" t="s">
        <v>1087</v>
      </c>
      <c r="G650" s="214"/>
      <c r="H650" s="214"/>
      <c r="I650" s="217"/>
      <c r="J650" s="228">
        <f>BK650</f>
        <v>0</v>
      </c>
      <c r="K650" s="214"/>
      <c r="L650" s="219"/>
      <c r="M650" s="220"/>
      <c r="N650" s="221"/>
      <c r="O650" s="221"/>
      <c r="P650" s="222">
        <f>SUM(P651:P679)</f>
        <v>0</v>
      </c>
      <c r="Q650" s="221"/>
      <c r="R650" s="222">
        <f>SUM(R651:R679)</f>
        <v>10.161459999999998</v>
      </c>
      <c r="S650" s="221"/>
      <c r="T650" s="223">
        <f>SUM(T651:T679)</f>
        <v>1.338743</v>
      </c>
      <c r="U650" s="12"/>
      <c r="V650" s="12"/>
      <c r="W650" s="12"/>
      <c r="X650" s="12"/>
      <c r="Y650" s="12"/>
      <c r="Z650" s="12"/>
      <c r="AA650" s="12"/>
      <c r="AB650" s="12"/>
      <c r="AC650" s="12"/>
      <c r="AD650" s="12"/>
      <c r="AE650" s="12"/>
      <c r="AR650" s="224" t="s">
        <v>82</v>
      </c>
      <c r="AT650" s="225" t="s">
        <v>74</v>
      </c>
      <c r="AU650" s="225" t="s">
        <v>82</v>
      </c>
      <c r="AY650" s="224" t="s">
        <v>160</v>
      </c>
      <c r="BK650" s="226">
        <f>SUM(BK651:BK679)</f>
        <v>0</v>
      </c>
    </row>
    <row r="651" s="2" customFormat="1" ht="24" customHeight="1">
      <c r="A651" s="39"/>
      <c r="B651" s="40"/>
      <c r="C651" s="229" t="s">
        <v>1088</v>
      </c>
      <c r="D651" s="229" t="s">
        <v>162</v>
      </c>
      <c r="E651" s="230" t="s">
        <v>1089</v>
      </c>
      <c r="F651" s="231" t="s">
        <v>1090</v>
      </c>
      <c r="G651" s="232" t="s">
        <v>222</v>
      </c>
      <c r="H651" s="233">
        <v>24</v>
      </c>
      <c r="I651" s="234"/>
      <c r="J651" s="235">
        <f>ROUND(I651*H651,2)</f>
        <v>0</v>
      </c>
      <c r="K651" s="231" t="s">
        <v>166</v>
      </c>
      <c r="L651" s="45"/>
      <c r="M651" s="236" t="s">
        <v>19</v>
      </c>
      <c r="N651" s="237" t="s">
        <v>46</v>
      </c>
      <c r="O651" s="85"/>
      <c r="P651" s="238">
        <f>O651*H651</f>
        <v>0</v>
      </c>
      <c r="Q651" s="238">
        <v>0</v>
      </c>
      <c r="R651" s="238">
        <f>Q651*H651</f>
        <v>0</v>
      </c>
      <c r="S651" s="238">
        <v>0.00594</v>
      </c>
      <c r="T651" s="239">
        <f>S651*H651</f>
        <v>0.14255999999999999</v>
      </c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R651" s="240" t="s">
        <v>167</v>
      </c>
      <c r="AT651" s="240" t="s">
        <v>162</v>
      </c>
      <c r="AU651" s="240" t="s">
        <v>84</v>
      </c>
      <c r="AY651" s="18" t="s">
        <v>160</v>
      </c>
      <c r="BE651" s="241">
        <f>IF(N651="základní",J651,0)</f>
        <v>0</v>
      </c>
      <c r="BF651" s="241">
        <f>IF(N651="snížená",J651,0)</f>
        <v>0</v>
      </c>
      <c r="BG651" s="241">
        <f>IF(N651="zákl. přenesená",J651,0)</f>
        <v>0</v>
      </c>
      <c r="BH651" s="241">
        <f>IF(N651="sníž. přenesená",J651,0)</f>
        <v>0</v>
      </c>
      <c r="BI651" s="241">
        <f>IF(N651="nulová",J651,0)</f>
        <v>0</v>
      </c>
      <c r="BJ651" s="18" t="s">
        <v>82</v>
      </c>
      <c r="BK651" s="241">
        <f>ROUND(I651*H651,2)</f>
        <v>0</v>
      </c>
      <c r="BL651" s="18" t="s">
        <v>167</v>
      </c>
      <c r="BM651" s="240" t="s">
        <v>1091</v>
      </c>
    </row>
    <row r="652" s="13" customFormat="1">
      <c r="A652" s="13"/>
      <c r="B652" s="242"/>
      <c r="C652" s="243"/>
      <c r="D652" s="244" t="s">
        <v>169</v>
      </c>
      <c r="E652" s="245" t="s">
        <v>19</v>
      </c>
      <c r="F652" s="246" t="s">
        <v>1092</v>
      </c>
      <c r="G652" s="243"/>
      <c r="H652" s="247">
        <v>24</v>
      </c>
      <c r="I652" s="248"/>
      <c r="J652" s="243"/>
      <c r="K652" s="243"/>
      <c r="L652" s="249"/>
      <c r="M652" s="250"/>
      <c r="N652" s="251"/>
      <c r="O652" s="251"/>
      <c r="P652" s="251"/>
      <c r="Q652" s="251"/>
      <c r="R652" s="251"/>
      <c r="S652" s="251"/>
      <c r="T652" s="252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53" t="s">
        <v>169</v>
      </c>
      <c r="AU652" s="253" t="s">
        <v>84</v>
      </c>
      <c r="AV652" s="13" t="s">
        <v>84</v>
      </c>
      <c r="AW652" s="13" t="s">
        <v>37</v>
      </c>
      <c r="AX652" s="13" t="s">
        <v>82</v>
      </c>
      <c r="AY652" s="253" t="s">
        <v>160</v>
      </c>
    </row>
    <row r="653" s="2" customFormat="1" ht="24" customHeight="1">
      <c r="A653" s="39"/>
      <c r="B653" s="40"/>
      <c r="C653" s="229" t="s">
        <v>1093</v>
      </c>
      <c r="D653" s="229" t="s">
        <v>162</v>
      </c>
      <c r="E653" s="230" t="s">
        <v>1094</v>
      </c>
      <c r="F653" s="231" t="s">
        <v>1095</v>
      </c>
      <c r="G653" s="232" t="s">
        <v>279</v>
      </c>
      <c r="H653" s="233">
        <v>165</v>
      </c>
      <c r="I653" s="234"/>
      <c r="J653" s="235">
        <f>ROUND(I653*H653,2)</f>
        <v>0</v>
      </c>
      <c r="K653" s="231" t="s">
        <v>166</v>
      </c>
      <c r="L653" s="45"/>
      <c r="M653" s="236" t="s">
        <v>19</v>
      </c>
      <c r="N653" s="237" t="s">
        <v>46</v>
      </c>
      <c r="O653" s="85"/>
      <c r="P653" s="238">
        <f>O653*H653</f>
        <v>0</v>
      </c>
      <c r="Q653" s="238">
        <v>0</v>
      </c>
      <c r="R653" s="238">
        <f>Q653*H653</f>
        <v>0</v>
      </c>
      <c r="S653" s="238">
        <v>0.0017700000000000001</v>
      </c>
      <c r="T653" s="239">
        <f>S653*H653</f>
        <v>0.29205000000000003</v>
      </c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R653" s="240" t="s">
        <v>167</v>
      </c>
      <c r="AT653" s="240" t="s">
        <v>162</v>
      </c>
      <c r="AU653" s="240" t="s">
        <v>84</v>
      </c>
      <c r="AY653" s="18" t="s">
        <v>160</v>
      </c>
      <c r="BE653" s="241">
        <f>IF(N653="základní",J653,0)</f>
        <v>0</v>
      </c>
      <c r="BF653" s="241">
        <f>IF(N653="snížená",J653,0)</f>
        <v>0</v>
      </c>
      <c r="BG653" s="241">
        <f>IF(N653="zákl. přenesená",J653,0)</f>
        <v>0</v>
      </c>
      <c r="BH653" s="241">
        <f>IF(N653="sníž. přenesená",J653,0)</f>
        <v>0</v>
      </c>
      <c r="BI653" s="241">
        <f>IF(N653="nulová",J653,0)</f>
        <v>0</v>
      </c>
      <c r="BJ653" s="18" t="s">
        <v>82</v>
      </c>
      <c r="BK653" s="241">
        <f>ROUND(I653*H653,2)</f>
        <v>0</v>
      </c>
      <c r="BL653" s="18" t="s">
        <v>167</v>
      </c>
      <c r="BM653" s="240" t="s">
        <v>1096</v>
      </c>
    </row>
    <row r="654" s="2" customFormat="1" ht="24" customHeight="1">
      <c r="A654" s="39"/>
      <c r="B654" s="40"/>
      <c r="C654" s="229" t="s">
        <v>1097</v>
      </c>
      <c r="D654" s="229" t="s">
        <v>162</v>
      </c>
      <c r="E654" s="230" t="s">
        <v>1098</v>
      </c>
      <c r="F654" s="231" t="s">
        <v>1099</v>
      </c>
      <c r="G654" s="232" t="s">
        <v>279</v>
      </c>
      <c r="H654" s="233">
        <v>6</v>
      </c>
      <c r="I654" s="234"/>
      <c r="J654" s="235">
        <f>ROUND(I654*H654,2)</f>
        <v>0</v>
      </c>
      <c r="K654" s="231" t="s">
        <v>166</v>
      </c>
      <c r="L654" s="45"/>
      <c r="M654" s="236" t="s">
        <v>19</v>
      </c>
      <c r="N654" s="237" t="s">
        <v>46</v>
      </c>
      <c r="O654" s="85"/>
      <c r="P654" s="238">
        <f>O654*H654</f>
        <v>0</v>
      </c>
      <c r="Q654" s="238">
        <v>0</v>
      </c>
      <c r="R654" s="238">
        <f>Q654*H654</f>
        <v>0</v>
      </c>
      <c r="S654" s="238">
        <v>0.00191</v>
      </c>
      <c r="T654" s="239">
        <f>S654*H654</f>
        <v>0.01146</v>
      </c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R654" s="240" t="s">
        <v>167</v>
      </c>
      <c r="AT654" s="240" t="s">
        <v>162</v>
      </c>
      <c r="AU654" s="240" t="s">
        <v>84</v>
      </c>
      <c r="AY654" s="18" t="s">
        <v>160</v>
      </c>
      <c r="BE654" s="241">
        <f>IF(N654="základní",J654,0)</f>
        <v>0</v>
      </c>
      <c r="BF654" s="241">
        <f>IF(N654="snížená",J654,0)</f>
        <v>0</v>
      </c>
      <c r="BG654" s="241">
        <f>IF(N654="zákl. přenesená",J654,0)</f>
        <v>0</v>
      </c>
      <c r="BH654" s="241">
        <f>IF(N654="sníž. přenesená",J654,0)</f>
        <v>0</v>
      </c>
      <c r="BI654" s="241">
        <f>IF(N654="nulová",J654,0)</f>
        <v>0</v>
      </c>
      <c r="BJ654" s="18" t="s">
        <v>82</v>
      </c>
      <c r="BK654" s="241">
        <f>ROUND(I654*H654,2)</f>
        <v>0</v>
      </c>
      <c r="BL654" s="18" t="s">
        <v>167</v>
      </c>
      <c r="BM654" s="240" t="s">
        <v>1100</v>
      </c>
    </row>
    <row r="655" s="13" customFormat="1">
      <c r="A655" s="13"/>
      <c r="B655" s="242"/>
      <c r="C655" s="243"/>
      <c r="D655" s="244" t="s">
        <v>169</v>
      </c>
      <c r="E655" s="245" t="s">
        <v>19</v>
      </c>
      <c r="F655" s="246" t="s">
        <v>1101</v>
      </c>
      <c r="G655" s="243"/>
      <c r="H655" s="247">
        <v>6</v>
      </c>
      <c r="I655" s="248"/>
      <c r="J655" s="243"/>
      <c r="K655" s="243"/>
      <c r="L655" s="249"/>
      <c r="M655" s="250"/>
      <c r="N655" s="251"/>
      <c r="O655" s="251"/>
      <c r="P655" s="251"/>
      <c r="Q655" s="251"/>
      <c r="R655" s="251"/>
      <c r="S655" s="251"/>
      <c r="T655" s="252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53" t="s">
        <v>169</v>
      </c>
      <c r="AU655" s="253" t="s">
        <v>84</v>
      </c>
      <c r="AV655" s="13" t="s">
        <v>84</v>
      </c>
      <c r="AW655" s="13" t="s">
        <v>37</v>
      </c>
      <c r="AX655" s="13" t="s">
        <v>82</v>
      </c>
      <c r="AY655" s="253" t="s">
        <v>160</v>
      </c>
    </row>
    <row r="656" s="2" customFormat="1" ht="16.5" customHeight="1">
      <c r="A656" s="39"/>
      <c r="B656" s="40"/>
      <c r="C656" s="229" t="s">
        <v>1102</v>
      </c>
      <c r="D656" s="229" t="s">
        <v>162</v>
      </c>
      <c r="E656" s="230" t="s">
        <v>1103</v>
      </c>
      <c r="F656" s="231" t="s">
        <v>1104</v>
      </c>
      <c r="G656" s="232" t="s">
        <v>279</v>
      </c>
      <c r="H656" s="233">
        <v>15</v>
      </c>
      <c r="I656" s="234"/>
      <c r="J656" s="235">
        <f>ROUND(I656*H656,2)</f>
        <v>0</v>
      </c>
      <c r="K656" s="231" t="s">
        <v>19</v>
      </c>
      <c r="L656" s="45"/>
      <c r="M656" s="236" t="s">
        <v>19</v>
      </c>
      <c r="N656" s="237" t="s">
        <v>46</v>
      </c>
      <c r="O656" s="85"/>
      <c r="P656" s="238">
        <f>O656*H656</f>
        <v>0</v>
      </c>
      <c r="Q656" s="238">
        <v>0</v>
      </c>
      <c r="R656" s="238">
        <f>Q656*H656</f>
        <v>0</v>
      </c>
      <c r="S656" s="238">
        <v>0</v>
      </c>
      <c r="T656" s="239">
        <f>S656*H656</f>
        <v>0</v>
      </c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R656" s="240" t="s">
        <v>167</v>
      </c>
      <c r="AT656" s="240" t="s">
        <v>162</v>
      </c>
      <c r="AU656" s="240" t="s">
        <v>84</v>
      </c>
      <c r="AY656" s="18" t="s">
        <v>160</v>
      </c>
      <c r="BE656" s="241">
        <f>IF(N656="základní",J656,0)</f>
        <v>0</v>
      </c>
      <c r="BF656" s="241">
        <f>IF(N656="snížená",J656,0)</f>
        <v>0</v>
      </c>
      <c r="BG656" s="241">
        <f>IF(N656="zákl. přenesená",J656,0)</f>
        <v>0</v>
      </c>
      <c r="BH656" s="241">
        <f>IF(N656="sníž. přenesená",J656,0)</f>
        <v>0</v>
      </c>
      <c r="BI656" s="241">
        <f>IF(N656="nulová",J656,0)</f>
        <v>0</v>
      </c>
      <c r="BJ656" s="18" t="s">
        <v>82</v>
      </c>
      <c r="BK656" s="241">
        <f>ROUND(I656*H656,2)</f>
        <v>0</v>
      </c>
      <c r="BL656" s="18" t="s">
        <v>167</v>
      </c>
      <c r="BM656" s="240" t="s">
        <v>1105</v>
      </c>
    </row>
    <row r="657" s="2" customFormat="1" ht="24" customHeight="1">
      <c r="A657" s="39"/>
      <c r="B657" s="40"/>
      <c r="C657" s="229" t="s">
        <v>1106</v>
      </c>
      <c r="D657" s="229" t="s">
        <v>162</v>
      </c>
      <c r="E657" s="230" t="s">
        <v>1107</v>
      </c>
      <c r="F657" s="231" t="s">
        <v>1108</v>
      </c>
      <c r="G657" s="232" t="s">
        <v>279</v>
      </c>
      <c r="H657" s="233">
        <v>11.9</v>
      </c>
      <c r="I657" s="234"/>
      <c r="J657" s="235">
        <f>ROUND(I657*H657,2)</f>
        <v>0</v>
      </c>
      <c r="K657" s="231" t="s">
        <v>166</v>
      </c>
      <c r="L657" s="45"/>
      <c r="M657" s="236" t="s">
        <v>19</v>
      </c>
      <c r="N657" s="237" t="s">
        <v>46</v>
      </c>
      <c r="O657" s="85"/>
      <c r="P657" s="238">
        <f>O657*H657</f>
        <v>0</v>
      </c>
      <c r="Q657" s="238">
        <v>0</v>
      </c>
      <c r="R657" s="238">
        <f>Q657*H657</f>
        <v>0</v>
      </c>
      <c r="S657" s="238">
        <v>0.00167</v>
      </c>
      <c r="T657" s="239">
        <f>S657*H657</f>
        <v>0.019873000000000002</v>
      </c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R657" s="240" t="s">
        <v>167</v>
      </c>
      <c r="AT657" s="240" t="s">
        <v>162</v>
      </c>
      <c r="AU657" s="240" t="s">
        <v>84</v>
      </c>
      <c r="AY657" s="18" t="s">
        <v>160</v>
      </c>
      <c r="BE657" s="241">
        <f>IF(N657="základní",J657,0)</f>
        <v>0</v>
      </c>
      <c r="BF657" s="241">
        <f>IF(N657="snížená",J657,0)</f>
        <v>0</v>
      </c>
      <c r="BG657" s="241">
        <f>IF(N657="zákl. přenesená",J657,0)</f>
        <v>0</v>
      </c>
      <c r="BH657" s="241">
        <f>IF(N657="sníž. přenesená",J657,0)</f>
        <v>0</v>
      </c>
      <c r="BI657" s="241">
        <f>IF(N657="nulová",J657,0)</f>
        <v>0</v>
      </c>
      <c r="BJ657" s="18" t="s">
        <v>82</v>
      </c>
      <c r="BK657" s="241">
        <f>ROUND(I657*H657,2)</f>
        <v>0</v>
      </c>
      <c r="BL657" s="18" t="s">
        <v>167</v>
      </c>
      <c r="BM657" s="240" t="s">
        <v>1109</v>
      </c>
    </row>
    <row r="658" s="13" customFormat="1">
      <c r="A658" s="13"/>
      <c r="B658" s="242"/>
      <c r="C658" s="243"/>
      <c r="D658" s="244" t="s">
        <v>169</v>
      </c>
      <c r="E658" s="245" t="s">
        <v>19</v>
      </c>
      <c r="F658" s="246" t="s">
        <v>1110</v>
      </c>
      <c r="G658" s="243"/>
      <c r="H658" s="247">
        <v>2.3999999999999999</v>
      </c>
      <c r="I658" s="248"/>
      <c r="J658" s="243"/>
      <c r="K658" s="243"/>
      <c r="L658" s="249"/>
      <c r="M658" s="250"/>
      <c r="N658" s="251"/>
      <c r="O658" s="251"/>
      <c r="P658" s="251"/>
      <c r="Q658" s="251"/>
      <c r="R658" s="251"/>
      <c r="S658" s="251"/>
      <c r="T658" s="252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53" t="s">
        <v>169</v>
      </c>
      <c r="AU658" s="253" t="s">
        <v>84</v>
      </c>
      <c r="AV658" s="13" t="s">
        <v>84</v>
      </c>
      <c r="AW658" s="13" t="s">
        <v>37</v>
      </c>
      <c r="AX658" s="13" t="s">
        <v>75</v>
      </c>
      <c r="AY658" s="253" t="s">
        <v>160</v>
      </c>
    </row>
    <row r="659" s="13" customFormat="1">
      <c r="A659" s="13"/>
      <c r="B659" s="242"/>
      <c r="C659" s="243"/>
      <c r="D659" s="244" t="s">
        <v>169</v>
      </c>
      <c r="E659" s="245" t="s">
        <v>19</v>
      </c>
      <c r="F659" s="246" t="s">
        <v>1111</v>
      </c>
      <c r="G659" s="243"/>
      <c r="H659" s="247">
        <v>9.5</v>
      </c>
      <c r="I659" s="248"/>
      <c r="J659" s="243"/>
      <c r="K659" s="243"/>
      <c r="L659" s="249"/>
      <c r="M659" s="250"/>
      <c r="N659" s="251"/>
      <c r="O659" s="251"/>
      <c r="P659" s="251"/>
      <c r="Q659" s="251"/>
      <c r="R659" s="251"/>
      <c r="S659" s="251"/>
      <c r="T659" s="252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53" t="s">
        <v>169</v>
      </c>
      <c r="AU659" s="253" t="s">
        <v>84</v>
      </c>
      <c r="AV659" s="13" t="s">
        <v>84</v>
      </c>
      <c r="AW659" s="13" t="s">
        <v>37</v>
      </c>
      <c r="AX659" s="13" t="s">
        <v>75</v>
      </c>
      <c r="AY659" s="253" t="s">
        <v>160</v>
      </c>
    </row>
    <row r="660" s="14" customFormat="1">
      <c r="A660" s="14"/>
      <c r="B660" s="264"/>
      <c r="C660" s="265"/>
      <c r="D660" s="244" t="s">
        <v>169</v>
      </c>
      <c r="E660" s="266" t="s">
        <v>19</v>
      </c>
      <c r="F660" s="267" t="s">
        <v>226</v>
      </c>
      <c r="G660" s="265"/>
      <c r="H660" s="268">
        <v>11.9</v>
      </c>
      <c r="I660" s="269"/>
      <c r="J660" s="265"/>
      <c r="K660" s="265"/>
      <c r="L660" s="270"/>
      <c r="M660" s="271"/>
      <c r="N660" s="272"/>
      <c r="O660" s="272"/>
      <c r="P660" s="272"/>
      <c r="Q660" s="272"/>
      <c r="R660" s="272"/>
      <c r="S660" s="272"/>
      <c r="T660" s="273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74" t="s">
        <v>169</v>
      </c>
      <c r="AU660" s="274" t="s">
        <v>84</v>
      </c>
      <c r="AV660" s="14" t="s">
        <v>167</v>
      </c>
      <c r="AW660" s="14" t="s">
        <v>37</v>
      </c>
      <c r="AX660" s="14" t="s">
        <v>82</v>
      </c>
      <c r="AY660" s="274" t="s">
        <v>160</v>
      </c>
    </row>
    <row r="661" s="2" customFormat="1" ht="24" customHeight="1">
      <c r="A661" s="39"/>
      <c r="B661" s="40"/>
      <c r="C661" s="229" t="s">
        <v>1112</v>
      </c>
      <c r="D661" s="229" t="s">
        <v>162</v>
      </c>
      <c r="E661" s="230" t="s">
        <v>1113</v>
      </c>
      <c r="F661" s="231" t="s">
        <v>1114</v>
      </c>
      <c r="G661" s="232" t="s">
        <v>279</v>
      </c>
      <c r="H661" s="233">
        <v>169</v>
      </c>
      <c r="I661" s="234"/>
      <c r="J661" s="235">
        <f>ROUND(I661*H661,2)</f>
        <v>0</v>
      </c>
      <c r="K661" s="231" t="s">
        <v>166</v>
      </c>
      <c r="L661" s="45"/>
      <c r="M661" s="236" t="s">
        <v>19</v>
      </c>
      <c r="N661" s="237" t="s">
        <v>46</v>
      </c>
      <c r="O661" s="85"/>
      <c r="P661" s="238">
        <f>O661*H661</f>
        <v>0</v>
      </c>
      <c r="Q661" s="238">
        <v>0</v>
      </c>
      <c r="R661" s="238">
        <f>Q661*H661</f>
        <v>0</v>
      </c>
      <c r="S661" s="238">
        <v>0.0025999999999999999</v>
      </c>
      <c r="T661" s="239">
        <f>S661*H661</f>
        <v>0.43939999999999996</v>
      </c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R661" s="240" t="s">
        <v>167</v>
      </c>
      <c r="AT661" s="240" t="s">
        <v>162</v>
      </c>
      <c r="AU661" s="240" t="s">
        <v>84</v>
      </c>
      <c r="AY661" s="18" t="s">
        <v>160</v>
      </c>
      <c r="BE661" s="241">
        <f>IF(N661="základní",J661,0)</f>
        <v>0</v>
      </c>
      <c r="BF661" s="241">
        <f>IF(N661="snížená",J661,0)</f>
        <v>0</v>
      </c>
      <c r="BG661" s="241">
        <f>IF(N661="zákl. přenesená",J661,0)</f>
        <v>0</v>
      </c>
      <c r="BH661" s="241">
        <f>IF(N661="sníž. přenesená",J661,0)</f>
        <v>0</v>
      </c>
      <c r="BI661" s="241">
        <f>IF(N661="nulová",J661,0)</f>
        <v>0</v>
      </c>
      <c r="BJ661" s="18" t="s">
        <v>82</v>
      </c>
      <c r="BK661" s="241">
        <f>ROUND(I661*H661,2)</f>
        <v>0</v>
      </c>
      <c r="BL661" s="18" t="s">
        <v>167</v>
      </c>
      <c r="BM661" s="240" t="s">
        <v>1115</v>
      </c>
    </row>
    <row r="662" s="13" customFormat="1">
      <c r="A662" s="13"/>
      <c r="B662" s="242"/>
      <c r="C662" s="243"/>
      <c r="D662" s="244" t="s">
        <v>169</v>
      </c>
      <c r="E662" s="245" t="s">
        <v>19</v>
      </c>
      <c r="F662" s="246" t="s">
        <v>1116</v>
      </c>
      <c r="G662" s="243"/>
      <c r="H662" s="247">
        <v>4</v>
      </c>
      <c r="I662" s="248"/>
      <c r="J662" s="243"/>
      <c r="K662" s="243"/>
      <c r="L662" s="249"/>
      <c r="M662" s="250"/>
      <c r="N662" s="251"/>
      <c r="O662" s="251"/>
      <c r="P662" s="251"/>
      <c r="Q662" s="251"/>
      <c r="R662" s="251"/>
      <c r="S662" s="251"/>
      <c r="T662" s="252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53" t="s">
        <v>169</v>
      </c>
      <c r="AU662" s="253" t="s">
        <v>84</v>
      </c>
      <c r="AV662" s="13" t="s">
        <v>84</v>
      </c>
      <c r="AW662" s="13" t="s">
        <v>37</v>
      </c>
      <c r="AX662" s="13" t="s">
        <v>75</v>
      </c>
      <c r="AY662" s="253" t="s">
        <v>160</v>
      </c>
    </row>
    <row r="663" s="13" customFormat="1">
      <c r="A663" s="13"/>
      <c r="B663" s="242"/>
      <c r="C663" s="243"/>
      <c r="D663" s="244" t="s">
        <v>169</v>
      </c>
      <c r="E663" s="245" t="s">
        <v>19</v>
      </c>
      <c r="F663" s="246" t="s">
        <v>1117</v>
      </c>
      <c r="G663" s="243"/>
      <c r="H663" s="247">
        <v>165</v>
      </c>
      <c r="I663" s="248"/>
      <c r="J663" s="243"/>
      <c r="K663" s="243"/>
      <c r="L663" s="249"/>
      <c r="M663" s="250"/>
      <c r="N663" s="251"/>
      <c r="O663" s="251"/>
      <c r="P663" s="251"/>
      <c r="Q663" s="251"/>
      <c r="R663" s="251"/>
      <c r="S663" s="251"/>
      <c r="T663" s="252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53" t="s">
        <v>169</v>
      </c>
      <c r="AU663" s="253" t="s">
        <v>84</v>
      </c>
      <c r="AV663" s="13" t="s">
        <v>84</v>
      </c>
      <c r="AW663" s="13" t="s">
        <v>37</v>
      </c>
      <c r="AX663" s="13" t="s">
        <v>75</v>
      </c>
      <c r="AY663" s="253" t="s">
        <v>160</v>
      </c>
    </row>
    <row r="664" s="14" customFormat="1">
      <c r="A664" s="14"/>
      <c r="B664" s="264"/>
      <c r="C664" s="265"/>
      <c r="D664" s="244" t="s">
        <v>169</v>
      </c>
      <c r="E664" s="266" t="s">
        <v>19</v>
      </c>
      <c r="F664" s="267" t="s">
        <v>226</v>
      </c>
      <c r="G664" s="265"/>
      <c r="H664" s="268">
        <v>169</v>
      </c>
      <c r="I664" s="269"/>
      <c r="J664" s="265"/>
      <c r="K664" s="265"/>
      <c r="L664" s="270"/>
      <c r="M664" s="271"/>
      <c r="N664" s="272"/>
      <c r="O664" s="272"/>
      <c r="P664" s="272"/>
      <c r="Q664" s="272"/>
      <c r="R664" s="272"/>
      <c r="S664" s="272"/>
      <c r="T664" s="273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74" t="s">
        <v>169</v>
      </c>
      <c r="AU664" s="274" t="s">
        <v>84</v>
      </c>
      <c r="AV664" s="14" t="s">
        <v>167</v>
      </c>
      <c r="AW664" s="14" t="s">
        <v>37</v>
      </c>
      <c r="AX664" s="14" t="s">
        <v>82</v>
      </c>
      <c r="AY664" s="274" t="s">
        <v>160</v>
      </c>
    </row>
    <row r="665" s="2" customFormat="1" ht="16.5" customHeight="1">
      <c r="A665" s="39"/>
      <c r="B665" s="40"/>
      <c r="C665" s="229" t="s">
        <v>1118</v>
      </c>
      <c r="D665" s="229" t="s">
        <v>162</v>
      </c>
      <c r="E665" s="230" t="s">
        <v>1119</v>
      </c>
      <c r="F665" s="231" t="s">
        <v>1120</v>
      </c>
      <c r="G665" s="232" t="s">
        <v>279</v>
      </c>
      <c r="H665" s="233">
        <v>110</v>
      </c>
      <c r="I665" s="234"/>
      <c r="J665" s="235">
        <f>ROUND(I665*H665,2)</f>
        <v>0</v>
      </c>
      <c r="K665" s="231" t="s">
        <v>166</v>
      </c>
      <c r="L665" s="45"/>
      <c r="M665" s="236" t="s">
        <v>19</v>
      </c>
      <c r="N665" s="237" t="s">
        <v>46</v>
      </c>
      <c r="O665" s="85"/>
      <c r="P665" s="238">
        <f>O665*H665</f>
        <v>0</v>
      </c>
      <c r="Q665" s="238">
        <v>0</v>
      </c>
      <c r="R665" s="238">
        <f>Q665*H665</f>
        <v>0</v>
      </c>
      <c r="S665" s="238">
        <v>0.0039399999999999999</v>
      </c>
      <c r="T665" s="239">
        <f>S665*H665</f>
        <v>0.43340000000000001</v>
      </c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R665" s="240" t="s">
        <v>167</v>
      </c>
      <c r="AT665" s="240" t="s">
        <v>162</v>
      </c>
      <c r="AU665" s="240" t="s">
        <v>84</v>
      </c>
      <c r="AY665" s="18" t="s">
        <v>160</v>
      </c>
      <c r="BE665" s="241">
        <f>IF(N665="základní",J665,0)</f>
        <v>0</v>
      </c>
      <c r="BF665" s="241">
        <f>IF(N665="snížená",J665,0)</f>
        <v>0</v>
      </c>
      <c r="BG665" s="241">
        <f>IF(N665="zákl. přenesená",J665,0)</f>
        <v>0</v>
      </c>
      <c r="BH665" s="241">
        <f>IF(N665="sníž. přenesená",J665,0)</f>
        <v>0</v>
      </c>
      <c r="BI665" s="241">
        <f>IF(N665="nulová",J665,0)</f>
        <v>0</v>
      </c>
      <c r="BJ665" s="18" t="s">
        <v>82</v>
      </c>
      <c r="BK665" s="241">
        <f>ROUND(I665*H665,2)</f>
        <v>0</v>
      </c>
      <c r="BL665" s="18" t="s">
        <v>167</v>
      </c>
      <c r="BM665" s="240" t="s">
        <v>1121</v>
      </c>
    </row>
    <row r="666" s="2" customFormat="1" ht="48" customHeight="1">
      <c r="A666" s="39"/>
      <c r="B666" s="40"/>
      <c r="C666" s="229" t="s">
        <v>1122</v>
      </c>
      <c r="D666" s="229" t="s">
        <v>162</v>
      </c>
      <c r="E666" s="230" t="s">
        <v>1123</v>
      </c>
      <c r="F666" s="231" t="s">
        <v>1124</v>
      </c>
      <c r="G666" s="232" t="s">
        <v>222</v>
      </c>
      <c r="H666" s="233">
        <v>1254</v>
      </c>
      <c r="I666" s="234"/>
      <c r="J666" s="235">
        <f>ROUND(I666*H666,2)</f>
        <v>0</v>
      </c>
      <c r="K666" s="231" t="s">
        <v>166</v>
      </c>
      <c r="L666" s="45"/>
      <c r="M666" s="236" t="s">
        <v>19</v>
      </c>
      <c r="N666" s="237" t="s">
        <v>46</v>
      </c>
      <c r="O666" s="85"/>
      <c r="P666" s="238">
        <f>O666*H666</f>
        <v>0</v>
      </c>
      <c r="Q666" s="238">
        <v>0.0068199999999999997</v>
      </c>
      <c r="R666" s="238">
        <f>Q666*H666</f>
        <v>8.5522799999999997</v>
      </c>
      <c r="S666" s="238">
        <v>0</v>
      </c>
      <c r="T666" s="239">
        <f>S666*H666</f>
        <v>0</v>
      </c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R666" s="240" t="s">
        <v>167</v>
      </c>
      <c r="AT666" s="240" t="s">
        <v>162</v>
      </c>
      <c r="AU666" s="240" t="s">
        <v>84</v>
      </c>
      <c r="AY666" s="18" t="s">
        <v>160</v>
      </c>
      <c r="BE666" s="241">
        <f>IF(N666="základní",J666,0)</f>
        <v>0</v>
      </c>
      <c r="BF666" s="241">
        <f>IF(N666="snížená",J666,0)</f>
        <v>0</v>
      </c>
      <c r="BG666" s="241">
        <f>IF(N666="zákl. přenesená",J666,0)</f>
        <v>0</v>
      </c>
      <c r="BH666" s="241">
        <f>IF(N666="sníž. přenesená",J666,0)</f>
        <v>0</v>
      </c>
      <c r="BI666" s="241">
        <f>IF(N666="nulová",J666,0)</f>
        <v>0</v>
      </c>
      <c r="BJ666" s="18" t="s">
        <v>82</v>
      </c>
      <c r="BK666" s="241">
        <f>ROUND(I666*H666,2)</f>
        <v>0</v>
      </c>
      <c r="BL666" s="18" t="s">
        <v>167</v>
      </c>
      <c r="BM666" s="240" t="s">
        <v>1125</v>
      </c>
    </row>
    <row r="667" s="2" customFormat="1" ht="36" customHeight="1">
      <c r="A667" s="39"/>
      <c r="B667" s="40"/>
      <c r="C667" s="229" t="s">
        <v>1126</v>
      </c>
      <c r="D667" s="229" t="s">
        <v>162</v>
      </c>
      <c r="E667" s="230" t="s">
        <v>1127</v>
      </c>
      <c r="F667" s="231" t="s">
        <v>1128</v>
      </c>
      <c r="G667" s="232" t="s">
        <v>279</v>
      </c>
      <c r="H667" s="233">
        <v>45</v>
      </c>
      <c r="I667" s="234"/>
      <c r="J667" s="235">
        <f>ROUND(I667*H667,2)</f>
        <v>0</v>
      </c>
      <c r="K667" s="231" t="s">
        <v>166</v>
      </c>
      <c r="L667" s="45"/>
      <c r="M667" s="236" t="s">
        <v>19</v>
      </c>
      <c r="N667" s="237" t="s">
        <v>46</v>
      </c>
      <c r="O667" s="85"/>
      <c r="P667" s="238">
        <f>O667*H667</f>
        <v>0</v>
      </c>
      <c r="Q667" s="238">
        <v>0.0032000000000000002</v>
      </c>
      <c r="R667" s="238">
        <f>Q667*H667</f>
        <v>0.14400000000000002</v>
      </c>
      <c r="S667" s="238">
        <v>0</v>
      </c>
      <c r="T667" s="239">
        <f>S667*H667</f>
        <v>0</v>
      </c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R667" s="240" t="s">
        <v>167</v>
      </c>
      <c r="AT667" s="240" t="s">
        <v>162</v>
      </c>
      <c r="AU667" s="240" t="s">
        <v>84</v>
      </c>
      <c r="AY667" s="18" t="s">
        <v>160</v>
      </c>
      <c r="BE667" s="241">
        <f>IF(N667="základní",J667,0)</f>
        <v>0</v>
      </c>
      <c r="BF667" s="241">
        <f>IF(N667="snížená",J667,0)</f>
        <v>0</v>
      </c>
      <c r="BG667" s="241">
        <f>IF(N667="zákl. přenesená",J667,0)</f>
        <v>0</v>
      </c>
      <c r="BH667" s="241">
        <f>IF(N667="sníž. přenesená",J667,0)</f>
        <v>0</v>
      </c>
      <c r="BI667" s="241">
        <f>IF(N667="nulová",J667,0)</f>
        <v>0</v>
      </c>
      <c r="BJ667" s="18" t="s">
        <v>82</v>
      </c>
      <c r="BK667" s="241">
        <f>ROUND(I667*H667,2)</f>
        <v>0</v>
      </c>
      <c r="BL667" s="18" t="s">
        <v>167</v>
      </c>
      <c r="BM667" s="240" t="s">
        <v>1129</v>
      </c>
    </row>
    <row r="668" s="2" customFormat="1" ht="36" customHeight="1">
      <c r="A668" s="39"/>
      <c r="B668" s="40"/>
      <c r="C668" s="229" t="s">
        <v>1130</v>
      </c>
      <c r="D668" s="229" t="s">
        <v>162</v>
      </c>
      <c r="E668" s="230" t="s">
        <v>1131</v>
      </c>
      <c r="F668" s="231" t="s">
        <v>1132</v>
      </c>
      <c r="G668" s="232" t="s">
        <v>279</v>
      </c>
      <c r="H668" s="233">
        <v>62</v>
      </c>
      <c r="I668" s="234"/>
      <c r="J668" s="235">
        <f>ROUND(I668*H668,2)</f>
        <v>0</v>
      </c>
      <c r="K668" s="231" t="s">
        <v>166</v>
      </c>
      <c r="L668" s="45"/>
      <c r="M668" s="236" t="s">
        <v>19</v>
      </c>
      <c r="N668" s="237" t="s">
        <v>46</v>
      </c>
      <c r="O668" s="85"/>
      <c r="P668" s="238">
        <f>O668*H668</f>
        <v>0</v>
      </c>
      <c r="Q668" s="238">
        <v>0.0032000000000000002</v>
      </c>
      <c r="R668" s="238">
        <f>Q668*H668</f>
        <v>0.19840000000000002</v>
      </c>
      <c r="S668" s="238">
        <v>0</v>
      </c>
      <c r="T668" s="239">
        <f>S668*H668</f>
        <v>0</v>
      </c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R668" s="240" t="s">
        <v>167</v>
      </c>
      <c r="AT668" s="240" t="s">
        <v>162</v>
      </c>
      <c r="AU668" s="240" t="s">
        <v>84</v>
      </c>
      <c r="AY668" s="18" t="s">
        <v>160</v>
      </c>
      <c r="BE668" s="241">
        <f>IF(N668="základní",J668,0)</f>
        <v>0</v>
      </c>
      <c r="BF668" s="241">
        <f>IF(N668="snížená",J668,0)</f>
        <v>0</v>
      </c>
      <c r="BG668" s="241">
        <f>IF(N668="zákl. přenesená",J668,0)</f>
        <v>0</v>
      </c>
      <c r="BH668" s="241">
        <f>IF(N668="sníž. přenesená",J668,0)</f>
        <v>0</v>
      </c>
      <c r="BI668" s="241">
        <f>IF(N668="nulová",J668,0)</f>
        <v>0</v>
      </c>
      <c r="BJ668" s="18" t="s">
        <v>82</v>
      </c>
      <c r="BK668" s="241">
        <f>ROUND(I668*H668,2)</f>
        <v>0</v>
      </c>
      <c r="BL668" s="18" t="s">
        <v>167</v>
      </c>
      <c r="BM668" s="240" t="s">
        <v>1133</v>
      </c>
    </row>
    <row r="669" s="2" customFormat="1" ht="36" customHeight="1">
      <c r="A669" s="39"/>
      <c r="B669" s="40"/>
      <c r="C669" s="229" t="s">
        <v>1134</v>
      </c>
      <c r="D669" s="229" t="s">
        <v>162</v>
      </c>
      <c r="E669" s="230" t="s">
        <v>1135</v>
      </c>
      <c r="F669" s="231" t="s">
        <v>1136</v>
      </c>
      <c r="G669" s="232" t="s">
        <v>279</v>
      </c>
      <c r="H669" s="233">
        <v>165</v>
      </c>
      <c r="I669" s="234"/>
      <c r="J669" s="235">
        <f>ROUND(I669*H669,2)</f>
        <v>0</v>
      </c>
      <c r="K669" s="231" t="s">
        <v>166</v>
      </c>
      <c r="L669" s="45"/>
      <c r="M669" s="236" t="s">
        <v>19</v>
      </c>
      <c r="N669" s="237" t="s">
        <v>46</v>
      </c>
      <c r="O669" s="85"/>
      <c r="P669" s="238">
        <f>O669*H669</f>
        <v>0</v>
      </c>
      <c r="Q669" s="238">
        <v>0.0015100000000000001</v>
      </c>
      <c r="R669" s="238">
        <f>Q669*H669</f>
        <v>0.24915000000000001</v>
      </c>
      <c r="S669" s="238">
        <v>0</v>
      </c>
      <c r="T669" s="239">
        <f>S669*H669</f>
        <v>0</v>
      </c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R669" s="240" t="s">
        <v>167</v>
      </c>
      <c r="AT669" s="240" t="s">
        <v>162</v>
      </c>
      <c r="AU669" s="240" t="s">
        <v>84</v>
      </c>
      <c r="AY669" s="18" t="s">
        <v>160</v>
      </c>
      <c r="BE669" s="241">
        <f>IF(N669="základní",J669,0)</f>
        <v>0</v>
      </c>
      <c r="BF669" s="241">
        <f>IF(N669="snížená",J669,0)</f>
        <v>0</v>
      </c>
      <c r="BG669" s="241">
        <f>IF(N669="zákl. přenesená",J669,0)</f>
        <v>0</v>
      </c>
      <c r="BH669" s="241">
        <f>IF(N669="sníž. přenesená",J669,0)</f>
        <v>0</v>
      </c>
      <c r="BI669" s="241">
        <f>IF(N669="nulová",J669,0)</f>
        <v>0</v>
      </c>
      <c r="BJ669" s="18" t="s">
        <v>82</v>
      </c>
      <c r="BK669" s="241">
        <f>ROUND(I669*H669,2)</f>
        <v>0</v>
      </c>
      <c r="BL669" s="18" t="s">
        <v>167</v>
      </c>
      <c r="BM669" s="240" t="s">
        <v>1137</v>
      </c>
    </row>
    <row r="670" s="13" customFormat="1">
      <c r="A670" s="13"/>
      <c r="B670" s="242"/>
      <c r="C670" s="243"/>
      <c r="D670" s="244" t="s">
        <v>169</v>
      </c>
      <c r="E670" s="245" t="s">
        <v>19</v>
      </c>
      <c r="F670" s="246" t="s">
        <v>1138</v>
      </c>
      <c r="G670" s="243"/>
      <c r="H670" s="247">
        <v>165</v>
      </c>
      <c r="I670" s="248"/>
      <c r="J670" s="243"/>
      <c r="K670" s="243"/>
      <c r="L670" s="249"/>
      <c r="M670" s="250"/>
      <c r="N670" s="251"/>
      <c r="O670" s="251"/>
      <c r="P670" s="251"/>
      <c r="Q670" s="251"/>
      <c r="R670" s="251"/>
      <c r="S670" s="251"/>
      <c r="T670" s="252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53" t="s">
        <v>169</v>
      </c>
      <c r="AU670" s="253" t="s">
        <v>84</v>
      </c>
      <c r="AV670" s="13" t="s">
        <v>84</v>
      </c>
      <c r="AW670" s="13" t="s">
        <v>37</v>
      </c>
      <c r="AX670" s="13" t="s">
        <v>82</v>
      </c>
      <c r="AY670" s="253" t="s">
        <v>160</v>
      </c>
    </row>
    <row r="671" s="2" customFormat="1" ht="36" customHeight="1">
      <c r="A671" s="39"/>
      <c r="B671" s="40"/>
      <c r="C671" s="229" t="s">
        <v>1139</v>
      </c>
      <c r="D671" s="229" t="s">
        <v>162</v>
      </c>
      <c r="E671" s="230" t="s">
        <v>1140</v>
      </c>
      <c r="F671" s="231" t="s">
        <v>1141</v>
      </c>
      <c r="G671" s="232" t="s">
        <v>279</v>
      </c>
      <c r="H671" s="233">
        <v>9.5</v>
      </c>
      <c r="I671" s="234"/>
      <c r="J671" s="235">
        <f>ROUND(I671*H671,2)</f>
        <v>0</v>
      </c>
      <c r="K671" s="231" t="s">
        <v>166</v>
      </c>
      <c r="L671" s="45"/>
      <c r="M671" s="236" t="s">
        <v>19</v>
      </c>
      <c r="N671" s="237" t="s">
        <v>46</v>
      </c>
      <c r="O671" s="85"/>
      <c r="P671" s="238">
        <f>O671*H671</f>
        <v>0</v>
      </c>
      <c r="Q671" s="238">
        <v>0.00093999999999999997</v>
      </c>
      <c r="R671" s="238">
        <f>Q671*H671</f>
        <v>0.0089300000000000004</v>
      </c>
      <c r="S671" s="238">
        <v>0</v>
      </c>
      <c r="T671" s="239">
        <f>S671*H671</f>
        <v>0</v>
      </c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R671" s="240" t="s">
        <v>167</v>
      </c>
      <c r="AT671" s="240" t="s">
        <v>162</v>
      </c>
      <c r="AU671" s="240" t="s">
        <v>84</v>
      </c>
      <c r="AY671" s="18" t="s">
        <v>160</v>
      </c>
      <c r="BE671" s="241">
        <f>IF(N671="základní",J671,0)</f>
        <v>0</v>
      </c>
      <c r="BF671" s="241">
        <f>IF(N671="snížená",J671,0)</f>
        <v>0</v>
      </c>
      <c r="BG671" s="241">
        <f>IF(N671="zákl. přenesená",J671,0)</f>
        <v>0</v>
      </c>
      <c r="BH671" s="241">
        <f>IF(N671="sníž. přenesená",J671,0)</f>
        <v>0</v>
      </c>
      <c r="BI671" s="241">
        <f>IF(N671="nulová",J671,0)</f>
        <v>0</v>
      </c>
      <c r="BJ671" s="18" t="s">
        <v>82</v>
      </c>
      <c r="BK671" s="241">
        <f>ROUND(I671*H671,2)</f>
        <v>0</v>
      </c>
      <c r="BL671" s="18" t="s">
        <v>167</v>
      </c>
      <c r="BM671" s="240" t="s">
        <v>1142</v>
      </c>
    </row>
    <row r="672" s="13" customFormat="1">
      <c r="A672" s="13"/>
      <c r="B672" s="242"/>
      <c r="C672" s="243"/>
      <c r="D672" s="244" t="s">
        <v>169</v>
      </c>
      <c r="E672" s="245" t="s">
        <v>19</v>
      </c>
      <c r="F672" s="246" t="s">
        <v>1143</v>
      </c>
      <c r="G672" s="243"/>
      <c r="H672" s="247">
        <v>9.5</v>
      </c>
      <c r="I672" s="248"/>
      <c r="J672" s="243"/>
      <c r="K672" s="243"/>
      <c r="L672" s="249"/>
      <c r="M672" s="250"/>
      <c r="N672" s="251"/>
      <c r="O672" s="251"/>
      <c r="P672" s="251"/>
      <c r="Q672" s="251"/>
      <c r="R672" s="251"/>
      <c r="S672" s="251"/>
      <c r="T672" s="252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53" t="s">
        <v>169</v>
      </c>
      <c r="AU672" s="253" t="s">
        <v>84</v>
      </c>
      <c r="AV672" s="13" t="s">
        <v>84</v>
      </c>
      <c r="AW672" s="13" t="s">
        <v>37</v>
      </c>
      <c r="AX672" s="13" t="s">
        <v>82</v>
      </c>
      <c r="AY672" s="253" t="s">
        <v>160</v>
      </c>
    </row>
    <row r="673" s="2" customFormat="1" ht="24" customHeight="1">
      <c r="A673" s="39"/>
      <c r="B673" s="40"/>
      <c r="C673" s="229" t="s">
        <v>1144</v>
      </c>
      <c r="D673" s="229" t="s">
        <v>162</v>
      </c>
      <c r="E673" s="230" t="s">
        <v>1145</v>
      </c>
      <c r="F673" s="231" t="s">
        <v>1146</v>
      </c>
      <c r="G673" s="232" t="s">
        <v>279</v>
      </c>
      <c r="H673" s="233">
        <v>15</v>
      </c>
      <c r="I673" s="234"/>
      <c r="J673" s="235">
        <f>ROUND(I673*H673,2)</f>
        <v>0</v>
      </c>
      <c r="K673" s="231" t="s">
        <v>19</v>
      </c>
      <c r="L673" s="45"/>
      <c r="M673" s="236" t="s">
        <v>19</v>
      </c>
      <c r="N673" s="237" t="s">
        <v>46</v>
      </c>
      <c r="O673" s="85"/>
      <c r="P673" s="238">
        <f>O673*H673</f>
        <v>0</v>
      </c>
      <c r="Q673" s="238">
        <v>0</v>
      </c>
      <c r="R673" s="238">
        <f>Q673*H673</f>
        <v>0</v>
      </c>
      <c r="S673" s="238">
        <v>0</v>
      </c>
      <c r="T673" s="239">
        <f>S673*H673</f>
        <v>0</v>
      </c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R673" s="240" t="s">
        <v>167</v>
      </c>
      <c r="AT673" s="240" t="s">
        <v>162</v>
      </c>
      <c r="AU673" s="240" t="s">
        <v>84</v>
      </c>
      <c r="AY673" s="18" t="s">
        <v>160</v>
      </c>
      <c r="BE673" s="241">
        <f>IF(N673="základní",J673,0)</f>
        <v>0</v>
      </c>
      <c r="BF673" s="241">
        <f>IF(N673="snížená",J673,0)</f>
        <v>0</v>
      </c>
      <c r="BG673" s="241">
        <f>IF(N673="zákl. přenesená",J673,0)</f>
        <v>0</v>
      </c>
      <c r="BH673" s="241">
        <f>IF(N673="sníž. přenesená",J673,0)</f>
        <v>0</v>
      </c>
      <c r="BI673" s="241">
        <f>IF(N673="nulová",J673,0)</f>
        <v>0</v>
      </c>
      <c r="BJ673" s="18" t="s">
        <v>82</v>
      </c>
      <c r="BK673" s="241">
        <f>ROUND(I673*H673,2)</f>
        <v>0</v>
      </c>
      <c r="BL673" s="18" t="s">
        <v>167</v>
      </c>
      <c r="BM673" s="240" t="s">
        <v>1147</v>
      </c>
    </row>
    <row r="674" s="13" customFormat="1">
      <c r="A674" s="13"/>
      <c r="B674" s="242"/>
      <c r="C674" s="243"/>
      <c r="D674" s="244" t="s">
        <v>169</v>
      </c>
      <c r="E674" s="245" t="s">
        <v>19</v>
      </c>
      <c r="F674" s="246" t="s">
        <v>1148</v>
      </c>
      <c r="G674" s="243"/>
      <c r="H674" s="247">
        <v>15</v>
      </c>
      <c r="I674" s="248"/>
      <c r="J674" s="243"/>
      <c r="K674" s="243"/>
      <c r="L674" s="249"/>
      <c r="M674" s="250"/>
      <c r="N674" s="251"/>
      <c r="O674" s="251"/>
      <c r="P674" s="251"/>
      <c r="Q674" s="251"/>
      <c r="R674" s="251"/>
      <c r="S674" s="251"/>
      <c r="T674" s="252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53" t="s">
        <v>169</v>
      </c>
      <c r="AU674" s="253" t="s">
        <v>84</v>
      </c>
      <c r="AV674" s="13" t="s">
        <v>84</v>
      </c>
      <c r="AW674" s="13" t="s">
        <v>37</v>
      </c>
      <c r="AX674" s="13" t="s">
        <v>82</v>
      </c>
      <c r="AY674" s="253" t="s">
        <v>160</v>
      </c>
    </row>
    <row r="675" s="2" customFormat="1" ht="24" customHeight="1">
      <c r="A675" s="39"/>
      <c r="B675" s="40"/>
      <c r="C675" s="229" t="s">
        <v>1149</v>
      </c>
      <c r="D675" s="229" t="s">
        <v>162</v>
      </c>
      <c r="E675" s="230" t="s">
        <v>1150</v>
      </c>
      <c r="F675" s="231" t="s">
        <v>1151</v>
      </c>
      <c r="G675" s="232" t="s">
        <v>279</v>
      </c>
      <c r="H675" s="233">
        <v>165</v>
      </c>
      <c r="I675" s="234"/>
      <c r="J675" s="235">
        <f>ROUND(I675*H675,2)</f>
        <v>0</v>
      </c>
      <c r="K675" s="231" t="s">
        <v>166</v>
      </c>
      <c r="L675" s="45"/>
      <c r="M675" s="236" t="s">
        <v>19</v>
      </c>
      <c r="N675" s="237" t="s">
        <v>46</v>
      </c>
      <c r="O675" s="85"/>
      <c r="P675" s="238">
        <f>O675*H675</f>
        <v>0</v>
      </c>
      <c r="Q675" s="238">
        <v>0.0036600000000000001</v>
      </c>
      <c r="R675" s="238">
        <f>Q675*H675</f>
        <v>0.60389999999999999</v>
      </c>
      <c r="S675" s="238">
        <v>0</v>
      </c>
      <c r="T675" s="239">
        <f>S675*H675</f>
        <v>0</v>
      </c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R675" s="240" t="s">
        <v>167</v>
      </c>
      <c r="AT675" s="240" t="s">
        <v>162</v>
      </c>
      <c r="AU675" s="240" t="s">
        <v>84</v>
      </c>
      <c r="AY675" s="18" t="s">
        <v>160</v>
      </c>
      <c r="BE675" s="241">
        <f>IF(N675="základní",J675,0)</f>
        <v>0</v>
      </c>
      <c r="BF675" s="241">
        <f>IF(N675="snížená",J675,0)</f>
        <v>0</v>
      </c>
      <c r="BG675" s="241">
        <f>IF(N675="zákl. přenesená",J675,0)</f>
        <v>0</v>
      </c>
      <c r="BH675" s="241">
        <f>IF(N675="sníž. přenesená",J675,0)</f>
        <v>0</v>
      </c>
      <c r="BI675" s="241">
        <f>IF(N675="nulová",J675,0)</f>
        <v>0</v>
      </c>
      <c r="BJ675" s="18" t="s">
        <v>82</v>
      </c>
      <c r="BK675" s="241">
        <f>ROUND(I675*H675,2)</f>
        <v>0</v>
      </c>
      <c r="BL675" s="18" t="s">
        <v>167</v>
      </c>
      <c r="BM675" s="240" t="s">
        <v>1152</v>
      </c>
    </row>
    <row r="676" s="13" customFormat="1">
      <c r="A676" s="13"/>
      <c r="B676" s="242"/>
      <c r="C676" s="243"/>
      <c r="D676" s="244" t="s">
        <v>169</v>
      </c>
      <c r="E676" s="245" t="s">
        <v>19</v>
      </c>
      <c r="F676" s="246" t="s">
        <v>1153</v>
      </c>
      <c r="G676" s="243"/>
      <c r="H676" s="247">
        <v>165</v>
      </c>
      <c r="I676" s="248"/>
      <c r="J676" s="243"/>
      <c r="K676" s="243"/>
      <c r="L676" s="249"/>
      <c r="M676" s="250"/>
      <c r="N676" s="251"/>
      <c r="O676" s="251"/>
      <c r="P676" s="251"/>
      <c r="Q676" s="251"/>
      <c r="R676" s="251"/>
      <c r="S676" s="251"/>
      <c r="T676" s="252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53" t="s">
        <v>169</v>
      </c>
      <c r="AU676" s="253" t="s">
        <v>84</v>
      </c>
      <c r="AV676" s="13" t="s">
        <v>84</v>
      </c>
      <c r="AW676" s="13" t="s">
        <v>37</v>
      </c>
      <c r="AX676" s="13" t="s">
        <v>82</v>
      </c>
      <c r="AY676" s="253" t="s">
        <v>160</v>
      </c>
    </row>
    <row r="677" s="2" customFormat="1" ht="36" customHeight="1">
      <c r="A677" s="39"/>
      <c r="B677" s="40"/>
      <c r="C677" s="229" t="s">
        <v>1154</v>
      </c>
      <c r="D677" s="229" t="s">
        <v>162</v>
      </c>
      <c r="E677" s="230" t="s">
        <v>1155</v>
      </c>
      <c r="F677" s="231" t="s">
        <v>1156</v>
      </c>
      <c r="G677" s="232" t="s">
        <v>279</v>
      </c>
      <c r="H677" s="233">
        <v>110</v>
      </c>
      <c r="I677" s="234"/>
      <c r="J677" s="235">
        <f>ROUND(I677*H677,2)</f>
        <v>0</v>
      </c>
      <c r="K677" s="231" t="s">
        <v>166</v>
      </c>
      <c r="L677" s="45"/>
      <c r="M677" s="236" t="s">
        <v>19</v>
      </c>
      <c r="N677" s="237" t="s">
        <v>46</v>
      </c>
      <c r="O677" s="85"/>
      <c r="P677" s="238">
        <f>O677*H677</f>
        <v>0</v>
      </c>
      <c r="Q677" s="238">
        <v>0.0036800000000000001</v>
      </c>
      <c r="R677" s="238">
        <f>Q677*H677</f>
        <v>0.40479999999999999</v>
      </c>
      <c r="S677" s="238">
        <v>0</v>
      </c>
      <c r="T677" s="239">
        <f>S677*H677</f>
        <v>0</v>
      </c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R677" s="240" t="s">
        <v>167</v>
      </c>
      <c r="AT677" s="240" t="s">
        <v>162</v>
      </c>
      <c r="AU677" s="240" t="s">
        <v>84</v>
      </c>
      <c r="AY677" s="18" t="s">
        <v>160</v>
      </c>
      <c r="BE677" s="241">
        <f>IF(N677="základní",J677,0)</f>
        <v>0</v>
      </c>
      <c r="BF677" s="241">
        <f>IF(N677="snížená",J677,0)</f>
        <v>0</v>
      </c>
      <c r="BG677" s="241">
        <f>IF(N677="zákl. přenesená",J677,0)</f>
        <v>0</v>
      </c>
      <c r="BH677" s="241">
        <f>IF(N677="sníž. přenesená",J677,0)</f>
        <v>0</v>
      </c>
      <c r="BI677" s="241">
        <f>IF(N677="nulová",J677,0)</f>
        <v>0</v>
      </c>
      <c r="BJ677" s="18" t="s">
        <v>82</v>
      </c>
      <c r="BK677" s="241">
        <f>ROUND(I677*H677,2)</f>
        <v>0</v>
      </c>
      <c r="BL677" s="18" t="s">
        <v>167</v>
      </c>
      <c r="BM677" s="240" t="s">
        <v>1157</v>
      </c>
    </row>
    <row r="678" s="13" customFormat="1">
      <c r="A678" s="13"/>
      <c r="B678" s="242"/>
      <c r="C678" s="243"/>
      <c r="D678" s="244" t="s">
        <v>169</v>
      </c>
      <c r="E678" s="245" t="s">
        <v>19</v>
      </c>
      <c r="F678" s="246" t="s">
        <v>1158</v>
      </c>
      <c r="G678" s="243"/>
      <c r="H678" s="247">
        <v>110</v>
      </c>
      <c r="I678" s="248"/>
      <c r="J678" s="243"/>
      <c r="K678" s="243"/>
      <c r="L678" s="249"/>
      <c r="M678" s="250"/>
      <c r="N678" s="251"/>
      <c r="O678" s="251"/>
      <c r="P678" s="251"/>
      <c r="Q678" s="251"/>
      <c r="R678" s="251"/>
      <c r="S678" s="251"/>
      <c r="T678" s="252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53" t="s">
        <v>169</v>
      </c>
      <c r="AU678" s="253" t="s">
        <v>84</v>
      </c>
      <c r="AV678" s="13" t="s">
        <v>84</v>
      </c>
      <c r="AW678" s="13" t="s">
        <v>37</v>
      </c>
      <c r="AX678" s="13" t="s">
        <v>82</v>
      </c>
      <c r="AY678" s="253" t="s">
        <v>160</v>
      </c>
    </row>
    <row r="679" s="2" customFormat="1" ht="48" customHeight="1">
      <c r="A679" s="39"/>
      <c r="B679" s="40"/>
      <c r="C679" s="229" t="s">
        <v>1159</v>
      </c>
      <c r="D679" s="229" t="s">
        <v>162</v>
      </c>
      <c r="E679" s="230" t="s">
        <v>1160</v>
      </c>
      <c r="F679" s="231" t="s">
        <v>1161</v>
      </c>
      <c r="G679" s="232" t="s">
        <v>197</v>
      </c>
      <c r="H679" s="233">
        <v>10.220000000000001</v>
      </c>
      <c r="I679" s="234"/>
      <c r="J679" s="235">
        <f>ROUND(I679*H679,2)</f>
        <v>0</v>
      </c>
      <c r="K679" s="231" t="s">
        <v>166</v>
      </c>
      <c r="L679" s="45"/>
      <c r="M679" s="236" t="s">
        <v>19</v>
      </c>
      <c r="N679" s="237" t="s">
        <v>46</v>
      </c>
      <c r="O679" s="85"/>
      <c r="P679" s="238">
        <f>O679*H679</f>
        <v>0</v>
      </c>
      <c r="Q679" s="238">
        <v>0</v>
      </c>
      <c r="R679" s="238">
        <f>Q679*H679</f>
        <v>0</v>
      </c>
      <c r="S679" s="238">
        <v>0</v>
      </c>
      <c r="T679" s="239">
        <f>S679*H679</f>
        <v>0</v>
      </c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R679" s="240" t="s">
        <v>167</v>
      </c>
      <c r="AT679" s="240" t="s">
        <v>162</v>
      </c>
      <c r="AU679" s="240" t="s">
        <v>84</v>
      </c>
      <c r="AY679" s="18" t="s">
        <v>160</v>
      </c>
      <c r="BE679" s="241">
        <f>IF(N679="základní",J679,0)</f>
        <v>0</v>
      </c>
      <c r="BF679" s="241">
        <f>IF(N679="snížená",J679,0)</f>
        <v>0</v>
      </c>
      <c r="BG679" s="241">
        <f>IF(N679="zákl. přenesená",J679,0)</f>
        <v>0</v>
      </c>
      <c r="BH679" s="241">
        <f>IF(N679="sníž. přenesená",J679,0)</f>
        <v>0</v>
      </c>
      <c r="BI679" s="241">
        <f>IF(N679="nulová",J679,0)</f>
        <v>0</v>
      </c>
      <c r="BJ679" s="18" t="s">
        <v>82</v>
      </c>
      <c r="BK679" s="241">
        <f>ROUND(I679*H679,2)</f>
        <v>0</v>
      </c>
      <c r="BL679" s="18" t="s">
        <v>167</v>
      </c>
      <c r="BM679" s="240" t="s">
        <v>1162</v>
      </c>
    </row>
    <row r="680" s="12" customFormat="1" ht="22.8" customHeight="1">
      <c r="A680" s="12"/>
      <c r="B680" s="213"/>
      <c r="C680" s="214"/>
      <c r="D680" s="215" t="s">
        <v>74</v>
      </c>
      <c r="E680" s="227" t="s">
        <v>1163</v>
      </c>
      <c r="F680" s="227" t="s">
        <v>1164</v>
      </c>
      <c r="G680" s="214"/>
      <c r="H680" s="214"/>
      <c r="I680" s="217"/>
      <c r="J680" s="228">
        <f>BK680</f>
        <v>0</v>
      </c>
      <c r="K680" s="214"/>
      <c r="L680" s="219"/>
      <c r="M680" s="220"/>
      <c r="N680" s="221"/>
      <c r="O680" s="221"/>
      <c r="P680" s="222">
        <f>SUM(P681:P686)</f>
        <v>0</v>
      </c>
      <c r="Q680" s="221"/>
      <c r="R680" s="222">
        <f>SUM(R681:R686)</f>
        <v>0.53671200000000008</v>
      </c>
      <c r="S680" s="221"/>
      <c r="T680" s="223">
        <f>SUM(T681:T686)</f>
        <v>22.296120000000002</v>
      </c>
      <c r="U680" s="12"/>
      <c r="V680" s="12"/>
      <c r="W680" s="12"/>
      <c r="X680" s="12"/>
      <c r="Y680" s="12"/>
      <c r="Z680" s="12"/>
      <c r="AA680" s="12"/>
      <c r="AB680" s="12"/>
      <c r="AC680" s="12"/>
      <c r="AD680" s="12"/>
      <c r="AE680" s="12"/>
      <c r="AR680" s="224" t="s">
        <v>82</v>
      </c>
      <c r="AT680" s="225" t="s">
        <v>74</v>
      </c>
      <c r="AU680" s="225" t="s">
        <v>82</v>
      </c>
      <c r="AY680" s="224" t="s">
        <v>160</v>
      </c>
      <c r="BK680" s="226">
        <f>SUM(BK681:BK686)</f>
        <v>0</v>
      </c>
    </row>
    <row r="681" s="2" customFormat="1" ht="24" customHeight="1">
      <c r="A681" s="39"/>
      <c r="B681" s="40"/>
      <c r="C681" s="229" t="s">
        <v>1165</v>
      </c>
      <c r="D681" s="229" t="s">
        <v>162</v>
      </c>
      <c r="E681" s="230" t="s">
        <v>1166</v>
      </c>
      <c r="F681" s="231" t="s">
        <v>1167</v>
      </c>
      <c r="G681" s="232" t="s">
        <v>222</v>
      </c>
      <c r="H681" s="233">
        <v>1254</v>
      </c>
      <c r="I681" s="234"/>
      <c r="J681" s="235">
        <f>ROUND(I681*H681,2)</f>
        <v>0</v>
      </c>
      <c r="K681" s="231" t="s">
        <v>19</v>
      </c>
      <c r="L681" s="45"/>
      <c r="M681" s="236" t="s">
        <v>19</v>
      </c>
      <c r="N681" s="237" t="s">
        <v>46</v>
      </c>
      <c r="O681" s="85"/>
      <c r="P681" s="238">
        <f>O681*H681</f>
        <v>0</v>
      </c>
      <c r="Q681" s="238">
        <v>0</v>
      </c>
      <c r="R681" s="238">
        <f>Q681*H681</f>
        <v>0</v>
      </c>
      <c r="S681" s="238">
        <v>0.017780000000000001</v>
      </c>
      <c r="T681" s="239">
        <f>S681*H681</f>
        <v>22.296120000000002</v>
      </c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R681" s="240" t="s">
        <v>167</v>
      </c>
      <c r="AT681" s="240" t="s">
        <v>162</v>
      </c>
      <c r="AU681" s="240" t="s">
        <v>84</v>
      </c>
      <c r="AY681" s="18" t="s">
        <v>160</v>
      </c>
      <c r="BE681" s="241">
        <f>IF(N681="základní",J681,0)</f>
        <v>0</v>
      </c>
      <c r="BF681" s="241">
        <f>IF(N681="snížená",J681,0)</f>
        <v>0</v>
      </c>
      <c r="BG681" s="241">
        <f>IF(N681="zákl. přenesená",J681,0)</f>
        <v>0</v>
      </c>
      <c r="BH681" s="241">
        <f>IF(N681="sníž. přenesená",J681,0)</f>
        <v>0</v>
      </c>
      <c r="BI681" s="241">
        <f>IF(N681="nulová",J681,0)</f>
        <v>0</v>
      </c>
      <c r="BJ681" s="18" t="s">
        <v>82</v>
      </c>
      <c r="BK681" s="241">
        <f>ROUND(I681*H681,2)</f>
        <v>0</v>
      </c>
      <c r="BL681" s="18" t="s">
        <v>167</v>
      </c>
      <c r="BM681" s="240" t="s">
        <v>1168</v>
      </c>
    </row>
    <row r="682" s="2" customFormat="1">
      <c r="A682" s="39"/>
      <c r="B682" s="40"/>
      <c r="C682" s="41"/>
      <c r="D682" s="244" t="s">
        <v>1169</v>
      </c>
      <c r="E682" s="41"/>
      <c r="F682" s="285" t="s">
        <v>1170</v>
      </c>
      <c r="G682" s="41"/>
      <c r="H682" s="41"/>
      <c r="I682" s="149"/>
      <c r="J682" s="41"/>
      <c r="K682" s="41"/>
      <c r="L682" s="45"/>
      <c r="M682" s="286"/>
      <c r="N682" s="287"/>
      <c r="O682" s="85"/>
      <c r="P682" s="85"/>
      <c r="Q682" s="85"/>
      <c r="R682" s="85"/>
      <c r="S682" s="85"/>
      <c r="T682" s="86"/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T682" s="18" t="s">
        <v>1169</v>
      </c>
      <c r="AU682" s="18" t="s">
        <v>84</v>
      </c>
    </row>
    <row r="683" s="2" customFormat="1" ht="36" customHeight="1">
      <c r="A683" s="39"/>
      <c r="B683" s="40"/>
      <c r="C683" s="229" t="s">
        <v>1171</v>
      </c>
      <c r="D683" s="229" t="s">
        <v>162</v>
      </c>
      <c r="E683" s="230" t="s">
        <v>1172</v>
      </c>
      <c r="F683" s="231" t="s">
        <v>1173</v>
      </c>
      <c r="G683" s="232" t="s">
        <v>222</v>
      </c>
      <c r="H683" s="233">
        <v>1254</v>
      </c>
      <c r="I683" s="234"/>
      <c r="J683" s="235">
        <f>ROUND(I683*H683,2)</f>
        <v>0</v>
      </c>
      <c r="K683" s="231" t="s">
        <v>166</v>
      </c>
      <c r="L683" s="45"/>
      <c r="M683" s="236" t="s">
        <v>19</v>
      </c>
      <c r="N683" s="237" t="s">
        <v>46</v>
      </c>
      <c r="O683" s="85"/>
      <c r="P683" s="238">
        <f>O683*H683</f>
        <v>0</v>
      </c>
      <c r="Q683" s="238">
        <v>1.0000000000000001E-05</v>
      </c>
      <c r="R683" s="238">
        <f>Q683*H683</f>
        <v>0.012540000000000001</v>
      </c>
      <c r="S683" s="238">
        <v>0</v>
      </c>
      <c r="T683" s="239">
        <f>S683*H683</f>
        <v>0</v>
      </c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R683" s="240" t="s">
        <v>167</v>
      </c>
      <c r="AT683" s="240" t="s">
        <v>162</v>
      </c>
      <c r="AU683" s="240" t="s">
        <v>84</v>
      </c>
      <c r="AY683" s="18" t="s">
        <v>160</v>
      </c>
      <c r="BE683" s="241">
        <f>IF(N683="základní",J683,0)</f>
        <v>0</v>
      </c>
      <c r="BF683" s="241">
        <f>IF(N683="snížená",J683,0)</f>
        <v>0</v>
      </c>
      <c r="BG683" s="241">
        <f>IF(N683="zákl. přenesená",J683,0)</f>
        <v>0</v>
      </c>
      <c r="BH683" s="241">
        <f>IF(N683="sníž. přenesená",J683,0)</f>
        <v>0</v>
      </c>
      <c r="BI683" s="241">
        <f>IF(N683="nulová",J683,0)</f>
        <v>0</v>
      </c>
      <c r="BJ683" s="18" t="s">
        <v>82</v>
      </c>
      <c r="BK683" s="241">
        <f>ROUND(I683*H683,2)</f>
        <v>0</v>
      </c>
      <c r="BL683" s="18" t="s">
        <v>167</v>
      </c>
      <c r="BM683" s="240" t="s">
        <v>1174</v>
      </c>
    </row>
    <row r="684" s="2" customFormat="1" ht="24" customHeight="1">
      <c r="A684" s="39"/>
      <c r="B684" s="40"/>
      <c r="C684" s="254" t="s">
        <v>1175</v>
      </c>
      <c r="D684" s="254" t="s">
        <v>206</v>
      </c>
      <c r="E684" s="255" t="s">
        <v>1176</v>
      </c>
      <c r="F684" s="256" t="s">
        <v>1177</v>
      </c>
      <c r="G684" s="257" t="s">
        <v>222</v>
      </c>
      <c r="H684" s="258">
        <v>1379.4000000000001</v>
      </c>
      <c r="I684" s="259"/>
      <c r="J684" s="260">
        <f>ROUND(I684*H684,2)</f>
        <v>0</v>
      </c>
      <c r="K684" s="256" t="s">
        <v>166</v>
      </c>
      <c r="L684" s="261"/>
      <c r="M684" s="262" t="s">
        <v>19</v>
      </c>
      <c r="N684" s="263" t="s">
        <v>46</v>
      </c>
      <c r="O684" s="85"/>
      <c r="P684" s="238">
        <f>O684*H684</f>
        <v>0</v>
      </c>
      <c r="Q684" s="238">
        <v>0.00038000000000000002</v>
      </c>
      <c r="R684" s="238">
        <f>Q684*H684</f>
        <v>0.52417200000000008</v>
      </c>
      <c r="S684" s="238">
        <v>0</v>
      </c>
      <c r="T684" s="239">
        <f>S684*H684</f>
        <v>0</v>
      </c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R684" s="240" t="s">
        <v>194</v>
      </c>
      <c r="AT684" s="240" t="s">
        <v>206</v>
      </c>
      <c r="AU684" s="240" t="s">
        <v>84</v>
      </c>
      <c r="AY684" s="18" t="s">
        <v>160</v>
      </c>
      <c r="BE684" s="241">
        <f>IF(N684="základní",J684,0)</f>
        <v>0</v>
      </c>
      <c r="BF684" s="241">
        <f>IF(N684="snížená",J684,0)</f>
        <v>0</v>
      </c>
      <c r="BG684" s="241">
        <f>IF(N684="zákl. přenesená",J684,0)</f>
        <v>0</v>
      </c>
      <c r="BH684" s="241">
        <f>IF(N684="sníž. přenesená",J684,0)</f>
        <v>0</v>
      </c>
      <c r="BI684" s="241">
        <f>IF(N684="nulová",J684,0)</f>
        <v>0</v>
      </c>
      <c r="BJ684" s="18" t="s">
        <v>82</v>
      </c>
      <c r="BK684" s="241">
        <f>ROUND(I684*H684,2)</f>
        <v>0</v>
      </c>
      <c r="BL684" s="18" t="s">
        <v>167</v>
      </c>
      <c r="BM684" s="240" t="s">
        <v>1178</v>
      </c>
    </row>
    <row r="685" s="13" customFormat="1">
      <c r="A685" s="13"/>
      <c r="B685" s="242"/>
      <c r="C685" s="243"/>
      <c r="D685" s="244" t="s">
        <v>169</v>
      </c>
      <c r="E685" s="243"/>
      <c r="F685" s="246" t="s">
        <v>1179</v>
      </c>
      <c r="G685" s="243"/>
      <c r="H685" s="247">
        <v>1379.4000000000001</v>
      </c>
      <c r="I685" s="248"/>
      <c r="J685" s="243"/>
      <c r="K685" s="243"/>
      <c r="L685" s="249"/>
      <c r="M685" s="250"/>
      <c r="N685" s="251"/>
      <c r="O685" s="251"/>
      <c r="P685" s="251"/>
      <c r="Q685" s="251"/>
      <c r="R685" s="251"/>
      <c r="S685" s="251"/>
      <c r="T685" s="252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53" t="s">
        <v>169</v>
      </c>
      <c r="AU685" s="253" t="s">
        <v>84</v>
      </c>
      <c r="AV685" s="13" t="s">
        <v>84</v>
      </c>
      <c r="AW685" s="13" t="s">
        <v>4</v>
      </c>
      <c r="AX685" s="13" t="s">
        <v>82</v>
      </c>
      <c r="AY685" s="253" t="s">
        <v>160</v>
      </c>
    </row>
    <row r="686" s="2" customFormat="1" ht="48" customHeight="1">
      <c r="A686" s="39"/>
      <c r="B686" s="40"/>
      <c r="C686" s="229" t="s">
        <v>1180</v>
      </c>
      <c r="D686" s="229" t="s">
        <v>162</v>
      </c>
      <c r="E686" s="230" t="s">
        <v>1181</v>
      </c>
      <c r="F686" s="231" t="s">
        <v>1182</v>
      </c>
      <c r="G686" s="232" t="s">
        <v>197</v>
      </c>
      <c r="H686" s="233">
        <v>0.54000000000000004</v>
      </c>
      <c r="I686" s="234"/>
      <c r="J686" s="235">
        <f>ROUND(I686*H686,2)</f>
        <v>0</v>
      </c>
      <c r="K686" s="231" t="s">
        <v>166</v>
      </c>
      <c r="L686" s="45"/>
      <c r="M686" s="236" t="s">
        <v>19</v>
      </c>
      <c r="N686" s="237" t="s">
        <v>46</v>
      </c>
      <c r="O686" s="85"/>
      <c r="P686" s="238">
        <f>O686*H686</f>
        <v>0</v>
      </c>
      <c r="Q686" s="238">
        <v>0</v>
      </c>
      <c r="R686" s="238">
        <f>Q686*H686</f>
        <v>0</v>
      </c>
      <c r="S686" s="238">
        <v>0</v>
      </c>
      <c r="T686" s="239">
        <f>S686*H686</f>
        <v>0</v>
      </c>
      <c r="U686" s="39"/>
      <c r="V686" s="39"/>
      <c r="W686" s="39"/>
      <c r="X686" s="39"/>
      <c r="Y686" s="39"/>
      <c r="Z686" s="39"/>
      <c r="AA686" s="39"/>
      <c r="AB686" s="39"/>
      <c r="AC686" s="39"/>
      <c r="AD686" s="39"/>
      <c r="AE686" s="39"/>
      <c r="AR686" s="240" t="s">
        <v>167</v>
      </c>
      <c r="AT686" s="240" t="s">
        <v>162</v>
      </c>
      <c r="AU686" s="240" t="s">
        <v>84</v>
      </c>
      <c r="AY686" s="18" t="s">
        <v>160</v>
      </c>
      <c r="BE686" s="241">
        <f>IF(N686="základní",J686,0)</f>
        <v>0</v>
      </c>
      <c r="BF686" s="241">
        <f>IF(N686="snížená",J686,0)</f>
        <v>0</v>
      </c>
      <c r="BG686" s="241">
        <f>IF(N686="zákl. přenesená",J686,0)</f>
        <v>0</v>
      </c>
      <c r="BH686" s="241">
        <f>IF(N686="sníž. přenesená",J686,0)</f>
        <v>0</v>
      </c>
      <c r="BI686" s="241">
        <f>IF(N686="nulová",J686,0)</f>
        <v>0</v>
      </c>
      <c r="BJ686" s="18" t="s">
        <v>82</v>
      </c>
      <c r="BK686" s="241">
        <f>ROUND(I686*H686,2)</f>
        <v>0</v>
      </c>
      <c r="BL686" s="18" t="s">
        <v>167</v>
      </c>
      <c r="BM686" s="240" t="s">
        <v>1183</v>
      </c>
    </row>
    <row r="687" s="12" customFormat="1" ht="22.8" customHeight="1">
      <c r="A687" s="12"/>
      <c r="B687" s="213"/>
      <c r="C687" s="214"/>
      <c r="D687" s="215" t="s">
        <v>74</v>
      </c>
      <c r="E687" s="227" t="s">
        <v>1184</v>
      </c>
      <c r="F687" s="227" t="s">
        <v>1185</v>
      </c>
      <c r="G687" s="214"/>
      <c r="H687" s="214"/>
      <c r="I687" s="217"/>
      <c r="J687" s="228">
        <f>BK687</f>
        <v>0</v>
      </c>
      <c r="K687" s="214"/>
      <c r="L687" s="219"/>
      <c r="M687" s="220"/>
      <c r="N687" s="221"/>
      <c r="O687" s="221"/>
      <c r="P687" s="222">
        <f>SUM(P688:P712)</f>
        <v>0</v>
      </c>
      <c r="Q687" s="221"/>
      <c r="R687" s="222">
        <f>SUM(R688:R712)</f>
        <v>0.016320000000000001</v>
      </c>
      <c r="S687" s="221"/>
      <c r="T687" s="223">
        <f>SUM(T688:T712)</f>
        <v>0.83107785000000001</v>
      </c>
      <c r="U687" s="12"/>
      <c r="V687" s="12"/>
      <c r="W687" s="12"/>
      <c r="X687" s="12"/>
      <c r="Y687" s="12"/>
      <c r="Z687" s="12"/>
      <c r="AA687" s="12"/>
      <c r="AB687" s="12"/>
      <c r="AC687" s="12"/>
      <c r="AD687" s="12"/>
      <c r="AE687" s="12"/>
      <c r="AR687" s="224" t="s">
        <v>82</v>
      </c>
      <c r="AT687" s="225" t="s">
        <v>74</v>
      </c>
      <c r="AU687" s="225" t="s">
        <v>82</v>
      </c>
      <c r="AY687" s="224" t="s">
        <v>160</v>
      </c>
      <c r="BK687" s="226">
        <f>SUM(BK688:BK712)</f>
        <v>0</v>
      </c>
    </row>
    <row r="688" s="2" customFormat="1" ht="16.5" customHeight="1">
      <c r="A688" s="39"/>
      <c r="B688" s="40"/>
      <c r="C688" s="229" t="s">
        <v>1186</v>
      </c>
      <c r="D688" s="229" t="s">
        <v>162</v>
      </c>
      <c r="E688" s="230" t="s">
        <v>1187</v>
      </c>
      <c r="F688" s="231" t="s">
        <v>1188</v>
      </c>
      <c r="G688" s="232" t="s">
        <v>222</v>
      </c>
      <c r="H688" s="233">
        <v>6.8630000000000004</v>
      </c>
      <c r="I688" s="234"/>
      <c r="J688" s="235">
        <f>ROUND(I688*H688,2)</f>
        <v>0</v>
      </c>
      <c r="K688" s="231" t="s">
        <v>166</v>
      </c>
      <c r="L688" s="45"/>
      <c r="M688" s="236" t="s">
        <v>19</v>
      </c>
      <c r="N688" s="237" t="s">
        <v>46</v>
      </c>
      <c r="O688" s="85"/>
      <c r="P688" s="238">
        <f>O688*H688</f>
        <v>0</v>
      </c>
      <c r="Q688" s="238">
        <v>0</v>
      </c>
      <c r="R688" s="238">
        <f>Q688*H688</f>
        <v>0</v>
      </c>
      <c r="S688" s="238">
        <v>0.01695</v>
      </c>
      <c r="T688" s="239">
        <f>S688*H688</f>
        <v>0.11632785000000001</v>
      </c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R688" s="240" t="s">
        <v>167</v>
      </c>
      <c r="AT688" s="240" t="s">
        <v>162</v>
      </c>
      <c r="AU688" s="240" t="s">
        <v>84</v>
      </c>
      <c r="AY688" s="18" t="s">
        <v>160</v>
      </c>
      <c r="BE688" s="241">
        <f>IF(N688="základní",J688,0)</f>
        <v>0</v>
      </c>
      <c r="BF688" s="241">
        <f>IF(N688="snížená",J688,0)</f>
        <v>0</v>
      </c>
      <c r="BG688" s="241">
        <f>IF(N688="zákl. přenesená",J688,0)</f>
        <v>0</v>
      </c>
      <c r="BH688" s="241">
        <f>IF(N688="sníž. přenesená",J688,0)</f>
        <v>0</v>
      </c>
      <c r="BI688" s="241">
        <f>IF(N688="nulová",J688,0)</f>
        <v>0</v>
      </c>
      <c r="BJ688" s="18" t="s">
        <v>82</v>
      </c>
      <c r="BK688" s="241">
        <f>ROUND(I688*H688,2)</f>
        <v>0</v>
      </c>
      <c r="BL688" s="18" t="s">
        <v>167</v>
      </c>
      <c r="BM688" s="240" t="s">
        <v>1189</v>
      </c>
    </row>
    <row r="689" s="13" customFormat="1">
      <c r="A689" s="13"/>
      <c r="B689" s="242"/>
      <c r="C689" s="243"/>
      <c r="D689" s="244" t="s">
        <v>169</v>
      </c>
      <c r="E689" s="245" t="s">
        <v>19</v>
      </c>
      <c r="F689" s="246" t="s">
        <v>1190</v>
      </c>
      <c r="G689" s="243"/>
      <c r="H689" s="247">
        <v>6.8630000000000004</v>
      </c>
      <c r="I689" s="248"/>
      <c r="J689" s="243"/>
      <c r="K689" s="243"/>
      <c r="L689" s="249"/>
      <c r="M689" s="250"/>
      <c r="N689" s="251"/>
      <c r="O689" s="251"/>
      <c r="P689" s="251"/>
      <c r="Q689" s="251"/>
      <c r="R689" s="251"/>
      <c r="S689" s="251"/>
      <c r="T689" s="252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53" t="s">
        <v>169</v>
      </c>
      <c r="AU689" s="253" t="s">
        <v>84</v>
      </c>
      <c r="AV689" s="13" t="s">
        <v>84</v>
      </c>
      <c r="AW689" s="13" t="s">
        <v>37</v>
      </c>
      <c r="AX689" s="13" t="s">
        <v>82</v>
      </c>
      <c r="AY689" s="253" t="s">
        <v>160</v>
      </c>
    </row>
    <row r="690" s="2" customFormat="1" ht="24" customHeight="1">
      <c r="A690" s="39"/>
      <c r="B690" s="40"/>
      <c r="C690" s="229" t="s">
        <v>1191</v>
      </c>
      <c r="D690" s="229" t="s">
        <v>162</v>
      </c>
      <c r="E690" s="230" t="s">
        <v>1192</v>
      </c>
      <c r="F690" s="231" t="s">
        <v>1193</v>
      </c>
      <c r="G690" s="232" t="s">
        <v>236</v>
      </c>
      <c r="H690" s="233">
        <v>10</v>
      </c>
      <c r="I690" s="234"/>
      <c r="J690" s="235">
        <f>ROUND(I690*H690,2)</f>
        <v>0</v>
      </c>
      <c r="K690" s="231" t="s">
        <v>19</v>
      </c>
      <c r="L690" s="45"/>
      <c r="M690" s="236" t="s">
        <v>19</v>
      </c>
      <c r="N690" s="237" t="s">
        <v>46</v>
      </c>
      <c r="O690" s="85"/>
      <c r="P690" s="238">
        <f>O690*H690</f>
        <v>0</v>
      </c>
      <c r="Q690" s="238">
        <v>0</v>
      </c>
      <c r="R690" s="238">
        <f>Q690*H690</f>
        <v>0</v>
      </c>
      <c r="S690" s="238">
        <v>0</v>
      </c>
      <c r="T690" s="239">
        <f>S690*H690</f>
        <v>0</v>
      </c>
      <c r="U690" s="39"/>
      <c r="V690" s="39"/>
      <c r="W690" s="39"/>
      <c r="X690" s="39"/>
      <c r="Y690" s="39"/>
      <c r="Z690" s="39"/>
      <c r="AA690" s="39"/>
      <c r="AB690" s="39"/>
      <c r="AC690" s="39"/>
      <c r="AD690" s="39"/>
      <c r="AE690" s="39"/>
      <c r="AR690" s="240" t="s">
        <v>167</v>
      </c>
      <c r="AT690" s="240" t="s">
        <v>162</v>
      </c>
      <c r="AU690" s="240" t="s">
        <v>84</v>
      </c>
      <c r="AY690" s="18" t="s">
        <v>160</v>
      </c>
      <c r="BE690" s="241">
        <f>IF(N690="základní",J690,0)</f>
        <v>0</v>
      </c>
      <c r="BF690" s="241">
        <f>IF(N690="snížená",J690,0)</f>
        <v>0</v>
      </c>
      <c r="BG690" s="241">
        <f>IF(N690="zákl. přenesená",J690,0)</f>
        <v>0</v>
      </c>
      <c r="BH690" s="241">
        <f>IF(N690="sníž. přenesená",J690,0)</f>
        <v>0</v>
      </c>
      <c r="BI690" s="241">
        <f>IF(N690="nulová",J690,0)</f>
        <v>0</v>
      </c>
      <c r="BJ690" s="18" t="s">
        <v>82</v>
      </c>
      <c r="BK690" s="241">
        <f>ROUND(I690*H690,2)</f>
        <v>0</v>
      </c>
      <c r="BL690" s="18" t="s">
        <v>167</v>
      </c>
      <c r="BM690" s="240" t="s">
        <v>1194</v>
      </c>
    </row>
    <row r="691" s="13" customFormat="1">
      <c r="A691" s="13"/>
      <c r="B691" s="242"/>
      <c r="C691" s="243"/>
      <c r="D691" s="244" t="s">
        <v>169</v>
      </c>
      <c r="E691" s="245" t="s">
        <v>19</v>
      </c>
      <c r="F691" s="246" t="s">
        <v>1195</v>
      </c>
      <c r="G691" s="243"/>
      <c r="H691" s="247">
        <v>10</v>
      </c>
      <c r="I691" s="248"/>
      <c r="J691" s="243"/>
      <c r="K691" s="243"/>
      <c r="L691" s="249"/>
      <c r="M691" s="250"/>
      <c r="N691" s="251"/>
      <c r="O691" s="251"/>
      <c r="P691" s="251"/>
      <c r="Q691" s="251"/>
      <c r="R691" s="251"/>
      <c r="S691" s="251"/>
      <c r="T691" s="252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53" t="s">
        <v>169</v>
      </c>
      <c r="AU691" s="253" t="s">
        <v>84</v>
      </c>
      <c r="AV691" s="13" t="s">
        <v>84</v>
      </c>
      <c r="AW691" s="13" t="s">
        <v>37</v>
      </c>
      <c r="AX691" s="13" t="s">
        <v>82</v>
      </c>
      <c r="AY691" s="253" t="s">
        <v>160</v>
      </c>
    </row>
    <row r="692" s="2" customFormat="1" ht="36" customHeight="1">
      <c r="A692" s="39"/>
      <c r="B692" s="40"/>
      <c r="C692" s="229" t="s">
        <v>1196</v>
      </c>
      <c r="D692" s="229" t="s">
        <v>162</v>
      </c>
      <c r="E692" s="230" t="s">
        <v>1197</v>
      </c>
      <c r="F692" s="231" t="s">
        <v>1198</v>
      </c>
      <c r="G692" s="232" t="s">
        <v>236</v>
      </c>
      <c r="H692" s="233">
        <v>1</v>
      </c>
      <c r="I692" s="234"/>
      <c r="J692" s="235">
        <f>ROUND(I692*H692,2)</f>
        <v>0</v>
      </c>
      <c r="K692" s="231" t="s">
        <v>19</v>
      </c>
      <c r="L692" s="45"/>
      <c r="M692" s="236" t="s">
        <v>19</v>
      </c>
      <c r="N692" s="237" t="s">
        <v>46</v>
      </c>
      <c r="O692" s="85"/>
      <c r="P692" s="238">
        <f>O692*H692</f>
        <v>0</v>
      </c>
      <c r="Q692" s="238">
        <v>0</v>
      </c>
      <c r="R692" s="238">
        <f>Q692*H692</f>
        <v>0</v>
      </c>
      <c r="S692" s="238">
        <v>0</v>
      </c>
      <c r="T692" s="239">
        <f>S692*H692</f>
        <v>0</v>
      </c>
      <c r="U692" s="39"/>
      <c r="V692" s="39"/>
      <c r="W692" s="39"/>
      <c r="X692" s="39"/>
      <c r="Y692" s="39"/>
      <c r="Z692" s="39"/>
      <c r="AA692" s="39"/>
      <c r="AB692" s="39"/>
      <c r="AC692" s="39"/>
      <c r="AD692" s="39"/>
      <c r="AE692" s="39"/>
      <c r="AR692" s="240" t="s">
        <v>167</v>
      </c>
      <c r="AT692" s="240" t="s">
        <v>162</v>
      </c>
      <c r="AU692" s="240" t="s">
        <v>84</v>
      </c>
      <c r="AY692" s="18" t="s">
        <v>160</v>
      </c>
      <c r="BE692" s="241">
        <f>IF(N692="základní",J692,0)</f>
        <v>0</v>
      </c>
      <c r="BF692" s="241">
        <f>IF(N692="snížená",J692,0)</f>
        <v>0</v>
      </c>
      <c r="BG692" s="241">
        <f>IF(N692="zákl. přenesená",J692,0)</f>
        <v>0</v>
      </c>
      <c r="BH692" s="241">
        <f>IF(N692="sníž. přenesená",J692,0)</f>
        <v>0</v>
      </c>
      <c r="BI692" s="241">
        <f>IF(N692="nulová",J692,0)</f>
        <v>0</v>
      </c>
      <c r="BJ692" s="18" t="s">
        <v>82</v>
      </c>
      <c r="BK692" s="241">
        <f>ROUND(I692*H692,2)</f>
        <v>0</v>
      </c>
      <c r="BL692" s="18" t="s">
        <v>167</v>
      </c>
      <c r="BM692" s="240" t="s">
        <v>1199</v>
      </c>
    </row>
    <row r="693" s="13" customFormat="1">
      <c r="A693" s="13"/>
      <c r="B693" s="242"/>
      <c r="C693" s="243"/>
      <c r="D693" s="244" t="s">
        <v>169</v>
      </c>
      <c r="E693" s="245" t="s">
        <v>19</v>
      </c>
      <c r="F693" s="246" t="s">
        <v>1200</v>
      </c>
      <c r="G693" s="243"/>
      <c r="H693" s="247">
        <v>1</v>
      </c>
      <c r="I693" s="248"/>
      <c r="J693" s="243"/>
      <c r="K693" s="243"/>
      <c r="L693" s="249"/>
      <c r="M693" s="250"/>
      <c r="N693" s="251"/>
      <c r="O693" s="251"/>
      <c r="P693" s="251"/>
      <c r="Q693" s="251"/>
      <c r="R693" s="251"/>
      <c r="S693" s="251"/>
      <c r="T693" s="252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53" t="s">
        <v>169</v>
      </c>
      <c r="AU693" s="253" t="s">
        <v>84</v>
      </c>
      <c r="AV693" s="13" t="s">
        <v>84</v>
      </c>
      <c r="AW693" s="13" t="s">
        <v>37</v>
      </c>
      <c r="AX693" s="13" t="s">
        <v>82</v>
      </c>
      <c r="AY693" s="253" t="s">
        <v>160</v>
      </c>
    </row>
    <row r="694" s="2" customFormat="1" ht="36" customHeight="1">
      <c r="A694" s="39"/>
      <c r="B694" s="40"/>
      <c r="C694" s="229" t="s">
        <v>1201</v>
      </c>
      <c r="D694" s="229" t="s">
        <v>162</v>
      </c>
      <c r="E694" s="230" t="s">
        <v>1202</v>
      </c>
      <c r="F694" s="231" t="s">
        <v>1203</v>
      </c>
      <c r="G694" s="232" t="s">
        <v>236</v>
      </c>
      <c r="H694" s="233">
        <v>5</v>
      </c>
      <c r="I694" s="234"/>
      <c r="J694" s="235">
        <f>ROUND(I694*H694,2)</f>
        <v>0</v>
      </c>
      <c r="K694" s="231" t="s">
        <v>166</v>
      </c>
      <c r="L694" s="45"/>
      <c r="M694" s="236" t="s">
        <v>19</v>
      </c>
      <c r="N694" s="237" t="s">
        <v>46</v>
      </c>
      <c r="O694" s="85"/>
      <c r="P694" s="238">
        <f>O694*H694</f>
        <v>0</v>
      </c>
      <c r="Q694" s="238">
        <v>0</v>
      </c>
      <c r="R694" s="238">
        <f>Q694*H694</f>
        <v>0</v>
      </c>
      <c r="S694" s="238">
        <v>0</v>
      </c>
      <c r="T694" s="239">
        <f>S694*H694</f>
        <v>0</v>
      </c>
      <c r="U694" s="39"/>
      <c r="V694" s="39"/>
      <c r="W694" s="39"/>
      <c r="X694" s="39"/>
      <c r="Y694" s="39"/>
      <c r="Z694" s="39"/>
      <c r="AA694" s="39"/>
      <c r="AB694" s="39"/>
      <c r="AC694" s="39"/>
      <c r="AD694" s="39"/>
      <c r="AE694" s="39"/>
      <c r="AR694" s="240" t="s">
        <v>167</v>
      </c>
      <c r="AT694" s="240" t="s">
        <v>162</v>
      </c>
      <c r="AU694" s="240" t="s">
        <v>84</v>
      </c>
      <c r="AY694" s="18" t="s">
        <v>160</v>
      </c>
      <c r="BE694" s="241">
        <f>IF(N694="základní",J694,0)</f>
        <v>0</v>
      </c>
      <c r="BF694" s="241">
        <f>IF(N694="snížená",J694,0)</f>
        <v>0</v>
      </c>
      <c r="BG694" s="241">
        <f>IF(N694="zákl. přenesená",J694,0)</f>
        <v>0</v>
      </c>
      <c r="BH694" s="241">
        <f>IF(N694="sníž. přenesená",J694,0)</f>
        <v>0</v>
      </c>
      <c r="BI694" s="241">
        <f>IF(N694="nulová",J694,0)</f>
        <v>0</v>
      </c>
      <c r="BJ694" s="18" t="s">
        <v>82</v>
      </c>
      <c r="BK694" s="241">
        <f>ROUND(I694*H694,2)</f>
        <v>0</v>
      </c>
      <c r="BL694" s="18" t="s">
        <v>167</v>
      </c>
      <c r="BM694" s="240" t="s">
        <v>1204</v>
      </c>
    </row>
    <row r="695" s="2" customFormat="1" ht="16.5" customHeight="1">
      <c r="A695" s="39"/>
      <c r="B695" s="40"/>
      <c r="C695" s="254" t="s">
        <v>1205</v>
      </c>
      <c r="D695" s="254" t="s">
        <v>206</v>
      </c>
      <c r="E695" s="255" t="s">
        <v>1206</v>
      </c>
      <c r="F695" s="256" t="s">
        <v>1207</v>
      </c>
      <c r="G695" s="257" t="s">
        <v>236</v>
      </c>
      <c r="H695" s="258">
        <v>4</v>
      </c>
      <c r="I695" s="259"/>
      <c r="J695" s="260">
        <f>ROUND(I695*H695,2)</f>
        <v>0</v>
      </c>
      <c r="K695" s="256" t="s">
        <v>19</v>
      </c>
      <c r="L695" s="261"/>
      <c r="M695" s="262" t="s">
        <v>19</v>
      </c>
      <c r="N695" s="263" t="s">
        <v>46</v>
      </c>
      <c r="O695" s="85"/>
      <c r="P695" s="238">
        <f>O695*H695</f>
        <v>0</v>
      </c>
      <c r="Q695" s="238">
        <v>0</v>
      </c>
      <c r="R695" s="238">
        <f>Q695*H695</f>
        <v>0</v>
      </c>
      <c r="S695" s="238">
        <v>0</v>
      </c>
      <c r="T695" s="239">
        <f>S695*H695</f>
        <v>0</v>
      </c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R695" s="240" t="s">
        <v>194</v>
      </c>
      <c r="AT695" s="240" t="s">
        <v>206</v>
      </c>
      <c r="AU695" s="240" t="s">
        <v>84</v>
      </c>
      <c r="AY695" s="18" t="s">
        <v>160</v>
      </c>
      <c r="BE695" s="241">
        <f>IF(N695="základní",J695,0)</f>
        <v>0</v>
      </c>
      <c r="BF695" s="241">
        <f>IF(N695="snížená",J695,0)</f>
        <v>0</v>
      </c>
      <c r="BG695" s="241">
        <f>IF(N695="zákl. přenesená",J695,0)</f>
        <v>0</v>
      </c>
      <c r="BH695" s="241">
        <f>IF(N695="sníž. přenesená",J695,0)</f>
        <v>0</v>
      </c>
      <c r="BI695" s="241">
        <f>IF(N695="nulová",J695,0)</f>
        <v>0</v>
      </c>
      <c r="BJ695" s="18" t="s">
        <v>82</v>
      </c>
      <c r="BK695" s="241">
        <f>ROUND(I695*H695,2)</f>
        <v>0</v>
      </c>
      <c r="BL695" s="18" t="s">
        <v>167</v>
      </c>
      <c r="BM695" s="240" t="s">
        <v>1208</v>
      </c>
    </row>
    <row r="696" s="2" customFormat="1" ht="16.5" customHeight="1">
      <c r="A696" s="39"/>
      <c r="B696" s="40"/>
      <c r="C696" s="254" t="s">
        <v>1209</v>
      </c>
      <c r="D696" s="254" t="s">
        <v>206</v>
      </c>
      <c r="E696" s="255" t="s">
        <v>1210</v>
      </c>
      <c r="F696" s="256" t="s">
        <v>1211</v>
      </c>
      <c r="G696" s="257" t="s">
        <v>236</v>
      </c>
      <c r="H696" s="258">
        <v>1</v>
      </c>
      <c r="I696" s="259"/>
      <c r="J696" s="260">
        <f>ROUND(I696*H696,2)</f>
        <v>0</v>
      </c>
      <c r="K696" s="256" t="s">
        <v>19</v>
      </c>
      <c r="L696" s="261"/>
      <c r="M696" s="262" t="s">
        <v>19</v>
      </c>
      <c r="N696" s="263" t="s">
        <v>46</v>
      </c>
      <c r="O696" s="85"/>
      <c r="P696" s="238">
        <f>O696*H696</f>
        <v>0</v>
      </c>
      <c r="Q696" s="238">
        <v>0</v>
      </c>
      <c r="R696" s="238">
        <f>Q696*H696</f>
        <v>0</v>
      </c>
      <c r="S696" s="238">
        <v>0</v>
      </c>
      <c r="T696" s="239">
        <f>S696*H696</f>
        <v>0</v>
      </c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  <c r="AR696" s="240" t="s">
        <v>194</v>
      </c>
      <c r="AT696" s="240" t="s">
        <v>206</v>
      </c>
      <c r="AU696" s="240" t="s">
        <v>84</v>
      </c>
      <c r="AY696" s="18" t="s">
        <v>160</v>
      </c>
      <c r="BE696" s="241">
        <f>IF(N696="základní",J696,0)</f>
        <v>0</v>
      </c>
      <c r="BF696" s="241">
        <f>IF(N696="snížená",J696,0)</f>
        <v>0</v>
      </c>
      <c r="BG696" s="241">
        <f>IF(N696="zákl. přenesená",J696,0)</f>
        <v>0</v>
      </c>
      <c r="BH696" s="241">
        <f>IF(N696="sníž. přenesená",J696,0)</f>
        <v>0</v>
      </c>
      <c r="BI696" s="241">
        <f>IF(N696="nulová",J696,0)</f>
        <v>0</v>
      </c>
      <c r="BJ696" s="18" t="s">
        <v>82</v>
      </c>
      <c r="BK696" s="241">
        <f>ROUND(I696*H696,2)</f>
        <v>0</v>
      </c>
      <c r="BL696" s="18" t="s">
        <v>167</v>
      </c>
      <c r="BM696" s="240" t="s">
        <v>1212</v>
      </c>
    </row>
    <row r="697" s="2" customFormat="1" ht="24" customHeight="1">
      <c r="A697" s="39"/>
      <c r="B697" s="40"/>
      <c r="C697" s="229" t="s">
        <v>1213</v>
      </c>
      <c r="D697" s="229" t="s">
        <v>162</v>
      </c>
      <c r="E697" s="230" t="s">
        <v>1214</v>
      </c>
      <c r="F697" s="231" t="s">
        <v>1215</v>
      </c>
      <c r="G697" s="232" t="s">
        <v>236</v>
      </c>
      <c r="H697" s="233">
        <v>5</v>
      </c>
      <c r="I697" s="234"/>
      <c r="J697" s="235">
        <f>ROUND(I697*H697,2)</f>
        <v>0</v>
      </c>
      <c r="K697" s="231" t="s">
        <v>166</v>
      </c>
      <c r="L697" s="45"/>
      <c r="M697" s="236" t="s">
        <v>19</v>
      </c>
      <c r="N697" s="237" t="s">
        <v>46</v>
      </c>
      <c r="O697" s="85"/>
      <c r="P697" s="238">
        <f>O697*H697</f>
        <v>0</v>
      </c>
      <c r="Q697" s="238">
        <v>0</v>
      </c>
      <c r="R697" s="238">
        <f>Q697*H697</f>
        <v>0</v>
      </c>
      <c r="S697" s="238">
        <v>0</v>
      </c>
      <c r="T697" s="239">
        <f>S697*H697</f>
        <v>0</v>
      </c>
      <c r="U697" s="39"/>
      <c r="V697" s="39"/>
      <c r="W697" s="39"/>
      <c r="X697" s="39"/>
      <c r="Y697" s="39"/>
      <c r="Z697" s="39"/>
      <c r="AA697" s="39"/>
      <c r="AB697" s="39"/>
      <c r="AC697" s="39"/>
      <c r="AD697" s="39"/>
      <c r="AE697" s="39"/>
      <c r="AR697" s="240" t="s">
        <v>167</v>
      </c>
      <c r="AT697" s="240" t="s">
        <v>162</v>
      </c>
      <c r="AU697" s="240" t="s">
        <v>84</v>
      </c>
      <c r="AY697" s="18" t="s">
        <v>160</v>
      </c>
      <c r="BE697" s="241">
        <f>IF(N697="základní",J697,0)</f>
        <v>0</v>
      </c>
      <c r="BF697" s="241">
        <f>IF(N697="snížená",J697,0)</f>
        <v>0</v>
      </c>
      <c r="BG697" s="241">
        <f>IF(N697="zákl. přenesená",J697,0)</f>
        <v>0</v>
      </c>
      <c r="BH697" s="241">
        <f>IF(N697="sníž. přenesená",J697,0)</f>
        <v>0</v>
      </c>
      <c r="BI697" s="241">
        <f>IF(N697="nulová",J697,0)</f>
        <v>0</v>
      </c>
      <c r="BJ697" s="18" t="s">
        <v>82</v>
      </c>
      <c r="BK697" s="241">
        <f>ROUND(I697*H697,2)</f>
        <v>0</v>
      </c>
      <c r="BL697" s="18" t="s">
        <v>167</v>
      </c>
      <c r="BM697" s="240" t="s">
        <v>1216</v>
      </c>
    </row>
    <row r="698" s="2" customFormat="1" ht="16.5" customHeight="1">
      <c r="A698" s="39"/>
      <c r="B698" s="40"/>
      <c r="C698" s="254" t="s">
        <v>1217</v>
      </c>
      <c r="D698" s="254" t="s">
        <v>206</v>
      </c>
      <c r="E698" s="255" t="s">
        <v>1218</v>
      </c>
      <c r="F698" s="256" t="s">
        <v>1219</v>
      </c>
      <c r="G698" s="257" t="s">
        <v>236</v>
      </c>
      <c r="H698" s="258">
        <v>5</v>
      </c>
      <c r="I698" s="259"/>
      <c r="J698" s="260">
        <f>ROUND(I698*H698,2)</f>
        <v>0</v>
      </c>
      <c r="K698" s="256" t="s">
        <v>19</v>
      </c>
      <c r="L698" s="261"/>
      <c r="M698" s="262" t="s">
        <v>19</v>
      </c>
      <c r="N698" s="263" t="s">
        <v>46</v>
      </c>
      <c r="O698" s="85"/>
      <c r="P698" s="238">
        <f>O698*H698</f>
        <v>0</v>
      </c>
      <c r="Q698" s="238">
        <v>0</v>
      </c>
      <c r="R698" s="238">
        <f>Q698*H698</f>
        <v>0</v>
      </c>
      <c r="S698" s="238">
        <v>0</v>
      </c>
      <c r="T698" s="239">
        <f>S698*H698</f>
        <v>0</v>
      </c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R698" s="240" t="s">
        <v>194</v>
      </c>
      <c r="AT698" s="240" t="s">
        <v>206</v>
      </c>
      <c r="AU698" s="240" t="s">
        <v>84</v>
      </c>
      <c r="AY698" s="18" t="s">
        <v>160</v>
      </c>
      <c r="BE698" s="241">
        <f>IF(N698="základní",J698,0)</f>
        <v>0</v>
      </c>
      <c r="BF698" s="241">
        <f>IF(N698="snížená",J698,0)</f>
        <v>0</v>
      </c>
      <c r="BG698" s="241">
        <f>IF(N698="zákl. přenesená",J698,0)</f>
        <v>0</v>
      </c>
      <c r="BH698" s="241">
        <f>IF(N698="sníž. přenesená",J698,0)</f>
        <v>0</v>
      </c>
      <c r="BI698" s="241">
        <f>IF(N698="nulová",J698,0)</f>
        <v>0</v>
      </c>
      <c r="BJ698" s="18" t="s">
        <v>82</v>
      </c>
      <c r="BK698" s="241">
        <f>ROUND(I698*H698,2)</f>
        <v>0</v>
      </c>
      <c r="BL698" s="18" t="s">
        <v>167</v>
      </c>
      <c r="BM698" s="240" t="s">
        <v>1220</v>
      </c>
    </row>
    <row r="699" s="2" customFormat="1" ht="16.5" customHeight="1">
      <c r="A699" s="39"/>
      <c r="B699" s="40"/>
      <c r="C699" s="229" t="s">
        <v>1221</v>
      </c>
      <c r="D699" s="229" t="s">
        <v>162</v>
      </c>
      <c r="E699" s="230" t="s">
        <v>1222</v>
      </c>
      <c r="F699" s="231" t="s">
        <v>1223</v>
      </c>
      <c r="G699" s="232" t="s">
        <v>236</v>
      </c>
      <c r="H699" s="233">
        <v>2</v>
      </c>
      <c r="I699" s="234"/>
      <c r="J699" s="235">
        <f>ROUND(I699*H699,2)</f>
        <v>0</v>
      </c>
      <c r="K699" s="231" t="s">
        <v>19</v>
      </c>
      <c r="L699" s="45"/>
      <c r="M699" s="236" t="s">
        <v>19</v>
      </c>
      <c r="N699" s="237" t="s">
        <v>46</v>
      </c>
      <c r="O699" s="85"/>
      <c r="P699" s="238">
        <f>O699*H699</f>
        <v>0</v>
      </c>
      <c r="Q699" s="238">
        <v>0</v>
      </c>
      <c r="R699" s="238">
        <f>Q699*H699</f>
        <v>0</v>
      </c>
      <c r="S699" s="238">
        <v>0</v>
      </c>
      <c r="T699" s="239">
        <f>S699*H699</f>
        <v>0</v>
      </c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R699" s="240" t="s">
        <v>167</v>
      </c>
      <c r="AT699" s="240" t="s">
        <v>162</v>
      </c>
      <c r="AU699" s="240" t="s">
        <v>84</v>
      </c>
      <c r="AY699" s="18" t="s">
        <v>160</v>
      </c>
      <c r="BE699" s="241">
        <f>IF(N699="základní",J699,0)</f>
        <v>0</v>
      </c>
      <c r="BF699" s="241">
        <f>IF(N699="snížená",J699,0)</f>
        <v>0</v>
      </c>
      <c r="BG699" s="241">
        <f>IF(N699="zákl. přenesená",J699,0)</f>
        <v>0</v>
      </c>
      <c r="BH699" s="241">
        <f>IF(N699="sníž. přenesená",J699,0)</f>
        <v>0</v>
      </c>
      <c r="BI699" s="241">
        <f>IF(N699="nulová",J699,0)</f>
        <v>0</v>
      </c>
      <c r="BJ699" s="18" t="s">
        <v>82</v>
      </c>
      <c r="BK699" s="241">
        <f>ROUND(I699*H699,2)</f>
        <v>0</v>
      </c>
      <c r="BL699" s="18" t="s">
        <v>167</v>
      </c>
      <c r="BM699" s="240" t="s">
        <v>1224</v>
      </c>
    </row>
    <row r="700" s="2" customFormat="1" ht="24" customHeight="1">
      <c r="A700" s="39"/>
      <c r="B700" s="40"/>
      <c r="C700" s="229" t="s">
        <v>1225</v>
      </c>
      <c r="D700" s="229" t="s">
        <v>162</v>
      </c>
      <c r="E700" s="230" t="s">
        <v>1226</v>
      </c>
      <c r="F700" s="231" t="s">
        <v>1227</v>
      </c>
      <c r="G700" s="232" t="s">
        <v>236</v>
      </c>
      <c r="H700" s="233">
        <v>5</v>
      </c>
      <c r="I700" s="234"/>
      <c r="J700" s="235">
        <f>ROUND(I700*H700,2)</f>
        <v>0</v>
      </c>
      <c r="K700" s="231" t="s">
        <v>166</v>
      </c>
      <c r="L700" s="45"/>
      <c r="M700" s="236" t="s">
        <v>19</v>
      </c>
      <c r="N700" s="237" t="s">
        <v>46</v>
      </c>
      <c r="O700" s="85"/>
      <c r="P700" s="238">
        <f>O700*H700</f>
        <v>0</v>
      </c>
      <c r="Q700" s="238">
        <v>0</v>
      </c>
      <c r="R700" s="238">
        <f>Q700*H700</f>
        <v>0</v>
      </c>
      <c r="S700" s="238">
        <v>0.00075000000000000002</v>
      </c>
      <c r="T700" s="239">
        <f>S700*H700</f>
        <v>0.0037499999999999999</v>
      </c>
      <c r="U700" s="39"/>
      <c r="V700" s="39"/>
      <c r="W700" s="39"/>
      <c r="X700" s="39"/>
      <c r="Y700" s="39"/>
      <c r="Z700" s="39"/>
      <c r="AA700" s="39"/>
      <c r="AB700" s="39"/>
      <c r="AC700" s="39"/>
      <c r="AD700" s="39"/>
      <c r="AE700" s="39"/>
      <c r="AR700" s="240" t="s">
        <v>167</v>
      </c>
      <c r="AT700" s="240" t="s">
        <v>162</v>
      </c>
      <c r="AU700" s="240" t="s">
        <v>84</v>
      </c>
      <c r="AY700" s="18" t="s">
        <v>160</v>
      </c>
      <c r="BE700" s="241">
        <f>IF(N700="základní",J700,0)</f>
        <v>0</v>
      </c>
      <c r="BF700" s="241">
        <f>IF(N700="snížená",J700,0)</f>
        <v>0</v>
      </c>
      <c r="BG700" s="241">
        <f>IF(N700="zákl. přenesená",J700,0)</f>
        <v>0</v>
      </c>
      <c r="BH700" s="241">
        <f>IF(N700="sníž. přenesená",J700,0)</f>
        <v>0</v>
      </c>
      <c r="BI700" s="241">
        <f>IF(N700="nulová",J700,0)</f>
        <v>0</v>
      </c>
      <c r="BJ700" s="18" t="s">
        <v>82</v>
      </c>
      <c r="BK700" s="241">
        <f>ROUND(I700*H700,2)</f>
        <v>0</v>
      </c>
      <c r="BL700" s="18" t="s">
        <v>167</v>
      </c>
      <c r="BM700" s="240" t="s">
        <v>1228</v>
      </c>
    </row>
    <row r="701" s="2" customFormat="1" ht="48" customHeight="1">
      <c r="A701" s="39"/>
      <c r="B701" s="40"/>
      <c r="C701" s="229" t="s">
        <v>1229</v>
      </c>
      <c r="D701" s="229" t="s">
        <v>162</v>
      </c>
      <c r="E701" s="230" t="s">
        <v>1230</v>
      </c>
      <c r="F701" s="231" t="s">
        <v>1231</v>
      </c>
      <c r="G701" s="232" t="s">
        <v>236</v>
      </c>
      <c r="H701" s="233">
        <v>10</v>
      </c>
      <c r="I701" s="234"/>
      <c r="J701" s="235">
        <f>ROUND(I701*H701,2)</f>
        <v>0</v>
      </c>
      <c r="K701" s="231" t="s">
        <v>166</v>
      </c>
      <c r="L701" s="45"/>
      <c r="M701" s="236" t="s">
        <v>19</v>
      </c>
      <c r="N701" s="237" t="s">
        <v>46</v>
      </c>
      <c r="O701" s="85"/>
      <c r="P701" s="238">
        <f>O701*H701</f>
        <v>0</v>
      </c>
      <c r="Q701" s="238">
        <v>0</v>
      </c>
      <c r="R701" s="238">
        <f>Q701*H701</f>
        <v>0</v>
      </c>
      <c r="S701" s="238">
        <v>0.012500000000000001</v>
      </c>
      <c r="T701" s="239">
        <f>S701*H701</f>
        <v>0.125</v>
      </c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R701" s="240" t="s">
        <v>167</v>
      </c>
      <c r="AT701" s="240" t="s">
        <v>162</v>
      </c>
      <c r="AU701" s="240" t="s">
        <v>84</v>
      </c>
      <c r="AY701" s="18" t="s">
        <v>160</v>
      </c>
      <c r="BE701" s="241">
        <f>IF(N701="základní",J701,0)</f>
        <v>0</v>
      </c>
      <c r="BF701" s="241">
        <f>IF(N701="snížená",J701,0)</f>
        <v>0</v>
      </c>
      <c r="BG701" s="241">
        <f>IF(N701="zákl. přenesená",J701,0)</f>
        <v>0</v>
      </c>
      <c r="BH701" s="241">
        <f>IF(N701="sníž. přenesená",J701,0)</f>
        <v>0</v>
      </c>
      <c r="BI701" s="241">
        <f>IF(N701="nulová",J701,0)</f>
        <v>0</v>
      </c>
      <c r="BJ701" s="18" t="s">
        <v>82</v>
      </c>
      <c r="BK701" s="241">
        <f>ROUND(I701*H701,2)</f>
        <v>0</v>
      </c>
      <c r="BL701" s="18" t="s">
        <v>167</v>
      </c>
      <c r="BM701" s="240" t="s">
        <v>1232</v>
      </c>
    </row>
    <row r="702" s="13" customFormat="1">
      <c r="A702" s="13"/>
      <c r="B702" s="242"/>
      <c r="C702" s="243"/>
      <c r="D702" s="244" t="s">
        <v>169</v>
      </c>
      <c r="E702" s="245" t="s">
        <v>19</v>
      </c>
      <c r="F702" s="246" t="s">
        <v>1233</v>
      </c>
      <c r="G702" s="243"/>
      <c r="H702" s="247">
        <v>10</v>
      </c>
      <c r="I702" s="248"/>
      <c r="J702" s="243"/>
      <c r="K702" s="243"/>
      <c r="L702" s="249"/>
      <c r="M702" s="250"/>
      <c r="N702" s="251"/>
      <c r="O702" s="251"/>
      <c r="P702" s="251"/>
      <c r="Q702" s="251"/>
      <c r="R702" s="251"/>
      <c r="S702" s="251"/>
      <c r="T702" s="252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53" t="s">
        <v>169</v>
      </c>
      <c r="AU702" s="253" t="s">
        <v>84</v>
      </c>
      <c r="AV702" s="13" t="s">
        <v>84</v>
      </c>
      <c r="AW702" s="13" t="s">
        <v>37</v>
      </c>
      <c r="AX702" s="13" t="s">
        <v>82</v>
      </c>
      <c r="AY702" s="253" t="s">
        <v>160</v>
      </c>
    </row>
    <row r="703" s="2" customFormat="1" ht="48" customHeight="1">
      <c r="A703" s="39"/>
      <c r="B703" s="40"/>
      <c r="C703" s="229" t="s">
        <v>1234</v>
      </c>
      <c r="D703" s="229" t="s">
        <v>162</v>
      </c>
      <c r="E703" s="230" t="s">
        <v>1235</v>
      </c>
      <c r="F703" s="231" t="s">
        <v>1236</v>
      </c>
      <c r="G703" s="232" t="s">
        <v>236</v>
      </c>
      <c r="H703" s="233">
        <v>2</v>
      </c>
      <c r="I703" s="234"/>
      <c r="J703" s="235">
        <f>ROUND(I703*H703,2)</f>
        <v>0</v>
      </c>
      <c r="K703" s="231" t="s">
        <v>166</v>
      </c>
      <c r="L703" s="45"/>
      <c r="M703" s="236" t="s">
        <v>19</v>
      </c>
      <c r="N703" s="237" t="s">
        <v>46</v>
      </c>
      <c r="O703" s="85"/>
      <c r="P703" s="238">
        <f>O703*H703</f>
        <v>0</v>
      </c>
      <c r="Q703" s="238">
        <v>0</v>
      </c>
      <c r="R703" s="238">
        <f>Q703*H703</f>
        <v>0</v>
      </c>
      <c r="S703" s="238">
        <v>0.017000000000000001</v>
      </c>
      <c r="T703" s="239">
        <f>S703*H703</f>
        <v>0.034000000000000002</v>
      </c>
      <c r="U703" s="39"/>
      <c r="V703" s="39"/>
      <c r="W703" s="39"/>
      <c r="X703" s="39"/>
      <c r="Y703" s="39"/>
      <c r="Z703" s="39"/>
      <c r="AA703" s="39"/>
      <c r="AB703" s="39"/>
      <c r="AC703" s="39"/>
      <c r="AD703" s="39"/>
      <c r="AE703" s="39"/>
      <c r="AR703" s="240" t="s">
        <v>167</v>
      </c>
      <c r="AT703" s="240" t="s">
        <v>162</v>
      </c>
      <c r="AU703" s="240" t="s">
        <v>84</v>
      </c>
      <c r="AY703" s="18" t="s">
        <v>160</v>
      </c>
      <c r="BE703" s="241">
        <f>IF(N703="základní",J703,0)</f>
        <v>0</v>
      </c>
      <c r="BF703" s="241">
        <f>IF(N703="snížená",J703,0)</f>
        <v>0</v>
      </c>
      <c r="BG703" s="241">
        <f>IF(N703="zákl. přenesená",J703,0)</f>
        <v>0</v>
      </c>
      <c r="BH703" s="241">
        <f>IF(N703="sníž. přenesená",J703,0)</f>
        <v>0</v>
      </c>
      <c r="BI703" s="241">
        <f>IF(N703="nulová",J703,0)</f>
        <v>0</v>
      </c>
      <c r="BJ703" s="18" t="s">
        <v>82</v>
      </c>
      <c r="BK703" s="241">
        <f>ROUND(I703*H703,2)</f>
        <v>0</v>
      </c>
      <c r="BL703" s="18" t="s">
        <v>167</v>
      </c>
      <c r="BM703" s="240" t="s">
        <v>1237</v>
      </c>
    </row>
    <row r="704" s="2" customFormat="1" ht="48" customHeight="1">
      <c r="A704" s="39"/>
      <c r="B704" s="40"/>
      <c r="C704" s="229" t="s">
        <v>1238</v>
      </c>
      <c r="D704" s="229" t="s">
        <v>162</v>
      </c>
      <c r="E704" s="230" t="s">
        <v>1239</v>
      </c>
      <c r="F704" s="231" t="s">
        <v>1240</v>
      </c>
      <c r="G704" s="232" t="s">
        <v>236</v>
      </c>
      <c r="H704" s="233">
        <v>23</v>
      </c>
      <c r="I704" s="234"/>
      <c r="J704" s="235">
        <f>ROUND(I704*H704,2)</f>
        <v>0</v>
      </c>
      <c r="K704" s="231" t="s">
        <v>166</v>
      </c>
      <c r="L704" s="45"/>
      <c r="M704" s="236" t="s">
        <v>19</v>
      </c>
      <c r="N704" s="237" t="s">
        <v>46</v>
      </c>
      <c r="O704" s="85"/>
      <c r="P704" s="238">
        <f>O704*H704</f>
        <v>0</v>
      </c>
      <c r="Q704" s="238">
        <v>0</v>
      </c>
      <c r="R704" s="238">
        <f>Q704*H704</f>
        <v>0</v>
      </c>
      <c r="S704" s="238">
        <v>0.024</v>
      </c>
      <c r="T704" s="239">
        <f>S704*H704</f>
        <v>0.55200000000000005</v>
      </c>
      <c r="U704" s="39"/>
      <c r="V704" s="39"/>
      <c r="W704" s="39"/>
      <c r="X704" s="39"/>
      <c r="Y704" s="39"/>
      <c r="Z704" s="39"/>
      <c r="AA704" s="39"/>
      <c r="AB704" s="39"/>
      <c r="AC704" s="39"/>
      <c r="AD704" s="39"/>
      <c r="AE704" s="39"/>
      <c r="AR704" s="240" t="s">
        <v>167</v>
      </c>
      <c r="AT704" s="240" t="s">
        <v>162</v>
      </c>
      <c r="AU704" s="240" t="s">
        <v>84</v>
      </c>
      <c r="AY704" s="18" t="s">
        <v>160</v>
      </c>
      <c r="BE704" s="241">
        <f>IF(N704="základní",J704,0)</f>
        <v>0</v>
      </c>
      <c r="BF704" s="241">
        <f>IF(N704="snížená",J704,0)</f>
        <v>0</v>
      </c>
      <c r="BG704" s="241">
        <f>IF(N704="zákl. přenesená",J704,0)</f>
        <v>0</v>
      </c>
      <c r="BH704" s="241">
        <f>IF(N704="sníž. přenesená",J704,0)</f>
        <v>0</v>
      </c>
      <c r="BI704" s="241">
        <f>IF(N704="nulová",J704,0)</f>
        <v>0</v>
      </c>
      <c r="BJ704" s="18" t="s">
        <v>82</v>
      </c>
      <c r="BK704" s="241">
        <f>ROUND(I704*H704,2)</f>
        <v>0</v>
      </c>
      <c r="BL704" s="18" t="s">
        <v>167</v>
      </c>
      <c r="BM704" s="240" t="s">
        <v>1241</v>
      </c>
    </row>
    <row r="705" s="13" customFormat="1">
      <c r="A705" s="13"/>
      <c r="B705" s="242"/>
      <c r="C705" s="243"/>
      <c r="D705" s="244" t="s">
        <v>169</v>
      </c>
      <c r="E705" s="245" t="s">
        <v>19</v>
      </c>
      <c r="F705" s="246" t="s">
        <v>1242</v>
      </c>
      <c r="G705" s="243"/>
      <c r="H705" s="247">
        <v>8</v>
      </c>
      <c r="I705" s="248"/>
      <c r="J705" s="243"/>
      <c r="K705" s="243"/>
      <c r="L705" s="249"/>
      <c r="M705" s="250"/>
      <c r="N705" s="251"/>
      <c r="O705" s="251"/>
      <c r="P705" s="251"/>
      <c r="Q705" s="251"/>
      <c r="R705" s="251"/>
      <c r="S705" s="251"/>
      <c r="T705" s="252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53" t="s">
        <v>169</v>
      </c>
      <c r="AU705" s="253" t="s">
        <v>84</v>
      </c>
      <c r="AV705" s="13" t="s">
        <v>84</v>
      </c>
      <c r="AW705" s="13" t="s">
        <v>37</v>
      </c>
      <c r="AX705" s="13" t="s">
        <v>75</v>
      </c>
      <c r="AY705" s="253" t="s">
        <v>160</v>
      </c>
    </row>
    <row r="706" s="13" customFormat="1">
      <c r="A706" s="13"/>
      <c r="B706" s="242"/>
      <c r="C706" s="243"/>
      <c r="D706" s="244" t="s">
        <v>169</v>
      </c>
      <c r="E706" s="245" t="s">
        <v>19</v>
      </c>
      <c r="F706" s="246" t="s">
        <v>1243</v>
      </c>
      <c r="G706" s="243"/>
      <c r="H706" s="247">
        <v>15</v>
      </c>
      <c r="I706" s="248"/>
      <c r="J706" s="243"/>
      <c r="K706" s="243"/>
      <c r="L706" s="249"/>
      <c r="M706" s="250"/>
      <c r="N706" s="251"/>
      <c r="O706" s="251"/>
      <c r="P706" s="251"/>
      <c r="Q706" s="251"/>
      <c r="R706" s="251"/>
      <c r="S706" s="251"/>
      <c r="T706" s="252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53" t="s">
        <v>169</v>
      </c>
      <c r="AU706" s="253" t="s">
        <v>84</v>
      </c>
      <c r="AV706" s="13" t="s">
        <v>84</v>
      </c>
      <c r="AW706" s="13" t="s">
        <v>37</v>
      </c>
      <c r="AX706" s="13" t="s">
        <v>75</v>
      </c>
      <c r="AY706" s="253" t="s">
        <v>160</v>
      </c>
    </row>
    <row r="707" s="14" customFormat="1">
      <c r="A707" s="14"/>
      <c r="B707" s="264"/>
      <c r="C707" s="265"/>
      <c r="D707" s="244" t="s">
        <v>169</v>
      </c>
      <c r="E707" s="266" t="s">
        <v>19</v>
      </c>
      <c r="F707" s="267" t="s">
        <v>226</v>
      </c>
      <c r="G707" s="265"/>
      <c r="H707" s="268">
        <v>23</v>
      </c>
      <c r="I707" s="269"/>
      <c r="J707" s="265"/>
      <c r="K707" s="265"/>
      <c r="L707" s="270"/>
      <c r="M707" s="271"/>
      <c r="N707" s="272"/>
      <c r="O707" s="272"/>
      <c r="P707" s="272"/>
      <c r="Q707" s="272"/>
      <c r="R707" s="272"/>
      <c r="S707" s="272"/>
      <c r="T707" s="273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74" t="s">
        <v>169</v>
      </c>
      <c r="AU707" s="274" t="s">
        <v>84</v>
      </c>
      <c r="AV707" s="14" t="s">
        <v>167</v>
      </c>
      <c r="AW707" s="14" t="s">
        <v>37</v>
      </c>
      <c r="AX707" s="14" t="s">
        <v>82</v>
      </c>
      <c r="AY707" s="274" t="s">
        <v>160</v>
      </c>
    </row>
    <row r="708" s="2" customFormat="1" ht="36" customHeight="1">
      <c r="A708" s="39"/>
      <c r="B708" s="40"/>
      <c r="C708" s="229" t="s">
        <v>1244</v>
      </c>
      <c r="D708" s="229" t="s">
        <v>162</v>
      </c>
      <c r="E708" s="230" t="s">
        <v>1245</v>
      </c>
      <c r="F708" s="231" t="s">
        <v>1246</v>
      </c>
      <c r="G708" s="232" t="s">
        <v>236</v>
      </c>
      <c r="H708" s="233">
        <v>8.0500000000000007</v>
      </c>
      <c r="I708" s="234"/>
      <c r="J708" s="235">
        <f>ROUND(I708*H708,2)</f>
        <v>0</v>
      </c>
      <c r="K708" s="231" t="s">
        <v>166</v>
      </c>
      <c r="L708" s="45"/>
      <c r="M708" s="236" t="s">
        <v>19</v>
      </c>
      <c r="N708" s="237" t="s">
        <v>46</v>
      </c>
      <c r="O708" s="85"/>
      <c r="P708" s="238">
        <f>O708*H708</f>
        <v>0</v>
      </c>
      <c r="Q708" s="238">
        <v>0</v>
      </c>
      <c r="R708" s="238">
        <f>Q708*H708</f>
        <v>0</v>
      </c>
      <c r="S708" s="238">
        <v>0</v>
      </c>
      <c r="T708" s="239">
        <f>S708*H708</f>
        <v>0</v>
      </c>
      <c r="U708" s="39"/>
      <c r="V708" s="39"/>
      <c r="W708" s="39"/>
      <c r="X708" s="39"/>
      <c r="Y708" s="39"/>
      <c r="Z708" s="39"/>
      <c r="AA708" s="39"/>
      <c r="AB708" s="39"/>
      <c r="AC708" s="39"/>
      <c r="AD708" s="39"/>
      <c r="AE708" s="39"/>
      <c r="AR708" s="240" t="s">
        <v>167</v>
      </c>
      <c r="AT708" s="240" t="s">
        <v>162</v>
      </c>
      <c r="AU708" s="240" t="s">
        <v>84</v>
      </c>
      <c r="AY708" s="18" t="s">
        <v>160</v>
      </c>
      <c r="BE708" s="241">
        <f>IF(N708="základní",J708,0)</f>
        <v>0</v>
      </c>
      <c r="BF708" s="241">
        <f>IF(N708="snížená",J708,0)</f>
        <v>0</v>
      </c>
      <c r="BG708" s="241">
        <f>IF(N708="zákl. přenesená",J708,0)</f>
        <v>0</v>
      </c>
      <c r="BH708" s="241">
        <f>IF(N708="sníž. přenesená",J708,0)</f>
        <v>0</v>
      </c>
      <c r="BI708" s="241">
        <f>IF(N708="nulová",J708,0)</f>
        <v>0</v>
      </c>
      <c r="BJ708" s="18" t="s">
        <v>82</v>
      </c>
      <c r="BK708" s="241">
        <f>ROUND(I708*H708,2)</f>
        <v>0</v>
      </c>
      <c r="BL708" s="18" t="s">
        <v>167</v>
      </c>
      <c r="BM708" s="240" t="s">
        <v>1247</v>
      </c>
    </row>
    <row r="709" s="13" customFormat="1">
      <c r="A709" s="13"/>
      <c r="B709" s="242"/>
      <c r="C709" s="243"/>
      <c r="D709" s="244" t="s">
        <v>169</v>
      </c>
      <c r="E709" s="245" t="s">
        <v>19</v>
      </c>
      <c r="F709" s="246" t="s">
        <v>1248</v>
      </c>
      <c r="G709" s="243"/>
      <c r="H709" s="247">
        <v>8.0500000000000007</v>
      </c>
      <c r="I709" s="248"/>
      <c r="J709" s="243"/>
      <c r="K709" s="243"/>
      <c r="L709" s="249"/>
      <c r="M709" s="250"/>
      <c r="N709" s="251"/>
      <c r="O709" s="251"/>
      <c r="P709" s="251"/>
      <c r="Q709" s="251"/>
      <c r="R709" s="251"/>
      <c r="S709" s="251"/>
      <c r="T709" s="252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53" t="s">
        <v>169</v>
      </c>
      <c r="AU709" s="253" t="s">
        <v>84</v>
      </c>
      <c r="AV709" s="13" t="s">
        <v>84</v>
      </c>
      <c r="AW709" s="13" t="s">
        <v>37</v>
      </c>
      <c r="AX709" s="13" t="s">
        <v>82</v>
      </c>
      <c r="AY709" s="253" t="s">
        <v>160</v>
      </c>
    </row>
    <row r="710" s="2" customFormat="1" ht="16.5" customHeight="1">
      <c r="A710" s="39"/>
      <c r="B710" s="40"/>
      <c r="C710" s="254" t="s">
        <v>1249</v>
      </c>
      <c r="D710" s="254" t="s">
        <v>206</v>
      </c>
      <c r="E710" s="255" t="s">
        <v>1250</v>
      </c>
      <c r="F710" s="256" t="s">
        <v>1251</v>
      </c>
      <c r="G710" s="257" t="s">
        <v>279</v>
      </c>
      <c r="H710" s="258">
        <v>1.2</v>
      </c>
      <c r="I710" s="259"/>
      <c r="J710" s="260">
        <f>ROUND(I710*H710,2)</f>
        <v>0</v>
      </c>
      <c r="K710" s="256" t="s">
        <v>19</v>
      </c>
      <c r="L710" s="261"/>
      <c r="M710" s="262" t="s">
        <v>19</v>
      </c>
      <c r="N710" s="263" t="s">
        <v>46</v>
      </c>
      <c r="O710" s="85"/>
      <c r="P710" s="238">
        <f>O710*H710</f>
        <v>0</v>
      </c>
      <c r="Q710" s="238">
        <v>0</v>
      </c>
      <c r="R710" s="238">
        <f>Q710*H710</f>
        <v>0</v>
      </c>
      <c r="S710" s="238">
        <v>0</v>
      </c>
      <c r="T710" s="239">
        <f>S710*H710</f>
        <v>0</v>
      </c>
      <c r="U710" s="39"/>
      <c r="V710" s="39"/>
      <c r="W710" s="39"/>
      <c r="X710" s="39"/>
      <c r="Y710" s="39"/>
      <c r="Z710" s="39"/>
      <c r="AA710" s="39"/>
      <c r="AB710" s="39"/>
      <c r="AC710" s="39"/>
      <c r="AD710" s="39"/>
      <c r="AE710" s="39"/>
      <c r="AR710" s="240" t="s">
        <v>194</v>
      </c>
      <c r="AT710" s="240" t="s">
        <v>206</v>
      </c>
      <c r="AU710" s="240" t="s">
        <v>84</v>
      </c>
      <c r="AY710" s="18" t="s">
        <v>160</v>
      </c>
      <c r="BE710" s="241">
        <f>IF(N710="základní",J710,0)</f>
        <v>0</v>
      </c>
      <c r="BF710" s="241">
        <f>IF(N710="snížená",J710,0)</f>
        <v>0</v>
      </c>
      <c r="BG710" s="241">
        <f>IF(N710="zákl. přenesená",J710,0)</f>
        <v>0</v>
      </c>
      <c r="BH710" s="241">
        <f>IF(N710="sníž. přenesená",J710,0)</f>
        <v>0</v>
      </c>
      <c r="BI710" s="241">
        <f>IF(N710="nulová",J710,0)</f>
        <v>0</v>
      </c>
      <c r="BJ710" s="18" t="s">
        <v>82</v>
      </c>
      <c r="BK710" s="241">
        <f>ROUND(I710*H710,2)</f>
        <v>0</v>
      </c>
      <c r="BL710" s="18" t="s">
        <v>167</v>
      </c>
      <c r="BM710" s="240" t="s">
        <v>1252</v>
      </c>
    </row>
    <row r="711" s="2" customFormat="1" ht="16.5" customHeight="1">
      <c r="A711" s="39"/>
      <c r="B711" s="40"/>
      <c r="C711" s="254" t="s">
        <v>1253</v>
      </c>
      <c r="D711" s="254" t="s">
        <v>206</v>
      </c>
      <c r="E711" s="255" t="s">
        <v>1254</v>
      </c>
      <c r="F711" s="256" t="s">
        <v>1255</v>
      </c>
      <c r="G711" s="257" t="s">
        <v>279</v>
      </c>
      <c r="H711" s="258">
        <v>7.2000000000000002</v>
      </c>
      <c r="I711" s="259"/>
      <c r="J711" s="260">
        <f>ROUND(I711*H711,2)</f>
        <v>0</v>
      </c>
      <c r="K711" s="256" t="s">
        <v>166</v>
      </c>
      <c r="L711" s="261"/>
      <c r="M711" s="262" t="s">
        <v>19</v>
      </c>
      <c r="N711" s="263" t="s">
        <v>46</v>
      </c>
      <c r="O711" s="85"/>
      <c r="P711" s="238">
        <f>O711*H711</f>
        <v>0</v>
      </c>
      <c r="Q711" s="238">
        <v>0.0020999999999999999</v>
      </c>
      <c r="R711" s="238">
        <f>Q711*H711</f>
        <v>0.01512</v>
      </c>
      <c r="S711" s="238">
        <v>0</v>
      </c>
      <c r="T711" s="239">
        <f>S711*H711</f>
        <v>0</v>
      </c>
      <c r="U711" s="39"/>
      <c r="V711" s="39"/>
      <c r="W711" s="39"/>
      <c r="X711" s="39"/>
      <c r="Y711" s="39"/>
      <c r="Z711" s="39"/>
      <c r="AA711" s="39"/>
      <c r="AB711" s="39"/>
      <c r="AC711" s="39"/>
      <c r="AD711" s="39"/>
      <c r="AE711" s="39"/>
      <c r="AR711" s="240" t="s">
        <v>194</v>
      </c>
      <c r="AT711" s="240" t="s">
        <v>206</v>
      </c>
      <c r="AU711" s="240" t="s">
        <v>84</v>
      </c>
      <c r="AY711" s="18" t="s">
        <v>160</v>
      </c>
      <c r="BE711" s="241">
        <f>IF(N711="základní",J711,0)</f>
        <v>0</v>
      </c>
      <c r="BF711" s="241">
        <f>IF(N711="snížená",J711,0)</f>
        <v>0</v>
      </c>
      <c r="BG711" s="241">
        <f>IF(N711="zákl. přenesená",J711,0)</f>
        <v>0</v>
      </c>
      <c r="BH711" s="241">
        <f>IF(N711="sníž. přenesená",J711,0)</f>
        <v>0</v>
      </c>
      <c r="BI711" s="241">
        <f>IF(N711="nulová",J711,0)</f>
        <v>0</v>
      </c>
      <c r="BJ711" s="18" t="s">
        <v>82</v>
      </c>
      <c r="BK711" s="241">
        <f>ROUND(I711*H711,2)</f>
        <v>0</v>
      </c>
      <c r="BL711" s="18" t="s">
        <v>167</v>
      </c>
      <c r="BM711" s="240" t="s">
        <v>1256</v>
      </c>
    </row>
    <row r="712" s="2" customFormat="1" ht="16.5" customHeight="1">
      <c r="A712" s="39"/>
      <c r="B712" s="40"/>
      <c r="C712" s="254" t="s">
        <v>1257</v>
      </c>
      <c r="D712" s="254" t="s">
        <v>206</v>
      </c>
      <c r="E712" s="255" t="s">
        <v>1258</v>
      </c>
      <c r="F712" s="256" t="s">
        <v>1259</v>
      </c>
      <c r="G712" s="257" t="s">
        <v>1260</v>
      </c>
      <c r="H712" s="258">
        <v>6</v>
      </c>
      <c r="I712" s="259"/>
      <c r="J712" s="260">
        <f>ROUND(I712*H712,2)</f>
        <v>0</v>
      </c>
      <c r="K712" s="256" t="s">
        <v>166</v>
      </c>
      <c r="L712" s="261"/>
      <c r="M712" s="262" t="s">
        <v>19</v>
      </c>
      <c r="N712" s="263" t="s">
        <v>46</v>
      </c>
      <c r="O712" s="85"/>
      <c r="P712" s="238">
        <f>O712*H712</f>
        <v>0</v>
      </c>
      <c r="Q712" s="238">
        <v>0.00020000000000000001</v>
      </c>
      <c r="R712" s="238">
        <f>Q712*H712</f>
        <v>0.0012000000000000001</v>
      </c>
      <c r="S712" s="238">
        <v>0</v>
      </c>
      <c r="T712" s="239">
        <f>S712*H712</f>
        <v>0</v>
      </c>
      <c r="U712" s="39"/>
      <c r="V712" s="39"/>
      <c r="W712" s="39"/>
      <c r="X712" s="39"/>
      <c r="Y712" s="39"/>
      <c r="Z712" s="39"/>
      <c r="AA712" s="39"/>
      <c r="AB712" s="39"/>
      <c r="AC712" s="39"/>
      <c r="AD712" s="39"/>
      <c r="AE712" s="39"/>
      <c r="AR712" s="240" t="s">
        <v>194</v>
      </c>
      <c r="AT712" s="240" t="s">
        <v>206</v>
      </c>
      <c r="AU712" s="240" t="s">
        <v>84</v>
      </c>
      <c r="AY712" s="18" t="s">
        <v>160</v>
      </c>
      <c r="BE712" s="241">
        <f>IF(N712="základní",J712,0)</f>
        <v>0</v>
      </c>
      <c r="BF712" s="241">
        <f>IF(N712="snížená",J712,0)</f>
        <v>0</v>
      </c>
      <c r="BG712" s="241">
        <f>IF(N712="zákl. přenesená",J712,0)</f>
        <v>0</v>
      </c>
      <c r="BH712" s="241">
        <f>IF(N712="sníž. přenesená",J712,0)</f>
        <v>0</v>
      </c>
      <c r="BI712" s="241">
        <f>IF(N712="nulová",J712,0)</f>
        <v>0</v>
      </c>
      <c r="BJ712" s="18" t="s">
        <v>82</v>
      </c>
      <c r="BK712" s="241">
        <f>ROUND(I712*H712,2)</f>
        <v>0</v>
      </c>
      <c r="BL712" s="18" t="s">
        <v>167</v>
      </c>
      <c r="BM712" s="240" t="s">
        <v>1261</v>
      </c>
    </row>
    <row r="713" s="12" customFormat="1" ht="22.8" customHeight="1">
      <c r="A713" s="12"/>
      <c r="B713" s="213"/>
      <c r="C713" s="214"/>
      <c r="D713" s="215" t="s">
        <v>74</v>
      </c>
      <c r="E713" s="227" t="s">
        <v>1262</v>
      </c>
      <c r="F713" s="227" t="s">
        <v>1263</v>
      </c>
      <c r="G713" s="214"/>
      <c r="H713" s="214"/>
      <c r="I713" s="217"/>
      <c r="J713" s="228">
        <f>BK713</f>
        <v>0</v>
      </c>
      <c r="K713" s="214"/>
      <c r="L713" s="219"/>
      <c r="M713" s="220"/>
      <c r="N713" s="221"/>
      <c r="O713" s="221"/>
      <c r="P713" s="222">
        <f>SUM(P714:P747)</f>
        <v>0</v>
      </c>
      <c r="Q713" s="221"/>
      <c r="R713" s="222">
        <f>SUM(R714:R747)</f>
        <v>0</v>
      </c>
      <c r="S713" s="221"/>
      <c r="T713" s="223">
        <f>SUM(T714:T747)</f>
        <v>0.17799999999999999</v>
      </c>
      <c r="U713" s="12"/>
      <c r="V713" s="12"/>
      <c r="W713" s="12"/>
      <c r="X713" s="12"/>
      <c r="Y713" s="12"/>
      <c r="Z713" s="12"/>
      <c r="AA713" s="12"/>
      <c r="AB713" s="12"/>
      <c r="AC713" s="12"/>
      <c r="AD713" s="12"/>
      <c r="AE713" s="12"/>
      <c r="AR713" s="224" t="s">
        <v>82</v>
      </c>
      <c r="AT713" s="225" t="s">
        <v>74</v>
      </c>
      <c r="AU713" s="225" t="s">
        <v>82</v>
      </c>
      <c r="AY713" s="224" t="s">
        <v>160</v>
      </c>
      <c r="BK713" s="226">
        <f>SUM(BK714:BK747)</f>
        <v>0</v>
      </c>
    </row>
    <row r="714" s="2" customFormat="1" ht="16.5" customHeight="1">
      <c r="A714" s="39"/>
      <c r="B714" s="40"/>
      <c r="C714" s="229" t="s">
        <v>1264</v>
      </c>
      <c r="D714" s="229" t="s">
        <v>162</v>
      </c>
      <c r="E714" s="230" t="s">
        <v>1265</v>
      </c>
      <c r="F714" s="231" t="s">
        <v>1266</v>
      </c>
      <c r="G714" s="232" t="s">
        <v>236</v>
      </c>
      <c r="H714" s="233">
        <v>10</v>
      </c>
      <c r="I714" s="234"/>
      <c r="J714" s="235">
        <f>ROUND(I714*H714,2)</f>
        <v>0</v>
      </c>
      <c r="K714" s="231" t="s">
        <v>166</v>
      </c>
      <c r="L714" s="45"/>
      <c r="M714" s="236" t="s">
        <v>19</v>
      </c>
      <c r="N714" s="237" t="s">
        <v>46</v>
      </c>
      <c r="O714" s="85"/>
      <c r="P714" s="238">
        <f>O714*H714</f>
        <v>0</v>
      </c>
      <c r="Q714" s="238">
        <v>0</v>
      </c>
      <c r="R714" s="238">
        <f>Q714*H714</f>
        <v>0</v>
      </c>
      <c r="S714" s="238">
        <v>0</v>
      </c>
      <c r="T714" s="239">
        <f>S714*H714</f>
        <v>0</v>
      </c>
      <c r="U714" s="39"/>
      <c r="V714" s="39"/>
      <c r="W714" s="39"/>
      <c r="X714" s="39"/>
      <c r="Y714" s="39"/>
      <c r="Z714" s="39"/>
      <c r="AA714" s="39"/>
      <c r="AB714" s="39"/>
      <c r="AC714" s="39"/>
      <c r="AD714" s="39"/>
      <c r="AE714" s="39"/>
      <c r="AR714" s="240" t="s">
        <v>167</v>
      </c>
      <c r="AT714" s="240" t="s">
        <v>162</v>
      </c>
      <c r="AU714" s="240" t="s">
        <v>84</v>
      </c>
      <c r="AY714" s="18" t="s">
        <v>160</v>
      </c>
      <c r="BE714" s="241">
        <f>IF(N714="základní",J714,0)</f>
        <v>0</v>
      </c>
      <c r="BF714" s="241">
        <f>IF(N714="snížená",J714,0)</f>
        <v>0</v>
      </c>
      <c r="BG714" s="241">
        <f>IF(N714="zákl. přenesená",J714,0)</f>
        <v>0</v>
      </c>
      <c r="BH714" s="241">
        <f>IF(N714="sníž. přenesená",J714,0)</f>
        <v>0</v>
      </c>
      <c r="BI714" s="241">
        <f>IF(N714="nulová",J714,0)</f>
        <v>0</v>
      </c>
      <c r="BJ714" s="18" t="s">
        <v>82</v>
      </c>
      <c r="BK714" s="241">
        <f>ROUND(I714*H714,2)</f>
        <v>0</v>
      </c>
      <c r="BL714" s="18" t="s">
        <v>167</v>
      </c>
      <c r="BM714" s="240" t="s">
        <v>1267</v>
      </c>
    </row>
    <row r="715" s="2" customFormat="1" ht="16.5" customHeight="1">
      <c r="A715" s="39"/>
      <c r="B715" s="40"/>
      <c r="C715" s="254" t="s">
        <v>1268</v>
      </c>
      <c r="D715" s="254" t="s">
        <v>206</v>
      </c>
      <c r="E715" s="255" t="s">
        <v>1269</v>
      </c>
      <c r="F715" s="256" t="s">
        <v>1270</v>
      </c>
      <c r="G715" s="257" t="s">
        <v>236</v>
      </c>
      <c r="H715" s="258">
        <v>10</v>
      </c>
      <c r="I715" s="259"/>
      <c r="J715" s="260">
        <f>ROUND(I715*H715,2)</f>
        <v>0</v>
      </c>
      <c r="K715" s="256" t="s">
        <v>19</v>
      </c>
      <c r="L715" s="261"/>
      <c r="M715" s="262" t="s">
        <v>19</v>
      </c>
      <c r="N715" s="263" t="s">
        <v>46</v>
      </c>
      <c r="O715" s="85"/>
      <c r="P715" s="238">
        <f>O715*H715</f>
        <v>0</v>
      </c>
      <c r="Q715" s="238">
        <v>0</v>
      </c>
      <c r="R715" s="238">
        <f>Q715*H715</f>
        <v>0</v>
      </c>
      <c r="S715" s="238">
        <v>0</v>
      </c>
      <c r="T715" s="239">
        <f>S715*H715</f>
        <v>0</v>
      </c>
      <c r="U715" s="39"/>
      <c r="V715" s="39"/>
      <c r="W715" s="39"/>
      <c r="X715" s="39"/>
      <c r="Y715" s="39"/>
      <c r="Z715" s="39"/>
      <c r="AA715" s="39"/>
      <c r="AB715" s="39"/>
      <c r="AC715" s="39"/>
      <c r="AD715" s="39"/>
      <c r="AE715" s="39"/>
      <c r="AR715" s="240" t="s">
        <v>194</v>
      </c>
      <c r="AT715" s="240" t="s">
        <v>206</v>
      </c>
      <c r="AU715" s="240" t="s">
        <v>84</v>
      </c>
      <c r="AY715" s="18" t="s">
        <v>160</v>
      </c>
      <c r="BE715" s="241">
        <f>IF(N715="základní",J715,0)</f>
        <v>0</v>
      </c>
      <c r="BF715" s="241">
        <f>IF(N715="snížená",J715,0)</f>
        <v>0</v>
      </c>
      <c r="BG715" s="241">
        <f>IF(N715="zákl. přenesená",J715,0)</f>
        <v>0</v>
      </c>
      <c r="BH715" s="241">
        <f>IF(N715="sníž. přenesená",J715,0)</f>
        <v>0</v>
      </c>
      <c r="BI715" s="241">
        <f>IF(N715="nulová",J715,0)</f>
        <v>0</v>
      </c>
      <c r="BJ715" s="18" t="s">
        <v>82</v>
      </c>
      <c r="BK715" s="241">
        <f>ROUND(I715*H715,2)</f>
        <v>0</v>
      </c>
      <c r="BL715" s="18" t="s">
        <v>167</v>
      </c>
      <c r="BM715" s="240" t="s">
        <v>1271</v>
      </c>
    </row>
    <row r="716" s="2" customFormat="1" ht="16.5" customHeight="1">
      <c r="A716" s="39"/>
      <c r="B716" s="40"/>
      <c r="C716" s="229" t="s">
        <v>1272</v>
      </c>
      <c r="D716" s="229" t="s">
        <v>162</v>
      </c>
      <c r="E716" s="230" t="s">
        <v>1273</v>
      </c>
      <c r="F716" s="231" t="s">
        <v>1274</v>
      </c>
      <c r="G716" s="232" t="s">
        <v>222</v>
      </c>
      <c r="H716" s="233">
        <v>4.5</v>
      </c>
      <c r="I716" s="234"/>
      <c r="J716" s="235">
        <f>ROUND(I716*H716,2)</f>
        <v>0</v>
      </c>
      <c r="K716" s="231" t="s">
        <v>166</v>
      </c>
      <c r="L716" s="45"/>
      <c r="M716" s="236" t="s">
        <v>19</v>
      </c>
      <c r="N716" s="237" t="s">
        <v>46</v>
      </c>
      <c r="O716" s="85"/>
      <c r="P716" s="238">
        <f>O716*H716</f>
        <v>0</v>
      </c>
      <c r="Q716" s="238">
        <v>0</v>
      </c>
      <c r="R716" s="238">
        <f>Q716*H716</f>
        <v>0</v>
      </c>
      <c r="S716" s="238">
        <v>0.02</v>
      </c>
      <c r="T716" s="239">
        <f>S716*H716</f>
        <v>0.089999999999999997</v>
      </c>
      <c r="U716" s="39"/>
      <c r="V716" s="39"/>
      <c r="W716" s="39"/>
      <c r="X716" s="39"/>
      <c r="Y716" s="39"/>
      <c r="Z716" s="39"/>
      <c r="AA716" s="39"/>
      <c r="AB716" s="39"/>
      <c r="AC716" s="39"/>
      <c r="AD716" s="39"/>
      <c r="AE716" s="39"/>
      <c r="AR716" s="240" t="s">
        <v>167</v>
      </c>
      <c r="AT716" s="240" t="s">
        <v>162</v>
      </c>
      <c r="AU716" s="240" t="s">
        <v>84</v>
      </c>
      <c r="AY716" s="18" t="s">
        <v>160</v>
      </c>
      <c r="BE716" s="241">
        <f>IF(N716="základní",J716,0)</f>
        <v>0</v>
      </c>
      <c r="BF716" s="241">
        <f>IF(N716="snížená",J716,0)</f>
        <v>0</v>
      </c>
      <c r="BG716" s="241">
        <f>IF(N716="zákl. přenesená",J716,0)</f>
        <v>0</v>
      </c>
      <c r="BH716" s="241">
        <f>IF(N716="sníž. přenesená",J716,0)</f>
        <v>0</v>
      </c>
      <c r="BI716" s="241">
        <f>IF(N716="nulová",J716,0)</f>
        <v>0</v>
      </c>
      <c r="BJ716" s="18" t="s">
        <v>82</v>
      </c>
      <c r="BK716" s="241">
        <f>ROUND(I716*H716,2)</f>
        <v>0</v>
      </c>
      <c r="BL716" s="18" t="s">
        <v>167</v>
      </c>
      <c r="BM716" s="240" t="s">
        <v>1275</v>
      </c>
    </row>
    <row r="717" s="13" customFormat="1">
      <c r="A717" s="13"/>
      <c r="B717" s="242"/>
      <c r="C717" s="243"/>
      <c r="D717" s="244" t="s">
        <v>169</v>
      </c>
      <c r="E717" s="245" t="s">
        <v>19</v>
      </c>
      <c r="F717" s="246" t="s">
        <v>1276</v>
      </c>
      <c r="G717" s="243"/>
      <c r="H717" s="247">
        <v>4.5</v>
      </c>
      <c r="I717" s="248"/>
      <c r="J717" s="243"/>
      <c r="K717" s="243"/>
      <c r="L717" s="249"/>
      <c r="M717" s="250"/>
      <c r="N717" s="251"/>
      <c r="O717" s="251"/>
      <c r="P717" s="251"/>
      <c r="Q717" s="251"/>
      <c r="R717" s="251"/>
      <c r="S717" s="251"/>
      <c r="T717" s="252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53" t="s">
        <v>169</v>
      </c>
      <c r="AU717" s="253" t="s">
        <v>84</v>
      </c>
      <c r="AV717" s="13" t="s">
        <v>84</v>
      </c>
      <c r="AW717" s="13" t="s">
        <v>37</v>
      </c>
      <c r="AX717" s="13" t="s">
        <v>82</v>
      </c>
      <c r="AY717" s="253" t="s">
        <v>160</v>
      </c>
    </row>
    <row r="718" s="2" customFormat="1" ht="16.5" customHeight="1">
      <c r="A718" s="39"/>
      <c r="B718" s="40"/>
      <c r="C718" s="229" t="s">
        <v>1277</v>
      </c>
      <c r="D718" s="229" t="s">
        <v>162</v>
      </c>
      <c r="E718" s="230" t="s">
        <v>1278</v>
      </c>
      <c r="F718" s="231" t="s">
        <v>1279</v>
      </c>
      <c r="G718" s="232" t="s">
        <v>236</v>
      </c>
      <c r="H718" s="233">
        <v>1</v>
      </c>
      <c r="I718" s="234"/>
      <c r="J718" s="235">
        <f>ROUND(I718*H718,2)</f>
        <v>0</v>
      </c>
      <c r="K718" s="231" t="s">
        <v>19</v>
      </c>
      <c r="L718" s="45"/>
      <c r="M718" s="236" t="s">
        <v>19</v>
      </c>
      <c r="N718" s="237" t="s">
        <v>46</v>
      </c>
      <c r="O718" s="85"/>
      <c r="P718" s="238">
        <f>O718*H718</f>
        <v>0</v>
      </c>
      <c r="Q718" s="238">
        <v>0</v>
      </c>
      <c r="R718" s="238">
        <f>Q718*H718</f>
        <v>0</v>
      </c>
      <c r="S718" s="238">
        <v>0</v>
      </c>
      <c r="T718" s="239">
        <f>S718*H718</f>
        <v>0</v>
      </c>
      <c r="U718" s="39"/>
      <c r="V718" s="39"/>
      <c r="W718" s="39"/>
      <c r="X718" s="39"/>
      <c r="Y718" s="39"/>
      <c r="Z718" s="39"/>
      <c r="AA718" s="39"/>
      <c r="AB718" s="39"/>
      <c r="AC718" s="39"/>
      <c r="AD718" s="39"/>
      <c r="AE718" s="39"/>
      <c r="AR718" s="240" t="s">
        <v>167</v>
      </c>
      <c r="AT718" s="240" t="s">
        <v>162</v>
      </c>
      <c r="AU718" s="240" t="s">
        <v>84</v>
      </c>
      <c r="AY718" s="18" t="s">
        <v>160</v>
      </c>
      <c r="BE718" s="241">
        <f>IF(N718="základní",J718,0)</f>
        <v>0</v>
      </c>
      <c r="BF718" s="241">
        <f>IF(N718="snížená",J718,0)</f>
        <v>0</v>
      </c>
      <c r="BG718" s="241">
        <f>IF(N718="zákl. přenesená",J718,0)</f>
        <v>0</v>
      </c>
      <c r="BH718" s="241">
        <f>IF(N718="sníž. přenesená",J718,0)</f>
        <v>0</v>
      </c>
      <c r="BI718" s="241">
        <f>IF(N718="nulová",J718,0)</f>
        <v>0</v>
      </c>
      <c r="BJ718" s="18" t="s">
        <v>82</v>
      </c>
      <c r="BK718" s="241">
        <f>ROUND(I718*H718,2)</f>
        <v>0</v>
      </c>
      <c r="BL718" s="18" t="s">
        <v>167</v>
      </c>
      <c r="BM718" s="240" t="s">
        <v>1280</v>
      </c>
    </row>
    <row r="719" s="2" customFormat="1" ht="24" customHeight="1">
      <c r="A719" s="39"/>
      <c r="B719" s="40"/>
      <c r="C719" s="229" t="s">
        <v>1281</v>
      </c>
      <c r="D719" s="229" t="s">
        <v>162</v>
      </c>
      <c r="E719" s="230" t="s">
        <v>1282</v>
      </c>
      <c r="F719" s="231" t="s">
        <v>1283</v>
      </c>
      <c r="G719" s="232" t="s">
        <v>898</v>
      </c>
      <c r="H719" s="233">
        <v>2</v>
      </c>
      <c r="I719" s="234"/>
      <c r="J719" s="235">
        <f>ROUND(I719*H719,2)</f>
        <v>0</v>
      </c>
      <c r="K719" s="231" t="s">
        <v>19</v>
      </c>
      <c r="L719" s="45"/>
      <c r="M719" s="236" t="s">
        <v>19</v>
      </c>
      <c r="N719" s="237" t="s">
        <v>46</v>
      </c>
      <c r="O719" s="85"/>
      <c r="P719" s="238">
        <f>O719*H719</f>
        <v>0</v>
      </c>
      <c r="Q719" s="238">
        <v>0</v>
      </c>
      <c r="R719" s="238">
        <f>Q719*H719</f>
        <v>0</v>
      </c>
      <c r="S719" s="238">
        <v>0</v>
      </c>
      <c r="T719" s="239">
        <f>S719*H719</f>
        <v>0</v>
      </c>
      <c r="U719" s="39"/>
      <c r="V719" s="39"/>
      <c r="W719" s="39"/>
      <c r="X719" s="39"/>
      <c r="Y719" s="39"/>
      <c r="Z719" s="39"/>
      <c r="AA719" s="39"/>
      <c r="AB719" s="39"/>
      <c r="AC719" s="39"/>
      <c r="AD719" s="39"/>
      <c r="AE719" s="39"/>
      <c r="AR719" s="240" t="s">
        <v>167</v>
      </c>
      <c r="AT719" s="240" t="s">
        <v>162</v>
      </c>
      <c r="AU719" s="240" t="s">
        <v>84</v>
      </c>
      <c r="AY719" s="18" t="s">
        <v>160</v>
      </c>
      <c r="BE719" s="241">
        <f>IF(N719="základní",J719,0)</f>
        <v>0</v>
      </c>
      <c r="BF719" s="241">
        <f>IF(N719="snížená",J719,0)</f>
        <v>0</v>
      </c>
      <c r="BG719" s="241">
        <f>IF(N719="zákl. přenesená",J719,0)</f>
        <v>0</v>
      </c>
      <c r="BH719" s="241">
        <f>IF(N719="sníž. přenesená",J719,0)</f>
        <v>0</v>
      </c>
      <c r="BI719" s="241">
        <f>IF(N719="nulová",J719,0)</f>
        <v>0</v>
      </c>
      <c r="BJ719" s="18" t="s">
        <v>82</v>
      </c>
      <c r="BK719" s="241">
        <f>ROUND(I719*H719,2)</f>
        <v>0</v>
      </c>
      <c r="BL719" s="18" t="s">
        <v>167</v>
      </c>
      <c r="BM719" s="240" t="s">
        <v>1284</v>
      </c>
    </row>
    <row r="720" s="2" customFormat="1" ht="16.5" customHeight="1">
      <c r="A720" s="39"/>
      <c r="B720" s="40"/>
      <c r="C720" s="229" t="s">
        <v>1285</v>
      </c>
      <c r="D720" s="229" t="s">
        <v>162</v>
      </c>
      <c r="E720" s="230" t="s">
        <v>1286</v>
      </c>
      <c r="F720" s="231" t="s">
        <v>1287</v>
      </c>
      <c r="G720" s="232" t="s">
        <v>236</v>
      </c>
      <c r="H720" s="233">
        <v>1</v>
      </c>
      <c r="I720" s="234"/>
      <c r="J720" s="235">
        <f>ROUND(I720*H720,2)</f>
        <v>0</v>
      </c>
      <c r="K720" s="231" t="s">
        <v>19</v>
      </c>
      <c r="L720" s="45"/>
      <c r="M720" s="236" t="s">
        <v>19</v>
      </c>
      <c r="N720" s="237" t="s">
        <v>46</v>
      </c>
      <c r="O720" s="85"/>
      <c r="P720" s="238">
        <f>O720*H720</f>
        <v>0</v>
      </c>
      <c r="Q720" s="238">
        <v>0</v>
      </c>
      <c r="R720" s="238">
        <f>Q720*H720</f>
        <v>0</v>
      </c>
      <c r="S720" s="238">
        <v>0</v>
      </c>
      <c r="T720" s="239">
        <f>S720*H720</f>
        <v>0</v>
      </c>
      <c r="U720" s="39"/>
      <c r="V720" s="39"/>
      <c r="W720" s="39"/>
      <c r="X720" s="39"/>
      <c r="Y720" s="39"/>
      <c r="Z720" s="39"/>
      <c r="AA720" s="39"/>
      <c r="AB720" s="39"/>
      <c r="AC720" s="39"/>
      <c r="AD720" s="39"/>
      <c r="AE720" s="39"/>
      <c r="AR720" s="240" t="s">
        <v>167</v>
      </c>
      <c r="AT720" s="240" t="s">
        <v>162</v>
      </c>
      <c r="AU720" s="240" t="s">
        <v>84</v>
      </c>
      <c r="AY720" s="18" t="s">
        <v>160</v>
      </c>
      <c r="BE720" s="241">
        <f>IF(N720="základní",J720,0)</f>
        <v>0</v>
      </c>
      <c r="BF720" s="241">
        <f>IF(N720="snížená",J720,0)</f>
        <v>0</v>
      </c>
      <c r="BG720" s="241">
        <f>IF(N720="zákl. přenesená",J720,0)</f>
        <v>0</v>
      </c>
      <c r="BH720" s="241">
        <f>IF(N720="sníž. přenesená",J720,0)</f>
        <v>0</v>
      </c>
      <c r="BI720" s="241">
        <f>IF(N720="nulová",J720,0)</f>
        <v>0</v>
      </c>
      <c r="BJ720" s="18" t="s">
        <v>82</v>
      </c>
      <c r="BK720" s="241">
        <f>ROUND(I720*H720,2)</f>
        <v>0</v>
      </c>
      <c r="BL720" s="18" t="s">
        <v>167</v>
      </c>
      <c r="BM720" s="240" t="s">
        <v>1288</v>
      </c>
    </row>
    <row r="721" s="2" customFormat="1" ht="16.5" customHeight="1">
      <c r="A721" s="39"/>
      <c r="B721" s="40"/>
      <c r="C721" s="229" t="s">
        <v>1289</v>
      </c>
      <c r="D721" s="229" t="s">
        <v>162</v>
      </c>
      <c r="E721" s="230" t="s">
        <v>1290</v>
      </c>
      <c r="F721" s="231" t="s">
        <v>1291</v>
      </c>
      <c r="G721" s="232" t="s">
        <v>236</v>
      </c>
      <c r="H721" s="233">
        <v>1</v>
      </c>
      <c r="I721" s="234"/>
      <c r="J721" s="235">
        <f>ROUND(I721*H721,2)</f>
        <v>0</v>
      </c>
      <c r="K721" s="231" t="s">
        <v>19</v>
      </c>
      <c r="L721" s="45"/>
      <c r="M721" s="236" t="s">
        <v>19</v>
      </c>
      <c r="N721" s="237" t="s">
        <v>46</v>
      </c>
      <c r="O721" s="85"/>
      <c r="P721" s="238">
        <f>O721*H721</f>
        <v>0</v>
      </c>
      <c r="Q721" s="238">
        <v>0</v>
      </c>
      <c r="R721" s="238">
        <f>Q721*H721</f>
        <v>0</v>
      </c>
      <c r="S721" s="238">
        <v>0</v>
      </c>
      <c r="T721" s="239">
        <f>S721*H721</f>
        <v>0</v>
      </c>
      <c r="U721" s="39"/>
      <c r="V721" s="39"/>
      <c r="W721" s="39"/>
      <c r="X721" s="39"/>
      <c r="Y721" s="39"/>
      <c r="Z721" s="39"/>
      <c r="AA721" s="39"/>
      <c r="AB721" s="39"/>
      <c r="AC721" s="39"/>
      <c r="AD721" s="39"/>
      <c r="AE721" s="39"/>
      <c r="AR721" s="240" t="s">
        <v>167</v>
      </c>
      <c r="AT721" s="240" t="s">
        <v>162</v>
      </c>
      <c r="AU721" s="240" t="s">
        <v>84</v>
      </c>
      <c r="AY721" s="18" t="s">
        <v>160</v>
      </c>
      <c r="BE721" s="241">
        <f>IF(N721="základní",J721,0)</f>
        <v>0</v>
      </c>
      <c r="BF721" s="241">
        <f>IF(N721="snížená",J721,0)</f>
        <v>0</v>
      </c>
      <c r="BG721" s="241">
        <f>IF(N721="zákl. přenesená",J721,0)</f>
        <v>0</v>
      </c>
      <c r="BH721" s="241">
        <f>IF(N721="sníž. přenesená",J721,0)</f>
        <v>0</v>
      </c>
      <c r="BI721" s="241">
        <f>IF(N721="nulová",J721,0)</f>
        <v>0</v>
      </c>
      <c r="BJ721" s="18" t="s">
        <v>82</v>
      </c>
      <c r="BK721" s="241">
        <f>ROUND(I721*H721,2)</f>
        <v>0</v>
      </c>
      <c r="BL721" s="18" t="s">
        <v>167</v>
      </c>
      <c r="BM721" s="240" t="s">
        <v>1292</v>
      </c>
    </row>
    <row r="722" s="2" customFormat="1" ht="16.5" customHeight="1">
      <c r="A722" s="39"/>
      <c r="B722" s="40"/>
      <c r="C722" s="229" t="s">
        <v>1293</v>
      </c>
      <c r="D722" s="229" t="s">
        <v>162</v>
      </c>
      <c r="E722" s="230" t="s">
        <v>1294</v>
      </c>
      <c r="F722" s="231" t="s">
        <v>1295</v>
      </c>
      <c r="G722" s="232" t="s">
        <v>236</v>
      </c>
      <c r="H722" s="233">
        <v>1</v>
      </c>
      <c r="I722" s="234"/>
      <c r="J722" s="235">
        <f>ROUND(I722*H722,2)</f>
        <v>0</v>
      </c>
      <c r="K722" s="231" t="s">
        <v>19</v>
      </c>
      <c r="L722" s="45"/>
      <c r="M722" s="236" t="s">
        <v>19</v>
      </c>
      <c r="N722" s="237" t="s">
        <v>46</v>
      </c>
      <c r="O722" s="85"/>
      <c r="P722" s="238">
        <f>O722*H722</f>
        <v>0</v>
      </c>
      <c r="Q722" s="238">
        <v>0</v>
      </c>
      <c r="R722" s="238">
        <f>Q722*H722</f>
        <v>0</v>
      </c>
      <c r="S722" s="238">
        <v>0</v>
      </c>
      <c r="T722" s="239">
        <f>S722*H722</f>
        <v>0</v>
      </c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R722" s="240" t="s">
        <v>167</v>
      </c>
      <c r="AT722" s="240" t="s">
        <v>162</v>
      </c>
      <c r="AU722" s="240" t="s">
        <v>84</v>
      </c>
      <c r="AY722" s="18" t="s">
        <v>160</v>
      </c>
      <c r="BE722" s="241">
        <f>IF(N722="základní",J722,0)</f>
        <v>0</v>
      </c>
      <c r="BF722" s="241">
        <f>IF(N722="snížená",J722,0)</f>
        <v>0</v>
      </c>
      <c r="BG722" s="241">
        <f>IF(N722="zákl. přenesená",J722,0)</f>
        <v>0</v>
      </c>
      <c r="BH722" s="241">
        <f>IF(N722="sníž. přenesená",J722,0)</f>
        <v>0</v>
      </c>
      <c r="BI722" s="241">
        <f>IF(N722="nulová",J722,0)</f>
        <v>0</v>
      </c>
      <c r="BJ722" s="18" t="s">
        <v>82</v>
      </c>
      <c r="BK722" s="241">
        <f>ROUND(I722*H722,2)</f>
        <v>0</v>
      </c>
      <c r="BL722" s="18" t="s">
        <v>167</v>
      </c>
      <c r="BM722" s="240" t="s">
        <v>1296</v>
      </c>
    </row>
    <row r="723" s="2" customFormat="1" ht="16.5" customHeight="1">
      <c r="A723" s="39"/>
      <c r="B723" s="40"/>
      <c r="C723" s="229" t="s">
        <v>1297</v>
      </c>
      <c r="D723" s="229" t="s">
        <v>162</v>
      </c>
      <c r="E723" s="230" t="s">
        <v>1298</v>
      </c>
      <c r="F723" s="231" t="s">
        <v>1299</v>
      </c>
      <c r="G723" s="232" t="s">
        <v>236</v>
      </c>
      <c r="H723" s="233">
        <v>1</v>
      </c>
      <c r="I723" s="234"/>
      <c r="J723" s="235">
        <f>ROUND(I723*H723,2)</f>
        <v>0</v>
      </c>
      <c r="K723" s="231" t="s">
        <v>19</v>
      </c>
      <c r="L723" s="45"/>
      <c r="M723" s="236" t="s">
        <v>19</v>
      </c>
      <c r="N723" s="237" t="s">
        <v>46</v>
      </c>
      <c r="O723" s="85"/>
      <c r="P723" s="238">
        <f>O723*H723</f>
        <v>0</v>
      </c>
      <c r="Q723" s="238">
        <v>0</v>
      </c>
      <c r="R723" s="238">
        <f>Q723*H723</f>
        <v>0</v>
      </c>
      <c r="S723" s="238">
        <v>0</v>
      </c>
      <c r="T723" s="239">
        <f>S723*H723</f>
        <v>0</v>
      </c>
      <c r="U723" s="39"/>
      <c r="V723" s="39"/>
      <c r="W723" s="39"/>
      <c r="X723" s="39"/>
      <c r="Y723" s="39"/>
      <c r="Z723" s="39"/>
      <c r="AA723" s="39"/>
      <c r="AB723" s="39"/>
      <c r="AC723" s="39"/>
      <c r="AD723" s="39"/>
      <c r="AE723" s="39"/>
      <c r="AR723" s="240" t="s">
        <v>167</v>
      </c>
      <c r="AT723" s="240" t="s">
        <v>162</v>
      </c>
      <c r="AU723" s="240" t="s">
        <v>84</v>
      </c>
      <c r="AY723" s="18" t="s">
        <v>160</v>
      </c>
      <c r="BE723" s="241">
        <f>IF(N723="základní",J723,0)</f>
        <v>0</v>
      </c>
      <c r="BF723" s="241">
        <f>IF(N723="snížená",J723,0)</f>
        <v>0</v>
      </c>
      <c r="BG723" s="241">
        <f>IF(N723="zákl. přenesená",J723,0)</f>
        <v>0</v>
      </c>
      <c r="BH723" s="241">
        <f>IF(N723="sníž. přenesená",J723,0)</f>
        <v>0</v>
      </c>
      <c r="BI723" s="241">
        <f>IF(N723="nulová",J723,0)</f>
        <v>0</v>
      </c>
      <c r="BJ723" s="18" t="s">
        <v>82</v>
      </c>
      <c r="BK723" s="241">
        <f>ROUND(I723*H723,2)</f>
        <v>0</v>
      </c>
      <c r="BL723" s="18" t="s">
        <v>167</v>
      </c>
      <c r="BM723" s="240" t="s">
        <v>1300</v>
      </c>
    </row>
    <row r="724" s="2" customFormat="1" ht="24" customHeight="1">
      <c r="A724" s="39"/>
      <c r="B724" s="40"/>
      <c r="C724" s="229" t="s">
        <v>1301</v>
      </c>
      <c r="D724" s="229" t="s">
        <v>162</v>
      </c>
      <c r="E724" s="230" t="s">
        <v>1302</v>
      </c>
      <c r="F724" s="231" t="s">
        <v>1303</v>
      </c>
      <c r="G724" s="232" t="s">
        <v>236</v>
      </c>
      <c r="H724" s="233">
        <v>11</v>
      </c>
      <c r="I724" s="234"/>
      <c r="J724" s="235">
        <f>ROUND(I724*H724,2)</f>
        <v>0</v>
      </c>
      <c r="K724" s="231" t="s">
        <v>19</v>
      </c>
      <c r="L724" s="45"/>
      <c r="M724" s="236" t="s">
        <v>19</v>
      </c>
      <c r="N724" s="237" t="s">
        <v>46</v>
      </c>
      <c r="O724" s="85"/>
      <c r="P724" s="238">
        <f>O724*H724</f>
        <v>0</v>
      </c>
      <c r="Q724" s="238">
        <v>0</v>
      </c>
      <c r="R724" s="238">
        <f>Q724*H724</f>
        <v>0</v>
      </c>
      <c r="S724" s="238">
        <v>0</v>
      </c>
      <c r="T724" s="239">
        <f>S724*H724</f>
        <v>0</v>
      </c>
      <c r="U724" s="39"/>
      <c r="V724" s="39"/>
      <c r="W724" s="39"/>
      <c r="X724" s="39"/>
      <c r="Y724" s="39"/>
      <c r="Z724" s="39"/>
      <c r="AA724" s="39"/>
      <c r="AB724" s="39"/>
      <c r="AC724" s="39"/>
      <c r="AD724" s="39"/>
      <c r="AE724" s="39"/>
      <c r="AR724" s="240" t="s">
        <v>167</v>
      </c>
      <c r="AT724" s="240" t="s">
        <v>162</v>
      </c>
      <c r="AU724" s="240" t="s">
        <v>84</v>
      </c>
      <c r="AY724" s="18" t="s">
        <v>160</v>
      </c>
      <c r="BE724" s="241">
        <f>IF(N724="základní",J724,0)</f>
        <v>0</v>
      </c>
      <c r="BF724" s="241">
        <f>IF(N724="snížená",J724,0)</f>
        <v>0</v>
      </c>
      <c r="BG724" s="241">
        <f>IF(N724="zákl. přenesená",J724,0)</f>
        <v>0</v>
      </c>
      <c r="BH724" s="241">
        <f>IF(N724="sníž. přenesená",J724,0)</f>
        <v>0</v>
      </c>
      <c r="BI724" s="241">
        <f>IF(N724="nulová",J724,0)</f>
        <v>0</v>
      </c>
      <c r="BJ724" s="18" t="s">
        <v>82</v>
      </c>
      <c r="BK724" s="241">
        <f>ROUND(I724*H724,2)</f>
        <v>0</v>
      </c>
      <c r="BL724" s="18" t="s">
        <v>167</v>
      </c>
      <c r="BM724" s="240" t="s">
        <v>1304</v>
      </c>
    </row>
    <row r="725" s="2" customFormat="1" ht="24" customHeight="1">
      <c r="A725" s="39"/>
      <c r="B725" s="40"/>
      <c r="C725" s="229" t="s">
        <v>1305</v>
      </c>
      <c r="D725" s="229" t="s">
        <v>162</v>
      </c>
      <c r="E725" s="230" t="s">
        <v>1306</v>
      </c>
      <c r="F725" s="231" t="s">
        <v>1307</v>
      </c>
      <c r="G725" s="232" t="s">
        <v>898</v>
      </c>
      <c r="H725" s="233">
        <v>1</v>
      </c>
      <c r="I725" s="234"/>
      <c r="J725" s="235">
        <f>ROUND(I725*H725,2)</f>
        <v>0</v>
      </c>
      <c r="K725" s="231" t="s">
        <v>19</v>
      </c>
      <c r="L725" s="45"/>
      <c r="M725" s="236" t="s">
        <v>19</v>
      </c>
      <c r="N725" s="237" t="s">
        <v>46</v>
      </c>
      <c r="O725" s="85"/>
      <c r="P725" s="238">
        <f>O725*H725</f>
        <v>0</v>
      </c>
      <c r="Q725" s="238">
        <v>0</v>
      </c>
      <c r="R725" s="238">
        <f>Q725*H725</f>
        <v>0</v>
      </c>
      <c r="S725" s="238">
        <v>0</v>
      </c>
      <c r="T725" s="239">
        <f>S725*H725</f>
        <v>0</v>
      </c>
      <c r="U725" s="39"/>
      <c r="V725" s="39"/>
      <c r="W725" s="39"/>
      <c r="X725" s="39"/>
      <c r="Y725" s="39"/>
      <c r="Z725" s="39"/>
      <c r="AA725" s="39"/>
      <c r="AB725" s="39"/>
      <c r="AC725" s="39"/>
      <c r="AD725" s="39"/>
      <c r="AE725" s="39"/>
      <c r="AR725" s="240" t="s">
        <v>167</v>
      </c>
      <c r="AT725" s="240" t="s">
        <v>162</v>
      </c>
      <c r="AU725" s="240" t="s">
        <v>84</v>
      </c>
      <c r="AY725" s="18" t="s">
        <v>160</v>
      </c>
      <c r="BE725" s="241">
        <f>IF(N725="základní",J725,0)</f>
        <v>0</v>
      </c>
      <c r="BF725" s="241">
        <f>IF(N725="snížená",J725,0)</f>
        <v>0</v>
      </c>
      <c r="BG725" s="241">
        <f>IF(N725="zákl. přenesená",J725,0)</f>
        <v>0</v>
      </c>
      <c r="BH725" s="241">
        <f>IF(N725="sníž. přenesená",J725,0)</f>
        <v>0</v>
      </c>
      <c r="BI725" s="241">
        <f>IF(N725="nulová",J725,0)</f>
        <v>0</v>
      </c>
      <c r="BJ725" s="18" t="s">
        <v>82</v>
      </c>
      <c r="BK725" s="241">
        <f>ROUND(I725*H725,2)</f>
        <v>0</v>
      </c>
      <c r="BL725" s="18" t="s">
        <v>167</v>
      </c>
      <c r="BM725" s="240" t="s">
        <v>1308</v>
      </c>
    </row>
    <row r="726" s="2" customFormat="1" ht="24" customHeight="1">
      <c r="A726" s="39"/>
      <c r="B726" s="40"/>
      <c r="C726" s="229" t="s">
        <v>1309</v>
      </c>
      <c r="D726" s="229" t="s">
        <v>162</v>
      </c>
      <c r="E726" s="230" t="s">
        <v>1310</v>
      </c>
      <c r="F726" s="231" t="s">
        <v>1311</v>
      </c>
      <c r="G726" s="232" t="s">
        <v>236</v>
      </c>
      <c r="H726" s="233">
        <v>4</v>
      </c>
      <c r="I726" s="234"/>
      <c r="J726" s="235">
        <f>ROUND(I726*H726,2)</f>
        <v>0</v>
      </c>
      <c r="K726" s="231" t="s">
        <v>19</v>
      </c>
      <c r="L726" s="45"/>
      <c r="M726" s="236" t="s">
        <v>19</v>
      </c>
      <c r="N726" s="237" t="s">
        <v>46</v>
      </c>
      <c r="O726" s="85"/>
      <c r="P726" s="238">
        <f>O726*H726</f>
        <v>0</v>
      </c>
      <c r="Q726" s="238">
        <v>0</v>
      </c>
      <c r="R726" s="238">
        <f>Q726*H726</f>
        <v>0</v>
      </c>
      <c r="S726" s="238">
        <v>0</v>
      </c>
      <c r="T726" s="239">
        <f>S726*H726</f>
        <v>0</v>
      </c>
      <c r="U726" s="39"/>
      <c r="V726" s="39"/>
      <c r="W726" s="39"/>
      <c r="X726" s="39"/>
      <c r="Y726" s="39"/>
      <c r="Z726" s="39"/>
      <c r="AA726" s="39"/>
      <c r="AB726" s="39"/>
      <c r="AC726" s="39"/>
      <c r="AD726" s="39"/>
      <c r="AE726" s="39"/>
      <c r="AR726" s="240" t="s">
        <v>167</v>
      </c>
      <c r="AT726" s="240" t="s">
        <v>162</v>
      </c>
      <c r="AU726" s="240" t="s">
        <v>84</v>
      </c>
      <c r="AY726" s="18" t="s">
        <v>160</v>
      </c>
      <c r="BE726" s="241">
        <f>IF(N726="základní",J726,0)</f>
        <v>0</v>
      </c>
      <c r="BF726" s="241">
        <f>IF(N726="snížená",J726,0)</f>
        <v>0</v>
      </c>
      <c r="BG726" s="241">
        <f>IF(N726="zákl. přenesená",J726,0)</f>
        <v>0</v>
      </c>
      <c r="BH726" s="241">
        <f>IF(N726="sníž. přenesená",J726,0)</f>
        <v>0</v>
      </c>
      <c r="BI726" s="241">
        <f>IF(N726="nulová",J726,0)</f>
        <v>0</v>
      </c>
      <c r="BJ726" s="18" t="s">
        <v>82</v>
      </c>
      <c r="BK726" s="241">
        <f>ROUND(I726*H726,2)</f>
        <v>0</v>
      </c>
      <c r="BL726" s="18" t="s">
        <v>167</v>
      </c>
      <c r="BM726" s="240" t="s">
        <v>1312</v>
      </c>
    </row>
    <row r="727" s="2" customFormat="1" ht="24" customHeight="1">
      <c r="A727" s="39"/>
      <c r="B727" s="40"/>
      <c r="C727" s="229" t="s">
        <v>1313</v>
      </c>
      <c r="D727" s="229" t="s">
        <v>162</v>
      </c>
      <c r="E727" s="230" t="s">
        <v>1314</v>
      </c>
      <c r="F727" s="231" t="s">
        <v>1315</v>
      </c>
      <c r="G727" s="232" t="s">
        <v>236</v>
      </c>
      <c r="H727" s="233">
        <v>12</v>
      </c>
      <c r="I727" s="234"/>
      <c r="J727" s="235">
        <f>ROUND(I727*H727,2)</f>
        <v>0</v>
      </c>
      <c r="K727" s="231" t="s">
        <v>19</v>
      </c>
      <c r="L727" s="45"/>
      <c r="M727" s="236" t="s">
        <v>19</v>
      </c>
      <c r="N727" s="237" t="s">
        <v>46</v>
      </c>
      <c r="O727" s="85"/>
      <c r="P727" s="238">
        <f>O727*H727</f>
        <v>0</v>
      </c>
      <c r="Q727" s="238">
        <v>0</v>
      </c>
      <c r="R727" s="238">
        <f>Q727*H727</f>
        <v>0</v>
      </c>
      <c r="S727" s="238">
        <v>0</v>
      </c>
      <c r="T727" s="239">
        <f>S727*H727</f>
        <v>0</v>
      </c>
      <c r="U727" s="39"/>
      <c r="V727" s="39"/>
      <c r="W727" s="39"/>
      <c r="X727" s="39"/>
      <c r="Y727" s="39"/>
      <c r="Z727" s="39"/>
      <c r="AA727" s="39"/>
      <c r="AB727" s="39"/>
      <c r="AC727" s="39"/>
      <c r="AD727" s="39"/>
      <c r="AE727" s="39"/>
      <c r="AR727" s="240" t="s">
        <v>167</v>
      </c>
      <c r="AT727" s="240" t="s">
        <v>162</v>
      </c>
      <c r="AU727" s="240" t="s">
        <v>84</v>
      </c>
      <c r="AY727" s="18" t="s">
        <v>160</v>
      </c>
      <c r="BE727" s="241">
        <f>IF(N727="základní",J727,0)</f>
        <v>0</v>
      </c>
      <c r="BF727" s="241">
        <f>IF(N727="snížená",J727,0)</f>
        <v>0</v>
      </c>
      <c r="BG727" s="241">
        <f>IF(N727="zákl. přenesená",J727,0)</f>
        <v>0</v>
      </c>
      <c r="BH727" s="241">
        <f>IF(N727="sníž. přenesená",J727,0)</f>
        <v>0</v>
      </c>
      <c r="BI727" s="241">
        <f>IF(N727="nulová",J727,0)</f>
        <v>0</v>
      </c>
      <c r="BJ727" s="18" t="s">
        <v>82</v>
      </c>
      <c r="BK727" s="241">
        <f>ROUND(I727*H727,2)</f>
        <v>0</v>
      </c>
      <c r="BL727" s="18" t="s">
        <v>167</v>
      </c>
      <c r="BM727" s="240" t="s">
        <v>1316</v>
      </c>
    </row>
    <row r="728" s="2" customFormat="1" ht="24" customHeight="1">
      <c r="A728" s="39"/>
      <c r="B728" s="40"/>
      <c r="C728" s="229" t="s">
        <v>1317</v>
      </c>
      <c r="D728" s="229" t="s">
        <v>162</v>
      </c>
      <c r="E728" s="230" t="s">
        <v>1318</v>
      </c>
      <c r="F728" s="231" t="s">
        <v>1319</v>
      </c>
      <c r="G728" s="232" t="s">
        <v>236</v>
      </c>
      <c r="H728" s="233">
        <v>1</v>
      </c>
      <c r="I728" s="234"/>
      <c r="J728" s="235">
        <f>ROUND(I728*H728,2)</f>
        <v>0</v>
      </c>
      <c r="K728" s="231" t="s">
        <v>19</v>
      </c>
      <c r="L728" s="45"/>
      <c r="M728" s="236" t="s">
        <v>19</v>
      </c>
      <c r="N728" s="237" t="s">
        <v>46</v>
      </c>
      <c r="O728" s="85"/>
      <c r="P728" s="238">
        <f>O728*H728</f>
        <v>0</v>
      </c>
      <c r="Q728" s="238">
        <v>0</v>
      </c>
      <c r="R728" s="238">
        <f>Q728*H728</f>
        <v>0</v>
      </c>
      <c r="S728" s="238">
        <v>0</v>
      </c>
      <c r="T728" s="239">
        <f>S728*H728</f>
        <v>0</v>
      </c>
      <c r="U728" s="39"/>
      <c r="V728" s="39"/>
      <c r="W728" s="39"/>
      <c r="X728" s="39"/>
      <c r="Y728" s="39"/>
      <c r="Z728" s="39"/>
      <c r="AA728" s="39"/>
      <c r="AB728" s="39"/>
      <c r="AC728" s="39"/>
      <c r="AD728" s="39"/>
      <c r="AE728" s="39"/>
      <c r="AR728" s="240" t="s">
        <v>167</v>
      </c>
      <c r="AT728" s="240" t="s">
        <v>162</v>
      </c>
      <c r="AU728" s="240" t="s">
        <v>84</v>
      </c>
      <c r="AY728" s="18" t="s">
        <v>160</v>
      </c>
      <c r="BE728" s="241">
        <f>IF(N728="základní",J728,0)</f>
        <v>0</v>
      </c>
      <c r="BF728" s="241">
        <f>IF(N728="snížená",J728,0)</f>
        <v>0</v>
      </c>
      <c r="BG728" s="241">
        <f>IF(N728="zákl. přenesená",J728,0)</f>
        <v>0</v>
      </c>
      <c r="BH728" s="241">
        <f>IF(N728="sníž. přenesená",J728,0)</f>
        <v>0</v>
      </c>
      <c r="BI728" s="241">
        <f>IF(N728="nulová",J728,0)</f>
        <v>0</v>
      </c>
      <c r="BJ728" s="18" t="s">
        <v>82</v>
      </c>
      <c r="BK728" s="241">
        <f>ROUND(I728*H728,2)</f>
        <v>0</v>
      </c>
      <c r="BL728" s="18" t="s">
        <v>167</v>
      </c>
      <c r="BM728" s="240" t="s">
        <v>1320</v>
      </c>
    </row>
    <row r="729" s="2" customFormat="1" ht="24" customHeight="1">
      <c r="A729" s="39"/>
      <c r="B729" s="40"/>
      <c r="C729" s="229" t="s">
        <v>1321</v>
      </c>
      <c r="D729" s="229" t="s">
        <v>162</v>
      </c>
      <c r="E729" s="230" t="s">
        <v>1322</v>
      </c>
      <c r="F729" s="231" t="s">
        <v>1323</v>
      </c>
      <c r="G729" s="232" t="s">
        <v>236</v>
      </c>
      <c r="H729" s="233">
        <v>6</v>
      </c>
      <c r="I729" s="234"/>
      <c r="J729" s="235">
        <f>ROUND(I729*H729,2)</f>
        <v>0</v>
      </c>
      <c r="K729" s="231" t="s">
        <v>19</v>
      </c>
      <c r="L729" s="45"/>
      <c r="M729" s="236" t="s">
        <v>19</v>
      </c>
      <c r="N729" s="237" t="s">
        <v>46</v>
      </c>
      <c r="O729" s="85"/>
      <c r="P729" s="238">
        <f>O729*H729</f>
        <v>0</v>
      </c>
      <c r="Q729" s="238">
        <v>0</v>
      </c>
      <c r="R729" s="238">
        <f>Q729*H729</f>
        <v>0</v>
      </c>
      <c r="S729" s="238">
        <v>0</v>
      </c>
      <c r="T729" s="239">
        <f>S729*H729</f>
        <v>0</v>
      </c>
      <c r="U729" s="39"/>
      <c r="V729" s="39"/>
      <c r="W729" s="39"/>
      <c r="X729" s="39"/>
      <c r="Y729" s="39"/>
      <c r="Z729" s="39"/>
      <c r="AA729" s="39"/>
      <c r="AB729" s="39"/>
      <c r="AC729" s="39"/>
      <c r="AD729" s="39"/>
      <c r="AE729" s="39"/>
      <c r="AR729" s="240" t="s">
        <v>167</v>
      </c>
      <c r="AT729" s="240" t="s">
        <v>162</v>
      </c>
      <c r="AU729" s="240" t="s">
        <v>84</v>
      </c>
      <c r="AY729" s="18" t="s">
        <v>160</v>
      </c>
      <c r="BE729" s="241">
        <f>IF(N729="základní",J729,0)</f>
        <v>0</v>
      </c>
      <c r="BF729" s="241">
        <f>IF(N729="snížená",J729,0)</f>
        <v>0</v>
      </c>
      <c r="BG729" s="241">
        <f>IF(N729="zákl. přenesená",J729,0)</f>
        <v>0</v>
      </c>
      <c r="BH729" s="241">
        <f>IF(N729="sníž. přenesená",J729,0)</f>
        <v>0</v>
      </c>
      <c r="BI729" s="241">
        <f>IF(N729="nulová",J729,0)</f>
        <v>0</v>
      </c>
      <c r="BJ729" s="18" t="s">
        <v>82</v>
      </c>
      <c r="BK729" s="241">
        <f>ROUND(I729*H729,2)</f>
        <v>0</v>
      </c>
      <c r="BL729" s="18" t="s">
        <v>167</v>
      </c>
      <c r="BM729" s="240" t="s">
        <v>1324</v>
      </c>
    </row>
    <row r="730" s="2" customFormat="1" ht="24" customHeight="1">
      <c r="A730" s="39"/>
      <c r="B730" s="40"/>
      <c r="C730" s="229" t="s">
        <v>1325</v>
      </c>
      <c r="D730" s="229" t="s">
        <v>162</v>
      </c>
      <c r="E730" s="230" t="s">
        <v>1326</v>
      </c>
      <c r="F730" s="231" t="s">
        <v>1327</v>
      </c>
      <c r="G730" s="232" t="s">
        <v>236</v>
      </c>
      <c r="H730" s="233">
        <v>1</v>
      </c>
      <c r="I730" s="234"/>
      <c r="J730" s="235">
        <f>ROUND(I730*H730,2)</f>
        <v>0</v>
      </c>
      <c r="K730" s="231" t="s">
        <v>19</v>
      </c>
      <c r="L730" s="45"/>
      <c r="M730" s="236" t="s">
        <v>19</v>
      </c>
      <c r="N730" s="237" t="s">
        <v>46</v>
      </c>
      <c r="O730" s="85"/>
      <c r="P730" s="238">
        <f>O730*H730</f>
        <v>0</v>
      </c>
      <c r="Q730" s="238">
        <v>0</v>
      </c>
      <c r="R730" s="238">
        <f>Q730*H730</f>
        <v>0</v>
      </c>
      <c r="S730" s="238">
        <v>0</v>
      </c>
      <c r="T730" s="239">
        <f>S730*H730</f>
        <v>0</v>
      </c>
      <c r="U730" s="39"/>
      <c r="V730" s="39"/>
      <c r="W730" s="39"/>
      <c r="X730" s="39"/>
      <c r="Y730" s="39"/>
      <c r="Z730" s="39"/>
      <c r="AA730" s="39"/>
      <c r="AB730" s="39"/>
      <c r="AC730" s="39"/>
      <c r="AD730" s="39"/>
      <c r="AE730" s="39"/>
      <c r="AR730" s="240" t="s">
        <v>167</v>
      </c>
      <c r="AT730" s="240" t="s">
        <v>162</v>
      </c>
      <c r="AU730" s="240" t="s">
        <v>84</v>
      </c>
      <c r="AY730" s="18" t="s">
        <v>160</v>
      </c>
      <c r="BE730" s="241">
        <f>IF(N730="základní",J730,0)</f>
        <v>0</v>
      </c>
      <c r="BF730" s="241">
        <f>IF(N730="snížená",J730,0)</f>
        <v>0</v>
      </c>
      <c r="BG730" s="241">
        <f>IF(N730="zákl. přenesená",J730,0)</f>
        <v>0</v>
      </c>
      <c r="BH730" s="241">
        <f>IF(N730="sníž. přenesená",J730,0)</f>
        <v>0</v>
      </c>
      <c r="BI730" s="241">
        <f>IF(N730="nulová",J730,0)</f>
        <v>0</v>
      </c>
      <c r="BJ730" s="18" t="s">
        <v>82</v>
      </c>
      <c r="BK730" s="241">
        <f>ROUND(I730*H730,2)</f>
        <v>0</v>
      </c>
      <c r="BL730" s="18" t="s">
        <v>167</v>
      </c>
      <c r="BM730" s="240" t="s">
        <v>1328</v>
      </c>
    </row>
    <row r="731" s="2" customFormat="1" ht="24" customHeight="1">
      <c r="A731" s="39"/>
      <c r="B731" s="40"/>
      <c r="C731" s="229" t="s">
        <v>1329</v>
      </c>
      <c r="D731" s="229" t="s">
        <v>162</v>
      </c>
      <c r="E731" s="230" t="s">
        <v>1330</v>
      </c>
      <c r="F731" s="231" t="s">
        <v>1331</v>
      </c>
      <c r="G731" s="232" t="s">
        <v>236</v>
      </c>
      <c r="H731" s="233">
        <v>1</v>
      </c>
      <c r="I731" s="234"/>
      <c r="J731" s="235">
        <f>ROUND(I731*H731,2)</f>
        <v>0</v>
      </c>
      <c r="K731" s="231" t="s">
        <v>19</v>
      </c>
      <c r="L731" s="45"/>
      <c r="M731" s="236" t="s">
        <v>19</v>
      </c>
      <c r="N731" s="237" t="s">
        <v>46</v>
      </c>
      <c r="O731" s="85"/>
      <c r="P731" s="238">
        <f>O731*H731</f>
        <v>0</v>
      </c>
      <c r="Q731" s="238">
        <v>0</v>
      </c>
      <c r="R731" s="238">
        <f>Q731*H731</f>
        <v>0</v>
      </c>
      <c r="S731" s="238">
        <v>0</v>
      </c>
      <c r="T731" s="239">
        <f>S731*H731</f>
        <v>0</v>
      </c>
      <c r="U731" s="39"/>
      <c r="V731" s="39"/>
      <c r="W731" s="39"/>
      <c r="X731" s="39"/>
      <c r="Y731" s="39"/>
      <c r="Z731" s="39"/>
      <c r="AA731" s="39"/>
      <c r="AB731" s="39"/>
      <c r="AC731" s="39"/>
      <c r="AD731" s="39"/>
      <c r="AE731" s="39"/>
      <c r="AR731" s="240" t="s">
        <v>167</v>
      </c>
      <c r="AT731" s="240" t="s">
        <v>162</v>
      </c>
      <c r="AU731" s="240" t="s">
        <v>84</v>
      </c>
      <c r="AY731" s="18" t="s">
        <v>160</v>
      </c>
      <c r="BE731" s="241">
        <f>IF(N731="základní",J731,0)</f>
        <v>0</v>
      </c>
      <c r="BF731" s="241">
        <f>IF(N731="snížená",J731,0)</f>
        <v>0</v>
      </c>
      <c r="BG731" s="241">
        <f>IF(N731="zákl. přenesená",J731,0)</f>
        <v>0</v>
      </c>
      <c r="BH731" s="241">
        <f>IF(N731="sníž. přenesená",J731,0)</f>
        <v>0</v>
      </c>
      <c r="BI731" s="241">
        <f>IF(N731="nulová",J731,0)</f>
        <v>0</v>
      </c>
      <c r="BJ731" s="18" t="s">
        <v>82</v>
      </c>
      <c r="BK731" s="241">
        <f>ROUND(I731*H731,2)</f>
        <v>0</v>
      </c>
      <c r="BL731" s="18" t="s">
        <v>167</v>
      </c>
      <c r="BM731" s="240" t="s">
        <v>1332</v>
      </c>
    </row>
    <row r="732" s="2" customFormat="1" ht="24" customHeight="1">
      <c r="A732" s="39"/>
      <c r="B732" s="40"/>
      <c r="C732" s="229" t="s">
        <v>1333</v>
      </c>
      <c r="D732" s="229" t="s">
        <v>162</v>
      </c>
      <c r="E732" s="230" t="s">
        <v>1334</v>
      </c>
      <c r="F732" s="231" t="s">
        <v>1335</v>
      </c>
      <c r="G732" s="232" t="s">
        <v>236</v>
      </c>
      <c r="H732" s="233">
        <v>1</v>
      </c>
      <c r="I732" s="234"/>
      <c r="J732" s="235">
        <f>ROUND(I732*H732,2)</f>
        <v>0</v>
      </c>
      <c r="K732" s="231" t="s">
        <v>19</v>
      </c>
      <c r="L732" s="45"/>
      <c r="M732" s="236" t="s">
        <v>19</v>
      </c>
      <c r="N732" s="237" t="s">
        <v>46</v>
      </c>
      <c r="O732" s="85"/>
      <c r="P732" s="238">
        <f>O732*H732</f>
        <v>0</v>
      </c>
      <c r="Q732" s="238">
        <v>0</v>
      </c>
      <c r="R732" s="238">
        <f>Q732*H732</f>
        <v>0</v>
      </c>
      <c r="S732" s="238">
        <v>0</v>
      </c>
      <c r="T732" s="239">
        <f>S732*H732</f>
        <v>0</v>
      </c>
      <c r="U732" s="39"/>
      <c r="V732" s="39"/>
      <c r="W732" s="39"/>
      <c r="X732" s="39"/>
      <c r="Y732" s="39"/>
      <c r="Z732" s="39"/>
      <c r="AA732" s="39"/>
      <c r="AB732" s="39"/>
      <c r="AC732" s="39"/>
      <c r="AD732" s="39"/>
      <c r="AE732" s="39"/>
      <c r="AR732" s="240" t="s">
        <v>167</v>
      </c>
      <c r="AT732" s="240" t="s">
        <v>162</v>
      </c>
      <c r="AU732" s="240" t="s">
        <v>84</v>
      </c>
      <c r="AY732" s="18" t="s">
        <v>160</v>
      </c>
      <c r="BE732" s="241">
        <f>IF(N732="základní",J732,0)</f>
        <v>0</v>
      </c>
      <c r="BF732" s="241">
        <f>IF(N732="snížená",J732,0)</f>
        <v>0</v>
      </c>
      <c r="BG732" s="241">
        <f>IF(N732="zákl. přenesená",J732,0)</f>
        <v>0</v>
      </c>
      <c r="BH732" s="241">
        <f>IF(N732="sníž. přenesená",J732,0)</f>
        <v>0</v>
      </c>
      <c r="BI732" s="241">
        <f>IF(N732="nulová",J732,0)</f>
        <v>0</v>
      </c>
      <c r="BJ732" s="18" t="s">
        <v>82</v>
      </c>
      <c r="BK732" s="241">
        <f>ROUND(I732*H732,2)</f>
        <v>0</v>
      </c>
      <c r="BL732" s="18" t="s">
        <v>167</v>
      </c>
      <c r="BM732" s="240" t="s">
        <v>1336</v>
      </c>
    </row>
    <row r="733" s="2" customFormat="1" ht="24" customHeight="1">
      <c r="A733" s="39"/>
      <c r="B733" s="40"/>
      <c r="C733" s="229" t="s">
        <v>1337</v>
      </c>
      <c r="D733" s="229" t="s">
        <v>162</v>
      </c>
      <c r="E733" s="230" t="s">
        <v>1338</v>
      </c>
      <c r="F733" s="231" t="s">
        <v>1339</v>
      </c>
      <c r="G733" s="232" t="s">
        <v>236</v>
      </c>
      <c r="H733" s="233">
        <v>1</v>
      </c>
      <c r="I733" s="234"/>
      <c r="J733" s="235">
        <f>ROUND(I733*H733,2)</f>
        <v>0</v>
      </c>
      <c r="K733" s="231" t="s">
        <v>19</v>
      </c>
      <c r="L733" s="45"/>
      <c r="M733" s="236" t="s">
        <v>19</v>
      </c>
      <c r="N733" s="237" t="s">
        <v>46</v>
      </c>
      <c r="O733" s="85"/>
      <c r="P733" s="238">
        <f>O733*H733</f>
        <v>0</v>
      </c>
      <c r="Q733" s="238">
        <v>0</v>
      </c>
      <c r="R733" s="238">
        <f>Q733*H733</f>
        <v>0</v>
      </c>
      <c r="S733" s="238">
        <v>0</v>
      </c>
      <c r="T733" s="239">
        <f>S733*H733</f>
        <v>0</v>
      </c>
      <c r="U733" s="39"/>
      <c r="V733" s="39"/>
      <c r="W733" s="39"/>
      <c r="X733" s="39"/>
      <c r="Y733" s="39"/>
      <c r="Z733" s="39"/>
      <c r="AA733" s="39"/>
      <c r="AB733" s="39"/>
      <c r="AC733" s="39"/>
      <c r="AD733" s="39"/>
      <c r="AE733" s="39"/>
      <c r="AR733" s="240" t="s">
        <v>167</v>
      </c>
      <c r="AT733" s="240" t="s">
        <v>162</v>
      </c>
      <c r="AU733" s="240" t="s">
        <v>84</v>
      </c>
      <c r="AY733" s="18" t="s">
        <v>160</v>
      </c>
      <c r="BE733" s="241">
        <f>IF(N733="základní",J733,0)</f>
        <v>0</v>
      </c>
      <c r="BF733" s="241">
        <f>IF(N733="snížená",J733,0)</f>
        <v>0</v>
      </c>
      <c r="BG733" s="241">
        <f>IF(N733="zákl. přenesená",J733,0)</f>
        <v>0</v>
      </c>
      <c r="BH733" s="241">
        <f>IF(N733="sníž. přenesená",J733,0)</f>
        <v>0</v>
      </c>
      <c r="BI733" s="241">
        <f>IF(N733="nulová",J733,0)</f>
        <v>0</v>
      </c>
      <c r="BJ733" s="18" t="s">
        <v>82</v>
      </c>
      <c r="BK733" s="241">
        <f>ROUND(I733*H733,2)</f>
        <v>0</v>
      </c>
      <c r="BL733" s="18" t="s">
        <v>167</v>
      </c>
      <c r="BM733" s="240" t="s">
        <v>1340</v>
      </c>
    </row>
    <row r="734" s="2" customFormat="1" ht="24" customHeight="1">
      <c r="A734" s="39"/>
      <c r="B734" s="40"/>
      <c r="C734" s="229" t="s">
        <v>1341</v>
      </c>
      <c r="D734" s="229" t="s">
        <v>162</v>
      </c>
      <c r="E734" s="230" t="s">
        <v>1342</v>
      </c>
      <c r="F734" s="231" t="s">
        <v>1343</v>
      </c>
      <c r="G734" s="232" t="s">
        <v>236</v>
      </c>
      <c r="H734" s="233">
        <v>1</v>
      </c>
      <c r="I734" s="234"/>
      <c r="J734" s="235">
        <f>ROUND(I734*H734,2)</f>
        <v>0</v>
      </c>
      <c r="K734" s="231" t="s">
        <v>19</v>
      </c>
      <c r="L734" s="45"/>
      <c r="M734" s="236" t="s">
        <v>19</v>
      </c>
      <c r="N734" s="237" t="s">
        <v>46</v>
      </c>
      <c r="O734" s="85"/>
      <c r="P734" s="238">
        <f>O734*H734</f>
        <v>0</v>
      </c>
      <c r="Q734" s="238">
        <v>0</v>
      </c>
      <c r="R734" s="238">
        <f>Q734*H734</f>
        <v>0</v>
      </c>
      <c r="S734" s="238">
        <v>0</v>
      </c>
      <c r="T734" s="239">
        <f>S734*H734</f>
        <v>0</v>
      </c>
      <c r="U734" s="39"/>
      <c r="V734" s="39"/>
      <c r="W734" s="39"/>
      <c r="X734" s="39"/>
      <c r="Y734" s="39"/>
      <c r="Z734" s="39"/>
      <c r="AA734" s="39"/>
      <c r="AB734" s="39"/>
      <c r="AC734" s="39"/>
      <c r="AD734" s="39"/>
      <c r="AE734" s="39"/>
      <c r="AR734" s="240" t="s">
        <v>167</v>
      </c>
      <c r="AT734" s="240" t="s">
        <v>162</v>
      </c>
      <c r="AU734" s="240" t="s">
        <v>84</v>
      </c>
      <c r="AY734" s="18" t="s">
        <v>160</v>
      </c>
      <c r="BE734" s="241">
        <f>IF(N734="základní",J734,0)</f>
        <v>0</v>
      </c>
      <c r="BF734" s="241">
        <f>IF(N734="snížená",J734,0)</f>
        <v>0</v>
      </c>
      <c r="BG734" s="241">
        <f>IF(N734="zákl. přenesená",J734,0)</f>
        <v>0</v>
      </c>
      <c r="BH734" s="241">
        <f>IF(N734="sníž. přenesená",J734,0)</f>
        <v>0</v>
      </c>
      <c r="BI734" s="241">
        <f>IF(N734="nulová",J734,0)</f>
        <v>0</v>
      </c>
      <c r="BJ734" s="18" t="s">
        <v>82</v>
      </c>
      <c r="BK734" s="241">
        <f>ROUND(I734*H734,2)</f>
        <v>0</v>
      </c>
      <c r="BL734" s="18" t="s">
        <v>167</v>
      </c>
      <c r="BM734" s="240" t="s">
        <v>1344</v>
      </c>
    </row>
    <row r="735" s="2" customFormat="1" ht="36" customHeight="1">
      <c r="A735" s="39"/>
      <c r="B735" s="40"/>
      <c r="C735" s="229" t="s">
        <v>1345</v>
      </c>
      <c r="D735" s="229" t="s">
        <v>162</v>
      </c>
      <c r="E735" s="230" t="s">
        <v>1346</v>
      </c>
      <c r="F735" s="231" t="s">
        <v>1347</v>
      </c>
      <c r="G735" s="232" t="s">
        <v>236</v>
      </c>
      <c r="H735" s="233">
        <v>1</v>
      </c>
      <c r="I735" s="234"/>
      <c r="J735" s="235">
        <f>ROUND(I735*H735,2)</f>
        <v>0</v>
      </c>
      <c r="K735" s="231" t="s">
        <v>19</v>
      </c>
      <c r="L735" s="45"/>
      <c r="M735" s="236" t="s">
        <v>19</v>
      </c>
      <c r="N735" s="237" t="s">
        <v>46</v>
      </c>
      <c r="O735" s="85"/>
      <c r="P735" s="238">
        <f>O735*H735</f>
        <v>0</v>
      </c>
      <c r="Q735" s="238">
        <v>0</v>
      </c>
      <c r="R735" s="238">
        <f>Q735*H735</f>
        <v>0</v>
      </c>
      <c r="S735" s="238">
        <v>0</v>
      </c>
      <c r="T735" s="239">
        <f>S735*H735</f>
        <v>0</v>
      </c>
      <c r="U735" s="39"/>
      <c r="V735" s="39"/>
      <c r="W735" s="39"/>
      <c r="X735" s="39"/>
      <c r="Y735" s="39"/>
      <c r="Z735" s="39"/>
      <c r="AA735" s="39"/>
      <c r="AB735" s="39"/>
      <c r="AC735" s="39"/>
      <c r="AD735" s="39"/>
      <c r="AE735" s="39"/>
      <c r="AR735" s="240" t="s">
        <v>167</v>
      </c>
      <c r="AT735" s="240" t="s">
        <v>162</v>
      </c>
      <c r="AU735" s="240" t="s">
        <v>84</v>
      </c>
      <c r="AY735" s="18" t="s">
        <v>160</v>
      </c>
      <c r="BE735" s="241">
        <f>IF(N735="základní",J735,0)</f>
        <v>0</v>
      </c>
      <c r="BF735" s="241">
        <f>IF(N735="snížená",J735,0)</f>
        <v>0</v>
      </c>
      <c r="BG735" s="241">
        <f>IF(N735="zákl. přenesená",J735,0)</f>
        <v>0</v>
      </c>
      <c r="BH735" s="241">
        <f>IF(N735="sníž. přenesená",J735,0)</f>
        <v>0</v>
      </c>
      <c r="BI735" s="241">
        <f>IF(N735="nulová",J735,0)</f>
        <v>0</v>
      </c>
      <c r="BJ735" s="18" t="s">
        <v>82</v>
      </c>
      <c r="BK735" s="241">
        <f>ROUND(I735*H735,2)</f>
        <v>0</v>
      </c>
      <c r="BL735" s="18" t="s">
        <v>167</v>
      </c>
      <c r="BM735" s="240" t="s">
        <v>1348</v>
      </c>
    </row>
    <row r="736" s="2" customFormat="1" ht="24" customHeight="1">
      <c r="A736" s="39"/>
      <c r="B736" s="40"/>
      <c r="C736" s="229" t="s">
        <v>1349</v>
      </c>
      <c r="D736" s="229" t="s">
        <v>162</v>
      </c>
      <c r="E736" s="230" t="s">
        <v>1350</v>
      </c>
      <c r="F736" s="231" t="s">
        <v>1351</v>
      </c>
      <c r="G736" s="232" t="s">
        <v>236</v>
      </c>
      <c r="H736" s="233">
        <v>1</v>
      </c>
      <c r="I736" s="234"/>
      <c r="J736" s="235">
        <f>ROUND(I736*H736,2)</f>
        <v>0</v>
      </c>
      <c r="K736" s="231" t="s">
        <v>19</v>
      </c>
      <c r="L736" s="45"/>
      <c r="M736" s="236" t="s">
        <v>19</v>
      </c>
      <c r="N736" s="237" t="s">
        <v>46</v>
      </c>
      <c r="O736" s="85"/>
      <c r="P736" s="238">
        <f>O736*H736</f>
        <v>0</v>
      </c>
      <c r="Q736" s="238">
        <v>0</v>
      </c>
      <c r="R736" s="238">
        <f>Q736*H736</f>
        <v>0</v>
      </c>
      <c r="S736" s="238">
        <v>0</v>
      </c>
      <c r="T736" s="239">
        <f>S736*H736</f>
        <v>0</v>
      </c>
      <c r="U736" s="39"/>
      <c r="V736" s="39"/>
      <c r="W736" s="39"/>
      <c r="X736" s="39"/>
      <c r="Y736" s="39"/>
      <c r="Z736" s="39"/>
      <c r="AA736" s="39"/>
      <c r="AB736" s="39"/>
      <c r="AC736" s="39"/>
      <c r="AD736" s="39"/>
      <c r="AE736" s="39"/>
      <c r="AR736" s="240" t="s">
        <v>167</v>
      </c>
      <c r="AT736" s="240" t="s">
        <v>162</v>
      </c>
      <c r="AU736" s="240" t="s">
        <v>84</v>
      </c>
      <c r="AY736" s="18" t="s">
        <v>160</v>
      </c>
      <c r="BE736" s="241">
        <f>IF(N736="základní",J736,0)</f>
        <v>0</v>
      </c>
      <c r="BF736" s="241">
        <f>IF(N736="snížená",J736,0)</f>
        <v>0</v>
      </c>
      <c r="BG736" s="241">
        <f>IF(N736="zákl. přenesená",J736,0)</f>
        <v>0</v>
      </c>
      <c r="BH736" s="241">
        <f>IF(N736="sníž. přenesená",J736,0)</f>
        <v>0</v>
      </c>
      <c r="BI736" s="241">
        <f>IF(N736="nulová",J736,0)</f>
        <v>0</v>
      </c>
      <c r="BJ736" s="18" t="s">
        <v>82</v>
      </c>
      <c r="BK736" s="241">
        <f>ROUND(I736*H736,2)</f>
        <v>0</v>
      </c>
      <c r="BL736" s="18" t="s">
        <v>167</v>
      </c>
      <c r="BM736" s="240" t="s">
        <v>1352</v>
      </c>
    </row>
    <row r="737" s="2" customFormat="1" ht="24" customHeight="1">
      <c r="A737" s="39"/>
      <c r="B737" s="40"/>
      <c r="C737" s="229" t="s">
        <v>1353</v>
      </c>
      <c r="D737" s="229" t="s">
        <v>162</v>
      </c>
      <c r="E737" s="230" t="s">
        <v>1354</v>
      </c>
      <c r="F737" s="231" t="s">
        <v>1355</v>
      </c>
      <c r="G737" s="232" t="s">
        <v>236</v>
      </c>
      <c r="H737" s="233">
        <v>1</v>
      </c>
      <c r="I737" s="234"/>
      <c r="J737" s="235">
        <f>ROUND(I737*H737,2)</f>
        <v>0</v>
      </c>
      <c r="K737" s="231" t="s">
        <v>19</v>
      </c>
      <c r="L737" s="45"/>
      <c r="M737" s="236" t="s">
        <v>19</v>
      </c>
      <c r="N737" s="237" t="s">
        <v>46</v>
      </c>
      <c r="O737" s="85"/>
      <c r="P737" s="238">
        <f>O737*H737</f>
        <v>0</v>
      </c>
      <c r="Q737" s="238">
        <v>0</v>
      </c>
      <c r="R737" s="238">
        <f>Q737*H737</f>
        <v>0</v>
      </c>
      <c r="S737" s="238">
        <v>0</v>
      </c>
      <c r="T737" s="239">
        <f>S737*H737</f>
        <v>0</v>
      </c>
      <c r="U737" s="39"/>
      <c r="V737" s="39"/>
      <c r="W737" s="39"/>
      <c r="X737" s="39"/>
      <c r="Y737" s="39"/>
      <c r="Z737" s="39"/>
      <c r="AA737" s="39"/>
      <c r="AB737" s="39"/>
      <c r="AC737" s="39"/>
      <c r="AD737" s="39"/>
      <c r="AE737" s="39"/>
      <c r="AR737" s="240" t="s">
        <v>167</v>
      </c>
      <c r="AT737" s="240" t="s">
        <v>162</v>
      </c>
      <c r="AU737" s="240" t="s">
        <v>84</v>
      </c>
      <c r="AY737" s="18" t="s">
        <v>160</v>
      </c>
      <c r="BE737" s="241">
        <f>IF(N737="základní",J737,0)</f>
        <v>0</v>
      </c>
      <c r="BF737" s="241">
        <f>IF(N737="snížená",J737,0)</f>
        <v>0</v>
      </c>
      <c r="BG737" s="241">
        <f>IF(N737="zákl. přenesená",J737,0)</f>
        <v>0</v>
      </c>
      <c r="BH737" s="241">
        <f>IF(N737="sníž. přenesená",J737,0)</f>
        <v>0</v>
      </c>
      <c r="BI737" s="241">
        <f>IF(N737="nulová",J737,0)</f>
        <v>0</v>
      </c>
      <c r="BJ737" s="18" t="s">
        <v>82</v>
      </c>
      <c r="BK737" s="241">
        <f>ROUND(I737*H737,2)</f>
        <v>0</v>
      </c>
      <c r="BL737" s="18" t="s">
        <v>167</v>
      </c>
      <c r="BM737" s="240" t="s">
        <v>1356</v>
      </c>
    </row>
    <row r="738" s="2" customFormat="1" ht="24" customHeight="1">
      <c r="A738" s="39"/>
      <c r="B738" s="40"/>
      <c r="C738" s="229" t="s">
        <v>1357</v>
      </c>
      <c r="D738" s="229" t="s">
        <v>162</v>
      </c>
      <c r="E738" s="230" t="s">
        <v>1358</v>
      </c>
      <c r="F738" s="231" t="s">
        <v>1359</v>
      </c>
      <c r="G738" s="232" t="s">
        <v>898</v>
      </c>
      <c r="H738" s="233">
        <v>1</v>
      </c>
      <c r="I738" s="234"/>
      <c r="J738" s="235">
        <f>ROUND(I738*H738,2)</f>
        <v>0</v>
      </c>
      <c r="K738" s="231" t="s">
        <v>19</v>
      </c>
      <c r="L738" s="45"/>
      <c r="M738" s="236" t="s">
        <v>19</v>
      </c>
      <c r="N738" s="237" t="s">
        <v>46</v>
      </c>
      <c r="O738" s="85"/>
      <c r="P738" s="238">
        <f>O738*H738</f>
        <v>0</v>
      </c>
      <c r="Q738" s="238">
        <v>0</v>
      </c>
      <c r="R738" s="238">
        <f>Q738*H738</f>
        <v>0</v>
      </c>
      <c r="S738" s="238">
        <v>0</v>
      </c>
      <c r="T738" s="239">
        <f>S738*H738</f>
        <v>0</v>
      </c>
      <c r="U738" s="39"/>
      <c r="V738" s="39"/>
      <c r="W738" s="39"/>
      <c r="X738" s="39"/>
      <c r="Y738" s="39"/>
      <c r="Z738" s="39"/>
      <c r="AA738" s="39"/>
      <c r="AB738" s="39"/>
      <c r="AC738" s="39"/>
      <c r="AD738" s="39"/>
      <c r="AE738" s="39"/>
      <c r="AR738" s="240" t="s">
        <v>167</v>
      </c>
      <c r="AT738" s="240" t="s">
        <v>162</v>
      </c>
      <c r="AU738" s="240" t="s">
        <v>84</v>
      </c>
      <c r="AY738" s="18" t="s">
        <v>160</v>
      </c>
      <c r="BE738" s="241">
        <f>IF(N738="základní",J738,0)</f>
        <v>0</v>
      </c>
      <c r="BF738" s="241">
        <f>IF(N738="snížená",J738,0)</f>
        <v>0</v>
      </c>
      <c r="BG738" s="241">
        <f>IF(N738="zákl. přenesená",J738,0)</f>
        <v>0</v>
      </c>
      <c r="BH738" s="241">
        <f>IF(N738="sníž. přenesená",J738,0)</f>
        <v>0</v>
      </c>
      <c r="BI738" s="241">
        <f>IF(N738="nulová",J738,0)</f>
        <v>0</v>
      </c>
      <c r="BJ738" s="18" t="s">
        <v>82</v>
      </c>
      <c r="BK738" s="241">
        <f>ROUND(I738*H738,2)</f>
        <v>0</v>
      </c>
      <c r="BL738" s="18" t="s">
        <v>167</v>
      </c>
      <c r="BM738" s="240" t="s">
        <v>1360</v>
      </c>
    </row>
    <row r="739" s="2" customFormat="1" ht="24" customHeight="1">
      <c r="A739" s="39"/>
      <c r="B739" s="40"/>
      <c r="C739" s="229" t="s">
        <v>1361</v>
      </c>
      <c r="D739" s="229" t="s">
        <v>162</v>
      </c>
      <c r="E739" s="230" t="s">
        <v>1362</v>
      </c>
      <c r="F739" s="231" t="s">
        <v>1363</v>
      </c>
      <c r="G739" s="232" t="s">
        <v>898</v>
      </c>
      <c r="H739" s="233">
        <v>2</v>
      </c>
      <c r="I739" s="234"/>
      <c r="J739" s="235">
        <f>ROUND(I739*H739,2)</f>
        <v>0</v>
      </c>
      <c r="K739" s="231" t="s">
        <v>19</v>
      </c>
      <c r="L739" s="45"/>
      <c r="M739" s="236" t="s">
        <v>19</v>
      </c>
      <c r="N739" s="237" t="s">
        <v>46</v>
      </c>
      <c r="O739" s="85"/>
      <c r="P739" s="238">
        <f>O739*H739</f>
        <v>0</v>
      </c>
      <c r="Q739" s="238">
        <v>0</v>
      </c>
      <c r="R739" s="238">
        <f>Q739*H739</f>
        <v>0</v>
      </c>
      <c r="S739" s="238">
        <v>0</v>
      </c>
      <c r="T739" s="239">
        <f>S739*H739</f>
        <v>0</v>
      </c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R739" s="240" t="s">
        <v>167</v>
      </c>
      <c r="AT739" s="240" t="s">
        <v>162</v>
      </c>
      <c r="AU739" s="240" t="s">
        <v>84</v>
      </c>
      <c r="AY739" s="18" t="s">
        <v>160</v>
      </c>
      <c r="BE739" s="241">
        <f>IF(N739="základní",J739,0)</f>
        <v>0</v>
      </c>
      <c r="BF739" s="241">
        <f>IF(N739="snížená",J739,0)</f>
        <v>0</v>
      </c>
      <c r="BG739" s="241">
        <f>IF(N739="zákl. přenesená",J739,0)</f>
        <v>0</v>
      </c>
      <c r="BH739" s="241">
        <f>IF(N739="sníž. přenesená",J739,0)</f>
        <v>0</v>
      </c>
      <c r="BI739" s="241">
        <f>IF(N739="nulová",J739,0)</f>
        <v>0</v>
      </c>
      <c r="BJ739" s="18" t="s">
        <v>82</v>
      </c>
      <c r="BK739" s="241">
        <f>ROUND(I739*H739,2)</f>
        <v>0</v>
      </c>
      <c r="BL739" s="18" t="s">
        <v>167</v>
      </c>
      <c r="BM739" s="240" t="s">
        <v>1364</v>
      </c>
    </row>
    <row r="740" s="2" customFormat="1" ht="16.5" customHeight="1">
      <c r="A740" s="39"/>
      <c r="B740" s="40"/>
      <c r="C740" s="229" t="s">
        <v>1365</v>
      </c>
      <c r="D740" s="229" t="s">
        <v>162</v>
      </c>
      <c r="E740" s="230" t="s">
        <v>1366</v>
      </c>
      <c r="F740" s="231" t="s">
        <v>1367</v>
      </c>
      <c r="G740" s="232" t="s">
        <v>898</v>
      </c>
      <c r="H740" s="233">
        <v>1</v>
      </c>
      <c r="I740" s="234"/>
      <c r="J740" s="235">
        <f>ROUND(I740*H740,2)</f>
        <v>0</v>
      </c>
      <c r="K740" s="231" t="s">
        <v>19</v>
      </c>
      <c r="L740" s="45"/>
      <c r="M740" s="236" t="s">
        <v>19</v>
      </c>
      <c r="N740" s="237" t="s">
        <v>46</v>
      </c>
      <c r="O740" s="85"/>
      <c r="P740" s="238">
        <f>O740*H740</f>
        <v>0</v>
      </c>
      <c r="Q740" s="238">
        <v>0</v>
      </c>
      <c r="R740" s="238">
        <f>Q740*H740</f>
        <v>0</v>
      </c>
      <c r="S740" s="238">
        <v>0</v>
      </c>
      <c r="T740" s="239">
        <f>S740*H740</f>
        <v>0</v>
      </c>
      <c r="U740" s="39"/>
      <c r="V740" s="39"/>
      <c r="W740" s="39"/>
      <c r="X740" s="39"/>
      <c r="Y740" s="39"/>
      <c r="Z740" s="39"/>
      <c r="AA740" s="39"/>
      <c r="AB740" s="39"/>
      <c r="AC740" s="39"/>
      <c r="AD740" s="39"/>
      <c r="AE740" s="39"/>
      <c r="AR740" s="240" t="s">
        <v>167</v>
      </c>
      <c r="AT740" s="240" t="s">
        <v>162</v>
      </c>
      <c r="AU740" s="240" t="s">
        <v>84</v>
      </c>
      <c r="AY740" s="18" t="s">
        <v>160</v>
      </c>
      <c r="BE740" s="241">
        <f>IF(N740="základní",J740,0)</f>
        <v>0</v>
      </c>
      <c r="BF740" s="241">
        <f>IF(N740="snížená",J740,0)</f>
        <v>0</v>
      </c>
      <c r="BG740" s="241">
        <f>IF(N740="zákl. přenesená",J740,0)</f>
        <v>0</v>
      </c>
      <c r="BH740" s="241">
        <f>IF(N740="sníž. přenesená",J740,0)</f>
        <v>0</v>
      </c>
      <c r="BI740" s="241">
        <f>IF(N740="nulová",J740,0)</f>
        <v>0</v>
      </c>
      <c r="BJ740" s="18" t="s">
        <v>82</v>
      </c>
      <c r="BK740" s="241">
        <f>ROUND(I740*H740,2)</f>
        <v>0</v>
      </c>
      <c r="BL740" s="18" t="s">
        <v>167</v>
      </c>
      <c r="BM740" s="240" t="s">
        <v>1368</v>
      </c>
    </row>
    <row r="741" s="13" customFormat="1">
      <c r="A741" s="13"/>
      <c r="B741" s="242"/>
      <c r="C741" s="243"/>
      <c r="D741" s="244" t="s">
        <v>169</v>
      </c>
      <c r="E741" s="245" t="s">
        <v>19</v>
      </c>
      <c r="F741" s="246" t="s">
        <v>1369</v>
      </c>
      <c r="G741" s="243"/>
      <c r="H741" s="247">
        <v>1</v>
      </c>
      <c r="I741" s="248"/>
      <c r="J741" s="243"/>
      <c r="K741" s="243"/>
      <c r="L741" s="249"/>
      <c r="M741" s="250"/>
      <c r="N741" s="251"/>
      <c r="O741" s="251"/>
      <c r="P741" s="251"/>
      <c r="Q741" s="251"/>
      <c r="R741" s="251"/>
      <c r="S741" s="251"/>
      <c r="T741" s="252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53" t="s">
        <v>169</v>
      </c>
      <c r="AU741" s="253" t="s">
        <v>84</v>
      </c>
      <c r="AV741" s="13" t="s">
        <v>84</v>
      </c>
      <c r="AW741" s="13" t="s">
        <v>37</v>
      </c>
      <c r="AX741" s="13" t="s">
        <v>82</v>
      </c>
      <c r="AY741" s="253" t="s">
        <v>160</v>
      </c>
    </row>
    <row r="742" s="2" customFormat="1" ht="24" customHeight="1">
      <c r="A742" s="39"/>
      <c r="B742" s="40"/>
      <c r="C742" s="229" t="s">
        <v>1370</v>
      </c>
      <c r="D742" s="229" t="s">
        <v>162</v>
      </c>
      <c r="E742" s="230" t="s">
        <v>1371</v>
      </c>
      <c r="F742" s="231" t="s">
        <v>1372</v>
      </c>
      <c r="G742" s="232" t="s">
        <v>1373</v>
      </c>
      <c r="H742" s="233">
        <v>88</v>
      </c>
      <c r="I742" s="234"/>
      <c r="J742" s="235">
        <f>ROUND(I742*H742,2)</f>
        <v>0</v>
      </c>
      <c r="K742" s="231" t="s">
        <v>166</v>
      </c>
      <c r="L742" s="45"/>
      <c r="M742" s="236" t="s">
        <v>19</v>
      </c>
      <c r="N742" s="237" t="s">
        <v>46</v>
      </c>
      <c r="O742" s="85"/>
      <c r="P742" s="238">
        <f>O742*H742</f>
        <v>0</v>
      </c>
      <c r="Q742" s="238">
        <v>0</v>
      </c>
      <c r="R742" s="238">
        <f>Q742*H742</f>
        <v>0</v>
      </c>
      <c r="S742" s="238">
        <v>0.001</v>
      </c>
      <c r="T742" s="239">
        <f>S742*H742</f>
        <v>0.087999999999999995</v>
      </c>
      <c r="U742" s="39"/>
      <c r="V742" s="39"/>
      <c r="W742" s="39"/>
      <c r="X742" s="39"/>
      <c r="Y742" s="39"/>
      <c r="Z742" s="39"/>
      <c r="AA742" s="39"/>
      <c r="AB742" s="39"/>
      <c r="AC742" s="39"/>
      <c r="AD742" s="39"/>
      <c r="AE742" s="39"/>
      <c r="AR742" s="240" t="s">
        <v>167</v>
      </c>
      <c r="AT742" s="240" t="s">
        <v>162</v>
      </c>
      <c r="AU742" s="240" t="s">
        <v>84</v>
      </c>
      <c r="AY742" s="18" t="s">
        <v>160</v>
      </c>
      <c r="BE742" s="241">
        <f>IF(N742="základní",J742,0)</f>
        <v>0</v>
      </c>
      <c r="BF742" s="241">
        <f>IF(N742="snížená",J742,0)</f>
        <v>0</v>
      </c>
      <c r="BG742" s="241">
        <f>IF(N742="zákl. přenesená",J742,0)</f>
        <v>0</v>
      </c>
      <c r="BH742" s="241">
        <f>IF(N742="sníž. přenesená",J742,0)</f>
        <v>0</v>
      </c>
      <c r="BI742" s="241">
        <f>IF(N742="nulová",J742,0)</f>
        <v>0</v>
      </c>
      <c r="BJ742" s="18" t="s">
        <v>82</v>
      </c>
      <c r="BK742" s="241">
        <f>ROUND(I742*H742,2)</f>
        <v>0</v>
      </c>
      <c r="BL742" s="18" t="s">
        <v>167</v>
      </c>
      <c r="BM742" s="240" t="s">
        <v>1374</v>
      </c>
    </row>
    <row r="743" s="13" customFormat="1">
      <c r="A743" s="13"/>
      <c r="B743" s="242"/>
      <c r="C743" s="243"/>
      <c r="D743" s="244" t="s">
        <v>169</v>
      </c>
      <c r="E743" s="245" t="s">
        <v>19</v>
      </c>
      <c r="F743" s="246" t="s">
        <v>1375</v>
      </c>
      <c r="G743" s="243"/>
      <c r="H743" s="247">
        <v>53</v>
      </c>
      <c r="I743" s="248"/>
      <c r="J743" s="243"/>
      <c r="K743" s="243"/>
      <c r="L743" s="249"/>
      <c r="M743" s="250"/>
      <c r="N743" s="251"/>
      <c r="O743" s="251"/>
      <c r="P743" s="251"/>
      <c r="Q743" s="251"/>
      <c r="R743" s="251"/>
      <c r="S743" s="251"/>
      <c r="T743" s="252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53" t="s">
        <v>169</v>
      </c>
      <c r="AU743" s="253" t="s">
        <v>84</v>
      </c>
      <c r="AV743" s="13" t="s">
        <v>84</v>
      </c>
      <c r="AW743" s="13" t="s">
        <v>37</v>
      </c>
      <c r="AX743" s="13" t="s">
        <v>75</v>
      </c>
      <c r="AY743" s="253" t="s">
        <v>160</v>
      </c>
    </row>
    <row r="744" s="13" customFormat="1">
      <c r="A744" s="13"/>
      <c r="B744" s="242"/>
      <c r="C744" s="243"/>
      <c r="D744" s="244" t="s">
        <v>169</v>
      </c>
      <c r="E744" s="245" t="s">
        <v>19</v>
      </c>
      <c r="F744" s="246" t="s">
        <v>1376</v>
      </c>
      <c r="G744" s="243"/>
      <c r="H744" s="247">
        <v>20</v>
      </c>
      <c r="I744" s="248"/>
      <c r="J744" s="243"/>
      <c r="K744" s="243"/>
      <c r="L744" s="249"/>
      <c r="M744" s="250"/>
      <c r="N744" s="251"/>
      <c r="O744" s="251"/>
      <c r="P744" s="251"/>
      <c r="Q744" s="251"/>
      <c r="R744" s="251"/>
      <c r="S744" s="251"/>
      <c r="T744" s="252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53" t="s">
        <v>169</v>
      </c>
      <c r="AU744" s="253" t="s">
        <v>84</v>
      </c>
      <c r="AV744" s="13" t="s">
        <v>84</v>
      </c>
      <c r="AW744" s="13" t="s">
        <v>37</v>
      </c>
      <c r="AX744" s="13" t="s">
        <v>75</v>
      </c>
      <c r="AY744" s="253" t="s">
        <v>160</v>
      </c>
    </row>
    <row r="745" s="13" customFormat="1">
      <c r="A745" s="13"/>
      <c r="B745" s="242"/>
      <c r="C745" s="243"/>
      <c r="D745" s="244" t="s">
        <v>169</v>
      </c>
      <c r="E745" s="245" t="s">
        <v>19</v>
      </c>
      <c r="F745" s="246" t="s">
        <v>1377</v>
      </c>
      <c r="G745" s="243"/>
      <c r="H745" s="247">
        <v>15</v>
      </c>
      <c r="I745" s="248"/>
      <c r="J745" s="243"/>
      <c r="K745" s="243"/>
      <c r="L745" s="249"/>
      <c r="M745" s="250"/>
      <c r="N745" s="251"/>
      <c r="O745" s="251"/>
      <c r="P745" s="251"/>
      <c r="Q745" s="251"/>
      <c r="R745" s="251"/>
      <c r="S745" s="251"/>
      <c r="T745" s="252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53" t="s">
        <v>169</v>
      </c>
      <c r="AU745" s="253" t="s">
        <v>84</v>
      </c>
      <c r="AV745" s="13" t="s">
        <v>84</v>
      </c>
      <c r="AW745" s="13" t="s">
        <v>37</v>
      </c>
      <c r="AX745" s="13" t="s">
        <v>75</v>
      </c>
      <c r="AY745" s="253" t="s">
        <v>160</v>
      </c>
    </row>
    <row r="746" s="14" customFormat="1">
      <c r="A746" s="14"/>
      <c r="B746" s="264"/>
      <c r="C746" s="265"/>
      <c r="D746" s="244" t="s">
        <v>169</v>
      </c>
      <c r="E746" s="266" t="s">
        <v>19</v>
      </c>
      <c r="F746" s="267" t="s">
        <v>226</v>
      </c>
      <c r="G746" s="265"/>
      <c r="H746" s="268">
        <v>88</v>
      </c>
      <c r="I746" s="269"/>
      <c r="J746" s="265"/>
      <c r="K746" s="265"/>
      <c r="L746" s="270"/>
      <c r="M746" s="271"/>
      <c r="N746" s="272"/>
      <c r="O746" s="272"/>
      <c r="P746" s="272"/>
      <c r="Q746" s="272"/>
      <c r="R746" s="272"/>
      <c r="S746" s="272"/>
      <c r="T746" s="273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74" t="s">
        <v>169</v>
      </c>
      <c r="AU746" s="274" t="s">
        <v>84</v>
      </c>
      <c r="AV746" s="14" t="s">
        <v>167</v>
      </c>
      <c r="AW746" s="14" t="s">
        <v>37</v>
      </c>
      <c r="AX746" s="14" t="s">
        <v>82</v>
      </c>
      <c r="AY746" s="274" t="s">
        <v>160</v>
      </c>
    </row>
    <row r="747" s="2" customFormat="1" ht="48" customHeight="1">
      <c r="A747" s="39"/>
      <c r="B747" s="40"/>
      <c r="C747" s="229" t="s">
        <v>1378</v>
      </c>
      <c r="D747" s="229" t="s">
        <v>162</v>
      </c>
      <c r="E747" s="230" t="s">
        <v>1379</v>
      </c>
      <c r="F747" s="231" t="s">
        <v>1380</v>
      </c>
      <c r="G747" s="232" t="s">
        <v>197</v>
      </c>
      <c r="H747" s="233">
        <v>0.38</v>
      </c>
      <c r="I747" s="234"/>
      <c r="J747" s="235">
        <f>ROUND(I747*H747,2)</f>
        <v>0</v>
      </c>
      <c r="K747" s="231" t="s">
        <v>166</v>
      </c>
      <c r="L747" s="45"/>
      <c r="M747" s="236" t="s">
        <v>19</v>
      </c>
      <c r="N747" s="237" t="s">
        <v>46</v>
      </c>
      <c r="O747" s="85"/>
      <c r="P747" s="238">
        <f>O747*H747</f>
        <v>0</v>
      </c>
      <c r="Q747" s="238">
        <v>0</v>
      </c>
      <c r="R747" s="238">
        <f>Q747*H747</f>
        <v>0</v>
      </c>
      <c r="S747" s="238">
        <v>0</v>
      </c>
      <c r="T747" s="239">
        <f>S747*H747</f>
        <v>0</v>
      </c>
      <c r="U747" s="39"/>
      <c r="V747" s="39"/>
      <c r="W747" s="39"/>
      <c r="X747" s="39"/>
      <c r="Y747" s="39"/>
      <c r="Z747" s="39"/>
      <c r="AA747" s="39"/>
      <c r="AB747" s="39"/>
      <c r="AC747" s="39"/>
      <c r="AD747" s="39"/>
      <c r="AE747" s="39"/>
      <c r="AR747" s="240" t="s">
        <v>167</v>
      </c>
      <c r="AT747" s="240" t="s">
        <v>162</v>
      </c>
      <c r="AU747" s="240" t="s">
        <v>84</v>
      </c>
      <c r="AY747" s="18" t="s">
        <v>160</v>
      </c>
      <c r="BE747" s="241">
        <f>IF(N747="základní",J747,0)</f>
        <v>0</v>
      </c>
      <c r="BF747" s="241">
        <f>IF(N747="snížená",J747,0)</f>
        <v>0</v>
      </c>
      <c r="BG747" s="241">
        <f>IF(N747="zákl. přenesená",J747,0)</f>
        <v>0</v>
      </c>
      <c r="BH747" s="241">
        <f>IF(N747="sníž. přenesená",J747,0)</f>
        <v>0</v>
      </c>
      <c r="BI747" s="241">
        <f>IF(N747="nulová",J747,0)</f>
        <v>0</v>
      </c>
      <c r="BJ747" s="18" t="s">
        <v>82</v>
      </c>
      <c r="BK747" s="241">
        <f>ROUND(I747*H747,2)</f>
        <v>0</v>
      </c>
      <c r="BL747" s="18" t="s">
        <v>167</v>
      </c>
      <c r="BM747" s="240" t="s">
        <v>1381</v>
      </c>
    </row>
    <row r="748" s="12" customFormat="1" ht="22.8" customHeight="1">
      <c r="A748" s="12"/>
      <c r="B748" s="213"/>
      <c r="C748" s="214"/>
      <c r="D748" s="215" t="s">
        <v>74</v>
      </c>
      <c r="E748" s="227" t="s">
        <v>1382</v>
      </c>
      <c r="F748" s="227" t="s">
        <v>1383</v>
      </c>
      <c r="G748" s="214"/>
      <c r="H748" s="214"/>
      <c r="I748" s="217"/>
      <c r="J748" s="228">
        <f>BK748</f>
        <v>0</v>
      </c>
      <c r="K748" s="214"/>
      <c r="L748" s="219"/>
      <c r="M748" s="220"/>
      <c r="N748" s="221"/>
      <c r="O748" s="221"/>
      <c r="P748" s="222">
        <f>SUM(P749:P792)</f>
        <v>0</v>
      </c>
      <c r="Q748" s="221"/>
      <c r="R748" s="222">
        <f>SUM(R749:R792)</f>
        <v>0.37876359999999998</v>
      </c>
      <c r="S748" s="221"/>
      <c r="T748" s="223">
        <f>SUM(T749:T792)</f>
        <v>0</v>
      </c>
      <c r="U748" s="12"/>
      <c r="V748" s="12"/>
      <c r="W748" s="12"/>
      <c r="X748" s="12"/>
      <c r="Y748" s="12"/>
      <c r="Z748" s="12"/>
      <c r="AA748" s="12"/>
      <c r="AB748" s="12"/>
      <c r="AC748" s="12"/>
      <c r="AD748" s="12"/>
      <c r="AE748" s="12"/>
      <c r="AR748" s="224" t="s">
        <v>82</v>
      </c>
      <c r="AT748" s="225" t="s">
        <v>74</v>
      </c>
      <c r="AU748" s="225" t="s">
        <v>82</v>
      </c>
      <c r="AY748" s="224" t="s">
        <v>160</v>
      </c>
      <c r="BK748" s="226">
        <f>SUM(BK749:BK792)</f>
        <v>0</v>
      </c>
    </row>
    <row r="749" s="2" customFormat="1" ht="24" customHeight="1">
      <c r="A749" s="39"/>
      <c r="B749" s="40"/>
      <c r="C749" s="229" t="s">
        <v>1384</v>
      </c>
      <c r="D749" s="229" t="s">
        <v>162</v>
      </c>
      <c r="E749" s="230" t="s">
        <v>1385</v>
      </c>
      <c r="F749" s="231" t="s">
        <v>1386</v>
      </c>
      <c r="G749" s="232" t="s">
        <v>222</v>
      </c>
      <c r="H749" s="233">
        <v>43.380000000000003</v>
      </c>
      <c r="I749" s="234"/>
      <c r="J749" s="235">
        <f>ROUND(I749*H749,2)</f>
        <v>0</v>
      </c>
      <c r="K749" s="231" t="s">
        <v>166</v>
      </c>
      <c r="L749" s="45"/>
      <c r="M749" s="236" t="s">
        <v>19</v>
      </c>
      <c r="N749" s="237" t="s">
        <v>46</v>
      </c>
      <c r="O749" s="85"/>
      <c r="P749" s="238">
        <f>O749*H749</f>
        <v>0</v>
      </c>
      <c r="Q749" s="238">
        <v>0</v>
      </c>
      <c r="R749" s="238">
        <f>Q749*H749</f>
        <v>0</v>
      </c>
      <c r="S749" s="238">
        <v>0</v>
      </c>
      <c r="T749" s="239">
        <f>S749*H749</f>
        <v>0</v>
      </c>
      <c r="U749" s="39"/>
      <c r="V749" s="39"/>
      <c r="W749" s="39"/>
      <c r="X749" s="39"/>
      <c r="Y749" s="39"/>
      <c r="Z749" s="39"/>
      <c r="AA749" s="39"/>
      <c r="AB749" s="39"/>
      <c r="AC749" s="39"/>
      <c r="AD749" s="39"/>
      <c r="AE749" s="39"/>
      <c r="AR749" s="240" t="s">
        <v>167</v>
      </c>
      <c r="AT749" s="240" t="s">
        <v>162</v>
      </c>
      <c r="AU749" s="240" t="s">
        <v>84</v>
      </c>
      <c r="AY749" s="18" t="s">
        <v>160</v>
      </c>
      <c r="BE749" s="241">
        <f>IF(N749="základní",J749,0)</f>
        <v>0</v>
      </c>
      <c r="BF749" s="241">
        <f>IF(N749="snížená",J749,0)</f>
        <v>0</v>
      </c>
      <c r="BG749" s="241">
        <f>IF(N749="zákl. přenesená",J749,0)</f>
        <v>0</v>
      </c>
      <c r="BH749" s="241">
        <f>IF(N749="sníž. přenesená",J749,0)</f>
        <v>0</v>
      </c>
      <c r="BI749" s="241">
        <f>IF(N749="nulová",J749,0)</f>
        <v>0</v>
      </c>
      <c r="BJ749" s="18" t="s">
        <v>82</v>
      </c>
      <c r="BK749" s="241">
        <f>ROUND(I749*H749,2)</f>
        <v>0</v>
      </c>
      <c r="BL749" s="18" t="s">
        <v>167</v>
      </c>
      <c r="BM749" s="240" t="s">
        <v>1387</v>
      </c>
    </row>
    <row r="750" s="13" customFormat="1">
      <c r="A750" s="13"/>
      <c r="B750" s="242"/>
      <c r="C750" s="243"/>
      <c r="D750" s="244" t="s">
        <v>169</v>
      </c>
      <c r="E750" s="245" t="s">
        <v>19</v>
      </c>
      <c r="F750" s="246" t="s">
        <v>1388</v>
      </c>
      <c r="G750" s="243"/>
      <c r="H750" s="247">
        <v>43.380000000000003</v>
      </c>
      <c r="I750" s="248"/>
      <c r="J750" s="243"/>
      <c r="K750" s="243"/>
      <c r="L750" s="249"/>
      <c r="M750" s="250"/>
      <c r="N750" s="251"/>
      <c r="O750" s="251"/>
      <c r="P750" s="251"/>
      <c r="Q750" s="251"/>
      <c r="R750" s="251"/>
      <c r="S750" s="251"/>
      <c r="T750" s="252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53" t="s">
        <v>169</v>
      </c>
      <c r="AU750" s="253" t="s">
        <v>84</v>
      </c>
      <c r="AV750" s="13" t="s">
        <v>84</v>
      </c>
      <c r="AW750" s="13" t="s">
        <v>37</v>
      </c>
      <c r="AX750" s="13" t="s">
        <v>82</v>
      </c>
      <c r="AY750" s="253" t="s">
        <v>160</v>
      </c>
    </row>
    <row r="751" s="2" customFormat="1" ht="24" customHeight="1">
      <c r="A751" s="39"/>
      <c r="B751" s="40"/>
      <c r="C751" s="229" t="s">
        <v>1389</v>
      </c>
      <c r="D751" s="229" t="s">
        <v>162</v>
      </c>
      <c r="E751" s="230" t="s">
        <v>1390</v>
      </c>
      <c r="F751" s="231" t="s">
        <v>1391</v>
      </c>
      <c r="G751" s="232" t="s">
        <v>222</v>
      </c>
      <c r="H751" s="233">
        <v>43.380000000000003</v>
      </c>
      <c r="I751" s="234"/>
      <c r="J751" s="235">
        <f>ROUND(I751*H751,2)</f>
        <v>0</v>
      </c>
      <c r="K751" s="231" t="s">
        <v>166</v>
      </c>
      <c r="L751" s="45"/>
      <c r="M751" s="236" t="s">
        <v>19</v>
      </c>
      <c r="N751" s="237" t="s">
        <v>46</v>
      </c>
      <c r="O751" s="85"/>
      <c r="P751" s="238">
        <f>O751*H751</f>
        <v>0</v>
      </c>
      <c r="Q751" s="238">
        <v>0.00029999999999999997</v>
      </c>
      <c r="R751" s="238">
        <f>Q751*H751</f>
        <v>0.013014</v>
      </c>
      <c r="S751" s="238">
        <v>0</v>
      </c>
      <c r="T751" s="239">
        <f>S751*H751</f>
        <v>0</v>
      </c>
      <c r="U751" s="39"/>
      <c r="V751" s="39"/>
      <c r="W751" s="39"/>
      <c r="X751" s="39"/>
      <c r="Y751" s="39"/>
      <c r="Z751" s="39"/>
      <c r="AA751" s="39"/>
      <c r="AB751" s="39"/>
      <c r="AC751" s="39"/>
      <c r="AD751" s="39"/>
      <c r="AE751" s="39"/>
      <c r="AR751" s="240" t="s">
        <v>167</v>
      </c>
      <c r="AT751" s="240" t="s">
        <v>162</v>
      </c>
      <c r="AU751" s="240" t="s">
        <v>84</v>
      </c>
      <c r="AY751" s="18" t="s">
        <v>160</v>
      </c>
      <c r="BE751" s="241">
        <f>IF(N751="základní",J751,0)</f>
        <v>0</v>
      </c>
      <c r="BF751" s="241">
        <f>IF(N751="snížená",J751,0)</f>
        <v>0</v>
      </c>
      <c r="BG751" s="241">
        <f>IF(N751="zákl. přenesená",J751,0)</f>
        <v>0</v>
      </c>
      <c r="BH751" s="241">
        <f>IF(N751="sníž. přenesená",J751,0)</f>
        <v>0</v>
      </c>
      <c r="BI751" s="241">
        <f>IF(N751="nulová",J751,0)</f>
        <v>0</v>
      </c>
      <c r="BJ751" s="18" t="s">
        <v>82</v>
      </c>
      <c r="BK751" s="241">
        <f>ROUND(I751*H751,2)</f>
        <v>0</v>
      </c>
      <c r="BL751" s="18" t="s">
        <v>167</v>
      </c>
      <c r="BM751" s="240" t="s">
        <v>1392</v>
      </c>
    </row>
    <row r="752" s="2" customFormat="1" ht="24" customHeight="1">
      <c r="A752" s="39"/>
      <c r="B752" s="40"/>
      <c r="C752" s="229" t="s">
        <v>1393</v>
      </c>
      <c r="D752" s="229" t="s">
        <v>162</v>
      </c>
      <c r="E752" s="230" t="s">
        <v>1394</v>
      </c>
      <c r="F752" s="231" t="s">
        <v>1395</v>
      </c>
      <c r="G752" s="232" t="s">
        <v>279</v>
      </c>
      <c r="H752" s="233">
        <v>16</v>
      </c>
      <c r="I752" s="234"/>
      <c r="J752" s="235">
        <f>ROUND(I752*H752,2)</f>
        <v>0</v>
      </c>
      <c r="K752" s="231" t="s">
        <v>19</v>
      </c>
      <c r="L752" s="45"/>
      <c r="M752" s="236" t="s">
        <v>19</v>
      </c>
      <c r="N752" s="237" t="s">
        <v>46</v>
      </c>
      <c r="O752" s="85"/>
      <c r="P752" s="238">
        <f>O752*H752</f>
        <v>0</v>
      </c>
      <c r="Q752" s="238">
        <v>0</v>
      </c>
      <c r="R752" s="238">
        <f>Q752*H752</f>
        <v>0</v>
      </c>
      <c r="S752" s="238">
        <v>0</v>
      </c>
      <c r="T752" s="239">
        <f>S752*H752</f>
        <v>0</v>
      </c>
      <c r="U752" s="39"/>
      <c r="V752" s="39"/>
      <c r="W752" s="39"/>
      <c r="X752" s="39"/>
      <c r="Y752" s="39"/>
      <c r="Z752" s="39"/>
      <c r="AA752" s="39"/>
      <c r="AB752" s="39"/>
      <c r="AC752" s="39"/>
      <c r="AD752" s="39"/>
      <c r="AE752" s="39"/>
      <c r="AR752" s="240" t="s">
        <v>167</v>
      </c>
      <c r="AT752" s="240" t="s">
        <v>162</v>
      </c>
      <c r="AU752" s="240" t="s">
        <v>84</v>
      </c>
      <c r="AY752" s="18" t="s">
        <v>160</v>
      </c>
      <c r="BE752" s="241">
        <f>IF(N752="základní",J752,0)</f>
        <v>0</v>
      </c>
      <c r="BF752" s="241">
        <f>IF(N752="snížená",J752,0)</f>
        <v>0</v>
      </c>
      <c r="BG752" s="241">
        <f>IF(N752="zákl. přenesená",J752,0)</f>
        <v>0</v>
      </c>
      <c r="BH752" s="241">
        <f>IF(N752="sníž. přenesená",J752,0)</f>
        <v>0</v>
      </c>
      <c r="BI752" s="241">
        <f>IF(N752="nulová",J752,0)</f>
        <v>0</v>
      </c>
      <c r="BJ752" s="18" t="s">
        <v>82</v>
      </c>
      <c r="BK752" s="241">
        <f>ROUND(I752*H752,2)</f>
        <v>0</v>
      </c>
      <c r="BL752" s="18" t="s">
        <v>167</v>
      </c>
      <c r="BM752" s="240" t="s">
        <v>1396</v>
      </c>
    </row>
    <row r="753" s="13" customFormat="1">
      <c r="A753" s="13"/>
      <c r="B753" s="242"/>
      <c r="C753" s="243"/>
      <c r="D753" s="244" t="s">
        <v>169</v>
      </c>
      <c r="E753" s="245" t="s">
        <v>19</v>
      </c>
      <c r="F753" s="246" t="s">
        <v>1397</v>
      </c>
      <c r="G753" s="243"/>
      <c r="H753" s="247">
        <v>16</v>
      </c>
      <c r="I753" s="248"/>
      <c r="J753" s="243"/>
      <c r="K753" s="243"/>
      <c r="L753" s="249"/>
      <c r="M753" s="250"/>
      <c r="N753" s="251"/>
      <c r="O753" s="251"/>
      <c r="P753" s="251"/>
      <c r="Q753" s="251"/>
      <c r="R753" s="251"/>
      <c r="S753" s="251"/>
      <c r="T753" s="252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53" t="s">
        <v>169</v>
      </c>
      <c r="AU753" s="253" t="s">
        <v>84</v>
      </c>
      <c r="AV753" s="13" t="s">
        <v>84</v>
      </c>
      <c r="AW753" s="13" t="s">
        <v>37</v>
      </c>
      <c r="AX753" s="13" t="s">
        <v>82</v>
      </c>
      <c r="AY753" s="253" t="s">
        <v>160</v>
      </c>
    </row>
    <row r="754" s="2" customFormat="1" ht="16.5" customHeight="1">
      <c r="A754" s="39"/>
      <c r="B754" s="40"/>
      <c r="C754" s="254" t="s">
        <v>1398</v>
      </c>
      <c r="D754" s="254" t="s">
        <v>206</v>
      </c>
      <c r="E754" s="255" t="s">
        <v>1399</v>
      </c>
      <c r="F754" s="256" t="s">
        <v>1400</v>
      </c>
      <c r="G754" s="257" t="s">
        <v>236</v>
      </c>
      <c r="H754" s="258">
        <v>60</v>
      </c>
      <c r="I754" s="259"/>
      <c r="J754" s="260">
        <f>ROUND(I754*H754,2)</f>
        <v>0</v>
      </c>
      <c r="K754" s="256" t="s">
        <v>19</v>
      </c>
      <c r="L754" s="261"/>
      <c r="M754" s="262" t="s">
        <v>19</v>
      </c>
      <c r="N754" s="263" t="s">
        <v>46</v>
      </c>
      <c r="O754" s="85"/>
      <c r="P754" s="238">
        <f>O754*H754</f>
        <v>0</v>
      </c>
      <c r="Q754" s="238">
        <v>0</v>
      </c>
      <c r="R754" s="238">
        <f>Q754*H754</f>
        <v>0</v>
      </c>
      <c r="S754" s="238">
        <v>0</v>
      </c>
      <c r="T754" s="239">
        <f>S754*H754</f>
        <v>0</v>
      </c>
      <c r="U754" s="39"/>
      <c r="V754" s="39"/>
      <c r="W754" s="39"/>
      <c r="X754" s="39"/>
      <c r="Y754" s="39"/>
      <c r="Z754" s="39"/>
      <c r="AA754" s="39"/>
      <c r="AB754" s="39"/>
      <c r="AC754" s="39"/>
      <c r="AD754" s="39"/>
      <c r="AE754" s="39"/>
      <c r="AR754" s="240" t="s">
        <v>194</v>
      </c>
      <c r="AT754" s="240" t="s">
        <v>206</v>
      </c>
      <c r="AU754" s="240" t="s">
        <v>84</v>
      </c>
      <c r="AY754" s="18" t="s">
        <v>160</v>
      </c>
      <c r="BE754" s="241">
        <f>IF(N754="základní",J754,0)</f>
        <v>0</v>
      </c>
      <c r="BF754" s="241">
        <f>IF(N754="snížená",J754,0)</f>
        <v>0</v>
      </c>
      <c r="BG754" s="241">
        <f>IF(N754="zákl. přenesená",J754,0)</f>
        <v>0</v>
      </c>
      <c r="BH754" s="241">
        <f>IF(N754="sníž. přenesená",J754,0)</f>
        <v>0</v>
      </c>
      <c r="BI754" s="241">
        <f>IF(N754="nulová",J754,0)</f>
        <v>0</v>
      </c>
      <c r="BJ754" s="18" t="s">
        <v>82</v>
      </c>
      <c r="BK754" s="241">
        <f>ROUND(I754*H754,2)</f>
        <v>0</v>
      </c>
      <c r="BL754" s="18" t="s">
        <v>167</v>
      </c>
      <c r="BM754" s="240" t="s">
        <v>1401</v>
      </c>
    </row>
    <row r="755" s="2" customFormat="1" ht="24" customHeight="1">
      <c r="A755" s="39"/>
      <c r="B755" s="40"/>
      <c r="C755" s="229" t="s">
        <v>1402</v>
      </c>
      <c r="D755" s="229" t="s">
        <v>162</v>
      </c>
      <c r="E755" s="230" t="s">
        <v>1403</v>
      </c>
      <c r="F755" s="231" t="s">
        <v>1404</v>
      </c>
      <c r="G755" s="232" t="s">
        <v>222</v>
      </c>
      <c r="H755" s="233">
        <v>14.9</v>
      </c>
      <c r="I755" s="234"/>
      <c r="J755" s="235">
        <f>ROUND(I755*H755,2)</f>
        <v>0</v>
      </c>
      <c r="K755" s="231" t="s">
        <v>166</v>
      </c>
      <c r="L755" s="45"/>
      <c r="M755" s="236" t="s">
        <v>19</v>
      </c>
      <c r="N755" s="237" t="s">
        <v>46</v>
      </c>
      <c r="O755" s="85"/>
      <c r="P755" s="238">
        <f>O755*H755</f>
        <v>0</v>
      </c>
      <c r="Q755" s="238">
        <v>0.0041999999999999997</v>
      </c>
      <c r="R755" s="238">
        <f>Q755*H755</f>
        <v>0.062579999999999997</v>
      </c>
      <c r="S755" s="238">
        <v>0</v>
      </c>
      <c r="T755" s="239">
        <f>S755*H755</f>
        <v>0</v>
      </c>
      <c r="U755" s="39"/>
      <c r="V755" s="39"/>
      <c r="W755" s="39"/>
      <c r="X755" s="39"/>
      <c r="Y755" s="39"/>
      <c r="Z755" s="39"/>
      <c r="AA755" s="39"/>
      <c r="AB755" s="39"/>
      <c r="AC755" s="39"/>
      <c r="AD755" s="39"/>
      <c r="AE755" s="39"/>
      <c r="AR755" s="240" t="s">
        <v>167</v>
      </c>
      <c r="AT755" s="240" t="s">
        <v>162</v>
      </c>
      <c r="AU755" s="240" t="s">
        <v>84</v>
      </c>
      <c r="AY755" s="18" t="s">
        <v>160</v>
      </c>
      <c r="BE755" s="241">
        <f>IF(N755="základní",J755,0)</f>
        <v>0</v>
      </c>
      <c r="BF755" s="241">
        <f>IF(N755="snížená",J755,0)</f>
        <v>0</v>
      </c>
      <c r="BG755" s="241">
        <f>IF(N755="zákl. přenesená",J755,0)</f>
        <v>0</v>
      </c>
      <c r="BH755" s="241">
        <f>IF(N755="sníž. přenesená",J755,0)</f>
        <v>0</v>
      </c>
      <c r="BI755" s="241">
        <f>IF(N755="nulová",J755,0)</f>
        <v>0</v>
      </c>
      <c r="BJ755" s="18" t="s">
        <v>82</v>
      </c>
      <c r="BK755" s="241">
        <f>ROUND(I755*H755,2)</f>
        <v>0</v>
      </c>
      <c r="BL755" s="18" t="s">
        <v>167</v>
      </c>
      <c r="BM755" s="240" t="s">
        <v>1405</v>
      </c>
    </row>
    <row r="756" s="13" customFormat="1">
      <c r="A756" s="13"/>
      <c r="B756" s="242"/>
      <c r="C756" s="243"/>
      <c r="D756" s="244" t="s">
        <v>169</v>
      </c>
      <c r="E756" s="245" t="s">
        <v>19</v>
      </c>
      <c r="F756" s="246" t="s">
        <v>1406</v>
      </c>
      <c r="G756" s="243"/>
      <c r="H756" s="247">
        <v>14.9</v>
      </c>
      <c r="I756" s="248"/>
      <c r="J756" s="243"/>
      <c r="K756" s="243"/>
      <c r="L756" s="249"/>
      <c r="M756" s="250"/>
      <c r="N756" s="251"/>
      <c r="O756" s="251"/>
      <c r="P756" s="251"/>
      <c r="Q756" s="251"/>
      <c r="R756" s="251"/>
      <c r="S756" s="251"/>
      <c r="T756" s="252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53" t="s">
        <v>169</v>
      </c>
      <c r="AU756" s="253" t="s">
        <v>84</v>
      </c>
      <c r="AV756" s="13" t="s">
        <v>84</v>
      </c>
      <c r="AW756" s="13" t="s">
        <v>37</v>
      </c>
      <c r="AX756" s="13" t="s">
        <v>82</v>
      </c>
      <c r="AY756" s="253" t="s">
        <v>160</v>
      </c>
    </row>
    <row r="757" s="2" customFormat="1" ht="24" customHeight="1">
      <c r="A757" s="39"/>
      <c r="B757" s="40"/>
      <c r="C757" s="254" t="s">
        <v>1407</v>
      </c>
      <c r="D757" s="254" t="s">
        <v>206</v>
      </c>
      <c r="E757" s="255" t="s">
        <v>1408</v>
      </c>
      <c r="F757" s="256" t="s">
        <v>1409</v>
      </c>
      <c r="G757" s="257" t="s">
        <v>222</v>
      </c>
      <c r="H757" s="258">
        <v>16.390000000000001</v>
      </c>
      <c r="I757" s="259"/>
      <c r="J757" s="260">
        <f>ROUND(I757*H757,2)</f>
        <v>0</v>
      </c>
      <c r="K757" s="256" t="s">
        <v>19</v>
      </c>
      <c r="L757" s="261"/>
      <c r="M757" s="262" t="s">
        <v>19</v>
      </c>
      <c r="N757" s="263" t="s">
        <v>46</v>
      </c>
      <c r="O757" s="85"/>
      <c r="P757" s="238">
        <f>O757*H757</f>
        <v>0</v>
      </c>
      <c r="Q757" s="238">
        <v>0</v>
      </c>
      <c r="R757" s="238">
        <f>Q757*H757</f>
        <v>0</v>
      </c>
      <c r="S757" s="238">
        <v>0</v>
      </c>
      <c r="T757" s="239">
        <f>S757*H757</f>
        <v>0</v>
      </c>
      <c r="U757" s="39"/>
      <c r="V757" s="39"/>
      <c r="W757" s="39"/>
      <c r="X757" s="39"/>
      <c r="Y757" s="39"/>
      <c r="Z757" s="39"/>
      <c r="AA757" s="39"/>
      <c r="AB757" s="39"/>
      <c r="AC757" s="39"/>
      <c r="AD757" s="39"/>
      <c r="AE757" s="39"/>
      <c r="AR757" s="240" t="s">
        <v>194</v>
      </c>
      <c r="AT757" s="240" t="s">
        <v>206</v>
      </c>
      <c r="AU757" s="240" t="s">
        <v>84</v>
      </c>
      <c r="AY757" s="18" t="s">
        <v>160</v>
      </c>
      <c r="BE757" s="241">
        <f>IF(N757="základní",J757,0)</f>
        <v>0</v>
      </c>
      <c r="BF757" s="241">
        <f>IF(N757="snížená",J757,0)</f>
        <v>0</v>
      </c>
      <c r="BG757" s="241">
        <f>IF(N757="zákl. přenesená",J757,0)</f>
        <v>0</v>
      </c>
      <c r="BH757" s="241">
        <f>IF(N757="sníž. přenesená",J757,0)</f>
        <v>0</v>
      </c>
      <c r="BI757" s="241">
        <f>IF(N757="nulová",J757,0)</f>
        <v>0</v>
      </c>
      <c r="BJ757" s="18" t="s">
        <v>82</v>
      </c>
      <c r="BK757" s="241">
        <f>ROUND(I757*H757,2)</f>
        <v>0</v>
      </c>
      <c r="BL757" s="18" t="s">
        <v>167</v>
      </c>
      <c r="BM757" s="240" t="s">
        <v>1410</v>
      </c>
    </row>
    <row r="758" s="13" customFormat="1">
      <c r="A758" s="13"/>
      <c r="B758" s="242"/>
      <c r="C758" s="243"/>
      <c r="D758" s="244" t="s">
        <v>169</v>
      </c>
      <c r="E758" s="243"/>
      <c r="F758" s="246" t="s">
        <v>1411</v>
      </c>
      <c r="G758" s="243"/>
      <c r="H758" s="247">
        <v>16.390000000000001</v>
      </c>
      <c r="I758" s="248"/>
      <c r="J758" s="243"/>
      <c r="K758" s="243"/>
      <c r="L758" s="249"/>
      <c r="M758" s="250"/>
      <c r="N758" s="251"/>
      <c r="O758" s="251"/>
      <c r="P758" s="251"/>
      <c r="Q758" s="251"/>
      <c r="R758" s="251"/>
      <c r="S758" s="251"/>
      <c r="T758" s="252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53" t="s">
        <v>169</v>
      </c>
      <c r="AU758" s="253" t="s">
        <v>84</v>
      </c>
      <c r="AV758" s="13" t="s">
        <v>84</v>
      </c>
      <c r="AW758" s="13" t="s">
        <v>4</v>
      </c>
      <c r="AX758" s="13" t="s">
        <v>82</v>
      </c>
      <c r="AY758" s="253" t="s">
        <v>160</v>
      </c>
    </row>
    <row r="759" s="2" customFormat="1" ht="48" customHeight="1">
      <c r="A759" s="39"/>
      <c r="B759" s="40"/>
      <c r="C759" s="229" t="s">
        <v>1412</v>
      </c>
      <c r="D759" s="229" t="s">
        <v>162</v>
      </c>
      <c r="E759" s="230" t="s">
        <v>1413</v>
      </c>
      <c r="F759" s="231" t="s">
        <v>1414</v>
      </c>
      <c r="G759" s="232" t="s">
        <v>222</v>
      </c>
      <c r="H759" s="233">
        <v>28.48</v>
      </c>
      <c r="I759" s="234"/>
      <c r="J759" s="235">
        <f>ROUND(I759*H759,2)</f>
        <v>0</v>
      </c>
      <c r="K759" s="231" t="s">
        <v>166</v>
      </c>
      <c r="L759" s="45"/>
      <c r="M759" s="236" t="s">
        <v>19</v>
      </c>
      <c r="N759" s="237" t="s">
        <v>46</v>
      </c>
      <c r="O759" s="85"/>
      <c r="P759" s="238">
        <f>O759*H759</f>
        <v>0</v>
      </c>
      <c r="Q759" s="238">
        <v>0.0082199999999999999</v>
      </c>
      <c r="R759" s="238">
        <f>Q759*H759</f>
        <v>0.2341056</v>
      </c>
      <c r="S759" s="238">
        <v>0</v>
      </c>
      <c r="T759" s="239">
        <f>S759*H759</f>
        <v>0</v>
      </c>
      <c r="U759" s="39"/>
      <c r="V759" s="39"/>
      <c r="W759" s="39"/>
      <c r="X759" s="39"/>
      <c r="Y759" s="39"/>
      <c r="Z759" s="39"/>
      <c r="AA759" s="39"/>
      <c r="AB759" s="39"/>
      <c r="AC759" s="39"/>
      <c r="AD759" s="39"/>
      <c r="AE759" s="39"/>
      <c r="AR759" s="240" t="s">
        <v>167</v>
      </c>
      <c r="AT759" s="240" t="s">
        <v>162</v>
      </c>
      <c r="AU759" s="240" t="s">
        <v>84</v>
      </c>
      <c r="AY759" s="18" t="s">
        <v>160</v>
      </c>
      <c r="BE759" s="241">
        <f>IF(N759="základní",J759,0)</f>
        <v>0</v>
      </c>
      <c r="BF759" s="241">
        <f>IF(N759="snížená",J759,0)</f>
        <v>0</v>
      </c>
      <c r="BG759" s="241">
        <f>IF(N759="zákl. přenesená",J759,0)</f>
        <v>0</v>
      </c>
      <c r="BH759" s="241">
        <f>IF(N759="sníž. přenesená",J759,0)</f>
        <v>0</v>
      </c>
      <c r="BI759" s="241">
        <f>IF(N759="nulová",J759,0)</f>
        <v>0</v>
      </c>
      <c r="BJ759" s="18" t="s">
        <v>82</v>
      </c>
      <c r="BK759" s="241">
        <f>ROUND(I759*H759,2)</f>
        <v>0</v>
      </c>
      <c r="BL759" s="18" t="s">
        <v>167</v>
      </c>
      <c r="BM759" s="240" t="s">
        <v>1415</v>
      </c>
    </row>
    <row r="760" s="13" customFormat="1">
      <c r="A760" s="13"/>
      <c r="B760" s="242"/>
      <c r="C760" s="243"/>
      <c r="D760" s="244" t="s">
        <v>169</v>
      </c>
      <c r="E760" s="245" t="s">
        <v>19</v>
      </c>
      <c r="F760" s="246" t="s">
        <v>571</v>
      </c>
      <c r="G760" s="243"/>
      <c r="H760" s="247">
        <v>4.5999999999999996</v>
      </c>
      <c r="I760" s="248"/>
      <c r="J760" s="243"/>
      <c r="K760" s="243"/>
      <c r="L760" s="249"/>
      <c r="M760" s="250"/>
      <c r="N760" s="251"/>
      <c r="O760" s="251"/>
      <c r="P760" s="251"/>
      <c r="Q760" s="251"/>
      <c r="R760" s="251"/>
      <c r="S760" s="251"/>
      <c r="T760" s="252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53" t="s">
        <v>169</v>
      </c>
      <c r="AU760" s="253" t="s">
        <v>84</v>
      </c>
      <c r="AV760" s="13" t="s">
        <v>84</v>
      </c>
      <c r="AW760" s="13" t="s">
        <v>37</v>
      </c>
      <c r="AX760" s="13" t="s">
        <v>75</v>
      </c>
      <c r="AY760" s="253" t="s">
        <v>160</v>
      </c>
    </row>
    <row r="761" s="13" customFormat="1">
      <c r="A761" s="13"/>
      <c r="B761" s="242"/>
      <c r="C761" s="243"/>
      <c r="D761" s="244" t="s">
        <v>169</v>
      </c>
      <c r="E761" s="245" t="s">
        <v>19</v>
      </c>
      <c r="F761" s="246" t="s">
        <v>572</v>
      </c>
      <c r="G761" s="243"/>
      <c r="H761" s="247">
        <v>1.6499999999999999</v>
      </c>
      <c r="I761" s="248"/>
      <c r="J761" s="243"/>
      <c r="K761" s="243"/>
      <c r="L761" s="249"/>
      <c r="M761" s="250"/>
      <c r="N761" s="251"/>
      <c r="O761" s="251"/>
      <c r="P761" s="251"/>
      <c r="Q761" s="251"/>
      <c r="R761" s="251"/>
      <c r="S761" s="251"/>
      <c r="T761" s="252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53" t="s">
        <v>169</v>
      </c>
      <c r="AU761" s="253" t="s">
        <v>84</v>
      </c>
      <c r="AV761" s="13" t="s">
        <v>84</v>
      </c>
      <c r="AW761" s="13" t="s">
        <v>37</v>
      </c>
      <c r="AX761" s="13" t="s">
        <v>75</v>
      </c>
      <c r="AY761" s="253" t="s">
        <v>160</v>
      </c>
    </row>
    <row r="762" s="13" customFormat="1">
      <c r="A762" s="13"/>
      <c r="B762" s="242"/>
      <c r="C762" s="243"/>
      <c r="D762" s="244" t="s">
        <v>169</v>
      </c>
      <c r="E762" s="245" t="s">
        <v>19</v>
      </c>
      <c r="F762" s="246" t="s">
        <v>573</v>
      </c>
      <c r="G762" s="243"/>
      <c r="H762" s="247">
        <v>1.6499999999999999</v>
      </c>
      <c r="I762" s="248"/>
      <c r="J762" s="243"/>
      <c r="K762" s="243"/>
      <c r="L762" s="249"/>
      <c r="M762" s="250"/>
      <c r="N762" s="251"/>
      <c r="O762" s="251"/>
      <c r="P762" s="251"/>
      <c r="Q762" s="251"/>
      <c r="R762" s="251"/>
      <c r="S762" s="251"/>
      <c r="T762" s="252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53" t="s">
        <v>169</v>
      </c>
      <c r="AU762" s="253" t="s">
        <v>84</v>
      </c>
      <c r="AV762" s="13" t="s">
        <v>84</v>
      </c>
      <c r="AW762" s="13" t="s">
        <v>37</v>
      </c>
      <c r="AX762" s="13" t="s">
        <v>75</v>
      </c>
      <c r="AY762" s="253" t="s">
        <v>160</v>
      </c>
    </row>
    <row r="763" s="13" customFormat="1">
      <c r="A763" s="13"/>
      <c r="B763" s="242"/>
      <c r="C763" s="243"/>
      <c r="D763" s="244" t="s">
        <v>169</v>
      </c>
      <c r="E763" s="245" t="s">
        <v>19</v>
      </c>
      <c r="F763" s="246" t="s">
        <v>574</v>
      </c>
      <c r="G763" s="243"/>
      <c r="H763" s="247">
        <v>4.1299999999999999</v>
      </c>
      <c r="I763" s="248"/>
      <c r="J763" s="243"/>
      <c r="K763" s="243"/>
      <c r="L763" s="249"/>
      <c r="M763" s="250"/>
      <c r="N763" s="251"/>
      <c r="O763" s="251"/>
      <c r="P763" s="251"/>
      <c r="Q763" s="251"/>
      <c r="R763" s="251"/>
      <c r="S763" s="251"/>
      <c r="T763" s="252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53" t="s">
        <v>169</v>
      </c>
      <c r="AU763" s="253" t="s">
        <v>84</v>
      </c>
      <c r="AV763" s="13" t="s">
        <v>84</v>
      </c>
      <c r="AW763" s="13" t="s">
        <v>37</v>
      </c>
      <c r="AX763" s="13" t="s">
        <v>75</v>
      </c>
      <c r="AY763" s="253" t="s">
        <v>160</v>
      </c>
    </row>
    <row r="764" s="13" customFormat="1">
      <c r="A764" s="13"/>
      <c r="B764" s="242"/>
      <c r="C764" s="243"/>
      <c r="D764" s="244" t="s">
        <v>169</v>
      </c>
      <c r="E764" s="245" t="s">
        <v>19</v>
      </c>
      <c r="F764" s="246" t="s">
        <v>575</v>
      </c>
      <c r="G764" s="243"/>
      <c r="H764" s="247">
        <v>3.8300000000000001</v>
      </c>
      <c r="I764" s="248"/>
      <c r="J764" s="243"/>
      <c r="K764" s="243"/>
      <c r="L764" s="249"/>
      <c r="M764" s="250"/>
      <c r="N764" s="251"/>
      <c r="O764" s="251"/>
      <c r="P764" s="251"/>
      <c r="Q764" s="251"/>
      <c r="R764" s="251"/>
      <c r="S764" s="251"/>
      <c r="T764" s="252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53" t="s">
        <v>169</v>
      </c>
      <c r="AU764" s="253" t="s">
        <v>84</v>
      </c>
      <c r="AV764" s="13" t="s">
        <v>84</v>
      </c>
      <c r="AW764" s="13" t="s">
        <v>37</v>
      </c>
      <c r="AX764" s="13" t="s">
        <v>75</v>
      </c>
      <c r="AY764" s="253" t="s">
        <v>160</v>
      </c>
    </row>
    <row r="765" s="13" customFormat="1">
      <c r="A765" s="13"/>
      <c r="B765" s="242"/>
      <c r="C765" s="243"/>
      <c r="D765" s="244" t="s">
        <v>169</v>
      </c>
      <c r="E765" s="245" t="s">
        <v>19</v>
      </c>
      <c r="F765" s="246" t="s">
        <v>576</v>
      </c>
      <c r="G765" s="243"/>
      <c r="H765" s="247">
        <v>1.6200000000000001</v>
      </c>
      <c r="I765" s="248"/>
      <c r="J765" s="243"/>
      <c r="K765" s="243"/>
      <c r="L765" s="249"/>
      <c r="M765" s="250"/>
      <c r="N765" s="251"/>
      <c r="O765" s="251"/>
      <c r="P765" s="251"/>
      <c r="Q765" s="251"/>
      <c r="R765" s="251"/>
      <c r="S765" s="251"/>
      <c r="T765" s="252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53" t="s">
        <v>169</v>
      </c>
      <c r="AU765" s="253" t="s">
        <v>84</v>
      </c>
      <c r="AV765" s="13" t="s">
        <v>84</v>
      </c>
      <c r="AW765" s="13" t="s">
        <v>37</v>
      </c>
      <c r="AX765" s="13" t="s">
        <v>75</v>
      </c>
      <c r="AY765" s="253" t="s">
        <v>160</v>
      </c>
    </row>
    <row r="766" s="13" customFormat="1">
      <c r="A766" s="13"/>
      <c r="B766" s="242"/>
      <c r="C766" s="243"/>
      <c r="D766" s="244" t="s">
        <v>169</v>
      </c>
      <c r="E766" s="245" t="s">
        <v>19</v>
      </c>
      <c r="F766" s="246" t="s">
        <v>577</v>
      </c>
      <c r="G766" s="243"/>
      <c r="H766" s="247">
        <v>6.6500000000000004</v>
      </c>
      <c r="I766" s="248"/>
      <c r="J766" s="243"/>
      <c r="K766" s="243"/>
      <c r="L766" s="249"/>
      <c r="M766" s="250"/>
      <c r="N766" s="251"/>
      <c r="O766" s="251"/>
      <c r="P766" s="251"/>
      <c r="Q766" s="251"/>
      <c r="R766" s="251"/>
      <c r="S766" s="251"/>
      <c r="T766" s="252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53" t="s">
        <v>169</v>
      </c>
      <c r="AU766" s="253" t="s">
        <v>84</v>
      </c>
      <c r="AV766" s="13" t="s">
        <v>84</v>
      </c>
      <c r="AW766" s="13" t="s">
        <v>37</v>
      </c>
      <c r="AX766" s="13" t="s">
        <v>75</v>
      </c>
      <c r="AY766" s="253" t="s">
        <v>160</v>
      </c>
    </row>
    <row r="767" s="13" customFormat="1">
      <c r="A767" s="13"/>
      <c r="B767" s="242"/>
      <c r="C767" s="243"/>
      <c r="D767" s="244" t="s">
        <v>169</v>
      </c>
      <c r="E767" s="245" t="s">
        <v>19</v>
      </c>
      <c r="F767" s="246" t="s">
        <v>578</v>
      </c>
      <c r="G767" s="243"/>
      <c r="H767" s="247">
        <v>4.3499999999999996</v>
      </c>
      <c r="I767" s="248"/>
      <c r="J767" s="243"/>
      <c r="K767" s="243"/>
      <c r="L767" s="249"/>
      <c r="M767" s="250"/>
      <c r="N767" s="251"/>
      <c r="O767" s="251"/>
      <c r="P767" s="251"/>
      <c r="Q767" s="251"/>
      <c r="R767" s="251"/>
      <c r="S767" s="251"/>
      <c r="T767" s="252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53" t="s">
        <v>169</v>
      </c>
      <c r="AU767" s="253" t="s">
        <v>84</v>
      </c>
      <c r="AV767" s="13" t="s">
        <v>84</v>
      </c>
      <c r="AW767" s="13" t="s">
        <v>37</v>
      </c>
      <c r="AX767" s="13" t="s">
        <v>75</v>
      </c>
      <c r="AY767" s="253" t="s">
        <v>160</v>
      </c>
    </row>
    <row r="768" s="14" customFormat="1">
      <c r="A768" s="14"/>
      <c r="B768" s="264"/>
      <c r="C768" s="265"/>
      <c r="D768" s="244" t="s">
        <v>169</v>
      </c>
      <c r="E768" s="266" t="s">
        <v>19</v>
      </c>
      <c r="F768" s="267" t="s">
        <v>226</v>
      </c>
      <c r="G768" s="265"/>
      <c r="H768" s="268">
        <v>28.48</v>
      </c>
      <c r="I768" s="269"/>
      <c r="J768" s="265"/>
      <c r="K768" s="265"/>
      <c r="L768" s="270"/>
      <c r="M768" s="271"/>
      <c r="N768" s="272"/>
      <c r="O768" s="272"/>
      <c r="P768" s="272"/>
      <c r="Q768" s="272"/>
      <c r="R768" s="272"/>
      <c r="S768" s="272"/>
      <c r="T768" s="273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74" t="s">
        <v>169</v>
      </c>
      <c r="AU768" s="274" t="s">
        <v>84</v>
      </c>
      <c r="AV768" s="14" t="s">
        <v>167</v>
      </c>
      <c r="AW768" s="14" t="s">
        <v>37</v>
      </c>
      <c r="AX768" s="14" t="s">
        <v>82</v>
      </c>
      <c r="AY768" s="274" t="s">
        <v>160</v>
      </c>
    </row>
    <row r="769" s="2" customFormat="1" ht="24" customHeight="1">
      <c r="A769" s="39"/>
      <c r="B769" s="40"/>
      <c r="C769" s="254" t="s">
        <v>1416</v>
      </c>
      <c r="D769" s="254" t="s">
        <v>206</v>
      </c>
      <c r="E769" s="255" t="s">
        <v>1417</v>
      </c>
      <c r="F769" s="256" t="s">
        <v>1418</v>
      </c>
      <c r="G769" s="257" t="s">
        <v>222</v>
      </c>
      <c r="H769" s="258">
        <v>31.327999999999999</v>
      </c>
      <c r="I769" s="259"/>
      <c r="J769" s="260">
        <f>ROUND(I769*H769,2)</f>
        <v>0</v>
      </c>
      <c r="K769" s="256" t="s">
        <v>19</v>
      </c>
      <c r="L769" s="261"/>
      <c r="M769" s="262" t="s">
        <v>19</v>
      </c>
      <c r="N769" s="263" t="s">
        <v>46</v>
      </c>
      <c r="O769" s="85"/>
      <c r="P769" s="238">
        <f>O769*H769</f>
        <v>0</v>
      </c>
      <c r="Q769" s="238">
        <v>0</v>
      </c>
      <c r="R769" s="238">
        <f>Q769*H769</f>
        <v>0</v>
      </c>
      <c r="S769" s="238">
        <v>0</v>
      </c>
      <c r="T769" s="239">
        <f>S769*H769</f>
        <v>0</v>
      </c>
      <c r="U769" s="39"/>
      <c r="V769" s="39"/>
      <c r="W769" s="39"/>
      <c r="X769" s="39"/>
      <c r="Y769" s="39"/>
      <c r="Z769" s="39"/>
      <c r="AA769" s="39"/>
      <c r="AB769" s="39"/>
      <c r="AC769" s="39"/>
      <c r="AD769" s="39"/>
      <c r="AE769" s="39"/>
      <c r="AR769" s="240" t="s">
        <v>194</v>
      </c>
      <c r="AT769" s="240" t="s">
        <v>206</v>
      </c>
      <c r="AU769" s="240" t="s">
        <v>84</v>
      </c>
      <c r="AY769" s="18" t="s">
        <v>160</v>
      </c>
      <c r="BE769" s="241">
        <f>IF(N769="základní",J769,0)</f>
        <v>0</v>
      </c>
      <c r="BF769" s="241">
        <f>IF(N769="snížená",J769,0)</f>
        <v>0</v>
      </c>
      <c r="BG769" s="241">
        <f>IF(N769="zákl. přenesená",J769,0)</f>
        <v>0</v>
      </c>
      <c r="BH769" s="241">
        <f>IF(N769="sníž. přenesená",J769,0)</f>
        <v>0</v>
      </c>
      <c r="BI769" s="241">
        <f>IF(N769="nulová",J769,0)</f>
        <v>0</v>
      </c>
      <c r="BJ769" s="18" t="s">
        <v>82</v>
      </c>
      <c r="BK769" s="241">
        <f>ROUND(I769*H769,2)</f>
        <v>0</v>
      </c>
      <c r="BL769" s="18" t="s">
        <v>167</v>
      </c>
      <c r="BM769" s="240" t="s">
        <v>1419</v>
      </c>
    </row>
    <row r="770" s="13" customFormat="1">
      <c r="A770" s="13"/>
      <c r="B770" s="242"/>
      <c r="C770" s="243"/>
      <c r="D770" s="244" t="s">
        <v>169</v>
      </c>
      <c r="E770" s="243"/>
      <c r="F770" s="246" t="s">
        <v>1420</v>
      </c>
      <c r="G770" s="243"/>
      <c r="H770" s="247">
        <v>31.327999999999999</v>
      </c>
      <c r="I770" s="248"/>
      <c r="J770" s="243"/>
      <c r="K770" s="243"/>
      <c r="L770" s="249"/>
      <c r="M770" s="250"/>
      <c r="N770" s="251"/>
      <c r="O770" s="251"/>
      <c r="P770" s="251"/>
      <c r="Q770" s="251"/>
      <c r="R770" s="251"/>
      <c r="S770" s="251"/>
      <c r="T770" s="252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53" t="s">
        <v>169</v>
      </c>
      <c r="AU770" s="253" t="s">
        <v>84</v>
      </c>
      <c r="AV770" s="13" t="s">
        <v>84</v>
      </c>
      <c r="AW770" s="13" t="s">
        <v>4</v>
      </c>
      <c r="AX770" s="13" t="s">
        <v>82</v>
      </c>
      <c r="AY770" s="253" t="s">
        <v>160</v>
      </c>
    </row>
    <row r="771" s="2" customFormat="1" ht="36" customHeight="1">
      <c r="A771" s="39"/>
      <c r="B771" s="40"/>
      <c r="C771" s="229" t="s">
        <v>1421</v>
      </c>
      <c r="D771" s="229" t="s">
        <v>162</v>
      </c>
      <c r="E771" s="230" t="s">
        <v>1422</v>
      </c>
      <c r="F771" s="231" t="s">
        <v>1423</v>
      </c>
      <c r="G771" s="232" t="s">
        <v>222</v>
      </c>
      <c r="H771" s="233">
        <v>21.829999999999998</v>
      </c>
      <c r="I771" s="234"/>
      <c r="J771" s="235">
        <f>ROUND(I771*H771,2)</f>
        <v>0</v>
      </c>
      <c r="K771" s="231" t="s">
        <v>166</v>
      </c>
      <c r="L771" s="45"/>
      <c r="M771" s="236" t="s">
        <v>19</v>
      </c>
      <c r="N771" s="237" t="s">
        <v>46</v>
      </c>
      <c r="O771" s="85"/>
      <c r="P771" s="238">
        <f>O771*H771</f>
        <v>0</v>
      </c>
      <c r="Q771" s="238">
        <v>0</v>
      </c>
      <c r="R771" s="238">
        <f>Q771*H771</f>
        <v>0</v>
      </c>
      <c r="S771" s="238">
        <v>0</v>
      </c>
      <c r="T771" s="239">
        <f>S771*H771</f>
        <v>0</v>
      </c>
      <c r="U771" s="39"/>
      <c r="V771" s="39"/>
      <c r="W771" s="39"/>
      <c r="X771" s="39"/>
      <c r="Y771" s="39"/>
      <c r="Z771" s="39"/>
      <c r="AA771" s="39"/>
      <c r="AB771" s="39"/>
      <c r="AC771" s="39"/>
      <c r="AD771" s="39"/>
      <c r="AE771" s="39"/>
      <c r="AR771" s="240" t="s">
        <v>167</v>
      </c>
      <c r="AT771" s="240" t="s">
        <v>162</v>
      </c>
      <c r="AU771" s="240" t="s">
        <v>84</v>
      </c>
      <c r="AY771" s="18" t="s">
        <v>160</v>
      </c>
      <c r="BE771" s="241">
        <f>IF(N771="základní",J771,0)</f>
        <v>0</v>
      </c>
      <c r="BF771" s="241">
        <f>IF(N771="snížená",J771,0)</f>
        <v>0</v>
      </c>
      <c r="BG771" s="241">
        <f>IF(N771="zákl. přenesená",J771,0)</f>
        <v>0</v>
      </c>
      <c r="BH771" s="241">
        <f>IF(N771="sníž. přenesená",J771,0)</f>
        <v>0</v>
      </c>
      <c r="BI771" s="241">
        <f>IF(N771="nulová",J771,0)</f>
        <v>0</v>
      </c>
      <c r="BJ771" s="18" t="s">
        <v>82</v>
      </c>
      <c r="BK771" s="241">
        <f>ROUND(I771*H771,2)</f>
        <v>0</v>
      </c>
      <c r="BL771" s="18" t="s">
        <v>167</v>
      </c>
      <c r="BM771" s="240" t="s">
        <v>1424</v>
      </c>
    </row>
    <row r="772" s="13" customFormat="1">
      <c r="A772" s="13"/>
      <c r="B772" s="242"/>
      <c r="C772" s="243"/>
      <c r="D772" s="244" t="s">
        <v>169</v>
      </c>
      <c r="E772" s="245" t="s">
        <v>19</v>
      </c>
      <c r="F772" s="246" t="s">
        <v>571</v>
      </c>
      <c r="G772" s="243"/>
      <c r="H772" s="247">
        <v>4.5999999999999996</v>
      </c>
      <c r="I772" s="248"/>
      <c r="J772" s="243"/>
      <c r="K772" s="243"/>
      <c r="L772" s="249"/>
      <c r="M772" s="250"/>
      <c r="N772" s="251"/>
      <c r="O772" s="251"/>
      <c r="P772" s="251"/>
      <c r="Q772" s="251"/>
      <c r="R772" s="251"/>
      <c r="S772" s="251"/>
      <c r="T772" s="252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53" t="s">
        <v>169</v>
      </c>
      <c r="AU772" s="253" t="s">
        <v>84</v>
      </c>
      <c r="AV772" s="13" t="s">
        <v>84</v>
      </c>
      <c r="AW772" s="13" t="s">
        <v>37</v>
      </c>
      <c r="AX772" s="13" t="s">
        <v>75</v>
      </c>
      <c r="AY772" s="253" t="s">
        <v>160</v>
      </c>
    </row>
    <row r="773" s="13" customFormat="1">
      <c r="A773" s="13"/>
      <c r="B773" s="242"/>
      <c r="C773" s="243"/>
      <c r="D773" s="244" t="s">
        <v>169</v>
      </c>
      <c r="E773" s="245" t="s">
        <v>19</v>
      </c>
      <c r="F773" s="246" t="s">
        <v>572</v>
      </c>
      <c r="G773" s="243"/>
      <c r="H773" s="247">
        <v>1.6499999999999999</v>
      </c>
      <c r="I773" s="248"/>
      <c r="J773" s="243"/>
      <c r="K773" s="243"/>
      <c r="L773" s="249"/>
      <c r="M773" s="250"/>
      <c r="N773" s="251"/>
      <c r="O773" s="251"/>
      <c r="P773" s="251"/>
      <c r="Q773" s="251"/>
      <c r="R773" s="251"/>
      <c r="S773" s="251"/>
      <c r="T773" s="252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53" t="s">
        <v>169</v>
      </c>
      <c r="AU773" s="253" t="s">
        <v>84</v>
      </c>
      <c r="AV773" s="13" t="s">
        <v>84</v>
      </c>
      <c r="AW773" s="13" t="s">
        <v>37</v>
      </c>
      <c r="AX773" s="13" t="s">
        <v>75</v>
      </c>
      <c r="AY773" s="253" t="s">
        <v>160</v>
      </c>
    </row>
    <row r="774" s="13" customFormat="1">
      <c r="A774" s="13"/>
      <c r="B774" s="242"/>
      <c r="C774" s="243"/>
      <c r="D774" s="244" t="s">
        <v>169</v>
      </c>
      <c r="E774" s="245" t="s">
        <v>19</v>
      </c>
      <c r="F774" s="246" t="s">
        <v>573</v>
      </c>
      <c r="G774" s="243"/>
      <c r="H774" s="247">
        <v>1.6499999999999999</v>
      </c>
      <c r="I774" s="248"/>
      <c r="J774" s="243"/>
      <c r="K774" s="243"/>
      <c r="L774" s="249"/>
      <c r="M774" s="250"/>
      <c r="N774" s="251"/>
      <c r="O774" s="251"/>
      <c r="P774" s="251"/>
      <c r="Q774" s="251"/>
      <c r="R774" s="251"/>
      <c r="S774" s="251"/>
      <c r="T774" s="252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53" t="s">
        <v>169</v>
      </c>
      <c r="AU774" s="253" t="s">
        <v>84</v>
      </c>
      <c r="AV774" s="13" t="s">
        <v>84</v>
      </c>
      <c r="AW774" s="13" t="s">
        <v>37</v>
      </c>
      <c r="AX774" s="13" t="s">
        <v>75</v>
      </c>
      <c r="AY774" s="253" t="s">
        <v>160</v>
      </c>
    </row>
    <row r="775" s="13" customFormat="1">
      <c r="A775" s="13"/>
      <c r="B775" s="242"/>
      <c r="C775" s="243"/>
      <c r="D775" s="244" t="s">
        <v>169</v>
      </c>
      <c r="E775" s="245" t="s">
        <v>19</v>
      </c>
      <c r="F775" s="246" t="s">
        <v>574</v>
      </c>
      <c r="G775" s="243"/>
      <c r="H775" s="247">
        <v>4.1299999999999999</v>
      </c>
      <c r="I775" s="248"/>
      <c r="J775" s="243"/>
      <c r="K775" s="243"/>
      <c r="L775" s="249"/>
      <c r="M775" s="250"/>
      <c r="N775" s="251"/>
      <c r="O775" s="251"/>
      <c r="P775" s="251"/>
      <c r="Q775" s="251"/>
      <c r="R775" s="251"/>
      <c r="S775" s="251"/>
      <c r="T775" s="252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53" t="s">
        <v>169</v>
      </c>
      <c r="AU775" s="253" t="s">
        <v>84</v>
      </c>
      <c r="AV775" s="13" t="s">
        <v>84</v>
      </c>
      <c r="AW775" s="13" t="s">
        <v>37</v>
      </c>
      <c r="AX775" s="13" t="s">
        <v>75</v>
      </c>
      <c r="AY775" s="253" t="s">
        <v>160</v>
      </c>
    </row>
    <row r="776" s="13" customFormat="1">
      <c r="A776" s="13"/>
      <c r="B776" s="242"/>
      <c r="C776" s="243"/>
      <c r="D776" s="244" t="s">
        <v>169</v>
      </c>
      <c r="E776" s="245" t="s">
        <v>19</v>
      </c>
      <c r="F776" s="246" t="s">
        <v>575</v>
      </c>
      <c r="G776" s="243"/>
      <c r="H776" s="247">
        <v>3.8300000000000001</v>
      </c>
      <c r="I776" s="248"/>
      <c r="J776" s="243"/>
      <c r="K776" s="243"/>
      <c r="L776" s="249"/>
      <c r="M776" s="250"/>
      <c r="N776" s="251"/>
      <c r="O776" s="251"/>
      <c r="P776" s="251"/>
      <c r="Q776" s="251"/>
      <c r="R776" s="251"/>
      <c r="S776" s="251"/>
      <c r="T776" s="252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53" t="s">
        <v>169</v>
      </c>
      <c r="AU776" s="253" t="s">
        <v>84</v>
      </c>
      <c r="AV776" s="13" t="s">
        <v>84</v>
      </c>
      <c r="AW776" s="13" t="s">
        <v>37</v>
      </c>
      <c r="AX776" s="13" t="s">
        <v>75</v>
      </c>
      <c r="AY776" s="253" t="s">
        <v>160</v>
      </c>
    </row>
    <row r="777" s="13" customFormat="1">
      <c r="A777" s="13"/>
      <c r="B777" s="242"/>
      <c r="C777" s="243"/>
      <c r="D777" s="244" t="s">
        <v>169</v>
      </c>
      <c r="E777" s="245" t="s">
        <v>19</v>
      </c>
      <c r="F777" s="246" t="s">
        <v>576</v>
      </c>
      <c r="G777" s="243"/>
      <c r="H777" s="247">
        <v>1.6200000000000001</v>
      </c>
      <c r="I777" s="248"/>
      <c r="J777" s="243"/>
      <c r="K777" s="243"/>
      <c r="L777" s="249"/>
      <c r="M777" s="250"/>
      <c r="N777" s="251"/>
      <c r="O777" s="251"/>
      <c r="P777" s="251"/>
      <c r="Q777" s="251"/>
      <c r="R777" s="251"/>
      <c r="S777" s="251"/>
      <c r="T777" s="252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53" t="s">
        <v>169</v>
      </c>
      <c r="AU777" s="253" t="s">
        <v>84</v>
      </c>
      <c r="AV777" s="13" t="s">
        <v>84</v>
      </c>
      <c r="AW777" s="13" t="s">
        <v>37</v>
      </c>
      <c r="AX777" s="13" t="s">
        <v>75</v>
      </c>
      <c r="AY777" s="253" t="s">
        <v>160</v>
      </c>
    </row>
    <row r="778" s="13" customFormat="1">
      <c r="A778" s="13"/>
      <c r="B778" s="242"/>
      <c r="C778" s="243"/>
      <c r="D778" s="244" t="s">
        <v>169</v>
      </c>
      <c r="E778" s="245" t="s">
        <v>19</v>
      </c>
      <c r="F778" s="246" t="s">
        <v>578</v>
      </c>
      <c r="G778" s="243"/>
      <c r="H778" s="247">
        <v>4.3499999999999996</v>
      </c>
      <c r="I778" s="248"/>
      <c r="J778" s="243"/>
      <c r="K778" s="243"/>
      <c r="L778" s="249"/>
      <c r="M778" s="250"/>
      <c r="N778" s="251"/>
      <c r="O778" s="251"/>
      <c r="P778" s="251"/>
      <c r="Q778" s="251"/>
      <c r="R778" s="251"/>
      <c r="S778" s="251"/>
      <c r="T778" s="252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53" t="s">
        <v>169</v>
      </c>
      <c r="AU778" s="253" t="s">
        <v>84</v>
      </c>
      <c r="AV778" s="13" t="s">
        <v>84</v>
      </c>
      <c r="AW778" s="13" t="s">
        <v>37</v>
      </c>
      <c r="AX778" s="13" t="s">
        <v>75</v>
      </c>
      <c r="AY778" s="253" t="s">
        <v>160</v>
      </c>
    </row>
    <row r="779" s="14" customFormat="1">
      <c r="A779" s="14"/>
      <c r="B779" s="264"/>
      <c r="C779" s="265"/>
      <c r="D779" s="244" t="s">
        <v>169</v>
      </c>
      <c r="E779" s="266" t="s">
        <v>19</v>
      </c>
      <c r="F779" s="267" t="s">
        <v>226</v>
      </c>
      <c r="G779" s="265"/>
      <c r="H779" s="268">
        <v>21.829999999999998</v>
      </c>
      <c r="I779" s="269"/>
      <c r="J779" s="265"/>
      <c r="K779" s="265"/>
      <c r="L779" s="270"/>
      <c r="M779" s="271"/>
      <c r="N779" s="272"/>
      <c r="O779" s="272"/>
      <c r="P779" s="272"/>
      <c r="Q779" s="272"/>
      <c r="R779" s="272"/>
      <c r="S779" s="272"/>
      <c r="T779" s="273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74" t="s">
        <v>169</v>
      </c>
      <c r="AU779" s="274" t="s">
        <v>84</v>
      </c>
      <c r="AV779" s="14" t="s">
        <v>167</v>
      </c>
      <c r="AW779" s="14" t="s">
        <v>37</v>
      </c>
      <c r="AX779" s="14" t="s">
        <v>82</v>
      </c>
      <c r="AY779" s="274" t="s">
        <v>160</v>
      </c>
    </row>
    <row r="780" s="2" customFormat="1" ht="24" customHeight="1">
      <c r="A780" s="39"/>
      <c r="B780" s="40"/>
      <c r="C780" s="229" t="s">
        <v>1425</v>
      </c>
      <c r="D780" s="229" t="s">
        <v>162</v>
      </c>
      <c r="E780" s="230" t="s">
        <v>1426</v>
      </c>
      <c r="F780" s="231" t="s">
        <v>1427</v>
      </c>
      <c r="G780" s="232" t="s">
        <v>222</v>
      </c>
      <c r="H780" s="233">
        <v>28.48</v>
      </c>
      <c r="I780" s="234"/>
      <c r="J780" s="235">
        <f>ROUND(I780*H780,2)</f>
        <v>0</v>
      </c>
      <c r="K780" s="231" t="s">
        <v>166</v>
      </c>
      <c r="L780" s="45"/>
      <c r="M780" s="236" t="s">
        <v>19</v>
      </c>
      <c r="N780" s="237" t="s">
        <v>46</v>
      </c>
      <c r="O780" s="85"/>
      <c r="P780" s="238">
        <f>O780*H780</f>
        <v>0</v>
      </c>
      <c r="Q780" s="238">
        <v>0.0015</v>
      </c>
      <c r="R780" s="238">
        <f>Q780*H780</f>
        <v>0.042720000000000001</v>
      </c>
      <c r="S780" s="238">
        <v>0</v>
      </c>
      <c r="T780" s="239">
        <f>S780*H780</f>
        <v>0</v>
      </c>
      <c r="U780" s="39"/>
      <c r="V780" s="39"/>
      <c r="W780" s="39"/>
      <c r="X780" s="39"/>
      <c r="Y780" s="39"/>
      <c r="Z780" s="39"/>
      <c r="AA780" s="39"/>
      <c r="AB780" s="39"/>
      <c r="AC780" s="39"/>
      <c r="AD780" s="39"/>
      <c r="AE780" s="39"/>
      <c r="AR780" s="240" t="s">
        <v>167</v>
      </c>
      <c r="AT780" s="240" t="s">
        <v>162</v>
      </c>
      <c r="AU780" s="240" t="s">
        <v>84</v>
      </c>
      <c r="AY780" s="18" t="s">
        <v>160</v>
      </c>
      <c r="BE780" s="241">
        <f>IF(N780="základní",J780,0)</f>
        <v>0</v>
      </c>
      <c r="BF780" s="241">
        <f>IF(N780="snížená",J780,0)</f>
        <v>0</v>
      </c>
      <c r="BG780" s="241">
        <f>IF(N780="zákl. přenesená",J780,0)</f>
        <v>0</v>
      </c>
      <c r="BH780" s="241">
        <f>IF(N780="sníž. přenesená",J780,0)</f>
        <v>0</v>
      </c>
      <c r="BI780" s="241">
        <f>IF(N780="nulová",J780,0)</f>
        <v>0</v>
      </c>
      <c r="BJ780" s="18" t="s">
        <v>82</v>
      </c>
      <c r="BK780" s="241">
        <f>ROUND(I780*H780,2)</f>
        <v>0</v>
      </c>
      <c r="BL780" s="18" t="s">
        <v>167</v>
      </c>
      <c r="BM780" s="240" t="s">
        <v>1428</v>
      </c>
    </row>
    <row r="781" s="2" customFormat="1" ht="16.5" customHeight="1">
      <c r="A781" s="39"/>
      <c r="B781" s="40"/>
      <c r="C781" s="229" t="s">
        <v>1429</v>
      </c>
      <c r="D781" s="229" t="s">
        <v>162</v>
      </c>
      <c r="E781" s="230" t="s">
        <v>1430</v>
      </c>
      <c r="F781" s="231" t="s">
        <v>1431</v>
      </c>
      <c r="G781" s="232" t="s">
        <v>279</v>
      </c>
      <c r="H781" s="233">
        <v>64</v>
      </c>
      <c r="I781" s="234"/>
      <c r="J781" s="235">
        <f>ROUND(I781*H781,2)</f>
        <v>0</v>
      </c>
      <c r="K781" s="231" t="s">
        <v>166</v>
      </c>
      <c r="L781" s="45"/>
      <c r="M781" s="236" t="s">
        <v>19</v>
      </c>
      <c r="N781" s="237" t="s">
        <v>46</v>
      </c>
      <c r="O781" s="85"/>
      <c r="P781" s="238">
        <f>O781*H781</f>
        <v>0</v>
      </c>
      <c r="Q781" s="238">
        <v>3.0000000000000001E-05</v>
      </c>
      <c r="R781" s="238">
        <f>Q781*H781</f>
        <v>0.0019200000000000001</v>
      </c>
      <c r="S781" s="238">
        <v>0</v>
      </c>
      <c r="T781" s="239">
        <f>S781*H781</f>
        <v>0</v>
      </c>
      <c r="U781" s="39"/>
      <c r="V781" s="39"/>
      <c r="W781" s="39"/>
      <c r="X781" s="39"/>
      <c r="Y781" s="39"/>
      <c r="Z781" s="39"/>
      <c r="AA781" s="39"/>
      <c r="AB781" s="39"/>
      <c r="AC781" s="39"/>
      <c r="AD781" s="39"/>
      <c r="AE781" s="39"/>
      <c r="AR781" s="240" t="s">
        <v>167</v>
      </c>
      <c r="AT781" s="240" t="s">
        <v>162</v>
      </c>
      <c r="AU781" s="240" t="s">
        <v>84</v>
      </c>
      <c r="AY781" s="18" t="s">
        <v>160</v>
      </c>
      <c r="BE781" s="241">
        <f>IF(N781="základní",J781,0)</f>
        <v>0</v>
      </c>
      <c r="BF781" s="241">
        <f>IF(N781="snížená",J781,0)</f>
        <v>0</v>
      </c>
      <c r="BG781" s="241">
        <f>IF(N781="zákl. přenesená",J781,0)</f>
        <v>0</v>
      </c>
      <c r="BH781" s="241">
        <f>IF(N781="sníž. přenesená",J781,0)</f>
        <v>0</v>
      </c>
      <c r="BI781" s="241">
        <f>IF(N781="nulová",J781,0)</f>
        <v>0</v>
      </c>
      <c r="BJ781" s="18" t="s">
        <v>82</v>
      </c>
      <c r="BK781" s="241">
        <f>ROUND(I781*H781,2)</f>
        <v>0</v>
      </c>
      <c r="BL781" s="18" t="s">
        <v>167</v>
      </c>
      <c r="BM781" s="240" t="s">
        <v>1432</v>
      </c>
    </row>
    <row r="782" s="13" customFormat="1">
      <c r="A782" s="13"/>
      <c r="B782" s="242"/>
      <c r="C782" s="243"/>
      <c r="D782" s="244" t="s">
        <v>169</v>
      </c>
      <c r="E782" s="245" t="s">
        <v>19</v>
      </c>
      <c r="F782" s="246" t="s">
        <v>1433</v>
      </c>
      <c r="G782" s="243"/>
      <c r="H782" s="247">
        <v>64</v>
      </c>
      <c r="I782" s="248"/>
      <c r="J782" s="243"/>
      <c r="K782" s="243"/>
      <c r="L782" s="249"/>
      <c r="M782" s="250"/>
      <c r="N782" s="251"/>
      <c r="O782" s="251"/>
      <c r="P782" s="251"/>
      <c r="Q782" s="251"/>
      <c r="R782" s="251"/>
      <c r="S782" s="251"/>
      <c r="T782" s="252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53" t="s">
        <v>169</v>
      </c>
      <c r="AU782" s="253" t="s">
        <v>84</v>
      </c>
      <c r="AV782" s="13" t="s">
        <v>84</v>
      </c>
      <c r="AW782" s="13" t="s">
        <v>37</v>
      </c>
      <c r="AX782" s="13" t="s">
        <v>82</v>
      </c>
      <c r="AY782" s="253" t="s">
        <v>160</v>
      </c>
    </row>
    <row r="783" s="2" customFormat="1" ht="24" customHeight="1">
      <c r="A783" s="39"/>
      <c r="B783" s="40"/>
      <c r="C783" s="229" t="s">
        <v>1434</v>
      </c>
      <c r="D783" s="229" t="s">
        <v>162</v>
      </c>
      <c r="E783" s="230" t="s">
        <v>1435</v>
      </c>
      <c r="F783" s="231" t="s">
        <v>1436</v>
      </c>
      <c r="G783" s="232" t="s">
        <v>236</v>
      </c>
      <c r="H783" s="233">
        <v>22</v>
      </c>
      <c r="I783" s="234"/>
      <c r="J783" s="235">
        <f>ROUND(I783*H783,2)</f>
        <v>0</v>
      </c>
      <c r="K783" s="231" t="s">
        <v>166</v>
      </c>
      <c r="L783" s="45"/>
      <c r="M783" s="236" t="s">
        <v>19</v>
      </c>
      <c r="N783" s="237" t="s">
        <v>46</v>
      </c>
      <c r="O783" s="85"/>
      <c r="P783" s="238">
        <f>O783*H783</f>
        <v>0</v>
      </c>
      <c r="Q783" s="238">
        <v>0.00022000000000000001</v>
      </c>
      <c r="R783" s="238">
        <f>Q783*H783</f>
        <v>0.0048400000000000006</v>
      </c>
      <c r="S783" s="238">
        <v>0</v>
      </c>
      <c r="T783" s="239">
        <f>S783*H783</f>
        <v>0</v>
      </c>
      <c r="U783" s="39"/>
      <c r="V783" s="39"/>
      <c r="W783" s="39"/>
      <c r="X783" s="39"/>
      <c r="Y783" s="39"/>
      <c r="Z783" s="39"/>
      <c r="AA783" s="39"/>
      <c r="AB783" s="39"/>
      <c r="AC783" s="39"/>
      <c r="AD783" s="39"/>
      <c r="AE783" s="39"/>
      <c r="AR783" s="240" t="s">
        <v>167</v>
      </c>
      <c r="AT783" s="240" t="s">
        <v>162</v>
      </c>
      <c r="AU783" s="240" t="s">
        <v>84</v>
      </c>
      <c r="AY783" s="18" t="s">
        <v>160</v>
      </c>
      <c r="BE783" s="241">
        <f>IF(N783="základní",J783,0)</f>
        <v>0</v>
      </c>
      <c r="BF783" s="241">
        <f>IF(N783="snížená",J783,0)</f>
        <v>0</v>
      </c>
      <c r="BG783" s="241">
        <f>IF(N783="zákl. přenesená",J783,0)</f>
        <v>0</v>
      </c>
      <c r="BH783" s="241">
        <f>IF(N783="sníž. přenesená",J783,0)</f>
        <v>0</v>
      </c>
      <c r="BI783" s="241">
        <f>IF(N783="nulová",J783,0)</f>
        <v>0</v>
      </c>
      <c r="BJ783" s="18" t="s">
        <v>82</v>
      </c>
      <c r="BK783" s="241">
        <f>ROUND(I783*H783,2)</f>
        <v>0</v>
      </c>
      <c r="BL783" s="18" t="s">
        <v>167</v>
      </c>
      <c r="BM783" s="240" t="s">
        <v>1437</v>
      </c>
    </row>
    <row r="784" s="2" customFormat="1" ht="24" customHeight="1">
      <c r="A784" s="39"/>
      <c r="B784" s="40"/>
      <c r="C784" s="229" t="s">
        <v>1438</v>
      </c>
      <c r="D784" s="229" t="s">
        <v>162</v>
      </c>
      <c r="E784" s="230" t="s">
        <v>1439</v>
      </c>
      <c r="F784" s="231" t="s">
        <v>1440</v>
      </c>
      <c r="G784" s="232" t="s">
        <v>236</v>
      </c>
      <c r="H784" s="233">
        <v>2</v>
      </c>
      <c r="I784" s="234"/>
      <c r="J784" s="235">
        <f>ROUND(I784*H784,2)</f>
        <v>0</v>
      </c>
      <c r="K784" s="231" t="s">
        <v>166</v>
      </c>
      <c r="L784" s="45"/>
      <c r="M784" s="236" t="s">
        <v>19</v>
      </c>
      <c r="N784" s="237" t="s">
        <v>46</v>
      </c>
      <c r="O784" s="85"/>
      <c r="P784" s="238">
        <f>O784*H784</f>
        <v>0</v>
      </c>
      <c r="Q784" s="238">
        <v>0.00018000000000000001</v>
      </c>
      <c r="R784" s="238">
        <f>Q784*H784</f>
        <v>0.00036000000000000002</v>
      </c>
      <c r="S784" s="238">
        <v>0</v>
      </c>
      <c r="T784" s="239">
        <f>S784*H784</f>
        <v>0</v>
      </c>
      <c r="U784" s="39"/>
      <c r="V784" s="39"/>
      <c r="W784" s="39"/>
      <c r="X784" s="39"/>
      <c r="Y784" s="39"/>
      <c r="Z784" s="39"/>
      <c r="AA784" s="39"/>
      <c r="AB784" s="39"/>
      <c r="AC784" s="39"/>
      <c r="AD784" s="39"/>
      <c r="AE784" s="39"/>
      <c r="AR784" s="240" t="s">
        <v>167</v>
      </c>
      <c r="AT784" s="240" t="s">
        <v>162</v>
      </c>
      <c r="AU784" s="240" t="s">
        <v>84</v>
      </c>
      <c r="AY784" s="18" t="s">
        <v>160</v>
      </c>
      <c r="BE784" s="241">
        <f>IF(N784="základní",J784,0)</f>
        <v>0</v>
      </c>
      <c r="BF784" s="241">
        <f>IF(N784="snížená",J784,0)</f>
        <v>0</v>
      </c>
      <c r="BG784" s="241">
        <f>IF(N784="zákl. přenesená",J784,0)</f>
        <v>0</v>
      </c>
      <c r="BH784" s="241">
        <f>IF(N784="sníž. přenesená",J784,0)</f>
        <v>0</v>
      </c>
      <c r="BI784" s="241">
        <f>IF(N784="nulová",J784,0)</f>
        <v>0</v>
      </c>
      <c r="BJ784" s="18" t="s">
        <v>82</v>
      </c>
      <c r="BK784" s="241">
        <f>ROUND(I784*H784,2)</f>
        <v>0</v>
      </c>
      <c r="BL784" s="18" t="s">
        <v>167</v>
      </c>
      <c r="BM784" s="240" t="s">
        <v>1441</v>
      </c>
    </row>
    <row r="785" s="2" customFormat="1" ht="24" customHeight="1">
      <c r="A785" s="39"/>
      <c r="B785" s="40"/>
      <c r="C785" s="229" t="s">
        <v>1442</v>
      </c>
      <c r="D785" s="229" t="s">
        <v>162</v>
      </c>
      <c r="E785" s="230" t="s">
        <v>1443</v>
      </c>
      <c r="F785" s="231" t="s">
        <v>1444</v>
      </c>
      <c r="G785" s="232" t="s">
        <v>279</v>
      </c>
      <c r="H785" s="233">
        <v>48.060000000000002</v>
      </c>
      <c r="I785" s="234"/>
      <c r="J785" s="235">
        <f>ROUND(I785*H785,2)</f>
        <v>0</v>
      </c>
      <c r="K785" s="231" t="s">
        <v>166</v>
      </c>
      <c r="L785" s="45"/>
      <c r="M785" s="236" t="s">
        <v>19</v>
      </c>
      <c r="N785" s="237" t="s">
        <v>46</v>
      </c>
      <c r="O785" s="85"/>
      <c r="P785" s="238">
        <f>O785*H785</f>
        <v>0</v>
      </c>
      <c r="Q785" s="238">
        <v>0.00040000000000000002</v>
      </c>
      <c r="R785" s="238">
        <f>Q785*H785</f>
        <v>0.019224000000000002</v>
      </c>
      <c r="S785" s="238">
        <v>0</v>
      </c>
      <c r="T785" s="239">
        <f>S785*H785</f>
        <v>0</v>
      </c>
      <c r="U785" s="39"/>
      <c r="V785" s="39"/>
      <c r="W785" s="39"/>
      <c r="X785" s="39"/>
      <c r="Y785" s="39"/>
      <c r="Z785" s="39"/>
      <c r="AA785" s="39"/>
      <c r="AB785" s="39"/>
      <c r="AC785" s="39"/>
      <c r="AD785" s="39"/>
      <c r="AE785" s="39"/>
      <c r="AR785" s="240" t="s">
        <v>167</v>
      </c>
      <c r="AT785" s="240" t="s">
        <v>162</v>
      </c>
      <c r="AU785" s="240" t="s">
        <v>84</v>
      </c>
      <c r="AY785" s="18" t="s">
        <v>160</v>
      </c>
      <c r="BE785" s="241">
        <f>IF(N785="základní",J785,0)</f>
        <v>0</v>
      </c>
      <c r="BF785" s="241">
        <f>IF(N785="snížená",J785,0)</f>
        <v>0</v>
      </c>
      <c r="BG785" s="241">
        <f>IF(N785="zákl. přenesená",J785,0)</f>
        <v>0</v>
      </c>
      <c r="BH785" s="241">
        <f>IF(N785="sníž. přenesená",J785,0)</f>
        <v>0</v>
      </c>
      <c r="BI785" s="241">
        <f>IF(N785="nulová",J785,0)</f>
        <v>0</v>
      </c>
      <c r="BJ785" s="18" t="s">
        <v>82</v>
      </c>
      <c r="BK785" s="241">
        <f>ROUND(I785*H785,2)</f>
        <v>0</v>
      </c>
      <c r="BL785" s="18" t="s">
        <v>167</v>
      </c>
      <c r="BM785" s="240" t="s">
        <v>1445</v>
      </c>
    </row>
    <row r="786" s="13" customFormat="1">
      <c r="A786" s="13"/>
      <c r="B786" s="242"/>
      <c r="C786" s="243"/>
      <c r="D786" s="244" t="s">
        <v>169</v>
      </c>
      <c r="E786" s="245" t="s">
        <v>19</v>
      </c>
      <c r="F786" s="246" t="s">
        <v>1058</v>
      </c>
      <c r="G786" s="243"/>
      <c r="H786" s="247">
        <v>11.74</v>
      </c>
      <c r="I786" s="248"/>
      <c r="J786" s="243"/>
      <c r="K786" s="243"/>
      <c r="L786" s="249"/>
      <c r="M786" s="250"/>
      <c r="N786" s="251"/>
      <c r="O786" s="251"/>
      <c r="P786" s="251"/>
      <c r="Q786" s="251"/>
      <c r="R786" s="251"/>
      <c r="S786" s="251"/>
      <c r="T786" s="252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53" t="s">
        <v>169</v>
      </c>
      <c r="AU786" s="253" t="s">
        <v>84</v>
      </c>
      <c r="AV786" s="13" t="s">
        <v>84</v>
      </c>
      <c r="AW786" s="13" t="s">
        <v>37</v>
      </c>
      <c r="AX786" s="13" t="s">
        <v>75</v>
      </c>
      <c r="AY786" s="253" t="s">
        <v>160</v>
      </c>
    </row>
    <row r="787" s="13" customFormat="1">
      <c r="A787" s="13"/>
      <c r="B787" s="242"/>
      <c r="C787" s="243"/>
      <c r="D787" s="244" t="s">
        <v>169</v>
      </c>
      <c r="E787" s="245" t="s">
        <v>19</v>
      </c>
      <c r="F787" s="246" t="s">
        <v>1059</v>
      </c>
      <c r="G787" s="243"/>
      <c r="H787" s="247">
        <v>7.7000000000000002</v>
      </c>
      <c r="I787" s="248"/>
      <c r="J787" s="243"/>
      <c r="K787" s="243"/>
      <c r="L787" s="249"/>
      <c r="M787" s="250"/>
      <c r="N787" s="251"/>
      <c r="O787" s="251"/>
      <c r="P787" s="251"/>
      <c r="Q787" s="251"/>
      <c r="R787" s="251"/>
      <c r="S787" s="251"/>
      <c r="T787" s="252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53" t="s">
        <v>169</v>
      </c>
      <c r="AU787" s="253" t="s">
        <v>84</v>
      </c>
      <c r="AV787" s="13" t="s">
        <v>84</v>
      </c>
      <c r="AW787" s="13" t="s">
        <v>37</v>
      </c>
      <c r="AX787" s="13" t="s">
        <v>75</v>
      </c>
      <c r="AY787" s="253" t="s">
        <v>160</v>
      </c>
    </row>
    <row r="788" s="13" customFormat="1">
      <c r="A788" s="13"/>
      <c r="B788" s="242"/>
      <c r="C788" s="243"/>
      <c r="D788" s="244" t="s">
        <v>169</v>
      </c>
      <c r="E788" s="245" t="s">
        <v>19</v>
      </c>
      <c r="F788" s="246" t="s">
        <v>1060</v>
      </c>
      <c r="G788" s="243"/>
      <c r="H788" s="247">
        <v>9.8800000000000008</v>
      </c>
      <c r="I788" s="248"/>
      <c r="J788" s="243"/>
      <c r="K788" s="243"/>
      <c r="L788" s="249"/>
      <c r="M788" s="250"/>
      <c r="N788" s="251"/>
      <c r="O788" s="251"/>
      <c r="P788" s="251"/>
      <c r="Q788" s="251"/>
      <c r="R788" s="251"/>
      <c r="S788" s="251"/>
      <c r="T788" s="252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53" t="s">
        <v>169</v>
      </c>
      <c r="AU788" s="253" t="s">
        <v>84</v>
      </c>
      <c r="AV788" s="13" t="s">
        <v>84</v>
      </c>
      <c r="AW788" s="13" t="s">
        <v>37</v>
      </c>
      <c r="AX788" s="13" t="s">
        <v>75</v>
      </c>
      <c r="AY788" s="253" t="s">
        <v>160</v>
      </c>
    </row>
    <row r="789" s="13" customFormat="1">
      <c r="A789" s="13"/>
      <c r="B789" s="242"/>
      <c r="C789" s="243"/>
      <c r="D789" s="244" t="s">
        <v>169</v>
      </c>
      <c r="E789" s="245" t="s">
        <v>19</v>
      </c>
      <c r="F789" s="246" t="s">
        <v>1061</v>
      </c>
      <c r="G789" s="243"/>
      <c r="H789" s="247">
        <v>9.9399999999999995</v>
      </c>
      <c r="I789" s="248"/>
      <c r="J789" s="243"/>
      <c r="K789" s="243"/>
      <c r="L789" s="249"/>
      <c r="M789" s="250"/>
      <c r="N789" s="251"/>
      <c r="O789" s="251"/>
      <c r="P789" s="251"/>
      <c r="Q789" s="251"/>
      <c r="R789" s="251"/>
      <c r="S789" s="251"/>
      <c r="T789" s="252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253" t="s">
        <v>169</v>
      </c>
      <c r="AU789" s="253" t="s">
        <v>84</v>
      </c>
      <c r="AV789" s="13" t="s">
        <v>84</v>
      </c>
      <c r="AW789" s="13" t="s">
        <v>37</v>
      </c>
      <c r="AX789" s="13" t="s">
        <v>75</v>
      </c>
      <c r="AY789" s="253" t="s">
        <v>160</v>
      </c>
    </row>
    <row r="790" s="13" customFormat="1">
      <c r="A790" s="13"/>
      <c r="B790" s="242"/>
      <c r="C790" s="243"/>
      <c r="D790" s="244" t="s">
        <v>169</v>
      </c>
      <c r="E790" s="245" t="s">
        <v>19</v>
      </c>
      <c r="F790" s="246" t="s">
        <v>1062</v>
      </c>
      <c r="G790" s="243"/>
      <c r="H790" s="247">
        <v>8.8000000000000007</v>
      </c>
      <c r="I790" s="248"/>
      <c r="J790" s="243"/>
      <c r="K790" s="243"/>
      <c r="L790" s="249"/>
      <c r="M790" s="250"/>
      <c r="N790" s="251"/>
      <c r="O790" s="251"/>
      <c r="P790" s="251"/>
      <c r="Q790" s="251"/>
      <c r="R790" s="251"/>
      <c r="S790" s="251"/>
      <c r="T790" s="252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53" t="s">
        <v>169</v>
      </c>
      <c r="AU790" s="253" t="s">
        <v>84</v>
      </c>
      <c r="AV790" s="13" t="s">
        <v>84</v>
      </c>
      <c r="AW790" s="13" t="s">
        <v>37</v>
      </c>
      <c r="AX790" s="13" t="s">
        <v>75</v>
      </c>
      <c r="AY790" s="253" t="s">
        <v>160</v>
      </c>
    </row>
    <row r="791" s="14" customFormat="1">
      <c r="A791" s="14"/>
      <c r="B791" s="264"/>
      <c r="C791" s="265"/>
      <c r="D791" s="244" t="s">
        <v>169</v>
      </c>
      <c r="E791" s="266" t="s">
        <v>19</v>
      </c>
      <c r="F791" s="267" t="s">
        <v>226</v>
      </c>
      <c r="G791" s="265"/>
      <c r="H791" s="268">
        <v>48.060000000000002</v>
      </c>
      <c r="I791" s="269"/>
      <c r="J791" s="265"/>
      <c r="K791" s="265"/>
      <c r="L791" s="270"/>
      <c r="M791" s="271"/>
      <c r="N791" s="272"/>
      <c r="O791" s="272"/>
      <c r="P791" s="272"/>
      <c r="Q791" s="272"/>
      <c r="R791" s="272"/>
      <c r="S791" s="272"/>
      <c r="T791" s="273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74" t="s">
        <v>169</v>
      </c>
      <c r="AU791" s="274" t="s">
        <v>84</v>
      </c>
      <c r="AV791" s="14" t="s">
        <v>167</v>
      </c>
      <c r="AW791" s="14" t="s">
        <v>37</v>
      </c>
      <c r="AX791" s="14" t="s">
        <v>82</v>
      </c>
      <c r="AY791" s="274" t="s">
        <v>160</v>
      </c>
    </row>
    <row r="792" s="2" customFormat="1" ht="36" customHeight="1">
      <c r="A792" s="39"/>
      <c r="B792" s="40"/>
      <c r="C792" s="229" t="s">
        <v>1446</v>
      </c>
      <c r="D792" s="229" t="s">
        <v>162</v>
      </c>
      <c r="E792" s="230" t="s">
        <v>1447</v>
      </c>
      <c r="F792" s="231" t="s">
        <v>1448</v>
      </c>
      <c r="G792" s="232" t="s">
        <v>197</v>
      </c>
      <c r="H792" s="233">
        <v>2.4300000000000002</v>
      </c>
      <c r="I792" s="234"/>
      <c r="J792" s="235">
        <f>ROUND(I792*H792,2)</f>
        <v>0</v>
      </c>
      <c r="K792" s="231" t="s">
        <v>166</v>
      </c>
      <c r="L792" s="45"/>
      <c r="M792" s="236" t="s">
        <v>19</v>
      </c>
      <c r="N792" s="237" t="s">
        <v>46</v>
      </c>
      <c r="O792" s="85"/>
      <c r="P792" s="238">
        <f>O792*H792</f>
        <v>0</v>
      </c>
      <c r="Q792" s="238">
        <v>0</v>
      </c>
      <c r="R792" s="238">
        <f>Q792*H792</f>
        <v>0</v>
      </c>
      <c r="S792" s="238">
        <v>0</v>
      </c>
      <c r="T792" s="239">
        <f>S792*H792</f>
        <v>0</v>
      </c>
      <c r="U792" s="39"/>
      <c r="V792" s="39"/>
      <c r="W792" s="39"/>
      <c r="X792" s="39"/>
      <c r="Y792" s="39"/>
      <c r="Z792" s="39"/>
      <c r="AA792" s="39"/>
      <c r="AB792" s="39"/>
      <c r="AC792" s="39"/>
      <c r="AD792" s="39"/>
      <c r="AE792" s="39"/>
      <c r="AR792" s="240" t="s">
        <v>167</v>
      </c>
      <c r="AT792" s="240" t="s">
        <v>162</v>
      </c>
      <c r="AU792" s="240" t="s">
        <v>84</v>
      </c>
      <c r="AY792" s="18" t="s">
        <v>160</v>
      </c>
      <c r="BE792" s="241">
        <f>IF(N792="základní",J792,0)</f>
        <v>0</v>
      </c>
      <c r="BF792" s="241">
        <f>IF(N792="snížená",J792,0)</f>
        <v>0</v>
      </c>
      <c r="BG792" s="241">
        <f>IF(N792="zákl. přenesená",J792,0)</f>
        <v>0</v>
      </c>
      <c r="BH792" s="241">
        <f>IF(N792="sníž. přenesená",J792,0)</f>
        <v>0</v>
      </c>
      <c r="BI792" s="241">
        <f>IF(N792="nulová",J792,0)</f>
        <v>0</v>
      </c>
      <c r="BJ792" s="18" t="s">
        <v>82</v>
      </c>
      <c r="BK792" s="241">
        <f>ROUND(I792*H792,2)</f>
        <v>0</v>
      </c>
      <c r="BL792" s="18" t="s">
        <v>167</v>
      </c>
      <c r="BM792" s="240" t="s">
        <v>1449</v>
      </c>
    </row>
    <row r="793" s="12" customFormat="1" ht="22.8" customHeight="1">
      <c r="A793" s="12"/>
      <c r="B793" s="213"/>
      <c r="C793" s="214"/>
      <c r="D793" s="215" t="s">
        <v>74</v>
      </c>
      <c r="E793" s="227" t="s">
        <v>1450</v>
      </c>
      <c r="F793" s="227" t="s">
        <v>1451</v>
      </c>
      <c r="G793" s="214"/>
      <c r="H793" s="214"/>
      <c r="I793" s="217"/>
      <c r="J793" s="228">
        <f>BK793</f>
        <v>0</v>
      </c>
      <c r="K793" s="214"/>
      <c r="L793" s="219"/>
      <c r="M793" s="220"/>
      <c r="N793" s="221"/>
      <c r="O793" s="221"/>
      <c r="P793" s="222">
        <f>SUM(P794:P840)</f>
        <v>0</v>
      </c>
      <c r="Q793" s="221"/>
      <c r="R793" s="222">
        <f>SUM(R794:R840)</f>
        <v>2.1848470999999998</v>
      </c>
      <c r="S793" s="221"/>
      <c r="T793" s="223">
        <f>SUM(T794:T840)</f>
        <v>0</v>
      </c>
      <c r="U793" s="12"/>
      <c r="V793" s="12"/>
      <c r="W793" s="12"/>
      <c r="X793" s="12"/>
      <c r="Y793" s="12"/>
      <c r="Z793" s="12"/>
      <c r="AA793" s="12"/>
      <c r="AB793" s="12"/>
      <c r="AC793" s="12"/>
      <c r="AD793" s="12"/>
      <c r="AE793" s="12"/>
      <c r="AR793" s="224" t="s">
        <v>82</v>
      </c>
      <c r="AT793" s="225" t="s">
        <v>74</v>
      </c>
      <c r="AU793" s="225" t="s">
        <v>82</v>
      </c>
      <c r="AY793" s="224" t="s">
        <v>160</v>
      </c>
      <c r="BK793" s="226">
        <f>SUM(BK794:BK840)</f>
        <v>0</v>
      </c>
    </row>
    <row r="794" s="2" customFormat="1" ht="24" customHeight="1">
      <c r="A794" s="39"/>
      <c r="B794" s="40"/>
      <c r="C794" s="229" t="s">
        <v>1452</v>
      </c>
      <c r="D794" s="229" t="s">
        <v>162</v>
      </c>
      <c r="E794" s="230" t="s">
        <v>1453</v>
      </c>
      <c r="F794" s="231" t="s">
        <v>1454</v>
      </c>
      <c r="G794" s="232" t="s">
        <v>222</v>
      </c>
      <c r="H794" s="233">
        <v>80.040000000000006</v>
      </c>
      <c r="I794" s="234"/>
      <c r="J794" s="235">
        <f>ROUND(I794*H794,2)</f>
        <v>0</v>
      </c>
      <c r="K794" s="231" t="s">
        <v>166</v>
      </c>
      <c r="L794" s="45"/>
      <c r="M794" s="236" t="s">
        <v>19</v>
      </c>
      <c r="N794" s="237" t="s">
        <v>46</v>
      </c>
      <c r="O794" s="85"/>
      <c r="P794" s="238">
        <f>O794*H794</f>
        <v>0</v>
      </c>
      <c r="Q794" s="238">
        <v>0</v>
      </c>
      <c r="R794" s="238">
        <f>Q794*H794</f>
        <v>0</v>
      </c>
      <c r="S794" s="238">
        <v>0</v>
      </c>
      <c r="T794" s="239">
        <f>S794*H794</f>
        <v>0</v>
      </c>
      <c r="U794" s="39"/>
      <c r="V794" s="39"/>
      <c r="W794" s="39"/>
      <c r="X794" s="39"/>
      <c r="Y794" s="39"/>
      <c r="Z794" s="39"/>
      <c r="AA794" s="39"/>
      <c r="AB794" s="39"/>
      <c r="AC794" s="39"/>
      <c r="AD794" s="39"/>
      <c r="AE794" s="39"/>
      <c r="AR794" s="240" t="s">
        <v>167</v>
      </c>
      <c r="AT794" s="240" t="s">
        <v>162</v>
      </c>
      <c r="AU794" s="240" t="s">
        <v>84</v>
      </c>
      <c r="AY794" s="18" t="s">
        <v>160</v>
      </c>
      <c r="BE794" s="241">
        <f>IF(N794="základní",J794,0)</f>
        <v>0</v>
      </c>
      <c r="BF794" s="241">
        <f>IF(N794="snížená",J794,0)</f>
        <v>0</v>
      </c>
      <c r="BG794" s="241">
        <f>IF(N794="zákl. přenesená",J794,0)</f>
        <v>0</v>
      </c>
      <c r="BH794" s="241">
        <f>IF(N794="sníž. přenesená",J794,0)</f>
        <v>0</v>
      </c>
      <c r="BI794" s="241">
        <f>IF(N794="nulová",J794,0)</f>
        <v>0</v>
      </c>
      <c r="BJ794" s="18" t="s">
        <v>82</v>
      </c>
      <c r="BK794" s="241">
        <f>ROUND(I794*H794,2)</f>
        <v>0</v>
      </c>
      <c r="BL794" s="18" t="s">
        <v>167</v>
      </c>
      <c r="BM794" s="240" t="s">
        <v>1455</v>
      </c>
    </row>
    <row r="795" s="2" customFormat="1" ht="24" customHeight="1">
      <c r="A795" s="39"/>
      <c r="B795" s="40"/>
      <c r="C795" s="229" t="s">
        <v>1456</v>
      </c>
      <c r="D795" s="229" t="s">
        <v>162</v>
      </c>
      <c r="E795" s="230" t="s">
        <v>1457</v>
      </c>
      <c r="F795" s="231" t="s">
        <v>1458</v>
      </c>
      <c r="G795" s="232" t="s">
        <v>222</v>
      </c>
      <c r="H795" s="233">
        <v>80.040000000000006</v>
      </c>
      <c r="I795" s="234"/>
      <c r="J795" s="235">
        <f>ROUND(I795*H795,2)</f>
        <v>0</v>
      </c>
      <c r="K795" s="231" t="s">
        <v>166</v>
      </c>
      <c r="L795" s="45"/>
      <c r="M795" s="236" t="s">
        <v>19</v>
      </c>
      <c r="N795" s="237" t="s">
        <v>46</v>
      </c>
      <c r="O795" s="85"/>
      <c r="P795" s="238">
        <f>O795*H795</f>
        <v>0</v>
      </c>
      <c r="Q795" s="238">
        <v>0.00029999999999999997</v>
      </c>
      <c r="R795" s="238">
        <f>Q795*H795</f>
        <v>0.024011999999999999</v>
      </c>
      <c r="S795" s="238">
        <v>0</v>
      </c>
      <c r="T795" s="239">
        <f>S795*H795</f>
        <v>0</v>
      </c>
      <c r="U795" s="39"/>
      <c r="V795" s="39"/>
      <c r="W795" s="39"/>
      <c r="X795" s="39"/>
      <c r="Y795" s="39"/>
      <c r="Z795" s="39"/>
      <c r="AA795" s="39"/>
      <c r="AB795" s="39"/>
      <c r="AC795" s="39"/>
      <c r="AD795" s="39"/>
      <c r="AE795" s="39"/>
      <c r="AR795" s="240" t="s">
        <v>167</v>
      </c>
      <c r="AT795" s="240" t="s">
        <v>162</v>
      </c>
      <c r="AU795" s="240" t="s">
        <v>84</v>
      </c>
      <c r="AY795" s="18" t="s">
        <v>160</v>
      </c>
      <c r="BE795" s="241">
        <f>IF(N795="základní",J795,0)</f>
        <v>0</v>
      </c>
      <c r="BF795" s="241">
        <f>IF(N795="snížená",J795,0)</f>
        <v>0</v>
      </c>
      <c r="BG795" s="241">
        <f>IF(N795="zákl. přenesená",J795,0)</f>
        <v>0</v>
      </c>
      <c r="BH795" s="241">
        <f>IF(N795="sníž. přenesená",J795,0)</f>
        <v>0</v>
      </c>
      <c r="BI795" s="241">
        <f>IF(N795="nulová",J795,0)</f>
        <v>0</v>
      </c>
      <c r="BJ795" s="18" t="s">
        <v>82</v>
      </c>
      <c r="BK795" s="241">
        <f>ROUND(I795*H795,2)</f>
        <v>0</v>
      </c>
      <c r="BL795" s="18" t="s">
        <v>167</v>
      </c>
      <c r="BM795" s="240" t="s">
        <v>1459</v>
      </c>
    </row>
    <row r="796" s="2" customFormat="1" ht="24" customHeight="1">
      <c r="A796" s="39"/>
      <c r="B796" s="40"/>
      <c r="C796" s="229" t="s">
        <v>1460</v>
      </c>
      <c r="D796" s="229" t="s">
        <v>162</v>
      </c>
      <c r="E796" s="230" t="s">
        <v>1461</v>
      </c>
      <c r="F796" s="231" t="s">
        <v>1462</v>
      </c>
      <c r="G796" s="232" t="s">
        <v>222</v>
      </c>
      <c r="H796" s="233">
        <v>80.040000000000006</v>
      </c>
      <c r="I796" s="234"/>
      <c r="J796" s="235">
        <f>ROUND(I796*H796,2)</f>
        <v>0</v>
      </c>
      <c r="K796" s="231" t="s">
        <v>166</v>
      </c>
      <c r="L796" s="45"/>
      <c r="M796" s="236" t="s">
        <v>19</v>
      </c>
      <c r="N796" s="237" t="s">
        <v>46</v>
      </c>
      <c r="O796" s="85"/>
      <c r="P796" s="238">
        <f>O796*H796</f>
        <v>0</v>
      </c>
      <c r="Q796" s="238">
        <v>0.0015</v>
      </c>
      <c r="R796" s="238">
        <f>Q796*H796</f>
        <v>0.12006000000000001</v>
      </c>
      <c r="S796" s="238">
        <v>0</v>
      </c>
      <c r="T796" s="239">
        <f>S796*H796</f>
        <v>0</v>
      </c>
      <c r="U796" s="39"/>
      <c r="V796" s="39"/>
      <c r="W796" s="39"/>
      <c r="X796" s="39"/>
      <c r="Y796" s="39"/>
      <c r="Z796" s="39"/>
      <c r="AA796" s="39"/>
      <c r="AB796" s="39"/>
      <c r="AC796" s="39"/>
      <c r="AD796" s="39"/>
      <c r="AE796" s="39"/>
      <c r="AR796" s="240" t="s">
        <v>167</v>
      </c>
      <c r="AT796" s="240" t="s">
        <v>162</v>
      </c>
      <c r="AU796" s="240" t="s">
        <v>84</v>
      </c>
      <c r="AY796" s="18" t="s">
        <v>160</v>
      </c>
      <c r="BE796" s="241">
        <f>IF(N796="základní",J796,0)</f>
        <v>0</v>
      </c>
      <c r="BF796" s="241">
        <f>IF(N796="snížená",J796,0)</f>
        <v>0</v>
      </c>
      <c r="BG796" s="241">
        <f>IF(N796="zákl. přenesená",J796,0)</f>
        <v>0</v>
      </c>
      <c r="BH796" s="241">
        <f>IF(N796="sníž. přenesená",J796,0)</f>
        <v>0</v>
      </c>
      <c r="BI796" s="241">
        <f>IF(N796="nulová",J796,0)</f>
        <v>0</v>
      </c>
      <c r="BJ796" s="18" t="s">
        <v>82</v>
      </c>
      <c r="BK796" s="241">
        <f>ROUND(I796*H796,2)</f>
        <v>0</v>
      </c>
      <c r="BL796" s="18" t="s">
        <v>167</v>
      </c>
      <c r="BM796" s="240" t="s">
        <v>1463</v>
      </c>
    </row>
    <row r="797" s="2" customFormat="1" ht="24" customHeight="1">
      <c r="A797" s="39"/>
      <c r="B797" s="40"/>
      <c r="C797" s="229" t="s">
        <v>1464</v>
      </c>
      <c r="D797" s="229" t="s">
        <v>162</v>
      </c>
      <c r="E797" s="230" t="s">
        <v>1465</v>
      </c>
      <c r="F797" s="231" t="s">
        <v>1466</v>
      </c>
      <c r="G797" s="232" t="s">
        <v>236</v>
      </c>
      <c r="H797" s="233">
        <v>4</v>
      </c>
      <c r="I797" s="234"/>
      <c r="J797" s="235">
        <f>ROUND(I797*H797,2)</f>
        <v>0</v>
      </c>
      <c r="K797" s="231" t="s">
        <v>166</v>
      </c>
      <c r="L797" s="45"/>
      <c r="M797" s="236" t="s">
        <v>19</v>
      </c>
      <c r="N797" s="237" t="s">
        <v>46</v>
      </c>
      <c r="O797" s="85"/>
      <c r="P797" s="238">
        <f>O797*H797</f>
        <v>0</v>
      </c>
      <c r="Q797" s="238">
        <v>0.00018000000000000001</v>
      </c>
      <c r="R797" s="238">
        <f>Q797*H797</f>
        <v>0.00072000000000000005</v>
      </c>
      <c r="S797" s="238">
        <v>0</v>
      </c>
      <c r="T797" s="239">
        <f>S797*H797</f>
        <v>0</v>
      </c>
      <c r="U797" s="39"/>
      <c r="V797" s="39"/>
      <c r="W797" s="39"/>
      <c r="X797" s="39"/>
      <c r="Y797" s="39"/>
      <c r="Z797" s="39"/>
      <c r="AA797" s="39"/>
      <c r="AB797" s="39"/>
      <c r="AC797" s="39"/>
      <c r="AD797" s="39"/>
      <c r="AE797" s="39"/>
      <c r="AR797" s="240" t="s">
        <v>167</v>
      </c>
      <c r="AT797" s="240" t="s">
        <v>162</v>
      </c>
      <c r="AU797" s="240" t="s">
        <v>84</v>
      </c>
      <c r="AY797" s="18" t="s">
        <v>160</v>
      </c>
      <c r="BE797" s="241">
        <f>IF(N797="základní",J797,0)</f>
        <v>0</v>
      </c>
      <c r="BF797" s="241">
        <f>IF(N797="snížená",J797,0)</f>
        <v>0</v>
      </c>
      <c r="BG797" s="241">
        <f>IF(N797="zákl. přenesená",J797,0)</f>
        <v>0</v>
      </c>
      <c r="BH797" s="241">
        <f>IF(N797="sníž. přenesená",J797,0)</f>
        <v>0</v>
      </c>
      <c r="BI797" s="241">
        <f>IF(N797="nulová",J797,0)</f>
        <v>0</v>
      </c>
      <c r="BJ797" s="18" t="s">
        <v>82</v>
      </c>
      <c r="BK797" s="241">
        <f>ROUND(I797*H797,2)</f>
        <v>0</v>
      </c>
      <c r="BL797" s="18" t="s">
        <v>167</v>
      </c>
      <c r="BM797" s="240" t="s">
        <v>1467</v>
      </c>
    </row>
    <row r="798" s="2" customFormat="1" ht="24" customHeight="1">
      <c r="A798" s="39"/>
      <c r="B798" s="40"/>
      <c r="C798" s="229" t="s">
        <v>1468</v>
      </c>
      <c r="D798" s="229" t="s">
        <v>162</v>
      </c>
      <c r="E798" s="230" t="s">
        <v>1469</v>
      </c>
      <c r="F798" s="231" t="s">
        <v>1470</v>
      </c>
      <c r="G798" s="232" t="s">
        <v>236</v>
      </c>
      <c r="H798" s="233">
        <v>24</v>
      </c>
      <c r="I798" s="234"/>
      <c r="J798" s="235">
        <f>ROUND(I798*H798,2)</f>
        <v>0</v>
      </c>
      <c r="K798" s="231" t="s">
        <v>166</v>
      </c>
      <c r="L798" s="45"/>
      <c r="M798" s="236" t="s">
        <v>19</v>
      </c>
      <c r="N798" s="237" t="s">
        <v>46</v>
      </c>
      <c r="O798" s="85"/>
      <c r="P798" s="238">
        <f>O798*H798</f>
        <v>0</v>
      </c>
      <c r="Q798" s="238">
        <v>0.00021000000000000001</v>
      </c>
      <c r="R798" s="238">
        <f>Q798*H798</f>
        <v>0.0050400000000000002</v>
      </c>
      <c r="S798" s="238">
        <v>0</v>
      </c>
      <c r="T798" s="239">
        <f>S798*H798</f>
        <v>0</v>
      </c>
      <c r="U798" s="39"/>
      <c r="V798" s="39"/>
      <c r="W798" s="39"/>
      <c r="X798" s="39"/>
      <c r="Y798" s="39"/>
      <c r="Z798" s="39"/>
      <c r="AA798" s="39"/>
      <c r="AB798" s="39"/>
      <c r="AC798" s="39"/>
      <c r="AD798" s="39"/>
      <c r="AE798" s="39"/>
      <c r="AR798" s="240" t="s">
        <v>167</v>
      </c>
      <c r="AT798" s="240" t="s">
        <v>162</v>
      </c>
      <c r="AU798" s="240" t="s">
        <v>84</v>
      </c>
      <c r="AY798" s="18" t="s">
        <v>160</v>
      </c>
      <c r="BE798" s="241">
        <f>IF(N798="základní",J798,0)</f>
        <v>0</v>
      </c>
      <c r="BF798" s="241">
        <f>IF(N798="snížená",J798,0)</f>
        <v>0</v>
      </c>
      <c r="BG798" s="241">
        <f>IF(N798="zákl. přenesená",J798,0)</f>
        <v>0</v>
      </c>
      <c r="BH798" s="241">
        <f>IF(N798="sníž. přenesená",J798,0)</f>
        <v>0</v>
      </c>
      <c r="BI798" s="241">
        <f>IF(N798="nulová",J798,0)</f>
        <v>0</v>
      </c>
      <c r="BJ798" s="18" t="s">
        <v>82</v>
      </c>
      <c r="BK798" s="241">
        <f>ROUND(I798*H798,2)</f>
        <v>0</v>
      </c>
      <c r="BL798" s="18" t="s">
        <v>167</v>
      </c>
      <c r="BM798" s="240" t="s">
        <v>1471</v>
      </c>
    </row>
    <row r="799" s="2" customFormat="1" ht="24" customHeight="1">
      <c r="A799" s="39"/>
      <c r="B799" s="40"/>
      <c r="C799" s="229" t="s">
        <v>1472</v>
      </c>
      <c r="D799" s="229" t="s">
        <v>162</v>
      </c>
      <c r="E799" s="230" t="s">
        <v>1473</v>
      </c>
      <c r="F799" s="231" t="s">
        <v>1474</v>
      </c>
      <c r="G799" s="232" t="s">
        <v>279</v>
      </c>
      <c r="H799" s="233">
        <v>24.039999999999999</v>
      </c>
      <c r="I799" s="234"/>
      <c r="J799" s="235">
        <f>ROUND(I799*H799,2)</f>
        <v>0</v>
      </c>
      <c r="K799" s="231" t="s">
        <v>166</v>
      </c>
      <c r="L799" s="45"/>
      <c r="M799" s="236" t="s">
        <v>19</v>
      </c>
      <c r="N799" s="237" t="s">
        <v>46</v>
      </c>
      <c r="O799" s="85"/>
      <c r="P799" s="238">
        <f>O799*H799</f>
        <v>0</v>
      </c>
      <c r="Q799" s="238">
        <v>0.00040000000000000002</v>
      </c>
      <c r="R799" s="238">
        <f>Q799*H799</f>
        <v>0.0096159999999999995</v>
      </c>
      <c r="S799" s="238">
        <v>0</v>
      </c>
      <c r="T799" s="239">
        <f>S799*H799</f>
        <v>0</v>
      </c>
      <c r="U799" s="39"/>
      <c r="V799" s="39"/>
      <c r="W799" s="39"/>
      <c r="X799" s="39"/>
      <c r="Y799" s="39"/>
      <c r="Z799" s="39"/>
      <c r="AA799" s="39"/>
      <c r="AB799" s="39"/>
      <c r="AC799" s="39"/>
      <c r="AD799" s="39"/>
      <c r="AE799" s="39"/>
      <c r="AR799" s="240" t="s">
        <v>167</v>
      </c>
      <c r="AT799" s="240" t="s">
        <v>162</v>
      </c>
      <c r="AU799" s="240" t="s">
        <v>84</v>
      </c>
      <c r="AY799" s="18" t="s">
        <v>160</v>
      </c>
      <c r="BE799" s="241">
        <f>IF(N799="základní",J799,0)</f>
        <v>0</v>
      </c>
      <c r="BF799" s="241">
        <f>IF(N799="snížená",J799,0)</f>
        <v>0</v>
      </c>
      <c r="BG799" s="241">
        <f>IF(N799="zákl. přenesená",J799,0)</f>
        <v>0</v>
      </c>
      <c r="BH799" s="241">
        <f>IF(N799="sníž. přenesená",J799,0)</f>
        <v>0</v>
      </c>
      <c r="BI799" s="241">
        <f>IF(N799="nulová",J799,0)</f>
        <v>0</v>
      </c>
      <c r="BJ799" s="18" t="s">
        <v>82</v>
      </c>
      <c r="BK799" s="241">
        <f>ROUND(I799*H799,2)</f>
        <v>0</v>
      </c>
      <c r="BL799" s="18" t="s">
        <v>167</v>
      </c>
      <c r="BM799" s="240" t="s">
        <v>1475</v>
      </c>
    </row>
    <row r="800" s="13" customFormat="1">
      <c r="A800" s="13"/>
      <c r="B800" s="242"/>
      <c r="C800" s="243"/>
      <c r="D800" s="244" t="s">
        <v>169</v>
      </c>
      <c r="E800" s="245" t="s">
        <v>19</v>
      </c>
      <c r="F800" s="246" t="s">
        <v>1476</v>
      </c>
      <c r="G800" s="243"/>
      <c r="H800" s="247">
        <v>4.04</v>
      </c>
      <c r="I800" s="248"/>
      <c r="J800" s="243"/>
      <c r="K800" s="243"/>
      <c r="L800" s="249"/>
      <c r="M800" s="250"/>
      <c r="N800" s="251"/>
      <c r="O800" s="251"/>
      <c r="P800" s="251"/>
      <c r="Q800" s="251"/>
      <c r="R800" s="251"/>
      <c r="S800" s="251"/>
      <c r="T800" s="252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53" t="s">
        <v>169</v>
      </c>
      <c r="AU800" s="253" t="s">
        <v>84</v>
      </c>
      <c r="AV800" s="13" t="s">
        <v>84</v>
      </c>
      <c r="AW800" s="13" t="s">
        <v>37</v>
      </c>
      <c r="AX800" s="13" t="s">
        <v>75</v>
      </c>
      <c r="AY800" s="253" t="s">
        <v>160</v>
      </c>
    </row>
    <row r="801" s="13" customFormat="1">
      <c r="A801" s="13"/>
      <c r="B801" s="242"/>
      <c r="C801" s="243"/>
      <c r="D801" s="244" t="s">
        <v>169</v>
      </c>
      <c r="E801" s="245" t="s">
        <v>19</v>
      </c>
      <c r="F801" s="246" t="s">
        <v>1477</v>
      </c>
      <c r="G801" s="243"/>
      <c r="H801" s="247">
        <v>4</v>
      </c>
      <c r="I801" s="248"/>
      <c r="J801" s="243"/>
      <c r="K801" s="243"/>
      <c r="L801" s="249"/>
      <c r="M801" s="250"/>
      <c r="N801" s="251"/>
      <c r="O801" s="251"/>
      <c r="P801" s="251"/>
      <c r="Q801" s="251"/>
      <c r="R801" s="251"/>
      <c r="S801" s="251"/>
      <c r="T801" s="252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53" t="s">
        <v>169</v>
      </c>
      <c r="AU801" s="253" t="s">
        <v>84</v>
      </c>
      <c r="AV801" s="13" t="s">
        <v>84</v>
      </c>
      <c r="AW801" s="13" t="s">
        <v>37</v>
      </c>
      <c r="AX801" s="13" t="s">
        <v>75</v>
      </c>
      <c r="AY801" s="253" t="s">
        <v>160</v>
      </c>
    </row>
    <row r="802" s="13" customFormat="1">
      <c r="A802" s="13"/>
      <c r="B802" s="242"/>
      <c r="C802" s="243"/>
      <c r="D802" s="244" t="s">
        <v>169</v>
      </c>
      <c r="E802" s="245" t="s">
        <v>19</v>
      </c>
      <c r="F802" s="246" t="s">
        <v>1478</v>
      </c>
      <c r="G802" s="243"/>
      <c r="H802" s="247">
        <v>16</v>
      </c>
      <c r="I802" s="248"/>
      <c r="J802" s="243"/>
      <c r="K802" s="243"/>
      <c r="L802" s="249"/>
      <c r="M802" s="250"/>
      <c r="N802" s="251"/>
      <c r="O802" s="251"/>
      <c r="P802" s="251"/>
      <c r="Q802" s="251"/>
      <c r="R802" s="251"/>
      <c r="S802" s="251"/>
      <c r="T802" s="252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53" t="s">
        <v>169</v>
      </c>
      <c r="AU802" s="253" t="s">
        <v>84</v>
      </c>
      <c r="AV802" s="13" t="s">
        <v>84</v>
      </c>
      <c r="AW802" s="13" t="s">
        <v>37</v>
      </c>
      <c r="AX802" s="13" t="s">
        <v>75</v>
      </c>
      <c r="AY802" s="253" t="s">
        <v>160</v>
      </c>
    </row>
    <row r="803" s="14" customFormat="1">
      <c r="A803" s="14"/>
      <c r="B803" s="264"/>
      <c r="C803" s="265"/>
      <c r="D803" s="244" t="s">
        <v>169</v>
      </c>
      <c r="E803" s="266" t="s">
        <v>19</v>
      </c>
      <c r="F803" s="267" t="s">
        <v>226</v>
      </c>
      <c r="G803" s="265"/>
      <c r="H803" s="268">
        <v>24.039999999999999</v>
      </c>
      <c r="I803" s="269"/>
      <c r="J803" s="265"/>
      <c r="K803" s="265"/>
      <c r="L803" s="270"/>
      <c r="M803" s="271"/>
      <c r="N803" s="272"/>
      <c r="O803" s="272"/>
      <c r="P803" s="272"/>
      <c r="Q803" s="272"/>
      <c r="R803" s="272"/>
      <c r="S803" s="272"/>
      <c r="T803" s="273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74" t="s">
        <v>169</v>
      </c>
      <c r="AU803" s="274" t="s">
        <v>84</v>
      </c>
      <c r="AV803" s="14" t="s">
        <v>167</v>
      </c>
      <c r="AW803" s="14" t="s">
        <v>37</v>
      </c>
      <c r="AX803" s="14" t="s">
        <v>82</v>
      </c>
      <c r="AY803" s="274" t="s">
        <v>160</v>
      </c>
    </row>
    <row r="804" s="2" customFormat="1" ht="36" customHeight="1">
      <c r="A804" s="39"/>
      <c r="B804" s="40"/>
      <c r="C804" s="229" t="s">
        <v>1479</v>
      </c>
      <c r="D804" s="229" t="s">
        <v>162</v>
      </c>
      <c r="E804" s="230" t="s">
        <v>1480</v>
      </c>
      <c r="F804" s="231" t="s">
        <v>1481</v>
      </c>
      <c r="G804" s="232" t="s">
        <v>222</v>
      </c>
      <c r="H804" s="233">
        <v>80.036000000000001</v>
      </c>
      <c r="I804" s="234"/>
      <c r="J804" s="235">
        <f>ROUND(I804*H804,2)</f>
        <v>0</v>
      </c>
      <c r="K804" s="231" t="s">
        <v>166</v>
      </c>
      <c r="L804" s="45"/>
      <c r="M804" s="236" t="s">
        <v>19</v>
      </c>
      <c r="N804" s="237" t="s">
        <v>46</v>
      </c>
      <c r="O804" s="85"/>
      <c r="P804" s="238">
        <f>O804*H804</f>
        <v>0</v>
      </c>
      <c r="Q804" s="238">
        <v>0.0060499999999999998</v>
      </c>
      <c r="R804" s="238">
        <f>Q804*H804</f>
        <v>0.48421779999999998</v>
      </c>
      <c r="S804" s="238">
        <v>0</v>
      </c>
      <c r="T804" s="239">
        <f>S804*H804</f>
        <v>0</v>
      </c>
      <c r="U804" s="39"/>
      <c r="V804" s="39"/>
      <c r="W804" s="39"/>
      <c r="X804" s="39"/>
      <c r="Y804" s="39"/>
      <c r="Z804" s="39"/>
      <c r="AA804" s="39"/>
      <c r="AB804" s="39"/>
      <c r="AC804" s="39"/>
      <c r="AD804" s="39"/>
      <c r="AE804" s="39"/>
      <c r="AR804" s="240" t="s">
        <v>167</v>
      </c>
      <c r="AT804" s="240" t="s">
        <v>162</v>
      </c>
      <c r="AU804" s="240" t="s">
        <v>84</v>
      </c>
      <c r="AY804" s="18" t="s">
        <v>160</v>
      </c>
      <c r="BE804" s="241">
        <f>IF(N804="základní",J804,0)</f>
        <v>0</v>
      </c>
      <c r="BF804" s="241">
        <f>IF(N804="snížená",J804,0)</f>
        <v>0</v>
      </c>
      <c r="BG804" s="241">
        <f>IF(N804="zákl. přenesená",J804,0)</f>
        <v>0</v>
      </c>
      <c r="BH804" s="241">
        <f>IF(N804="sníž. přenesená",J804,0)</f>
        <v>0</v>
      </c>
      <c r="BI804" s="241">
        <f>IF(N804="nulová",J804,0)</f>
        <v>0</v>
      </c>
      <c r="BJ804" s="18" t="s">
        <v>82</v>
      </c>
      <c r="BK804" s="241">
        <f>ROUND(I804*H804,2)</f>
        <v>0</v>
      </c>
      <c r="BL804" s="18" t="s">
        <v>167</v>
      </c>
      <c r="BM804" s="240" t="s">
        <v>1482</v>
      </c>
    </row>
    <row r="805" s="13" customFormat="1">
      <c r="A805" s="13"/>
      <c r="B805" s="242"/>
      <c r="C805" s="243"/>
      <c r="D805" s="244" t="s">
        <v>169</v>
      </c>
      <c r="E805" s="245" t="s">
        <v>19</v>
      </c>
      <c r="F805" s="246" t="s">
        <v>1483</v>
      </c>
      <c r="G805" s="243"/>
      <c r="H805" s="247">
        <v>20.513999999999999</v>
      </c>
      <c r="I805" s="248"/>
      <c r="J805" s="243"/>
      <c r="K805" s="243"/>
      <c r="L805" s="249"/>
      <c r="M805" s="250"/>
      <c r="N805" s="251"/>
      <c r="O805" s="251"/>
      <c r="P805" s="251"/>
      <c r="Q805" s="251"/>
      <c r="R805" s="251"/>
      <c r="S805" s="251"/>
      <c r="T805" s="252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53" t="s">
        <v>169</v>
      </c>
      <c r="AU805" s="253" t="s">
        <v>84</v>
      </c>
      <c r="AV805" s="13" t="s">
        <v>84</v>
      </c>
      <c r="AW805" s="13" t="s">
        <v>37</v>
      </c>
      <c r="AX805" s="13" t="s">
        <v>75</v>
      </c>
      <c r="AY805" s="253" t="s">
        <v>160</v>
      </c>
    </row>
    <row r="806" s="13" customFormat="1">
      <c r="A806" s="13"/>
      <c r="B806" s="242"/>
      <c r="C806" s="243"/>
      <c r="D806" s="244" t="s">
        <v>169</v>
      </c>
      <c r="E806" s="245" t="s">
        <v>19</v>
      </c>
      <c r="F806" s="246" t="s">
        <v>1484</v>
      </c>
      <c r="G806" s="243"/>
      <c r="H806" s="247">
        <v>11.635</v>
      </c>
      <c r="I806" s="248"/>
      <c r="J806" s="243"/>
      <c r="K806" s="243"/>
      <c r="L806" s="249"/>
      <c r="M806" s="250"/>
      <c r="N806" s="251"/>
      <c r="O806" s="251"/>
      <c r="P806" s="251"/>
      <c r="Q806" s="251"/>
      <c r="R806" s="251"/>
      <c r="S806" s="251"/>
      <c r="T806" s="252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53" t="s">
        <v>169</v>
      </c>
      <c r="AU806" s="253" t="s">
        <v>84</v>
      </c>
      <c r="AV806" s="13" t="s">
        <v>84</v>
      </c>
      <c r="AW806" s="13" t="s">
        <v>37</v>
      </c>
      <c r="AX806" s="13" t="s">
        <v>75</v>
      </c>
      <c r="AY806" s="253" t="s">
        <v>160</v>
      </c>
    </row>
    <row r="807" s="13" customFormat="1">
      <c r="A807" s="13"/>
      <c r="B807" s="242"/>
      <c r="C807" s="243"/>
      <c r="D807" s="244" t="s">
        <v>169</v>
      </c>
      <c r="E807" s="245" t="s">
        <v>19</v>
      </c>
      <c r="F807" s="246" t="s">
        <v>1485</v>
      </c>
      <c r="G807" s="243"/>
      <c r="H807" s="247">
        <v>15.222</v>
      </c>
      <c r="I807" s="248"/>
      <c r="J807" s="243"/>
      <c r="K807" s="243"/>
      <c r="L807" s="249"/>
      <c r="M807" s="250"/>
      <c r="N807" s="251"/>
      <c r="O807" s="251"/>
      <c r="P807" s="251"/>
      <c r="Q807" s="251"/>
      <c r="R807" s="251"/>
      <c r="S807" s="251"/>
      <c r="T807" s="252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53" t="s">
        <v>169</v>
      </c>
      <c r="AU807" s="253" t="s">
        <v>84</v>
      </c>
      <c r="AV807" s="13" t="s">
        <v>84</v>
      </c>
      <c r="AW807" s="13" t="s">
        <v>37</v>
      </c>
      <c r="AX807" s="13" t="s">
        <v>75</v>
      </c>
      <c r="AY807" s="253" t="s">
        <v>160</v>
      </c>
    </row>
    <row r="808" s="13" customFormat="1">
      <c r="A808" s="13"/>
      <c r="B808" s="242"/>
      <c r="C808" s="243"/>
      <c r="D808" s="244" t="s">
        <v>169</v>
      </c>
      <c r="E808" s="245" t="s">
        <v>19</v>
      </c>
      <c r="F808" s="246" t="s">
        <v>1486</v>
      </c>
      <c r="G808" s="243"/>
      <c r="H808" s="247">
        <v>16.908999999999999</v>
      </c>
      <c r="I808" s="248"/>
      <c r="J808" s="243"/>
      <c r="K808" s="243"/>
      <c r="L808" s="249"/>
      <c r="M808" s="250"/>
      <c r="N808" s="251"/>
      <c r="O808" s="251"/>
      <c r="P808" s="251"/>
      <c r="Q808" s="251"/>
      <c r="R808" s="251"/>
      <c r="S808" s="251"/>
      <c r="T808" s="252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253" t="s">
        <v>169</v>
      </c>
      <c r="AU808" s="253" t="s">
        <v>84</v>
      </c>
      <c r="AV808" s="13" t="s">
        <v>84</v>
      </c>
      <c r="AW808" s="13" t="s">
        <v>37</v>
      </c>
      <c r="AX808" s="13" t="s">
        <v>75</v>
      </c>
      <c r="AY808" s="253" t="s">
        <v>160</v>
      </c>
    </row>
    <row r="809" s="13" customFormat="1">
      <c r="A809" s="13"/>
      <c r="B809" s="242"/>
      <c r="C809" s="243"/>
      <c r="D809" s="244" t="s">
        <v>169</v>
      </c>
      <c r="E809" s="245" t="s">
        <v>19</v>
      </c>
      <c r="F809" s="246" t="s">
        <v>1487</v>
      </c>
      <c r="G809" s="243"/>
      <c r="H809" s="247">
        <v>15.756</v>
      </c>
      <c r="I809" s="248"/>
      <c r="J809" s="243"/>
      <c r="K809" s="243"/>
      <c r="L809" s="249"/>
      <c r="M809" s="250"/>
      <c r="N809" s="251"/>
      <c r="O809" s="251"/>
      <c r="P809" s="251"/>
      <c r="Q809" s="251"/>
      <c r="R809" s="251"/>
      <c r="S809" s="251"/>
      <c r="T809" s="252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53" t="s">
        <v>169</v>
      </c>
      <c r="AU809" s="253" t="s">
        <v>84</v>
      </c>
      <c r="AV809" s="13" t="s">
        <v>84</v>
      </c>
      <c r="AW809" s="13" t="s">
        <v>37</v>
      </c>
      <c r="AX809" s="13" t="s">
        <v>75</v>
      </c>
      <c r="AY809" s="253" t="s">
        <v>160</v>
      </c>
    </row>
    <row r="810" s="14" customFormat="1">
      <c r="A810" s="14"/>
      <c r="B810" s="264"/>
      <c r="C810" s="265"/>
      <c r="D810" s="244" t="s">
        <v>169</v>
      </c>
      <c r="E810" s="266" t="s">
        <v>19</v>
      </c>
      <c r="F810" s="267" t="s">
        <v>226</v>
      </c>
      <c r="G810" s="265"/>
      <c r="H810" s="268">
        <v>80.036000000000001</v>
      </c>
      <c r="I810" s="269"/>
      <c r="J810" s="265"/>
      <c r="K810" s="265"/>
      <c r="L810" s="270"/>
      <c r="M810" s="271"/>
      <c r="N810" s="272"/>
      <c r="O810" s="272"/>
      <c r="P810" s="272"/>
      <c r="Q810" s="272"/>
      <c r="R810" s="272"/>
      <c r="S810" s="272"/>
      <c r="T810" s="273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74" t="s">
        <v>169</v>
      </c>
      <c r="AU810" s="274" t="s">
        <v>84</v>
      </c>
      <c r="AV810" s="14" t="s">
        <v>167</v>
      </c>
      <c r="AW810" s="14" t="s">
        <v>37</v>
      </c>
      <c r="AX810" s="14" t="s">
        <v>82</v>
      </c>
      <c r="AY810" s="274" t="s">
        <v>160</v>
      </c>
    </row>
    <row r="811" s="2" customFormat="1" ht="16.5" customHeight="1">
      <c r="A811" s="39"/>
      <c r="B811" s="40"/>
      <c r="C811" s="254" t="s">
        <v>1488</v>
      </c>
      <c r="D811" s="254" t="s">
        <v>206</v>
      </c>
      <c r="E811" s="255" t="s">
        <v>1489</v>
      </c>
      <c r="F811" s="256" t="s">
        <v>1490</v>
      </c>
      <c r="G811" s="257" t="s">
        <v>222</v>
      </c>
      <c r="H811" s="258">
        <v>88.043999999999997</v>
      </c>
      <c r="I811" s="259"/>
      <c r="J811" s="260">
        <f>ROUND(I811*H811,2)</f>
        <v>0</v>
      </c>
      <c r="K811" s="256" t="s">
        <v>166</v>
      </c>
      <c r="L811" s="261"/>
      <c r="M811" s="262" t="s">
        <v>19</v>
      </c>
      <c r="N811" s="263" t="s">
        <v>46</v>
      </c>
      <c r="O811" s="85"/>
      <c r="P811" s="238">
        <f>O811*H811</f>
        <v>0</v>
      </c>
      <c r="Q811" s="238">
        <v>0.0129</v>
      </c>
      <c r="R811" s="238">
        <f>Q811*H811</f>
        <v>1.1357675999999999</v>
      </c>
      <c r="S811" s="238">
        <v>0</v>
      </c>
      <c r="T811" s="239">
        <f>S811*H811</f>
        <v>0</v>
      </c>
      <c r="U811" s="39"/>
      <c r="V811" s="39"/>
      <c r="W811" s="39"/>
      <c r="X811" s="39"/>
      <c r="Y811" s="39"/>
      <c r="Z811" s="39"/>
      <c r="AA811" s="39"/>
      <c r="AB811" s="39"/>
      <c r="AC811" s="39"/>
      <c r="AD811" s="39"/>
      <c r="AE811" s="39"/>
      <c r="AR811" s="240" t="s">
        <v>194</v>
      </c>
      <c r="AT811" s="240" t="s">
        <v>206</v>
      </c>
      <c r="AU811" s="240" t="s">
        <v>84</v>
      </c>
      <c r="AY811" s="18" t="s">
        <v>160</v>
      </c>
      <c r="BE811" s="241">
        <f>IF(N811="základní",J811,0)</f>
        <v>0</v>
      </c>
      <c r="BF811" s="241">
        <f>IF(N811="snížená",J811,0)</f>
        <v>0</v>
      </c>
      <c r="BG811" s="241">
        <f>IF(N811="zákl. přenesená",J811,0)</f>
        <v>0</v>
      </c>
      <c r="BH811" s="241">
        <f>IF(N811="sníž. přenesená",J811,0)</f>
        <v>0</v>
      </c>
      <c r="BI811" s="241">
        <f>IF(N811="nulová",J811,0)</f>
        <v>0</v>
      </c>
      <c r="BJ811" s="18" t="s">
        <v>82</v>
      </c>
      <c r="BK811" s="241">
        <f>ROUND(I811*H811,2)</f>
        <v>0</v>
      </c>
      <c r="BL811" s="18" t="s">
        <v>167</v>
      </c>
      <c r="BM811" s="240" t="s">
        <v>1491</v>
      </c>
    </row>
    <row r="812" s="13" customFormat="1">
      <c r="A812" s="13"/>
      <c r="B812" s="242"/>
      <c r="C812" s="243"/>
      <c r="D812" s="244" t="s">
        <v>169</v>
      </c>
      <c r="E812" s="243"/>
      <c r="F812" s="246" t="s">
        <v>1492</v>
      </c>
      <c r="G812" s="243"/>
      <c r="H812" s="247">
        <v>88.043999999999997</v>
      </c>
      <c r="I812" s="248"/>
      <c r="J812" s="243"/>
      <c r="K812" s="243"/>
      <c r="L812" s="249"/>
      <c r="M812" s="250"/>
      <c r="N812" s="251"/>
      <c r="O812" s="251"/>
      <c r="P812" s="251"/>
      <c r="Q812" s="251"/>
      <c r="R812" s="251"/>
      <c r="S812" s="251"/>
      <c r="T812" s="252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53" t="s">
        <v>169</v>
      </c>
      <c r="AU812" s="253" t="s">
        <v>84</v>
      </c>
      <c r="AV812" s="13" t="s">
        <v>84</v>
      </c>
      <c r="AW812" s="13" t="s">
        <v>4</v>
      </c>
      <c r="AX812" s="13" t="s">
        <v>82</v>
      </c>
      <c r="AY812" s="253" t="s">
        <v>160</v>
      </c>
    </row>
    <row r="813" s="2" customFormat="1" ht="24" customHeight="1">
      <c r="A813" s="39"/>
      <c r="B813" s="40"/>
      <c r="C813" s="229" t="s">
        <v>1493</v>
      </c>
      <c r="D813" s="229" t="s">
        <v>162</v>
      </c>
      <c r="E813" s="230" t="s">
        <v>1494</v>
      </c>
      <c r="F813" s="231" t="s">
        <v>1495</v>
      </c>
      <c r="G813" s="232" t="s">
        <v>222</v>
      </c>
      <c r="H813" s="233">
        <v>70</v>
      </c>
      <c r="I813" s="234"/>
      <c r="J813" s="235">
        <f>ROUND(I813*H813,2)</f>
        <v>0</v>
      </c>
      <c r="K813" s="231" t="s">
        <v>166</v>
      </c>
      <c r="L813" s="45"/>
      <c r="M813" s="236" t="s">
        <v>19</v>
      </c>
      <c r="N813" s="237" t="s">
        <v>46</v>
      </c>
      <c r="O813" s="85"/>
      <c r="P813" s="238">
        <f>O813*H813</f>
        <v>0</v>
      </c>
      <c r="Q813" s="238">
        <v>0</v>
      </c>
      <c r="R813" s="238">
        <f>Q813*H813</f>
        <v>0</v>
      </c>
      <c r="S813" s="238">
        <v>0</v>
      </c>
      <c r="T813" s="239">
        <f>S813*H813</f>
        <v>0</v>
      </c>
      <c r="U813" s="39"/>
      <c r="V813" s="39"/>
      <c r="W813" s="39"/>
      <c r="X813" s="39"/>
      <c r="Y813" s="39"/>
      <c r="Z813" s="39"/>
      <c r="AA813" s="39"/>
      <c r="AB813" s="39"/>
      <c r="AC813" s="39"/>
      <c r="AD813" s="39"/>
      <c r="AE813" s="39"/>
      <c r="AR813" s="240" t="s">
        <v>167</v>
      </c>
      <c r="AT813" s="240" t="s">
        <v>162</v>
      </c>
      <c r="AU813" s="240" t="s">
        <v>84</v>
      </c>
      <c r="AY813" s="18" t="s">
        <v>160</v>
      </c>
      <c r="BE813" s="241">
        <f>IF(N813="základní",J813,0)</f>
        <v>0</v>
      </c>
      <c r="BF813" s="241">
        <f>IF(N813="snížená",J813,0)</f>
        <v>0</v>
      </c>
      <c r="BG813" s="241">
        <f>IF(N813="zákl. přenesená",J813,0)</f>
        <v>0</v>
      </c>
      <c r="BH813" s="241">
        <f>IF(N813="sníž. přenesená",J813,0)</f>
        <v>0</v>
      </c>
      <c r="BI813" s="241">
        <f>IF(N813="nulová",J813,0)</f>
        <v>0</v>
      </c>
      <c r="BJ813" s="18" t="s">
        <v>82</v>
      </c>
      <c r="BK813" s="241">
        <f>ROUND(I813*H813,2)</f>
        <v>0</v>
      </c>
      <c r="BL813" s="18" t="s">
        <v>167</v>
      </c>
      <c r="BM813" s="240" t="s">
        <v>1496</v>
      </c>
    </row>
    <row r="814" s="2" customFormat="1" ht="24" customHeight="1">
      <c r="A814" s="39"/>
      <c r="B814" s="40"/>
      <c r="C814" s="229" t="s">
        <v>1497</v>
      </c>
      <c r="D814" s="229" t="s">
        <v>162</v>
      </c>
      <c r="E814" s="230" t="s">
        <v>1498</v>
      </c>
      <c r="F814" s="231" t="s">
        <v>1499</v>
      </c>
      <c r="G814" s="232" t="s">
        <v>279</v>
      </c>
      <c r="H814" s="233">
        <v>24.039999999999999</v>
      </c>
      <c r="I814" s="234"/>
      <c r="J814" s="235">
        <f>ROUND(I814*H814,2)</f>
        <v>0</v>
      </c>
      <c r="K814" s="231" t="s">
        <v>166</v>
      </c>
      <c r="L814" s="45"/>
      <c r="M814" s="236" t="s">
        <v>19</v>
      </c>
      <c r="N814" s="237" t="s">
        <v>46</v>
      </c>
      <c r="O814" s="85"/>
      <c r="P814" s="238">
        <f>O814*H814</f>
        <v>0</v>
      </c>
      <c r="Q814" s="238">
        <v>0.00031</v>
      </c>
      <c r="R814" s="238">
        <f>Q814*H814</f>
        <v>0.0074523999999999996</v>
      </c>
      <c r="S814" s="238">
        <v>0</v>
      </c>
      <c r="T814" s="239">
        <f>S814*H814</f>
        <v>0</v>
      </c>
      <c r="U814" s="39"/>
      <c r="V814" s="39"/>
      <c r="W814" s="39"/>
      <c r="X814" s="39"/>
      <c r="Y814" s="39"/>
      <c r="Z814" s="39"/>
      <c r="AA814" s="39"/>
      <c r="AB814" s="39"/>
      <c r="AC814" s="39"/>
      <c r="AD814" s="39"/>
      <c r="AE814" s="39"/>
      <c r="AR814" s="240" t="s">
        <v>167</v>
      </c>
      <c r="AT814" s="240" t="s">
        <v>162</v>
      </c>
      <c r="AU814" s="240" t="s">
        <v>84</v>
      </c>
      <c r="AY814" s="18" t="s">
        <v>160</v>
      </c>
      <c r="BE814" s="241">
        <f>IF(N814="základní",J814,0)</f>
        <v>0</v>
      </c>
      <c r="BF814" s="241">
        <f>IF(N814="snížená",J814,0)</f>
        <v>0</v>
      </c>
      <c r="BG814" s="241">
        <f>IF(N814="zákl. přenesená",J814,0)</f>
        <v>0</v>
      </c>
      <c r="BH814" s="241">
        <f>IF(N814="sníž. přenesená",J814,0)</f>
        <v>0</v>
      </c>
      <c r="BI814" s="241">
        <f>IF(N814="nulová",J814,0)</f>
        <v>0</v>
      </c>
      <c r="BJ814" s="18" t="s">
        <v>82</v>
      </c>
      <c r="BK814" s="241">
        <f>ROUND(I814*H814,2)</f>
        <v>0</v>
      </c>
      <c r="BL814" s="18" t="s">
        <v>167</v>
      </c>
      <c r="BM814" s="240" t="s">
        <v>1500</v>
      </c>
    </row>
    <row r="815" s="13" customFormat="1">
      <c r="A815" s="13"/>
      <c r="B815" s="242"/>
      <c r="C815" s="243"/>
      <c r="D815" s="244" t="s">
        <v>169</v>
      </c>
      <c r="E815" s="245" t="s">
        <v>19</v>
      </c>
      <c r="F815" s="246" t="s">
        <v>1476</v>
      </c>
      <c r="G815" s="243"/>
      <c r="H815" s="247">
        <v>4.04</v>
      </c>
      <c r="I815" s="248"/>
      <c r="J815" s="243"/>
      <c r="K815" s="243"/>
      <c r="L815" s="249"/>
      <c r="M815" s="250"/>
      <c r="N815" s="251"/>
      <c r="O815" s="251"/>
      <c r="P815" s="251"/>
      <c r="Q815" s="251"/>
      <c r="R815" s="251"/>
      <c r="S815" s="251"/>
      <c r="T815" s="252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53" t="s">
        <v>169</v>
      </c>
      <c r="AU815" s="253" t="s">
        <v>84</v>
      </c>
      <c r="AV815" s="13" t="s">
        <v>84</v>
      </c>
      <c r="AW815" s="13" t="s">
        <v>37</v>
      </c>
      <c r="AX815" s="13" t="s">
        <v>75</v>
      </c>
      <c r="AY815" s="253" t="s">
        <v>160</v>
      </c>
    </row>
    <row r="816" s="13" customFormat="1">
      <c r="A816" s="13"/>
      <c r="B816" s="242"/>
      <c r="C816" s="243"/>
      <c r="D816" s="244" t="s">
        <v>169</v>
      </c>
      <c r="E816" s="245" t="s">
        <v>19</v>
      </c>
      <c r="F816" s="246" t="s">
        <v>1477</v>
      </c>
      <c r="G816" s="243"/>
      <c r="H816" s="247">
        <v>4</v>
      </c>
      <c r="I816" s="248"/>
      <c r="J816" s="243"/>
      <c r="K816" s="243"/>
      <c r="L816" s="249"/>
      <c r="M816" s="250"/>
      <c r="N816" s="251"/>
      <c r="O816" s="251"/>
      <c r="P816" s="251"/>
      <c r="Q816" s="251"/>
      <c r="R816" s="251"/>
      <c r="S816" s="251"/>
      <c r="T816" s="252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53" t="s">
        <v>169</v>
      </c>
      <c r="AU816" s="253" t="s">
        <v>84</v>
      </c>
      <c r="AV816" s="13" t="s">
        <v>84</v>
      </c>
      <c r="AW816" s="13" t="s">
        <v>37</v>
      </c>
      <c r="AX816" s="13" t="s">
        <v>75</v>
      </c>
      <c r="AY816" s="253" t="s">
        <v>160</v>
      </c>
    </row>
    <row r="817" s="13" customFormat="1">
      <c r="A817" s="13"/>
      <c r="B817" s="242"/>
      <c r="C817" s="243"/>
      <c r="D817" s="244" t="s">
        <v>169</v>
      </c>
      <c r="E817" s="245" t="s">
        <v>19</v>
      </c>
      <c r="F817" s="246" t="s">
        <v>1478</v>
      </c>
      <c r="G817" s="243"/>
      <c r="H817" s="247">
        <v>16</v>
      </c>
      <c r="I817" s="248"/>
      <c r="J817" s="243"/>
      <c r="K817" s="243"/>
      <c r="L817" s="249"/>
      <c r="M817" s="250"/>
      <c r="N817" s="251"/>
      <c r="O817" s="251"/>
      <c r="P817" s="251"/>
      <c r="Q817" s="251"/>
      <c r="R817" s="251"/>
      <c r="S817" s="251"/>
      <c r="T817" s="252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53" t="s">
        <v>169</v>
      </c>
      <c r="AU817" s="253" t="s">
        <v>84</v>
      </c>
      <c r="AV817" s="13" t="s">
        <v>84</v>
      </c>
      <c r="AW817" s="13" t="s">
        <v>37</v>
      </c>
      <c r="AX817" s="13" t="s">
        <v>75</v>
      </c>
      <c r="AY817" s="253" t="s">
        <v>160</v>
      </c>
    </row>
    <row r="818" s="14" customFormat="1">
      <c r="A818" s="14"/>
      <c r="B818" s="264"/>
      <c r="C818" s="265"/>
      <c r="D818" s="244" t="s">
        <v>169</v>
      </c>
      <c r="E818" s="266" t="s">
        <v>19</v>
      </c>
      <c r="F818" s="267" t="s">
        <v>226</v>
      </c>
      <c r="G818" s="265"/>
      <c r="H818" s="268">
        <v>24.039999999999999</v>
      </c>
      <c r="I818" s="269"/>
      <c r="J818" s="265"/>
      <c r="K818" s="265"/>
      <c r="L818" s="270"/>
      <c r="M818" s="271"/>
      <c r="N818" s="272"/>
      <c r="O818" s="272"/>
      <c r="P818" s="272"/>
      <c r="Q818" s="272"/>
      <c r="R818" s="272"/>
      <c r="S818" s="272"/>
      <c r="T818" s="273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74" t="s">
        <v>169</v>
      </c>
      <c r="AU818" s="274" t="s">
        <v>84</v>
      </c>
      <c r="AV818" s="14" t="s">
        <v>167</v>
      </c>
      <c r="AW818" s="14" t="s">
        <v>37</v>
      </c>
      <c r="AX818" s="14" t="s">
        <v>82</v>
      </c>
      <c r="AY818" s="274" t="s">
        <v>160</v>
      </c>
    </row>
    <row r="819" s="2" customFormat="1" ht="24" customHeight="1">
      <c r="A819" s="39"/>
      <c r="B819" s="40"/>
      <c r="C819" s="229" t="s">
        <v>1501</v>
      </c>
      <c r="D819" s="229" t="s">
        <v>162</v>
      </c>
      <c r="E819" s="230" t="s">
        <v>1502</v>
      </c>
      <c r="F819" s="231" t="s">
        <v>1503</v>
      </c>
      <c r="G819" s="232" t="s">
        <v>279</v>
      </c>
      <c r="H819" s="233">
        <v>48.060000000000002</v>
      </c>
      <c r="I819" s="234"/>
      <c r="J819" s="235">
        <f>ROUND(I819*H819,2)</f>
        <v>0</v>
      </c>
      <c r="K819" s="231" t="s">
        <v>166</v>
      </c>
      <c r="L819" s="45"/>
      <c r="M819" s="236" t="s">
        <v>19</v>
      </c>
      <c r="N819" s="237" t="s">
        <v>46</v>
      </c>
      <c r="O819" s="85"/>
      <c r="P819" s="238">
        <f>O819*H819</f>
        <v>0</v>
      </c>
      <c r="Q819" s="238">
        <v>0.00025999999999999998</v>
      </c>
      <c r="R819" s="238">
        <f>Q819*H819</f>
        <v>0.012495599999999999</v>
      </c>
      <c r="S819" s="238">
        <v>0</v>
      </c>
      <c r="T819" s="239">
        <f>S819*H819</f>
        <v>0</v>
      </c>
      <c r="U819" s="39"/>
      <c r="V819" s="39"/>
      <c r="W819" s="39"/>
      <c r="X819" s="39"/>
      <c r="Y819" s="39"/>
      <c r="Z819" s="39"/>
      <c r="AA819" s="39"/>
      <c r="AB819" s="39"/>
      <c r="AC819" s="39"/>
      <c r="AD819" s="39"/>
      <c r="AE819" s="39"/>
      <c r="AR819" s="240" t="s">
        <v>167</v>
      </c>
      <c r="AT819" s="240" t="s">
        <v>162</v>
      </c>
      <c r="AU819" s="240" t="s">
        <v>84</v>
      </c>
      <c r="AY819" s="18" t="s">
        <v>160</v>
      </c>
      <c r="BE819" s="241">
        <f>IF(N819="základní",J819,0)</f>
        <v>0</v>
      </c>
      <c r="BF819" s="241">
        <f>IF(N819="snížená",J819,0)</f>
        <v>0</v>
      </c>
      <c r="BG819" s="241">
        <f>IF(N819="zákl. přenesená",J819,0)</f>
        <v>0</v>
      </c>
      <c r="BH819" s="241">
        <f>IF(N819="sníž. přenesená",J819,0)</f>
        <v>0</v>
      </c>
      <c r="BI819" s="241">
        <f>IF(N819="nulová",J819,0)</f>
        <v>0</v>
      </c>
      <c r="BJ819" s="18" t="s">
        <v>82</v>
      </c>
      <c r="BK819" s="241">
        <f>ROUND(I819*H819,2)</f>
        <v>0</v>
      </c>
      <c r="BL819" s="18" t="s">
        <v>167</v>
      </c>
      <c r="BM819" s="240" t="s">
        <v>1504</v>
      </c>
    </row>
    <row r="820" s="13" customFormat="1">
      <c r="A820" s="13"/>
      <c r="B820" s="242"/>
      <c r="C820" s="243"/>
      <c r="D820" s="244" t="s">
        <v>169</v>
      </c>
      <c r="E820" s="245" t="s">
        <v>19</v>
      </c>
      <c r="F820" s="246" t="s">
        <v>1058</v>
      </c>
      <c r="G820" s="243"/>
      <c r="H820" s="247">
        <v>11.74</v>
      </c>
      <c r="I820" s="248"/>
      <c r="J820" s="243"/>
      <c r="K820" s="243"/>
      <c r="L820" s="249"/>
      <c r="M820" s="250"/>
      <c r="N820" s="251"/>
      <c r="O820" s="251"/>
      <c r="P820" s="251"/>
      <c r="Q820" s="251"/>
      <c r="R820" s="251"/>
      <c r="S820" s="251"/>
      <c r="T820" s="252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53" t="s">
        <v>169</v>
      </c>
      <c r="AU820" s="253" t="s">
        <v>84</v>
      </c>
      <c r="AV820" s="13" t="s">
        <v>84</v>
      </c>
      <c r="AW820" s="13" t="s">
        <v>37</v>
      </c>
      <c r="AX820" s="13" t="s">
        <v>75</v>
      </c>
      <c r="AY820" s="253" t="s">
        <v>160</v>
      </c>
    </row>
    <row r="821" s="13" customFormat="1">
      <c r="A821" s="13"/>
      <c r="B821" s="242"/>
      <c r="C821" s="243"/>
      <c r="D821" s="244" t="s">
        <v>169</v>
      </c>
      <c r="E821" s="245" t="s">
        <v>19</v>
      </c>
      <c r="F821" s="246" t="s">
        <v>1059</v>
      </c>
      <c r="G821" s="243"/>
      <c r="H821" s="247">
        <v>7.7000000000000002</v>
      </c>
      <c r="I821" s="248"/>
      <c r="J821" s="243"/>
      <c r="K821" s="243"/>
      <c r="L821" s="249"/>
      <c r="M821" s="250"/>
      <c r="N821" s="251"/>
      <c r="O821" s="251"/>
      <c r="P821" s="251"/>
      <c r="Q821" s="251"/>
      <c r="R821" s="251"/>
      <c r="S821" s="251"/>
      <c r="T821" s="252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53" t="s">
        <v>169</v>
      </c>
      <c r="AU821" s="253" t="s">
        <v>84</v>
      </c>
      <c r="AV821" s="13" t="s">
        <v>84</v>
      </c>
      <c r="AW821" s="13" t="s">
        <v>37</v>
      </c>
      <c r="AX821" s="13" t="s">
        <v>75</v>
      </c>
      <c r="AY821" s="253" t="s">
        <v>160</v>
      </c>
    </row>
    <row r="822" s="13" customFormat="1">
      <c r="A822" s="13"/>
      <c r="B822" s="242"/>
      <c r="C822" s="243"/>
      <c r="D822" s="244" t="s">
        <v>169</v>
      </c>
      <c r="E822" s="245" t="s">
        <v>19</v>
      </c>
      <c r="F822" s="246" t="s">
        <v>1060</v>
      </c>
      <c r="G822" s="243"/>
      <c r="H822" s="247">
        <v>9.8800000000000008</v>
      </c>
      <c r="I822" s="248"/>
      <c r="J822" s="243"/>
      <c r="K822" s="243"/>
      <c r="L822" s="249"/>
      <c r="M822" s="250"/>
      <c r="N822" s="251"/>
      <c r="O822" s="251"/>
      <c r="P822" s="251"/>
      <c r="Q822" s="251"/>
      <c r="R822" s="251"/>
      <c r="S822" s="251"/>
      <c r="T822" s="252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53" t="s">
        <v>169</v>
      </c>
      <c r="AU822" s="253" t="s">
        <v>84</v>
      </c>
      <c r="AV822" s="13" t="s">
        <v>84</v>
      </c>
      <c r="AW822" s="13" t="s">
        <v>37</v>
      </c>
      <c r="AX822" s="13" t="s">
        <v>75</v>
      </c>
      <c r="AY822" s="253" t="s">
        <v>160</v>
      </c>
    </row>
    <row r="823" s="13" customFormat="1">
      <c r="A823" s="13"/>
      <c r="B823" s="242"/>
      <c r="C823" s="243"/>
      <c r="D823" s="244" t="s">
        <v>169</v>
      </c>
      <c r="E823" s="245" t="s">
        <v>19</v>
      </c>
      <c r="F823" s="246" t="s">
        <v>1061</v>
      </c>
      <c r="G823" s="243"/>
      <c r="H823" s="247">
        <v>9.9399999999999995</v>
      </c>
      <c r="I823" s="248"/>
      <c r="J823" s="243"/>
      <c r="K823" s="243"/>
      <c r="L823" s="249"/>
      <c r="M823" s="250"/>
      <c r="N823" s="251"/>
      <c r="O823" s="251"/>
      <c r="P823" s="251"/>
      <c r="Q823" s="251"/>
      <c r="R823" s="251"/>
      <c r="S823" s="251"/>
      <c r="T823" s="252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53" t="s">
        <v>169</v>
      </c>
      <c r="AU823" s="253" t="s">
        <v>84</v>
      </c>
      <c r="AV823" s="13" t="s">
        <v>84</v>
      </c>
      <c r="AW823" s="13" t="s">
        <v>37</v>
      </c>
      <c r="AX823" s="13" t="s">
        <v>75</v>
      </c>
      <c r="AY823" s="253" t="s">
        <v>160</v>
      </c>
    </row>
    <row r="824" s="13" customFormat="1">
      <c r="A824" s="13"/>
      <c r="B824" s="242"/>
      <c r="C824" s="243"/>
      <c r="D824" s="244" t="s">
        <v>169</v>
      </c>
      <c r="E824" s="245" t="s">
        <v>19</v>
      </c>
      <c r="F824" s="246" t="s">
        <v>1062</v>
      </c>
      <c r="G824" s="243"/>
      <c r="H824" s="247">
        <v>8.8000000000000007</v>
      </c>
      <c r="I824" s="248"/>
      <c r="J824" s="243"/>
      <c r="K824" s="243"/>
      <c r="L824" s="249"/>
      <c r="M824" s="250"/>
      <c r="N824" s="251"/>
      <c r="O824" s="251"/>
      <c r="P824" s="251"/>
      <c r="Q824" s="251"/>
      <c r="R824" s="251"/>
      <c r="S824" s="251"/>
      <c r="T824" s="252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53" t="s">
        <v>169</v>
      </c>
      <c r="AU824" s="253" t="s">
        <v>84</v>
      </c>
      <c r="AV824" s="13" t="s">
        <v>84</v>
      </c>
      <c r="AW824" s="13" t="s">
        <v>37</v>
      </c>
      <c r="AX824" s="13" t="s">
        <v>75</v>
      </c>
      <c r="AY824" s="253" t="s">
        <v>160</v>
      </c>
    </row>
    <row r="825" s="14" customFormat="1">
      <c r="A825" s="14"/>
      <c r="B825" s="264"/>
      <c r="C825" s="265"/>
      <c r="D825" s="244" t="s">
        <v>169</v>
      </c>
      <c r="E825" s="266" t="s">
        <v>19</v>
      </c>
      <c r="F825" s="267" t="s">
        <v>226</v>
      </c>
      <c r="G825" s="265"/>
      <c r="H825" s="268">
        <v>48.060000000000002</v>
      </c>
      <c r="I825" s="269"/>
      <c r="J825" s="265"/>
      <c r="K825" s="265"/>
      <c r="L825" s="270"/>
      <c r="M825" s="271"/>
      <c r="N825" s="272"/>
      <c r="O825" s="272"/>
      <c r="P825" s="272"/>
      <c r="Q825" s="272"/>
      <c r="R825" s="272"/>
      <c r="S825" s="272"/>
      <c r="T825" s="273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74" t="s">
        <v>169</v>
      </c>
      <c r="AU825" s="274" t="s">
        <v>84</v>
      </c>
      <c r="AV825" s="14" t="s">
        <v>167</v>
      </c>
      <c r="AW825" s="14" t="s">
        <v>37</v>
      </c>
      <c r="AX825" s="14" t="s">
        <v>82</v>
      </c>
      <c r="AY825" s="274" t="s">
        <v>160</v>
      </c>
    </row>
    <row r="826" s="2" customFormat="1" ht="24" customHeight="1">
      <c r="A826" s="39"/>
      <c r="B826" s="40"/>
      <c r="C826" s="229" t="s">
        <v>1505</v>
      </c>
      <c r="D826" s="229" t="s">
        <v>162</v>
      </c>
      <c r="E826" s="230" t="s">
        <v>1506</v>
      </c>
      <c r="F826" s="231" t="s">
        <v>1507</v>
      </c>
      <c r="G826" s="232" t="s">
        <v>279</v>
      </c>
      <c r="H826" s="233">
        <v>44.439999999999998</v>
      </c>
      <c r="I826" s="234"/>
      <c r="J826" s="235">
        <f>ROUND(I826*H826,2)</f>
        <v>0</v>
      </c>
      <c r="K826" s="231" t="s">
        <v>166</v>
      </c>
      <c r="L826" s="45"/>
      <c r="M826" s="236" t="s">
        <v>19</v>
      </c>
      <c r="N826" s="237" t="s">
        <v>46</v>
      </c>
      <c r="O826" s="85"/>
      <c r="P826" s="238">
        <f>O826*H826</f>
        <v>0</v>
      </c>
      <c r="Q826" s="238">
        <v>3.0000000000000001E-05</v>
      </c>
      <c r="R826" s="238">
        <f>Q826*H826</f>
        <v>0.0013331999999999999</v>
      </c>
      <c r="S826" s="238">
        <v>0</v>
      </c>
      <c r="T826" s="239">
        <f>S826*H826</f>
        <v>0</v>
      </c>
      <c r="U826" s="39"/>
      <c r="V826" s="39"/>
      <c r="W826" s="39"/>
      <c r="X826" s="39"/>
      <c r="Y826" s="39"/>
      <c r="Z826" s="39"/>
      <c r="AA826" s="39"/>
      <c r="AB826" s="39"/>
      <c r="AC826" s="39"/>
      <c r="AD826" s="39"/>
      <c r="AE826" s="39"/>
      <c r="AR826" s="240" t="s">
        <v>167</v>
      </c>
      <c r="AT826" s="240" t="s">
        <v>162</v>
      </c>
      <c r="AU826" s="240" t="s">
        <v>84</v>
      </c>
      <c r="AY826" s="18" t="s">
        <v>160</v>
      </c>
      <c r="BE826" s="241">
        <f>IF(N826="základní",J826,0)</f>
        <v>0</v>
      </c>
      <c r="BF826" s="241">
        <f>IF(N826="snížená",J826,0)</f>
        <v>0</v>
      </c>
      <c r="BG826" s="241">
        <f>IF(N826="zákl. přenesená",J826,0)</f>
        <v>0</v>
      </c>
      <c r="BH826" s="241">
        <f>IF(N826="sníž. přenesená",J826,0)</f>
        <v>0</v>
      </c>
      <c r="BI826" s="241">
        <f>IF(N826="nulová",J826,0)</f>
        <v>0</v>
      </c>
      <c r="BJ826" s="18" t="s">
        <v>82</v>
      </c>
      <c r="BK826" s="241">
        <f>ROUND(I826*H826,2)</f>
        <v>0</v>
      </c>
      <c r="BL826" s="18" t="s">
        <v>167</v>
      </c>
      <c r="BM826" s="240" t="s">
        <v>1508</v>
      </c>
    </row>
    <row r="827" s="13" customFormat="1">
      <c r="A827" s="13"/>
      <c r="B827" s="242"/>
      <c r="C827" s="243"/>
      <c r="D827" s="244" t="s">
        <v>169</v>
      </c>
      <c r="E827" s="245" t="s">
        <v>19</v>
      </c>
      <c r="F827" s="246" t="s">
        <v>1509</v>
      </c>
      <c r="G827" s="243"/>
      <c r="H827" s="247">
        <v>44.439999999999998</v>
      </c>
      <c r="I827" s="248"/>
      <c r="J827" s="243"/>
      <c r="K827" s="243"/>
      <c r="L827" s="249"/>
      <c r="M827" s="250"/>
      <c r="N827" s="251"/>
      <c r="O827" s="251"/>
      <c r="P827" s="251"/>
      <c r="Q827" s="251"/>
      <c r="R827" s="251"/>
      <c r="S827" s="251"/>
      <c r="T827" s="252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53" t="s">
        <v>169</v>
      </c>
      <c r="AU827" s="253" t="s">
        <v>84</v>
      </c>
      <c r="AV827" s="13" t="s">
        <v>84</v>
      </c>
      <c r="AW827" s="13" t="s">
        <v>37</v>
      </c>
      <c r="AX827" s="13" t="s">
        <v>82</v>
      </c>
      <c r="AY827" s="253" t="s">
        <v>160</v>
      </c>
    </row>
    <row r="828" s="2" customFormat="1" ht="24" customHeight="1">
      <c r="A828" s="39"/>
      <c r="B828" s="40"/>
      <c r="C828" s="229" t="s">
        <v>1510</v>
      </c>
      <c r="D828" s="229" t="s">
        <v>162</v>
      </c>
      <c r="E828" s="230" t="s">
        <v>1511</v>
      </c>
      <c r="F828" s="231" t="s">
        <v>1512</v>
      </c>
      <c r="G828" s="232" t="s">
        <v>236</v>
      </c>
      <c r="H828" s="233">
        <v>300</v>
      </c>
      <c r="I828" s="234"/>
      <c r="J828" s="235">
        <f>ROUND(I828*H828,2)</f>
        <v>0</v>
      </c>
      <c r="K828" s="231" t="s">
        <v>166</v>
      </c>
      <c r="L828" s="45"/>
      <c r="M828" s="236" t="s">
        <v>19</v>
      </c>
      <c r="N828" s="237" t="s">
        <v>46</v>
      </c>
      <c r="O828" s="85"/>
      <c r="P828" s="238">
        <f>O828*H828</f>
        <v>0</v>
      </c>
      <c r="Q828" s="238">
        <v>0</v>
      </c>
      <c r="R828" s="238">
        <f>Q828*H828</f>
        <v>0</v>
      </c>
      <c r="S828" s="238">
        <v>0</v>
      </c>
      <c r="T828" s="239">
        <f>S828*H828</f>
        <v>0</v>
      </c>
      <c r="U828" s="39"/>
      <c r="V828" s="39"/>
      <c r="W828" s="39"/>
      <c r="X828" s="39"/>
      <c r="Y828" s="39"/>
      <c r="Z828" s="39"/>
      <c r="AA828" s="39"/>
      <c r="AB828" s="39"/>
      <c r="AC828" s="39"/>
      <c r="AD828" s="39"/>
      <c r="AE828" s="39"/>
      <c r="AR828" s="240" t="s">
        <v>167</v>
      </c>
      <c r="AT828" s="240" t="s">
        <v>162</v>
      </c>
      <c r="AU828" s="240" t="s">
        <v>84</v>
      </c>
      <c r="AY828" s="18" t="s">
        <v>160</v>
      </c>
      <c r="BE828" s="241">
        <f>IF(N828="základní",J828,0)</f>
        <v>0</v>
      </c>
      <c r="BF828" s="241">
        <f>IF(N828="snížená",J828,0)</f>
        <v>0</v>
      </c>
      <c r="BG828" s="241">
        <f>IF(N828="zákl. přenesená",J828,0)</f>
        <v>0</v>
      </c>
      <c r="BH828" s="241">
        <f>IF(N828="sníž. přenesená",J828,0)</f>
        <v>0</v>
      </c>
      <c r="BI828" s="241">
        <f>IF(N828="nulová",J828,0)</f>
        <v>0</v>
      </c>
      <c r="BJ828" s="18" t="s">
        <v>82</v>
      </c>
      <c r="BK828" s="241">
        <f>ROUND(I828*H828,2)</f>
        <v>0</v>
      </c>
      <c r="BL828" s="18" t="s">
        <v>167</v>
      </c>
      <c r="BM828" s="240" t="s">
        <v>1513</v>
      </c>
    </row>
    <row r="829" s="13" customFormat="1">
      <c r="A829" s="13"/>
      <c r="B829" s="242"/>
      <c r="C829" s="243"/>
      <c r="D829" s="244" t="s">
        <v>169</v>
      </c>
      <c r="E829" s="245" t="s">
        <v>19</v>
      </c>
      <c r="F829" s="246" t="s">
        <v>1514</v>
      </c>
      <c r="G829" s="243"/>
      <c r="H829" s="247">
        <v>300</v>
      </c>
      <c r="I829" s="248"/>
      <c r="J829" s="243"/>
      <c r="K829" s="243"/>
      <c r="L829" s="249"/>
      <c r="M829" s="250"/>
      <c r="N829" s="251"/>
      <c r="O829" s="251"/>
      <c r="P829" s="251"/>
      <c r="Q829" s="251"/>
      <c r="R829" s="251"/>
      <c r="S829" s="251"/>
      <c r="T829" s="252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T829" s="253" t="s">
        <v>169</v>
      </c>
      <c r="AU829" s="253" t="s">
        <v>84</v>
      </c>
      <c r="AV829" s="13" t="s">
        <v>84</v>
      </c>
      <c r="AW829" s="13" t="s">
        <v>37</v>
      </c>
      <c r="AX829" s="13" t="s">
        <v>82</v>
      </c>
      <c r="AY829" s="253" t="s">
        <v>160</v>
      </c>
    </row>
    <row r="830" s="2" customFormat="1" ht="36" customHeight="1">
      <c r="A830" s="39"/>
      <c r="B830" s="40"/>
      <c r="C830" s="229" t="s">
        <v>1515</v>
      </c>
      <c r="D830" s="229" t="s">
        <v>162</v>
      </c>
      <c r="E830" s="230" t="s">
        <v>1516</v>
      </c>
      <c r="F830" s="231" t="s">
        <v>1517</v>
      </c>
      <c r="G830" s="232" t="s">
        <v>279</v>
      </c>
      <c r="H830" s="233">
        <v>44.32</v>
      </c>
      <c r="I830" s="234"/>
      <c r="J830" s="235">
        <f>ROUND(I830*H830,2)</f>
        <v>0</v>
      </c>
      <c r="K830" s="231" t="s">
        <v>166</v>
      </c>
      <c r="L830" s="45"/>
      <c r="M830" s="236" t="s">
        <v>19</v>
      </c>
      <c r="N830" s="237" t="s">
        <v>46</v>
      </c>
      <c r="O830" s="85"/>
      <c r="P830" s="238">
        <f>O830*H830</f>
        <v>0</v>
      </c>
      <c r="Q830" s="238">
        <v>0.002</v>
      </c>
      <c r="R830" s="238">
        <f>Q830*H830</f>
        <v>0.088639999999999997</v>
      </c>
      <c r="S830" s="238">
        <v>0</v>
      </c>
      <c r="T830" s="239">
        <f>S830*H830</f>
        <v>0</v>
      </c>
      <c r="U830" s="39"/>
      <c r="V830" s="39"/>
      <c r="W830" s="39"/>
      <c r="X830" s="39"/>
      <c r="Y830" s="39"/>
      <c r="Z830" s="39"/>
      <c r="AA830" s="39"/>
      <c r="AB830" s="39"/>
      <c r="AC830" s="39"/>
      <c r="AD830" s="39"/>
      <c r="AE830" s="39"/>
      <c r="AR830" s="240" t="s">
        <v>167</v>
      </c>
      <c r="AT830" s="240" t="s">
        <v>162</v>
      </c>
      <c r="AU830" s="240" t="s">
        <v>84</v>
      </c>
      <c r="AY830" s="18" t="s">
        <v>160</v>
      </c>
      <c r="BE830" s="241">
        <f>IF(N830="základní",J830,0)</f>
        <v>0</v>
      </c>
      <c r="BF830" s="241">
        <f>IF(N830="snížená",J830,0)</f>
        <v>0</v>
      </c>
      <c r="BG830" s="241">
        <f>IF(N830="zákl. přenesená",J830,0)</f>
        <v>0</v>
      </c>
      <c r="BH830" s="241">
        <f>IF(N830="sníž. přenesená",J830,0)</f>
        <v>0</v>
      </c>
      <c r="BI830" s="241">
        <f>IF(N830="nulová",J830,0)</f>
        <v>0</v>
      </c>
      <c r="BJ830" s="18" t="s">
        <v>82</v>
      </c>
      <c r="BK830" s="241">
        <f>ROUND(I830*H830,2)</f>
        <v>0</v>
      </c>
      <c r="BL830" s="18" t="s">
        <v>167</v>
      </c>
      <c r="BM830" s="240" t="s">
        <v>1518</v>
      </c>
    </row>
    <row r="831" s="13" customFormat="1">
      <c r="A831" s="13"/>
      <c r="B831" s="242"/>
      <c r="C831" s="243"/>
      <c r="D831" s="244" t="s">
        <v>169</v>
      </c>
      <c r="E831" s="245" t="s">
        <v>19</v>
      </c>
      <c r="F831" s="246" t="s">
        <v>1519</v>
      </c>
      <c r="G831" s="243"/>
      <c r="H831" s="247">
        <v>24.16</v>
      </c>
      <c r="I831" s="248"/>
      <c r="J831" s="243"/>
      <c r="K831" s="243"/>
      <c r="L831" s="249"/>
      <c r="M831" s="250"/>
      <c r="N831" s="251"/>
      <c r="O831" s="251"/>
      <c r="P831" s="251"/>
      <c r="Q831" s="251"/>
      <c r="R831" s="251"/>
      <c r="S831" s="251"/>
      <c r="T831" s="252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53" t="s">
        <v>169</v>
      </c>
      <c r="AU831" s="253" t="s">
        <v>84</v>
      </c>
      <c r="AV831" s="13" t="s">
        <v>84</v>
      </c>
      <c r="AW831" s="13" t="s">
        <v>37</v>
      </c>
      <c r="AX831" s="13" t="s">
        <v>75</v>
      </c>
      <c r="AY831" s="253" t="s">
        <v>160</v>
      </c>
    </row>
    <row r="832" s="13" customFormat="1">
      <c r="A832" s="13"/>
      <c r="B832" s="242"/>
      <c r="C832" s="243"/>
      <c r="D832" s="244" t="s">
        <v>169</v>
      </c>
      <c r="E832" s="245" t="s">
        <v>19</v>
      </c>
      <c r="F832" s="246" t="s">
        <v>1520</v>
      </c>
      <c r="G832" s="243"/>
      <c r="H832" s="247">
        <v>12.08</v>
      </c>
      <c r="I832" s="248"/>
      <c r="J832" s="243"/>
      <c r="K832" s="243"/>
      <c r="L832" s="249"/>
      <c r="M832" s="250"/>
      <c r="N832" s="251"/>
      <c r="O832" s="251"/>
      <c r="P832" s="251"/>
      <c r="Q832" s="251"/>
      <c r="R832" s="251"/>
      <c r="S832" s="251"/>
      <c r="T832" s="252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53" t="s">
        <v>169</v>
      </c>
      <c r="AU832" s="253" t="s">
        <v>84</v>
      </c>
      <c r="AV832" s="13" t="s">
        <v>84</v>
      </c>
      <c r="AW832" s="13" t="s">
        <v>37</v>
      </c>
      <c r="AX832" s="13" t="s">
        <v>75</v>
      </c>
      <c r="AY832" s="253" t="s">
        <v>160</v>
      </c>
    </row>
    <row r="833" s="13" customFormat="1">
      <c r="A833" s="13"/>
      <c r="B833" s="242"/>
      <c r="C833" s="243"/>
      <c r="D833" s="244" t="s">
        <v>169</v>
      </c>
      <c r="E833" s="245" t="s">
        <v>19</v>
      </c>
      <c r="F833" s="246" t="s">
        <v>1521</v>
      </c>
      <c r="G833" s="243"/>
      <c r="H833" s="247">
        <v>8.0800000000000001</v>
      </c>
      <c r="I833" s="248"/>
      <c r="J833" s="243"/>
      <c r="K833" s="243"/>
      <c r="L833" s="249"/>
      <c r="M833" s="250"/>
      <c r="N833" s="251"/>
      <c r="O833" s="251"/>
      <c r="P833" s="251"/>
      <c r="Q833" s="251"/>
      <c r="R833" s="251"/>
      <c r="S833" s="251"/>
      <c r="T833" s="252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53" t="s">
        <v>169</v>
      </c>
      <c r="AU833" s="253" t="s">
        <v>84</v>
      </c>
      <c r="AV833" s="13" t="s">
        <v>84</v>
      </c>
      <c r="AW833" s="13" t="s">
        <v>37</v>
      </c>
      <c r="AX833" s="13" t="s">
        <v>75</v>
      </c>
      <c r="AY833" s="253" t="s">
        <v>160</v>
      </c>
    </row>
    <row r="834" s="14" customFormat="1">
      <c r="A834" s="14"/>
      <c r="B834" s="264"/>
      <c r="C834" s="265"/>
      <c r="D834" s="244" t="s">
        <v>169</v>
      </c>
      <c r="E834" s="266" t="s">
        <v>19</v>
      </c>
      <c r="F834" s="267" t="s">
        <v>226</v>
      </c>
      <c r="G834" s="265"/>
      <c r="H834" s="268">
        <v>44.32</v>
      </c>
      <c r="I834" s="269"/>
      <c r="J834" s="265"/>
      <c r="K834" s="265"/>
      <c r="L834" s="270"/>
      <c r="M834" s="271"/>
      <c r="N834" s="272"/>
      <c r="O834" s="272"/>
      <c r="P834" s="272"/>
      <c r="Q834" s="272"/>
      <c r="R834" s="272"/>
      <c r="S834" s="272"/>
      <c r="T834" s="273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74" t="s">
        <v>169</v>
      </c>
      <c r="AU834" s="274" t="s">
        <v>84</v>
      </c>
      <c r="AV834" s="14" t="s">
        <v>167</v>
      </c>
      <c r="AW834" s="14" t="s">
        <v>37</v>
      </c>
      <c r="AX834" s="14" t="s">
        <v>82</v>
      </c>
      <c r="AY834" s="274" t="s">
        <v>160</v>
      </c>
    </row>
    <row r="835" s="2" customFormat="1" ht="36" customHeight="1">
      <c r="A835" s="39"/>
      <c r="B835" s="40"/>
      <c r="C835" s="229" t="s">
        <v>1522</v>
      </c>
      <c r="D835" s="229" t="s">
        <v>162</v>
      </c>
      <c r="E835" s="230" t="s">
        <v>1523</v>
      </c>
      <c r="F835" s="231" t="s">
        <v>1524</v>
      </c>
      <c r="G835" s="232" t="s">
        <v>279</v>
      </c>
      <c r="H835" s="233">
        <v>6.5999999999999996</v>
      </c>
      <c r="I835" s="234"/>
      <c r="J835" s="235">
        <f>ROUND(I835*H835,2)</f>
        <v>0</v>
      </c>
      <c r="K835" s="231" t="s">
        <v>166</v>
      </c>
      <c r="L835" s="45"/>
      <c r="M835" s="236" t="s">
        <v>19</v>
      </c>
      <c r="N835" s="237" t="s">
        <v>46</v>
      </c>
      <c r="O835" s="85"/>
      <c r="P835" s="238">
        <f>O835*H835</f>
        <v>0</v>
      </c>
      <c r="Q835" s="238">
        <v>0.00097999999999999997</v>
      </c>
      <c r="R835" s="238">
        <f>Q835*H835</f>
        <v>0.0064679999999999998</v>
      </c>
      <c r="S835" s="238">
        <v>0</v>
      </c>
      <c r="T835" s="239">
        <f>S835*H835</f>
        <v>0</v>
      </c>
      <c r="U835" s="39"/>
      <c r="V835" s="39"/>
      <c r="W835" s="39"/>
      <c r="X835" s="39"/>
      <c r="Y835" s="39"/>
      <c r="Z835" s="39"/>
      <c r="AA835" s="39"/>
      <c r="AB835" s="39"/>
      <c r="AC835" s="39"/>
      <c r="AD835" s="39"/>
      <c r="AE835" s="39"/>
      <c r="AR835" s="240" t="s">
        <v>167</v>
      </c>
      <c r="AT835" s="240" t="s">
        <v>162</v>
      </c>
      <c r="AU835" s="240" t="s">
        <v>84</v>
      </c>
      <c r="AY835" s="18" t="s">
        <v>160</v>
      </c>
      <c r="BE835" s="241">
        <f>IF(N835="základní",J835,0)</f>
        <v>0</v>
      </c>
      <c r="BF835" s="241">
        <f>IF(N835="snížená",J835,0)</f>
        <v>0</v>
      </c>
      <c r="BG835" s="241">
        <f>IF(N835="zákl. přenesená",J835,0)</f>
        <v>0</v>
      </c>
      <c r="BH835" s="241">
        <f>IF(N835="sníž. přenesená",J835,0)</f>
        <v>0</v>
      </c>
      <c r="BI835" s="241">
        <f>IF(N835="nulová",J835,0)</f>
        <v>0</v>
      </c>
      <c r="BJ835" s="18" t="s">
        <v>82</v>
      </c>
      <c r="BK835" s="241">
        <f>ROUND(I835*H835,2)</f>
        <v>0</v>
      </c>
      <c r="BL835" s="18" t="s">
        <v>167</v>
      </c>
      <c r="BM835" s="240" t="s">
        <v>1525</v>
      </c>
    </row>
    <row r="836" s="13" customFormat="1">
      <c r="A836" s="13"/>
      <c r="B836" s="242"/>
      <c r="C836" s="243"/>
      <c r="D836" s="244" t="s">
        <v>169</v>
      </c>
      <c r="E836" s="245" t="s">
        <v>19</v>
      </c>
      <c r="F836" s="246" t="s">
        <v>1526</v>
      </c>
      <c r="G836" s="243"/>
      <c r="H836" s="247">
        <v>6.5999999999999996</v>
      </c>
      <c r="I836" s="248"/>
      <c r="J836" s="243"/>
      <c r="K836" s="243"/>
      <c r="L836" s="249"/>
      <c r="M836" s="250"/>
      <c r="N836" s="251"/>
      <c r="O836" s="251"/>
      <c r="P836" s="251"/>
      <c r="Q836" s="251"/>
      <c r="R836" s="251"/>
      <c r="S836" s="251"/>
      <c r="T836" s="252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53" t="s">
        <v>169</v>
      </c>
      <c r="AU836" s="253" t="s">
        <v>84</v>
      </c>
      <c r="AV836" s="13" t="s">
        <v>84</v>
      </c>
      <c r="AW836" s="13" t="s">
        <v>37</v>
      </c>
      <c r="AX836" s="13" t="s">
        <v>82</v>
      </c>
      <c r="AY836" s="253" t="s">
        <v>160</v>
      </c>
    </row>
    <row r="837" s="2" customFormat="1" ht="16.5" customHeight="1">
      <c r="A837" s="39"/>
      <c r="B837" s="40"/>
      <c r="C837" s="254" t="s">
        <v>1527</v>
      </c>
      <c r="D837" s="254" t="s">
        <v>206</v>
      </c>
      <c r="E837" s="255" t="s">
        <v>1489</v>
      </c>
      <c r="F837" s="256" t="s">
        <v>1490</v>
      </c>
      <c r="G837" s="257" t="s">
        <v>222</v>
      </c>
      <c r="H837" s="258">
        <v>22.405000000000001</v>
      </c>
      <c r="I837" s="259"/>
      <c r="J837" s="260">
        <f>ROUND(I837*H837,2)</f>
        <v>0</v>
      </c>
      <c r="K837" s="256" t="s">
        <v>166</v>
      </c>
      <c r="L837" s="261"/>
      <c r="M837" s="262" t="s">
        <v>19</v>
      </c>
      <c r="N837" s="263" t="s">
        <v>46</v>
      </c>
      <c r="O837" s="85"/>
      <c r="P837" s="238">
        <f>O837*H837</f>
        <v>0</v>
      </c>
      <c r="Q837" s="238">
        <v>0.0129</v>
      </c>
      <c r="R837" s="238">
        <f>Q837*H837</f>
        <v>0.28902450000000002</v>
      </c>
      <c r="S837" s="238">
        <v>0</v>
      </c>
      <c r="T837" s="239">
        <f>S837*H837</f>
        <v>0</v>
      </c>
      <c r="U837" s="39"/>
      <c r="V837" s="39"/>
      <c r="W837" s="39"/>
      <c r="X837" s="39"/>
      <c r="Y837" s="39"/>
      <c r="Z837" s="39"/>
      <c r="AA837" s="39"/>
      <c r="AB837" s="39"/>
      <c r="AC837" s="39"/>
      <c r="AD837" s="39"/>
      <c r="AE837" s="39"/>
      <c r="AR837" s="240" t="s">
        <v>194</v>
      </c>
      <c r="AT837" s="240" t="s">
        <v>206</v>
      </c>
      <c r="AU837" s="240" t="s">
        <v>84</v>
      </c>
      <c r="AY837" s="18" t="s">
        <v>160</v>
      </c>
      <c r="BE837" s="241">
        <f>IF(N837="základní",J837,0)</f>
        <v>0</v>
      </c>
      <c r="BF837" s="241">
        <f>IF(N837="snížená",J837,0)</f>
        <v>0</v>
      </c>
      <c r="BG837" s="241">
        <f>IF(N837="zákl. přenesená",J837,0)</f>
        <v>0</v>
      </c>
      <c r="BH837" s="241">
        <f>IF(N837="sníž. přenesená",J837,0)</f>
        <v>0</v>
      </c>
      <c r="BI837" s="241">
        <f>IF(N837="nulová",J837,0)</f>
        <v>0</v>
      </c>
      <c r="BJ837" s="18" t="s">
        <v>82</v>
      </c>
      <c r="BK837" s="241">
        <f>ROUND(I837*H837,2)</f>
        <v>0</v>
      </c>
      <c r="BL837" s="18" t="s">
        <v>167</v>
      </c>
      <c r="BM837" s="240" t="s">
        <v>1528</v>
      </c>
    </row>
    <row r="838" s="13" customFormat="1">
      <c r="A838" s="13"/>
      <c r="B838" s="242"/>
      <c r="C838" s="243"/>
      <c r="D838" s="244" t="s">
        <v>169</v>
      </c>
      <c r="E838" s="245" t="s">
        <v>19</v>
      </c>
      <c r="F838" s="246" t="s">
        <v>1529</v>
      </c>
      <c r="G838" s="243"/>
      <c r="H838" s="247">
        <v>20.367999999999999</v>
      </c>
      <c r="I838" s="248"/>
      <c r="J838" s="243"/>
      <c r="K838" s="243"/>
      <c r="L838" s="249"/>
      <c r="M838" s="250"/>
      <c r="N838" s="251"/>
      <c r="O838" s="251"/>
      <c r="P838" s="251"/>
      <c r="Q838" s="251"/>
      <c r="R838" s="251"/>
      <c r="S838" s="251"/>
      <c r="T838" s="252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53" t="s">
        <v>169</v>
      </c>
      <c r="AU838" s="253" t="s">
        <v>84</v>
      </c>
      <c r="AV838" s="13" t="s">
        <v>84</v>
      </c>
      <c r="AW838" s="13" t="s">
        <v>37</v>
      </c>
      <c r="AX838" s="13" t="s">
        <v>82</v>
      </c>
      <c r="AY838" s="253" t="s">
        <v>160</v>
      </c>
    </row>
    <row r="839" s="13" customFormat="1">
      <c r="A839" s="13"/>
      <c r="B839" s="242"/>
      <c r="C839" s="243"/>
      <c r="D839" s="244" t="s">
        <v>169</v>
      </c>
      <c r="E839" s="243"/>
      <c r="F839" s="246" t="s">
        <v>1530</v>
      </c>
      <c r="G839" s="243"/>
      <c r="H839" s="247">
        <v>22.405000000000001</v>
      </c>
      <c r="I839" s="248"/>
      <c r="J839" s="243"/>
      <c r="K839" s="243"/>
      <c r="L839" s="249"/>
      <c r="M839" s="250"/>
      <c r="N839" s="251"/>
      <c r="O839" s="251"/>
      <c r="P839" s="251"/>
      <c r="Q839" s="251"/>
      <c r="R839" s="251"/>
      <c r="S839" s="251"/>
      <c r="T839" s="252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53" t="s">
        <v>169</v>
      </c>
      <c r="AU839" s="253" t="s">
        <v>84</v>
      </c>
      <c r="AV839" s="13" t="s">
        <v>84</v>
      </c>
      <c r="AW839" s="13" t="s">
        <v>4</v>
      </c>
      <c r="AX839" s="13" t="s">
        <v>82</v>
      </c>
      <c r="AY839" s="253" t="s">
        <v>160</v>
      </c>
    </row>
    <row r="840" s="2" customFormat="1" ht="36" customHeight="1">
      <c r="A840" s="39"/>
      <c r="B840" s="40"/>
      <c r="C840" s="229" t="s">
        <v>1531</v>
      </c>
      <c r="D840" s="229" t="s">
        <v>162</v>
      </c>
      <c r="E840" s="230" t="s">
        <v>1532</v>
      </c>
      <c r="F840" s="231" t="s">
        <v>1533</v>
      </c>
      <c r="G840" s="232" t="s">
        <v>197</v>
      </c>
      <c r="H840" s="233">
        <v>2.1499999999999999</v>
      </c>
      <c r="I840" s="234"/>
      <c r="J840" s="235">
        <f>ROUND(I840*H840,2)</f>
        <v>0</v>
      </c>
      <c r="K840" s="231" t="s">
        <v>166</v>
      </c>
      <c r="L840" s="45"/>
      <c r="M840" s="236" t="s">
        <v>19</v>
      </c>
      <c r="N840" s="237" t="s">
        <v>46</v>
      </c>
      <c r="O840" s="85"/>
      <c r="P840" s="238">
        <f>O840*H840</f>
        <v>0</v>
      </c>
      <c r="Q840" s="238">
        <v>0</v>
      </c>
      <c r="R840" s="238">
        <f>Q840*H840</f>
        <v>0</v>
      </c>
      <c r="S840" s="238">
        <v>0</v>
      </c>
      <c r="T840" s="239">
        <f>S840*H840</f>
        <v>0</v>
      </c>
      <c r="U840" s="39"/>
      <c r="V840" s="39"/>
      <c r="W840" s="39"/>
      <c r="X840" s="39"/>
      <c r="Y840" s="39"/>
      <c r="Z840" s="39"/>
      <c r="AA840" s="39"/>
      <c r="AB840" s="39"/>
      <c r="AC840" s="39"/>
      <c r="AD840" s="39"/>
      <c r="AE840" s="39"/>
      <c r="AR840" s="240" t="s">
        <v>167</v>
      </c>
      <c r="AT840" s="240" t="s">
        <v>162</v>
      </c>
      <c r="AU840" s="240" t="s">
        <v>84</v>
      </c>
      <c r="AY840" s="18" t="s">
        <v>160</v>
      </c>
      <c r="BE840" s="241">
        <f>IF(N840="základní",J840,0)</f>
        <v>0</v>
      </c>
      <c r="BF840" s="241">
        <f>IF(N840="snížená",J840,0)</f>
        <v>0</v>
      </c>
      <c r="BG840" s="241">
        <f>IF(N840="zákl. přenesená",J840,0)</f>
        <v>0</v>
      </c>
      <c r="BH840" s="241">
        <f>IF(N840="sníž. přenesená",J840,0)</f>
        <v>0</v>
      </c>
      <c r="BI840" s="241">
        <f>IF(N840="nulová",J840,0)</f>
        <v>0</v>
      </c>
      <c r="BJ840" s="18" t="s">
        <v>82</v>
      </c>
      <c r="BK840" s="241">
        <f>ROUND(I840*H840,2)</f>
        <v>0</v>
      </c>
      <c r="BL840" s="18" t="s">
        <v>167</v>
      </c>
      <c r="BM840" s="240" t="s">
        <v>1534</v>
      </c>
    </row>
    <row r="841" s="12" customFormat="1" ht="22.8" customHeight="1">
      <c r="A841" s="12"/>
      <c r="B841" s="213"/>
      <c r="C841" s="214"/>
      <c r="D841" s="215" t="s">
        <v>74</v>
      </c>
      <c r="E841" s="227" t="s">
        <v>1535</v>
      </c>
      <c r="F841" s="227" t="s">
        <v>1536</v>
      </c>
      <c r="G841" s="214"/>
      <c r="H841" s="214"/>
      <c r="I841" s="217"/>
      <c r="J841" s="228">
        <f>BK841</f>
        <v>0</v>
      </c>
      <c r="K841" s="214"/>
      <c r="L841" s="219"/>
      <c r="M841" s="220"/>
      <c r="N841" s="221"/>
      <c r="O841" s="221"/>
      <c r="P841" s="222">
        <f>SUM(P842:P855)</f>
        <v>0</v>
      </c>
      <c r="Q841" s="221"/>
      <c r="R841" s="222">
        <f>SUM(R842:R855)</f>
        <v>0.21956699999999996</v>
      </c>
      <c r="S841" s="221"/>
      <c r="T841" s="223">
        <f>SUM(T842:T855)</f>
        <v>0</v>
      </c>
      <c r="U841" s="12"/>
      <c r="V841" s="12"/>
      <c r="W841" s="12"/>
      <c r="X841" s="12"/>
      <c r="Y841" s="12"/>
      <c r="Z841" s="12"/>
      <c r="AA841" s="12"/>
      <c r="AB841" s="12"/>
      <c r="AC841" s="12"/>
      <c r="AD841" s="12"/>
      <c r="AE841" s="12"/>
      <c r="AR841" s="224" t="s">
        <v>82</v>
      </c>
      <c r="AT841" s="225" t="s">
        <v>74</v>
      </c>
      <c r="AU841" s="225" t="s">
        <v>82</v>
      </c>
      <c r="AY841" s="224" t="s">
        <v>160</v>
      </c>
      <c r="BK841" s="226">
        <f>SUM(BK842:BK855)</f>
        <v>0</v>
      </c>
    </row>
    <row r="842" s="2" customFormat="1" ht="36" customHeight="1">
      <c r="A842" s="39"/>
      <c r="B842" s="40"/>
      <c r="C842" s="229" t="s">
        <v>1537</v>
      </c>
      <c r="D842" s="229" t="s">
        <v>162</v>
      </c>
      <c r="E842" s="230" t="s">
        <v>1538</v>
      </c>
      <c r="F842" s="231" t="s">
        <v>1539</v>
      </c>
      <c r="G842" s="232" t="s">
        <v>222</v>
      </c>
      <c r="H842" s="233">
        <v>980.39999999999998</v>
      </c>
      <c r="I842" s="234"/>
      <c r="J842" s="235">
        <f>ROUND(I842*H842,2)</f>
        <v>0</v>
      </c>
      <c r="K842" s="231" t="s">
        <v>166</v>
      </c>
      <c r="L842" s="45"/>
      <c r="M842" s="236" t="s">
        <v>19</v>
      </c>
      <c r="N842" s="237" t="s">
        <v>46</v>
      </c>
      <c r="O842" s="85"/>
      <c r="P842" s="238">
        <f>O842*H842</f>
        <v>0</v>
      </c>
      <c r="Q842" s="238">
        <v>0.00022000000000000001</v>
      </c>
      <c r="R842" s="238">
        <f>Q842*H842</f>
        <v>0.21568799999999999</v>
      </c>
      <c r="S842" s="238">
        <v>0</v>
      </c>
      <c r="T842" s="239">
        <f>S842*H842</f>
        <v>0</v>
      </c>
      <c r="U842" s="39"/>
      <c r="V842" s="39"/>
      <c r="W842" s="39"/>
      <c r="X842" s="39"/>
      <c r="Y842" s="39"/>
      <c r="Z842" s="39"/>
      <c r="AA842" s="39"/>
      <c r="AB842" s="39"/>
      <c r="AC842" s="39"/>
      <c r="AD842" s="39"/>
      <c r="AE842" s="39"/>
      <c r="AR842" s="240" t="s">
        <v>167</v>
      </c>
      <c r="AT842" s="240" t="s">
        <v>162</v>
      </c>
      <c r="AU842" s="240" t="s">
        <v>84</v>
      </c>
      <c r="AY842" s="18" t="s">
        <v>160</v>
      </c>
      <c r="BE842" s="241">
        <f>IF(N842="základní",J842,0)</f>
        <v>0</v>
      </c>
      <c r="BF842" s="241">
        <f>IF(N842="snížená",J842,0)</f>
        <v>0</v>
      </c>
      <c r="BG842" s="241">
        <f>IF(N842="zákl. přenesená",J842,0)</f>
        <v>0</v>
      </c>
      <c r="BH842" s="241">
        <f>IF(N842="sníž. přenesená",J842,0)</f>
        <v>0</v>
      </c>
      <c r="BI842" s="241">
        <f>IF(N842="nulová",J842,0)</f>
        <v>0</v>
      </c>
      <c r="BJ842" s="18" t="s">
        <v>82</v>
      </c>
      <c r="BK842" s="241">
        <f>ROUND(I842*H842,2)</f>
        <v>0</v>
      </c>
      <c r="BL842" s="18" t="s">
        <v>167</v>
      </c>
      <c r="BM842" s="240" t="s">
        <v>1540</v>
      </c>
    </row>
    <row r="843" s="13" customFormat="1">
      <c r="A843" s="13"/>
      <c r="B843" s="242"/>
      <c r="C843" s="243"/>
      <c r="D843" s="244" t="s">
        <v>169</v>
      </c>
      <c r="E843" s="245" t="s">
        <v>19</v>
      </c>
      <c r="F843" s="246" t="s">
        <v>1541</v>
      </c>
      <c r="G843" s="243"/>
      <c r="H843" s="247">
        <v>980.39999999999998</v>
      </c>
      <c r="I843" s="248"/>
      <c r="J843" s="243"/>
      <c r="K843" s="243"/>
      <c r="L843" s="249"/>
      <c r="M843" s="250"/>
      <c r="N843" s="251"/>
      <c r="O843" s="251"/>
      <c r="P843" s="251"/>
      <c r="Q843" s="251"/>
      <c r="R843" s="251"/>
      <c r="S843" s="251"/>
      <c r="T843" s="252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253" t="s">
        <v>169</v>
      </c>
      <c r="AU843" s="253" t="s">
        <v>84</v>
      </c>
      <c r="AV843" s="13" t="s">
        <v>84</v>
      </c>
      <c r="AW843" s="13" t="s">
        <v>37</v>
      </c>
      <c r="AX843" s="13" t="s">
        <v>82</v>
      </c>
      <c r="AY843" s="253" t="s">
        <v>160</v>
      </c>
    </row>
    <row r="844" s="2" customFormat="1" ht="24" customHeight="1">
      <c r="A844" s="39"/>
      <c r="B844" s="40"/>
      <c r="C844" s="229" t="s">
        <v>1542</v>
      </c>
      <c r="D844" s="229" t="s">
        <v>162</v>
      </c>
      <c r="E844" s="230" t="s">
        <v>1543</v>
      </c>
      <c r="F844" s="231" t="s">
        <v>1544</v>
      </c>
      <c r="G844" s="232" t="s">
        <v>222</v>
      </c>
      <c r="H844" s="233">
        <v>6</v>
      </c>
      <c r="I844" s="234"/>
      <c r="J844" s="235">
        <f>ROUND(I844*H844,2)</f>
        <v>0</v>
      </c>
      <c r="K844" s="231" t="s">
        <v>166</v>
      </c>
      <c r="L844" s="45"/>
      <c r="M844" s="236" t="s">
        <v>19</v>
      </c>
      <c r="N844" s="237" t="s">
        <v>46</v>
      </c>
      <c r="O844" s="85"/>
      <c r="P844" s="238">
        <f>O844*H844</f>
        <v>0</v>
      </c>
      <c r="Q844" s="238">
        <v>0.00012</v>
      </c>
      <c r="R844" s="238">
        <f>Q844*H844</f>
        <v>0.00072000000000000005</v>
      </c>
      <c r="S844" s="238">
        <v>0</v>
      </c>
      <c r="T844" s="239">
        <f>S844*H844</f>
        <v>0</v>
      </c>
      <c r="U844" s="39"/>
      <c r="V844" s="39"/>
      <c r="W844" s="39"/>
      <c r="X844" s="39"/>
      <c r="Y844" s="39"/>
      <c r="Z844" s="39"/>
      <c r="AA844" s="39"/>
      <c r="AB844" s="39"/>
      <c r="AC844" s="39"/>
      <c r="AD844" s="39"/>
      <c r="AE844" s="39"/>
      <c r="AR844" s="240" t="s">
        <v>167</v>
      </c>
      <c r="AT844" s="240" t="s">
        <v>162</v>
      </c>
      <c r="AU844" s="240" t="s">
        <v>84</v>
      </c>
      <c r="AY844" s="18" t="s">
        <v>160</v>
      </c>
      <c r="BE844" s="241">
        <f>IF(N844="základní",J844,0)</f>
        <v>0</v>
      </c>
      <c r="BF844" s="241">
        <f>IF(N844="snížená",J844,0)</f>
        <v>0</v>
      </c>
      <c r="BG844" s="241">
        <f>IF(N844="zákl. přenesená",J844,0)</f>
        <v>0</v>
      </c>
      <c r="BH844" s="241">
        <f>IF(N844="sníž. přenesená",J844,0)</f>
        <v>0</v>
      </c>
      <c r="BI844" s="241">
        <f>IF(N844="nulová",J844,0)</f>
        <v>0</v>
      </c>
      <c r="BJ844" s="18" t="s">
        <v>82</v>
      </c>
      <c r="BK844" s="241">
        <f>ROUND(I844*H844,2)</f>
        <v>0</v>
      </c>
      <c r="BL844" s="18" t="s">
        <v>167</v>
      </c>
      <c r="BM844" s="240" t="s">
        <v>1545</v>
      </c>
    </row>
    <row r="845" s="13" customFormat="1">
      <c r="A845" s="13"/>
      <c r="B845" s="242"/>
      <c r="C845" s="243"/>
      <c r="D845" s="244" t="s">
        <v>169</v>
      </c>
      <c r="E845" s="245" t="s">
        <v>19</v>
      </c>
      <c r="F845" s="246" t="s">
        <v>1546</v>
      </c>
      <c r="G845" s="243"/>
      <c r="H845" s="247">
        <v>6</v>
      </c>
      <c r="I845" s="248"/>
      <c r="J845" s="243"/>
      <c r="K845" s="243"/>
      <c r="L845" s="249"/>
      <c r="M845" s="250"/>
      <c r="N845" s="251"/>
      <c r="O845" s="251"/>
      <c r="P845" s="251"/>
      <c r="Q845" s="251"/>
      <c r="R845" s="251"/>
      <c r="S845" s="251"/>
      <c r="T845" s="252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53" t="s">
        <v>169</v>
      </c>
      <c r="AU845" s="253" t="s">
        <v>84</v>
      </c>
      <c r="AV845" s="13" t="s">
        <v>84</v>
      </c>
      <c r="AW845" s="13" t="s">
        <v>37</v>
      </c>
      <c r="AX845" s="13" t="s">
        <v>82</v>
      </c>
      <c r="AY845" s="253" t="s">
        <v>160</v>
      </c>
    </row>
    <row r="846" s="2" customFormat="1" ht="24" customHeight="1">
      <c r="A846" s="39"/>
      <c r="B846" s="40"/>
      <c r="C846" s="229" t="s">
        <v>1547</v>
      </c>
      <c r="D846" s="229" t="s">
        <v>162</v>
      </c>
      <c r="E846" s="230" t="s">
        <v>1548</v>
      </c>
      <c r="F846" s="231" t="s">
        <v>1549</v>
      </c>
      <c r="G846" s="232" t="s">
        <v>222</v>
      </c>
      <c r="H846" s="233">
        <v>6</v>
      </c>
      <c r="I846" s="234"/>
      <c r="J846" s="235">
        <f>ROUND(I846*H846,2)</f>
        <v>0</v>
      </c>
      <c r="K846" s="231" t="s">
        <v>166</v>
      </c>
      <c r="L846" s="45"/>
      <c r="M846" s="236" t="s">
        <v>19</v>
      </c>
      <c r="N846" s="237" t="s">
        <v>46</v>
      </c>
      <c r="O846" s="85"/>
      <c r="P846" s="238">
        <f>O846*H846</f>
        <v>0</v>
      </c>
      <c r="Q846" s="238">
        <v>0.00012</v>
      </c>
      <c r="R846" s="238">
        <f>Q846*H846</f>
        <v>0.00072000000000000005</v>
      </c>
      <c r="S846" s="238">
        <v>0</v>
      </c>
      <c r="T846" s="239">
        <f>S846*H846</f>
        <v>0</v>
      </c>
      <c r="U846" s="39"/>
      <c r="V846" s="39"/>
      <c r="W846" s="39"/>
      <c r="X846" s="39"/>
      <c r="Y846" s="39"/>
      <c r="Z846" s="39"/>
      <c r="AA846" s="39"/>
      <c r="AB846" s="39"/>
      <c r="AC846" s="39"/>
      <c r="AD846" s="39"/>
      <c r="AE846" s="39"/>
      <c r="AR846" s="240" t="s">
        <v>167</v>
      </c>
      <c r="AT846" s="240" t="s">
        <v>162</v>
      </c>
      <c r="AU846" s="240" t="s">
        <v>84</v>
      </c>
      <c r="AY846" s="18" t="s">
        <v>160</v>
      </c>
      <c r="BE846" s="241">
        <f>IF(N846="základní",J846,0)</f>
        <v>0</v>
      </c>
      <c r="BF846" s="241">
        <f>IF(N846="snížená",J846,0)</f>
        <v>0</v>
      </c>
      <c r="BG846" s="241">
        <f>IF(N846="zákl. přenesená",J846,0)</f>
        <v>0</v>
      </c>
      <c r="BH846" s="241">
        <f>IF(N846="sníž. přenesená",J846,0)</f>
        <v>0</v>
      </c>
      <c r="BI846" s="241">
        <f>IF(N846="nulová",J846,0)</f>
        <v>0</v>
      </c>
      <c r="BJ846" s="18" t="s">
        <v>82</v>
      </c>
      <c r="BK846" s="241">
        <f>ROUND(I846*H846,2)</f>
        <v>0</v>
      </c>
      <c r="BL846" s="18" t="s">
        <v>167</v>
      </c>
      <c r="BM846" s="240" t="s">
        <v>1550</v>
      </c>
    </row>
    <row r="847" s="2" customFormat="1" ht="16.5" customHeight="1">
      <c r="A847" s="39"/>
      <c r="B847" s="40"/>
      <c r="C847" s="229" t="s">
        <v>1551</v>
      </c>
      <c r="D847" s="229" t="s">
        <v>162</v>
      </c>
      <c r="E847" s="230" t="s">
        <v>1552</v>
      </c>
      <c r="F847" s="231" t="s">
        <v>1553</v>
      </c>
      <c r="G847" s="232" t="s">
        <v>222</v>
      </c>
      <c r="H847" s="233">
        <v>3.6299999999999999</v>
      </c>
      <c r="I847" s="234"/>
      <c r="J847" s="235">
        <f>ROUND(I847*H847,2)</f>
        <v>0</v>
      </c>
      <c r="K847" s="231" t="s">
        <v>166</v>
      </c>
      <c r="L847" s="45"/>
      <c r="M847" s="236" t="s">
        <v>19</v>
      </c>
      <c r="N847" s="237" t="s">
        <v>46</v>
      </c>
      <c r="O847" s="85"/>
      <c r="P847" s="238">
        <f>O847*H847</f>
        <v>0</v>
      </c>
      <c r="Q847" s="238">
        <v>0.00016000000000000001</v>
      </c>
      <c r="R847" s="238">
        <f>Q847*H847</f>
        <v>0.00058080000000000002</v>
      </c>
      <c r="S847" s="238">
        <v>0</v>
      </c>
      <c r="T847" s="239">
        <f>S847*H847</f>
        <v>0</v>
      </c>
      <c r="U847" s="39"/>
      <c r="V847" s="39"/>
      <c r="W847" s="39"/>
      <c r="X847" s="39"/>
      <c r="Y847" s="39"/>
      <c r="Z847" s="39"/>
      <c r="AA847" s="39"/>
      <c r="AB847" s="39"/>
      <c r="AC847" s="39"/>
      <c r="AD847" s="39"/>
      <c r="AE847" s="39"/>
      <c r="AR847" s="240" t="s">
        <v>167</v>
      </c>
      <c r="AT847" s="240" t="s">
        <v>162</v>
      </c>
      <c r="AU847" s="240" t="s">
        <v>84</v>
      </c>
      <c r="AY847" s="18" t="s">
        <v>160</v>
      </c>
      <c r="BE847" s="241">
        <f>IF(N847="základní",J847,0)</f>
        <v>0</v>
      </c>
      <c r="BF847" s="241">
        <f>IF(N847="snížená",J847,0)</f>
        <v>0</v>
      </c>
      <c r="BG847" s="241">
        <f>IF(N847="zákl. přenesená",J847,0)</f>
        <v>0</v>
      </c>
      <c r="BH847" s="241">
        <f>IF(N847="sníž. přenesená",J847,0)</f>
        <v>0</v>
      </c>
      <c r="BI847" s="241">
        <f>IF(N847="nulová",J847,0)</f>
        <v>0</v>
      </c>
      <c r="BJ847" s="18" t="s">
        <v>82</v>
      </c>
      <c r="BK847" s="241">
        <f>ROUND(I847*H847,2)</f>
        <v>0</v>
      </c>
      <c r="BL847" s="18" t="s">
        <v>167</v>
      </c>
      <c r="BM847" s="240" t="s">
        <v>1554</v>
      </c>
    </row>
    <row r="848" s="13" customFormat="1">
      <c r="A848" s="13"/>
      <c r="B848" s="242"/>
      <c r="C848" s="243"/>
      <c r="D848" s="244" t="s">
        <v>169</v>
      </c>
      <c r="E848" s="245" t="s">
        <v>19</v>
      </c>
      <c r="F848" s="246" t="s">
        <v>1555</v>
      </c>
      <c r="G848" s="243"/>
      <c r="H848" s="247">
        <v>2.79</v>
      </c>
      <c r="I848" s="248"/>
      <c r="J848" s="243"/>
      <c r="K848" s="243"/>
      <c r="L848" s="249"/>
      <c r="M848" s="250"/>
      <c r="N848" s="251"/>
      <c r="O848" s="251"/>
      <c r="P848" s="251"/>
      <c r="Q848" s="251"/>
      <c r="R848" s="251"/>
      <c r="S848" s="251"/>
      <c r="T848" s="252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53" t="s">
        <v>169</v>
      </c>
      <c r="AU848" s="253" t="s">
        <v>84</v>
      </c>
      <c r="AV848" s="13" t="s">
        <v>84</v>
      </c>
      <c r="AW848" s="13" t="s">
        <v>37</v>
      </c>
      <c r="AX848" s="13" t="s">
        <v>75</v>
      </c>
      <c r="AY848" s="253" t="s">
        <v>160</v>
      </c>
    </row>
    <row r="849" s="13" customFormat="1">
      <c r="A849" s="13"/>
      <c r="B849" s="242"/>
      <c r="C849" s="243"/>
      <c r="D849" s="244" t="s">
        <v>169</v>
      </c>
      <c r="E849" s="245" t="s">
        <v>19</v>
      </c>
      <c r="F849" s="246" t="s">
        <v>1556</v>
      </c>
      <c r="G849" s="243"/>
      <c r="H849" s="247">
        <v>0.83999999999999997</v>
      </c>
      <c r="I849" s="248"/>
      <c r="J849" s="243"/>
      <c r="K849" s="243"/>
      <c r="L849" s="249"/>
      <c r="M849" s="250"/>
      <c r="N849" s="251"/>
      <c r="O849" s="251"/>
      <c r="P849" s="251"/>
      <c r="Q849" s="251"/>
      <c r="R849" s="251"/>
      <c r="S849" s="251"/>
      <c r="T849" s="252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53" t="s">
        <v>169</v>
      </c>
      <c r="AU849" s="253" t="s">
        <v>84</v>
      </c>
      <c r="AV849" s="13" t="s">
        <v>84</v>
      </c>
      <c r="AW849" s="13" t="s">
        <v>37</v>
      </c>
      <c r="AX849" s="13" t="s">
        <v>75</v>
      </c>
      <c r="AY849" s="253" t="s">
        <v>160</v>
      </c>
    </row>
    <row r="850" s="14" customFormat="1">
      <c r="A850" s="14"/>
      <c r="B850" s="264"/>
      <c r="C850" s="265"/>
      <c r="D850" s="244" t="s">
        <v>169</v>
      </c>
      <c r="E850" s="266" t="s">
        <v>19</v>
      </c>
      <c r="F850" s="267" t="s">
        <v>226</v>
      </c>
      <c r="G850" s="265"/>
      <c r="H850" s="268">
        <v>3.6299999999999999</v>
      </c>
      <c r="I850" s="269"/>
      <c r="J850" s="265"/>
      <c r="K850" s="265"/>
      <c r="L850" s="270"/>
      <c r="M850" s="271"/>
      <c r="N850" s="272"/>
      <c r="O850" s="272"/>
      <c r="P850" s="272"/>
      <c r="Q850" s="272"/>
      <c r="R850" s="272"/>
      <c r="S850" s="272"/>
      <c r="T850" s="273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74" t="s">
        <v>169</v>
      </c>
      <c r="AU850" s="274" t="s">
        <v>84</v>
      </c>
      <c r="AV850" s="14" t="s">
        <v>167</v>
      </c>
      <c r="AW850" s="14" t="s">
        <v>37</v>
      </c>
      <c r="AX850" s="14" t="s">
        <v>82</v>
      </c>
      <c r="AY850" s="274" t="s">
        <v>160</v>
      </c>
    </row>
    <row r="851" s="2" customFormat="1" ht="24" customHeight="1">
      <c r="A851" s="39"/>
      <c r="B851" s="40"/>
      <c r="C851" s="229" t="s">
        <v>1557</v>
      </c>
      <c r="D851" s="229" t="s">
        <v>162</v>
      </c>
      <c r="E851" s="230" t="s">
        <v>1558</v>
      </c>
      <c r="F851" s="231" t="s">
        <v>1559</v>
      </c>
      <c r="G851" s="232" t="s">
        <v>222</v>
      </c>
      <c r="H851" s="233">
        <v>3.6299999999999999</v>
      </c>
      <c r="I851" s="234"/>
      <c r="J851" s="235">
        <f>ROUND(I851*H851,2)</f>
        <v>0</v>
      </c>
      <c r="K851" s="231" t="s">
        <v>166</v>
      </c>
      <c r="L851" s="45"/>
      <c r="M851" s="236" t="s">
        <v>19</v>
      </c>
      <c r="N851" s="237" t="s">
        <v>46</v>
      </c>
      <c r="O851" s="85"/>
      <c r="P851" s="238">
        <f>O851*H851</f>
        <v>0</v>
      </c>
      <c r="Q851" s="238">
        <v>0.00013999999999999999</v>
      </c>
      <c r="R851" s="238">
        <f>Q851*H851</f>
        <v>0.00050819999999999999</v>
      </c>
      <c r="S851" s="238">
        <v>0</v>
      </c>
      <c r="T851" s="239">
        <f>S851*H851</f>
        <v>0</v>
      </c>
      <c r="U851" s="39"/>
      <c r="V851" s="39"/>
      <c r="W851" s="39"/>
      <c r="X851" s="39"/>
      <c r="Y851" s="39"/>
      <c r="Z851" s="39"/>
      <c r="AA851" s="39"/>
      <c r="AB851" s="39"/>
      <c r="AC851" s="39"/>
      <c r="AD851" s="39"/>
      <c r="AE851" s="39"/>
      <c r="AR851" s="240" t="s">
        <v>167</v>
      </c>
      <c r="AT851" s="240" t="s">
        <v>162</v>
      </c>
      <c r="AU851" s="240" t="s">
        <v>84</v>
      </c>
      <c r="AY851" s="18" t="s">
        <v>160</v>
      </c>
      <c r="BE851" s="241">
        <f>IF(N851="základní",J851,0)</f>
        <v>0</v>
      </c>
      <c r="BF851" s="241">
        <f>IF(N851="snížená",J851,0)</f>
        <v>0</v>
      </c>
      <c r="BG851" s="241">
        <f>IF(N851="zákl. přenesená",J851,0)</f>
        <v>0</v>
      </c>
      <c r="BH851" s="241">
        <f>IF(N851="sníž. přenesená",J851,0)</f>
        <v>0</v>
      </c>
      <c r="BI851" s="241">
        <f>IF(N851="nulová",J851,0)</f>
        <v>0</v>
      </c>
      <c r="BJ851" s="18" t="s">
        <v>82</v>
      </c>
      <c r="BK851" s="241">
        <f>ROUND(I851*H851,2)</f>
        <v>0</v>
      </c>
      <c r="BL851" s="18" t="s">
        <v>167</v>
      </c>
      <c r="BM851" s="240" t="s">
        <v>1560</v>
      </c>
    </row>
    <row r="852" s="2" customFormat="1" ht="36" customHeight="1">
      <c r="A852" s="39"/>
      <c r="B852" s="40"/>
      <c r="C852" s="229" t="s">
        <v>1561</v>
      </c>
      <c r="D852" s="229" t="s">
        <v>162</v>
      </c>
      <c r="E852" s="230" t="s">
        <v>1562</v>
      </c>
      <c r="F852" s="231" t="s">
        <v>1563</v>
      </c>
      <c r="G852" s="232" t="s">
        <v>279</v>
      </c>
      <c r="H852" s="233">
        <v>27</v>
      </c>
      <c r="I852" s="234"/>
      <c r="J852" s="235">
        <f>ROUND(I852*H852,2)</f>
        <v>0</v>
      </c>
      <c r="K852" s="231" t="s">
        <v>166</v>
      </c>
      <c r="L852" s="45"/>
      <c r="M852" s="236" t="s">
        <v>19</v>
      </c>
      <c r="N852" s="237" t="s">
        <v>46</v>
      </c>
      <c r="O852" s="85"/>
      <c r="P852" s="238">
        <f>O852*H852</f>
        <v>0</v>
      </c>
      <c r="Q852" s="238">
        <v>5.0000000000000002E-05</v>
      </c>
      <c r="R852" s="238">
        <f>Q852*H852</f>
        <v>0.0013500000000000001</v>
      </c>
      <c r="S852" s="238">
        <v>0</v>
      </c>
      <c r="T852" s="239">
        <f>S852*H852</f>
        <v>0</v>
      </c>
      <c r="U852" s="39"/>
      <c r="V852" s="39"/>
      <c r="W852" s="39"/>
      <c r="X852" s="39"/>
      <c r="Y852" s="39"/>
      <c r="Z852" s="39"/>
      <c r="AA852" s="39"/>
      <c r="AB852" s="39"/>
      <c r="AC852" s="39"/>
      <c r="AD852" s="39"/>
      <c r="AE852" s="39"/>
      <c r="AR852" s="240" t="s">
        <v>167</v>
      </c>
      <c r="AT852" s="240" t="s">
        <v>162</v>
      </c>
      <c r="AU852" s="240" t="s">
        <v>84</v>
      </c>
      <c r="AY852" s="18" t="s">
        <v>160</v>
      </c>
      <c r="BE852" s="241">
        <f>IF(N852="základní",J852,0)</f>
        <v>0</v>
      </c>
      <c r="BF852" s="241">
        <f>IF(N852="snížená",J852,0)</f>
        <v>0</v>
      </c>
      <c r="BG852" s="241">
        <f>IF(N852="zákl. přenesená",J852,0)</f>
        <v>0</v>
      </c>
      <c r="BH852" s="241">
        <f>IF(N852="sníž. přenesená",J852,0)</f>
        <v>0</v>
      </c>
      <c r="BI852" s="241">
        <f>IF(N852="nulová",J852,0)</f>
        <v>0</v>
      </c>
      <c r="BJ852" s="18" t="s">
        <v>82</v>
      </c>
      <c r="BK852" s="241">
        <f>ROUND(I852*H852,2)</f>
        <v>0</v>
      </c>
      <c r="BL852" s="18" t="s">
        <v>167</v>
      </c>
      <c r="BM852" s="240" t="s">
        <v>1564</v>
      </c>
    </row>
    <row r="853" s="13" customFormat="1">
      <c r="A853" s="13"/>
      <c r="B853" s="242"/>
      <c r="C853" s="243"/>
      <c r="D853" s="244" t="s">
        <v>169</v>
      </c>
      <c r="E853" s="245" t="s">
        <v>19</v>
      </c>
      <c r="F853" s="246" t="s">
        <v>1565</v>
      </c>
      <c r="G853" s="243"/>
      <c r="H853" s="247">
        <v>18.600000000000001</v>
      </c>
      <c r="I853" s="248"/>
      <c r="J853" s="243"/>
      <c r="K853" s="243"/>
      <c r="L853" s="249"/>
      <c r="M853" s="250"/>
      <c r="N853" s="251"/>
      <c r="O853" s="251"/>
      <c r="P853" s="251"/>
      <c r="Q853" s="251"/>
      <c r="R853" s="251"/>
      <c r="S853" s="251"/>
      <c r="T853" s="252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53" t="s">
        <v>169</v>
      </c>
      <c r="AU853" s="253" t="s">
        <v>84</v>
      </c>
      <c r="AV853" s="13" t="s">
        <v>84</v>
      </c>
      <c r="AW853" s="13" t="s">
        <v>37</v>
      </c>
      <c r="AX853" s="13" t="s">
        <v>75</v>
      </c>
      <c r="AY853" s="253" t="s">
        <v>160</v>
      </c>
    </row>
    <row r="854" s="13" customFormat="1">
      <c r="A854" s="13"/>
      <c r="B854" s="242"/>
      <c r="C854" s="243"/>
      <c r="D854" s="244" t="s">
        <v>169</v>
      </c>
      <c r="E854" s="245" t="s">
        <v>19</v>
      </c>
      <c r="F854" s="246" t="s">
        <v>1566</v>
      </c>
      <c r="G854" s="243"/>
      <c r="H854" s="247">
        <v>8.4000000000000004</v>
      </c>
      <c r="I854" s="248"/>
      <c r="J854" s="243"/>
      <c r="K854" s="243"/>
      <c r="L854" s="249"/>
      <c r="M854" s="250"/>
      <c r="N854" s="251"/>
      <c r="O854" s="251"/>
      <c r="P854" s="251"/>
      <c r="Q854" s="251"/>
      <c r="R854" s="251"/>
      <c r="S854" s="251"/>
      <c r="T854" s="252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253" t="s">
        <v>169</v>
      </c>
      <c r="AU854" s="253" t="s">
        <v>84</v>
      </c>
      <c r="AV854" s="13" t="s">
        <v>84</v>
      </c>
      <c r="AW854" s="13" t="s">
        <v>37</v>
      </c>
      <c r="AX854" s="13" t="s">
        <v>75</v>
      </c>
      <c r="AY854" s="253" t="s">
        <v>160</v>
      </c>
    </row>
    <row r="855" s="14" customFormat="1">
      <c r="A855" s="14"/>
      <c r="B855" s="264"/>
      <c r="C855" s="265"/>
      <c r="D855" s="244" t="s">
        <v>169</v>
      </c>
      <c r="E855" s="266" t="s">
        <v>19</v>
      </c>
      <c r="F855" s="267" t="s">
        <v>226</v>
      </c>
      <c r="G855" s="265"/>
      <c r="H855" s="268">
        <v>27</v>
      </c>
      <c r="I855" s="269"/>
      <c r="J855" s="265"/>
      <c r="K855" s="265"/>
      <c r="L855" s="270"/>
      <c r="M855" s="271"/>
      <c r="N855" s="272"/>
      <c r="O855" s="272"/>
      <c r="P855" s="272"/>
      <c r="Q855" s="272"/>
      <c r="R855" s="272"/>
      <c r="S855" s="272"/>
      <c r="T855" s="273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T855" s="274" t="s">
        <v>169</v>
      </c>
      <c r="AU855" s="274" t="s">
        <v>84</v>
      </c>
      <c r="AV855" s="14" t="s">
        <v>167</v>
      </c>
      <c r="AW855" s="14" t="s">
        <v>37</v>
      </c>
      <c r="AX855" s="14" t="s">
        <v>82</v>
      </c>
      <c r="AY855" s="274" t="s">
        <v>160</v>
      </c>
    </row>
    <row r="856" s="12" customFormat="1" ht="22.8" customHeight="1">
      <c r="A856" s="12"/>
      <c r="B856" s="213"/>
      <c r="C856" s="214"/>
      <c r="D856" s="215" t="s">
        <v>74</v>
      </c>
      <c r="E856" s="227" t="s">
        <v>1567</v>
      </c>
      <c r="F856" s="227" t="s">
        <v>1568</v>
      </c>
      <c r="G856" s="214"/>
      <c r="H856" s="214"/>
      <c r="I856" s="217"/>
      <c r="J856" s="228">
        <f>BK856</f>
        <v>0</v>
      </c>
      <c r="K856" s="214"/>
      <c r="L856" s="219"/>
      <c r="M856" s="220"/>
      <c r="N856" s="221"/>
      <c r="O856" s="221"/>
      <c r="P856" s="222">
        <f>SUM(P857:P867)</f>
        <v>0</v>
      </c>
      <c r="Q856" s="221"/>
      <c r="R856" s="222">
        <f>SUM(R857:R867)</f>
        <v>1.2396592000000002</v>
      </c>
      <c r="S856" s="221"/>
      <c r="T856" s="223">
        <f>SUM(T857:T867)</f>
        <v>0</v>
      </c>
      <c r="U856" s="12"/>
      <c r="V856" s="12"/>
      <c r="W856" s="12"/>
      <c r="X856" s="12"/>
      <c r="Y856" s="12"/>
      <c r="Z856" s="12"/>
      <c r="AA856" s="12"/>
      <c r="AB856" s="12"/>
      <c r="AC856" s="12"/>
      <c r="AD856" s="12"/>
      <c r="AE856" s="12"/>
      <c r="AR856" s="224" t="s">
        <v>82</v>
      </c>
      <c r="AT856" s="225" t="s">
        <v>74</v>
      </c>
      <c r="AU856" s="225" t="s">
        <v>82</v>
      </c>
      <c r="AY856" s="224" t="s">
        <v>160</v>
      </c>
      <c r="BK856" s="226">
        <f>SUM(BK857:BK867)</f>
        <v>0</v>
      </c>
    </row>
    <row r="857" s="2" customFormat="1" ht="24" customHeight="1">
      <c r="A857" s="39"/>
      <c r="B857" s="40"/>
      <c r="C857" s="229" t="s">
        <v>1569</v>
      </c>
      <c r="D857" s="229" t="s">
        <v>162</v>
      </c>
      <c r="E857" s="230" t="s">
        <v>1570</v>
      </c>
      <c r="F857" s="231" t="s">
        <v>1571</v>
      </c>
      <c r="G857" s="232" t="s">
        <v>222</v>
      </c>
      <c r="H857" s="233">
        <v>898.09000000000003</v>
      </c>
      <c r="I857" s="234"/>
      <c r="J857" s="235">
        <f>ROUND(I857*H857,2)</f>
        <v>0</v>
      </c>
      <c r="K857" s="231" t="s">
        <v>166</v>
      </c>
      <c r="L857" s="45"/>
      <c r="M857" s="236" t="s">
        <v>19</v>
      </c>
      <c r="N857" s="237" t="s">
        <v>46</v>
      </c>
      <c r="O857" s="85"/>
      <c r="P857" s="238">
        <f>O857*H857</f>
        <v>0</v>
      </c>
      <c r="Q857" s="238">
        <v>0.00021000000000000001</v>
      </c>
      <c r="R857" s="238">
        <f>Q857*H857</f>
        <v>0.18859890000000001</v>
      </c>
      <c r="S857" s="238">
        <v>0</v>
      </c>
      <c r="T857" s="239">
        <f>S857*H857</f>
        <v>0</v>
      </c>
      <c r="U857" s="39"/>
      <c r="V857" s="39"/>
      <c r="W857" s="39"/>
      <c r="X857" s="39"/>
      <c r="Y857" s="39"/>
      <c r="Z857" s="39"/>
      <c r="AA857" s="39"/>
      <c r="AB857" s="39"/>
      <c r="AC857" s="39"/>
      <c r="AD857" s="39"/>
      <c r="AE857" s="39"/>
      <c r="AR857" s="240" t="s">
        <v>167</v>
      </c>
      <c r="AT857" s="240" t="s">
        <v>162</v>
      </c>
      <c r="AU857" s="240" t="s">
        <v>84</v>
      </c>
      <c r="AY857" s="18" t="s">
        <v>160</v>
      </c>
      <c r="BE857" s="241">
        <f>IF(N857="základní",J857,0)</f>
        <v>0</v>
      </c>
      <c r="BF857" s="241">
        <f>IF(N857="snížená",J857,0)</f>
        <v>0</v>
      </c>
      <c r="BG857" s="241">
        <f>IF(N857="zákl. přenesená",J857,0)</f>
        <v>0</v>
      </c>
      <c r="BH857" s="241">
        <f>IF(N857="sníž. přenesená",J857,0)</f>
        <v>0</v>
      </c>
      <c r="BI857" s="241">
        <f>IF(N857="nulová",J857,0)</f>
        <v>0</v>
      </c>
      <c r="BJ857" s="18" t="s">
        <v>82</v>
      </c>
      <c r="BK857" s="241">
        <f>ROUND(I857*H857,2)</f>
        <v>0</v>
      </c>
      <c r="BL857" s="18" t="s">
        <v>167</v>
      </c>
      <c r="BM857" s="240" t="s">
        <v>1572</v>
      </c>
    </row>
    <row r="858" s="13" customFormat="1">
      <c r="A858" s="13"/>
      <c r="B858" s="242"/>
      <c r="C858" s="243"/>
      <c r="D858" s="244" t="s">
        <v>169</v>
      </c>
      <c r="E858" s="245" t="s">
        <v>19</v>
      </c>
      <c r="F858" s="246" t="s">
        <v>1573</v>
      </c>
      <c r="G858" s="243"/>
      <c r="H858" s="247">
        <v>360.10000000000002</v>
      </c>
      <c r="I858" s="248"/>
      <c r="J858" s="243"/>
      <c r="K858" s="243"/>
      <c r="L858" s="249"/>
      <c r="M858" s="250"/>
      <c r="N858" s="251"/>
      <c r="O858" s="251"/>
      <c r="P858" s="251"/>
      <c r="Q858" s="251"/>
      <c r="R858" s="251"/>
      <c r="S858" s="251"/>
      <c r="T858" s="252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T858" s="253" t="s">
        <v>169</v>
      </c>
      <c r="AU858" s="253" t="s">
        <v>84</v>
      </c>
      <c r="AV858" s="13" t="s">
        <v>84</v>
      </c>
      <c r="AW858" s="13" t="s">
        <v>37</v>
      </c>
      <c r="AX858" s="13" t="s">
        <v>75</v>
      </c>
      <c r="AY858" s="253" t="s">
        <v>160</v>
      </c>
    </row>
    <row r="859" s="13" customFormat="1">
      <c r="A859" s="13"/>
      <c r="B859" s="242"/>
      <c r="C859" s="243"/>
      <c r="D859" s="244" t="s">
        <v>169</v>
      </c>
      <c r="E859" s="245" t="s">
        <v>19</v>
      </c>
      <c r="F859" s="246" t="s">
        <v>1574</v>
      </c>
      <c r="G859" s="243"/>
      <c r="H859" s="247">
        <v>537.99000000000001</v>
      </c>
      <c r="I859" s="248"/>
      <c r="J859" s="243"/>
      <c r="K859" s="243"/>
      <c r="L859" s="249"/>
      <c r="M859" s="250"/>
      <c r="N859" s="251"/>
      <c r="O859" s="251"/>
      <c r="P859" s="251"/>
      <c r="Q859" s="251"/>
      <c r="R859" s="251"/>
      <c r="S859" s="251"/>
      <c r="T859" s="252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53" t="s">
        <v>169</v>
      </c>
      <c r="AU859" s="253" t="s">
        <v>84</v>
      </c>
      <c r="AV859" s="13" t="s">
        <v>84</v>
      </c>
      <c r="AW859" s="13" t="s">
        <v>37</v>
      </c>
      <c r="AX859" s="13" t="s">
        <v>75</v>
      </c>
      <c r="AY859" s="253" t="s">
        <v>160</v>
      </c>
    </row>
    <row r="860" s="14" customFormat="1">
      <c r="A860" s="14"/>
      <c r="B860" s="264"/>
      <c r="C860" s="265"/>
      <c r="D860" s="244" t="s">
        <v>169</v>
      </c>
      <c r="E860" s="266" t="s">
        <v>19</v>
      </c>
      <c r="F860" s="267" t="s">
        <v>226</v>
      </c>
      <c r="G860" s="265"/>
      <c r="H860" s="268">
        <v>898.09000000000003</v>
      </c>
      <c r="I860" s="269"/>
      <c r="J860" s="265"/>
      <c r="K860" s="265"/>
      <c r="L860" s="270"/>
      <c r="M860" s="271"/>
      <c r="N860" s="272"/>
      <c r="O860" s="272"/>
      <c r="P860" s="272"/>
      <c r="Q860" s="272"/>
      <c r="R860" s="272"/>
      <c r="S860" s="272"/>
      <c r="T860" s="273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74" t="s">
        <v>169</v>
      </c>
      <c r="AU860" s="274" t="s">
        <v>84</v>
      </c>
      <c r="AV860" s="14" t="s">
        <v>167</v>
      </c>
      <c r="AW860" s="14" t="s">
        <v>37</v>
      </c>
      <c r="AX860" s="14" t="s">
        <v>82</v>
      </c>
      <c r="AY860" s="274" t="s">
        <v>160</v>
      </c>
    </row>
    <row r="861" s="2" customFormat="1" ht="24" customHeight="1">
      <c r="A861" s="39"/>
      <c r="B861" s="40"/>
      <c r="C861" s="229" t="s">
        <v>1575</v>
      </c>
      <c r="D861" s="229" t="s">
        <v>162</v>
      </c>
      <c r="E861" s="230" t="s">
        <v>1576</v>
      </c>
      <c r="F861" s="231" t="s">
        <v>1577</v>
      </c>
      <c r="G861" s="232" t="s">
        <v>222</v>
      </c>
      <c r="H861" s="233">
        <v>2141.4699999999998</v>
      </c>
      <c r="I861" s="234"/>
      <c r="J861" s="235">
        <f>ROUND(I861*H861,2)</f>
        <v>0</v>
      </c>
      <c r="K861" s="231" t="s">
        <v>166</v>
      </c>
      <c r="L861" s="45"/>
      <c r="M861" s="236" t="s">
        <v>19</v>
      </c>
      <c r="N861" s="237" t="s">
        <v>46</v>
      </c>
      <c r="O861" s="85"/>
      <c r="P861" s="238">
        <f>O861*H861</f>
        <v>0</v>
      </c>
      <c r="Q861" s="238">
        <v>0.00020000000000000001</v>
      </c>
      <c r="R861" s="238">
        <f>Q861*H861</f>
        <v>0.42829400000000001</v>
      </c>
      <c r="S861" s="238">
        <v>0</v>
      </c>
      <c r="T861" s="239">
        <f>S861*H861</f>
        <v>0</v>
      </c>
      <c r="U861" s="39"/>
      <c r="V861" s="39"/>
      <c r="W861" s="39"/>
      <c r="X861" s="39"/>
      <c r="Y861" s="39"/>
      <c r="Z861" s="39"/>
      <c r="AA861" s="39"/>
      <c r="AB861" s="39"/>
      <c r="AC861" s="39"/>
      <c r="AD861" s="39"/>
      <c r="AE861" s="39"/>
      <c r="AR861" s="240" t="s">
        <v>167</v>
      </c>
      <c r="AT861" s="240" t="s">
        <v>162</v>
      </c>
      <c r="AU861" s="240" t="s">
        <v>84</v>
      </c>
      <c r="AY861" s="18" t="s">
        <v>160</v>
      </c>
      <c r="BE861" s="241">
        <f>IF(N861="základní",J861,0)</f>
        <v>0</v>
      </c>
      <c r="BF861" s="241">
        <f>IF(N861="snížená",J861,0)</f>
        <v>0</v>
      </c>
      <c r="BG861" s="241">
        <f>IF(N861="zákl. přenesená",J861,0)</f>
        <v>0</v>
      </c>
      <c r="BH861" s="241">
        <f>IF(N861="sníž. přenesená",J861,0)</f>
        <v>0</v>
      </c>
      <c r="BI861" s="241">
        <f>IF(N861="nulová",J861,0)</f>
        <v>0</v>
      </c>
      <c r="BJ861" s="18" t="s">
        <v>82</v>
      </c>
      <c r="BK861" s="241">
        <f>ROUND(I861*H861,2)</f>
        <v>0</v>
      </c>
      <c r="BL861" s="18" t="s">
        <v>167</v>
      </c>
      <c r="BM861" s="240" t="s">
        <v>1578</v>
      </c>
    </row>
    <row r="862" s="13" customFormat="1">
      <c r="A862" s="13"/>
      <c r="B862" s="242"/>
      <c r="C862" s="243"/>
      <c r="D862" s="244" t="s">
        <v>169</v>
      </c>
      <c r="E862" s="245" t="s">
        <v>19</v>
      </c>
      <c r="F862" s="246" t="s">
        <v>1579</v>
      </c>
      <c r="G862" s="243"/>
      <c r="H862" s="247">
        <v>43.380000000000003</v>
      </c>
      <c r="I862" s="248"/>
      <c r="J862" s="243"/>
      <c r="K862" s="243"/>
      <c r="L862" s="249"/>
      <c r="M862" s="250"/>
      <c r="N862" s="251"/>
      <c r="O862" s="251"/>
      <c r="P862" s="251"/>
      <c r="Q862" s="251"/>
      <c r="R862" s="251"/>
      <c r="S862" s="251"/>
      <c r="T862" s="252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53" t="s">
        <v>169</v>
      </c>
      <c r="AU862" s="253" t="s">
        <v>84</v>
      </c>
      <c r="AV862" s="13" t="s">
        <v>84</v>
      </c>
      <c r="AW862" s="13" t="s">
        <v>37</v>
      </c>
      <c r="AX862" s="13" t="s">
        <v>75</v>
      </c>
      <c r="AY862" s="253" t="s">
        <v>160</v>
      </c>
    </row>
    <row r="863" s="13" customFormat="1">
      <c r="A863" s="13"/>
      <c r="B863" s="242"/>
      <c r="C863" s="243"/>
      <c r="D863" s="244" t="s">
        <v>169</v>
      </c>
      <c r="E863" s="245" t="s">
        <v>19</v>
      </c>
      <c r="F863" s="246" t="s">
        <v>1573</v>
      </c>
      <c r="G863" s="243"/>
      <c r="H863" s="247">
        <v>360.10000000000002</v>
      </c>
      <c r="I863" s="248"/>
      <c r="J863" s="243"/>
      <c r="K863" s="243"/>
      <c r="L863" s="249"/>
      <c r="M863" s="250"/>
      <c r="N863" s="251"/>
      <c r="O863" s="251"/>
      <c r="P863" s="251"/>
      <c r="Q863" s="251"/>
      <c r="R863" s="251"/>
      <c r="S863" s="251"/>
      <c r="T863" s="252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53" t="s">
        <v>169</v>
      </c>
      <c r="AU863" s="253" t="s">
        <v>84</v>
      </c>
      <c r="AV863" s="13" t="s">
        <v>84</v>
      </c>
      <c r="AW863" s="13" t="s">
        <v>37</v>
      </c>
      <c r="AX863" s="13" t="s">
        <v>75</v>
      </c>
      <c r="AY863" s="253" t="s">
        <v>160</v>
      </c>
    </row>
    <row r="864" s="13" customFormat="1">
      <c r="A864" s="13"/>
      <c r="B864" s="242"/>
      <c r="C864" s="243"/>
      <c r="D864" s="244" t="s">
        <v>169</v>
      </c>
      <c r="E864" s="245" t="s">
        <v>19</v>
      </c>
      <c r="F864" s="246" t="s">
        <v>1574</v>
      </c>
      <c r="G864" s="243"/>
      <c r="H864" s="247">
        <v>537.99000000000001</v>
      </c>
      <c r="I864" s="248"/>
      <c r="J864" s="243"/>
      <c r="K864" s="243"/>
      <c r="L864" s="249"/>
      <c r="M864" s="250"/>
      <c r="N864" s="251"/>
      <c r="O864" s="251"/>
      <c r="P864" s="251"/>
      <c r="Q864" s="251"/>
      <c r="R864" s="251"/>
      <c r="S864" s="251"/>
      <c r="T864" s="252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53" t="s">
        <v>169</v>
      </c>
      <c r="AU864" s="253" t="s">
        <v>84</v>
      </c>
      <c r="AV864" s="13" t="s">
        <v>84</v>
      </c>
      <c r="AW864" s="13" t="s">
        <v>37</v>
      </c>
      <c r="AX864" s="13" t="s">
        <v>75</v>
      </c>
      <c r="AY864" s="253" t="s">
        <v>160</v>
      </c>
    </row>
    <row r="865" s="13" customFormat="1">
      <c r="A865" s="13"/>
      <c r="B865" s="242"/>
      <c r="C865" s="243"/>
      <c r="D865" s="244" t="s">
        <v>169</v>
      </c>
      <c r="E865" s="245" t="s">
        <v>19</v>
      </c>
      <c r="F865" s="246" t="s">
        <v>1580</v>
      </c>
      <c r="G865" s="243"/>
      <c r="H865" s="247">
        <v>1200</v>
      </c>
      <c r="I865" s="248"/>
      <c r="J865" s="243"/>
      <c r="K865" s="243"/>
      <c r="L865" s="249"/>
      <c r="M865" s="250"/>
      <c r="N865" s="251"/>
      <c r="O865" s="251"/>
      <c r="P865" s="251"/>
      <c r="Q865" s="251"/>
      <c r="R865" s="251"/>
      <c r="S865" s="251"/>
      <c r="T865" s="252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53" t="s">
        <v>169</v>
      </c>
      <c r="AU865" s="253" t="s">
        <v>84</v>
      </c>
      <c r="AV865" s="13" t="s">
        <v>84</v>
      </c>
      <c r="AW865" s="13" t="s">
        <v>37</v>
      </c>
      <c r="AX865" s="13" t="s">
        <v>75</v>
      </c>
      <c r="AY865" s="253" t="s">
        <v>160</v>
      </c>
    </row>
    <row r="866" s="14" customFormat="1">
      <c r="A866" s="14"/>
      <c r="B866" s="264"/>
      <c r="C866" s="265"/>
      <c r="D866" s="244" t="s">
        <v>169</v>
      </c>
      <c r="E866" s="266" t="s">
        <v>19</v>
      </c>
      <c r="F866" s="267" t="s">
        <v>226</v>
      </c>
      <c r="G866" s="265"/>
      <c r="H866" s="268">
        <v>2141.4699999999998</v>
      </c>
      <c r="I866" s="269"/>
      <c r="J866" s="265"/>
      <c r="K866" s="265"/>
      <c r="L866" s="270"/>
      <c r="M866" s="271"/>
      <c r="N866" s="272"/>
      <c r="O866" s="272"/>
      <c r="P866" s="272"/>
      <c r="Q866" s="272"/>
      <c r="R866" s="272"/>
      <c r="S866" s="272"/>
      <c r="T866" s="273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274" t="s">
        <v>169</v>
      </c>
      <c r="AU866" s="274" t="s">
        <v>84</v>
      </c>
      <c r="AV866" s="14" t="s">
        <v>167</v>
      </c>
      <c r="AW866" s="14" t="s">
        <v>37</v>
      </c>
      <c r="AX866" s="14" t="s">
        <v>82</v>
      </c>
      <c r="AY866" s="274" t="s">
        <v>160</v>
      </c>
    </row>
    <row r="867" s="2" customFormat="1" ht="36" customHeight="1">
      <c r="A867" s="39"/>
      <c r="B867" s="40"/>
      <c r="C867" s="229" t="s">
        <v>1581</v>
      </c>
      <c r="D867" s="229" t="s">
        <v>162</v>
      </c>
      <c r="E867" s="230" t="s">
        <v>1582</v>
      </c>
      <c r="F867" s="231" t="s">
        <v>1583</v>
      </c>
      <c r="G867" s="232" t="s">
        <v>222</v>
      </c>
      <c r="H867" s="233">
        <v>2147.4699999999998</v>
      </c>
      <c r="I867" s="234"/>
      <c r="J867" s="235">
        <f>ROUND(I867*H867,2)</f>
        <v>0</v>
      </c>
      <c r="K867" s="231" t="s">
        <v>166</v>
      </c>
      <c r="L867" s="45"/>
      <c r="M867" s="288" t="s">
        <v>19</v>
      </c>
      <c r="N867" s="289" t="s">
        <v>46</v>
      </c>
      <c r="O867" s="290"/>
      <c r="P867" s="291">
        <f>O867*H867</f>
        <v>0</v>
      </c>
      <c r="Q867" s="291">
        <v>0.00029</v>
      </c>
      <c r="R867" s="291">
        <f>Q867*H867</f>
        <v>0.62276629999999999</v>
      </c>
      <c r="S867" s="291">
        <v>0</v>
      </c>
      <c r="T867" s="292">
        <f>S867*H867</f>
        <v>0</v>
      </c>
      <c r="U867" s="39"/>
      <c r="V867" s="39"/>
      <c r="W867" s="39"/>
      <c r="X867" s="39"/>
      <c r="Y867" s="39"/>
      <c r="Z867" s="39"/>
      <c r="AA867" s="39"/>
      <c r="AB867" s="39"/>
      <c r="AC867" s="39"/>
      <c r="AD867" s="39"/>
      <c r="AE867" s="39"/>
      <c r="AR867" s="240" t="s">
        <v>167</v>
      </c>
      <c r="AT867" s="240" t="s">
        <v>162</v>
      </c>
      <c r="AU867" s="240" t="s">
        <v>84</v>
      </c>
      <c r="AY867" s="18" t="s">
        <v>160</v>
      </c>
      <c r="BE867" s="241">
        <f>IF(N867="základní",J867,0)</f>
        <v>0</v>
      </c>
      <c r="BF867" s="241">
        <f>IF(N867="snížená",J867,0)</f>
        <v>0</v>
      </c>
      <c r="BG867" s="241">
        <f>IF(N867="zákl. přenesená",J867,0)</f>
        <v>0</v>
      </c>
      <c r="BH867" s="241">
        <f>IF(N867="sníž. přenesená",J867,0)</f>
        <v>0</v>
      </c>
      <c r="BI867" s="241">
        <f>IF(N867="nulová",J867,0)</f>
        <v>0</v>
      </c>
      <c r="BJ867" s="18" t="s">
        <v>82</v>
      </c>
      <c r="BK867" s="241">
        <f>ROUND(I867*H867,2)</f>
        <v>0</v>
      </c>
      <c r="BL867" s="18" t="s">
        <v>167</v>
      </c>
      <c r="BM867" s="240" t="s">
        <v>1584</v>
      </c>
    </row>
    <row r="868" s="2" customFormat="1" ht="6.96" customHeight="1">
      <c r="A868" s="39"/>
      <c r="B868" s="60"/>
      <c r="C868" s="61"/>
      <c r="D868" s="61"/>
      <c r="E868" s="61"/>
      <c r="F868" s="61"/>
      <c r="G868" s="61"/>
      <c r="H868" s="61"/>
      <c r="I868" s="177"/>
      <c r="J868" s="61"/>
      <c r="K868" s="61"/>
      <c r="L868" s="45"/>
      <c r="M868" s="39"/>
      <c r="O868" s="39"/>
      <c r="P868" s="39"/>
      <c r="Q868" s="39"/>
      <c r="R868" s="39"/>
      <c r="S868" s="39"/>
      <c r="T868" s="39"/>
      <c r="U868" s="39"/>
      <c r="V868" s="39"/>
      <c r="W868" s="39"/>
      <c r="X868" s="39"/>
      <c r="Y868" s="39"/>
      <c r="Z868" s="39"/>
      <c r="AA868" s="39"/>
      <c r="AB868" s="39"/>
      <c r="AC868" s="39"/>
      <c r="AD868" s="39"/>
      <c r="AE868" s="39"/>
    </row>
  </sheetData>
  <sheetProtection sheet="1" autoFilter="0" formatColumns="0" formatRows="0" objects="1" scenarios="1" spinCount="100000" saltValue="EeA9wMKqSfq6h5c6vydahSAgbRV8VLGaxi+yKyQlnhjg7BXuL8m5oYI6EQaQzVk3wtUyPLKKh2og+UmeadY3xg==" hashValue="YPE9Q/YdVhGT9JzVCxLvgr/ghWZLzeC1tbsuEQ29LV2PStwjWpLthyJRWRD/2gIAX0rnQiR0gMJYLsXeZLLxIQ==" algorithmName="SHA-512" password="CC35"/>
  <autoFilter ref="C111:K867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98:H98"/>
    <mergeCell ref="E102:H102"/>
    <mergeCell ref="E100:H100"/>
    <mergeCell ref="E104:H10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40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21"/>
      <c r="AT3" s="18" t="s">
        <v>84</v>
      </c>
    </row>
    <row r="4" s="1" customFormat="1" ht="24.96" customHeight="1">
      <c r="B4" s="21"/>
      <c r="D4" s="144" t="s">
        <v>113</v>
      </c>
      <c r="I4" s="140"/>
      <c r="L4" s="21"/>
      <c r="M4" s="145" t="s">
        <v>10</v>
      </c>
      <c r="AT4" s="18" t="s">
        <v>4</v>
      </c>
    </row>
    <row r="5" s="1" customFormat="1" ht="6.96" customHeight="1">
      <c r="B5" s="21"/>
      <c r="I5" s="140"/>
      <c r="L5" s="21"/>
    </row>
    <row r="6" s="1" customFormat="1" ht="12" customHeight="1">
      <c r="B6" s="21"/>
      <c r="D6" s="146" t="s">
        <v>16</v>
      </c>
      <c r="I6" s="140"/>
      <c r="L6" s="21"/>
    </row>
    <row r="7" s="1" customFormat="1" ht="16.5" customHeight="1">
      <c r="B7" s="21"/>
      <c r="E7" s="147" t="str">
        <f>'Rekapitulace stavby'!K6</f>
        <v>Ivanovice na Hané ON - oprava</v>
      </c>
      <c r="F7" s="146"/>
      <c r="G7" s="146"/>
      <c r="H7" s="146"/>
      <c r="I7" s="140"/>
      <c r="L7" s="21"/>
    </row>
    <row r="8">
      <c r="B8" s="21"/>
      <c r="D8" s="146" t="s">
        <v>114</v>
      </c>
      <c r="L8" s="21"/>
    </row>
    <row r="9" s="1" customFormat="1" ht="16.5" customHeight="1">
      <c r="B9" s="21"/>
      <c r="E9" s="147" t="s">
        <v>115</v>
      </c>
      <c r="F9" s="1"/>
      <c r="G9" s="1"/>
      <c r="H9" s="1"/>
      <c r="I9" s="140"/>
      <c r="L9" s="21"/>
    </row>
    <row r="10" s="1" customFormat="1" ht="12" customHeight="1">
      <c r="B10" s="21"/>
      <c r="D10" s="146" t="s">
        <v>116</v>
      </c>
      <c r="I10" s="140"/>
      <c r="L10" s="21"/>
    </row>
    <row r="11" s="2" customFormat="1" ht="16.5" customHeight="1">
      <c r="A11" s="39"/>
      <c r="B11" s="45"/>
      <c r="C11" s="39"/>
      <c r="D11" s="39"/>
      <c r="E11" s="148" t="s">
        <v>117</v>
      </c>
      <c r="F11" s="39"/>
      <c r="G11" s="39"/>
      <c r="H11" s="39"/>
      <c r="I11" s="149"/>
      <c r="J11" s="39"/>
      <c r="K11" s="39"/>
      <c r="L11" s="15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6" t="s">
        <v>118</v>
      </c>
      <c r="E12" s="39"/>
      <c r="F12" s="39"/>
      <c r="G12" s="39"/>
      <c r="H12" s="39"/>
      <c r="I12" s="149"/>
      <c r="J12" s="39"/>
      <c r="K12" s="39"/>
      <c r="L12" s="15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1" t="s">
        <v>1585</v>
      </c>
      <c r="F13" s="39"/>
      <c r="G13" s="39"/>
      <c r="H13" s="39"/>
      <c r="I13" s="149"/>
      <c r="J13" s="39"/>
      <c r="K13" s="39"/>
      <c r="L13" s="15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149"/>
      <c r="J14" s="39"/>
      <c r="K14" s="39"/>
      <c r="L14" s="15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6" t="s">
        <v>18</v>
      </c>
      <c r="E15" s="39"/>
      <c r="F15" s="134" t="s">
        <v>19</v>
      </c>
      <c r="G15" s="39"/>
      <c r="H15" s="39"/>
      <c r="I15" s="152" t="s">
        <v>20</v>
      </c>
      <c r="J15" s="134" t="s">
        <v>19</v>
      </c>
      <c r="K15" s="39"/>
      <c r="L15" s="15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6" t="s">
        <v>21</v>
      </c>
      <c r="E16" s="39"/>
      <c r="F16" s="134" t="s">
        <v>22</v>
      </c>
      <c r="G16" s="39"/>
      <c r="H16" s="39"/>
      <c r="I16" s="152" t="s">
        <v>23</v>
      </c>
      <c r="J16" s="153" t="str">
        <f>'Rekapitulace stavby'!AN8</f>
        <v>4. 7. 2019</v>
      </c>
      <c r="K16" s="39"/>
      <c r="L16" s="15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149"/>
      <c r="J17" s="39"/>
      <c r="K17" s="39"/>
      <c r="L17" s="15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6" t="s">
        <v>25</v>
      </c>
      <c r="E18" s="39"/>
      <c r="F18" s="39"/>
      <c r="G18" s="39"/>
      <c r="H18" s="39"/>
      <c r="I18" s="152" t="s">
        <v>26</v>
      </c>
      <c r="J18" s="134" t="s">
        <v>27</v>
      </c>
      <c r="K18" s="39"/>
      <c r="L18" s="15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">
        <v>28</v>
      </c>
      <c r="F19" s="39"/>
      <c r="G19" s="39"/>
      <c r="H19" s="39"/>
      <c r="I19" s="152" t="s">
        <v>29</v>
      </c>
      <c r="J19" s="134" t="s">
        <v>30</v>
      </c>
      <c r="K19" s="39"/>
      <c r="L19" s="15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149"/>
      <c r="J20" s="39"/>
      <c r="K20" s="39"/>
      <c r="L20" s="15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6" t="s">
        <v>31</v>
      </c>
      <c r="E21" s="39"/>
      <c r="F21" s="39"/>
      <c r="G21" s="39"/>
      <c r="H21" s="39"/>
      <c r="I21" s="152" t="s">
        <v>26</v>
      </c>
      <c r="J21" s="34" t="str">
        <f>'Rekapitulace stavby'!AN13</f>
        <v>Vyplň údaj</v>
      </c>
      <c r="K21" s="39"/>
      <c r="L21" s="15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4"/>
      <c r="G22" s="134"/>
      <c r="H22" s="134"/>
      <c r="I22" s="152" t="s">
        <v>29</v>
      </c>
      <c r="J22" s="34" t="str">
        <f>'Rekapitulace stavby'!AN14</f>
        <v>Vyplň údaj</v>
      </c>
      <c r="K22" s="39"/>
      <c r="L22" s="15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149"/>
      <c r="J23" s="39"/>
      <c r="K23" s="39"/>
      <c r="L23" s="15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6" t="s">
        <v>33</v>
      </c>
      <c r="E24" s="39"/>
      <c r="F24" s="39"/>
      <c r="G24" s="39"/>
      <c r="H24" s="39"/>
      <c r="I24" s="152" t="s">
        <v>26</v>
      </c>
      <c r="J24" s="134" t="s">
        <v>34</v>
      </c>
      <c r="K24" s="39"/>
      <c r="L24" s="15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4" t="s">
        <v>35</v>
      </c>
      <c r="F25" s="39"/>
      <c r="G25" s="39"/>
      <c r="H25" s="39"/>
      <c r="I25" s="152" t="s">
        <v>29</v>
      </c>
      <c r="J25" s="134" t="s">
        <v>36</v>
      </c>
      <c r="K25" s="39"/>
      <c r="L25" s="15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149"/>
      <c r="J26" s="39"/>
      <c r="K26" s="39"/>
      <c r="L26" s="15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6" t="s">
        <v>38</v>
      </c>
      <c r="E27" s="39"/>
      <c r="F27" s="39"/>
      <c r="G27" s="39"/>
      <c r="H27" s="39"/>
      <c r="I27" s="152" t="s">
        <v>26</v>
      </c>
      <c r="J27" s="134" t="str">
        <f>IF('Rekapitulace stavby'!AN19="","",'Rekapitulace stavby'!AN19)</f>
        <v/>
      </c>
      <c r="K27" s="39"/>
      <c r="L27" s="150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4" t="str">
        <f>IF('Rekapitulace stavby'!E20="","",'Rekapitulace stavby'!E20)</f>
        <v xml:space="preserve"> </v>
      </c>
      <c r="F28" s="39"/>
      <c r="G28" s="39"/>
      <c r="H28" s="39"/>
      <c r="I28" s="152" t="s">
        <v>29</v>
      </c>
      <c r="J28" s="134" t="str">
        <f>IF('Rekapitulace stavby'!AN20="","",'Rekapitulace stavby'!AN20)</f>
        <v/>
      </c>
      <c r="K28" s="39"/>
      <c r="L28" s="15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149"/>
      <c r="J29" s="39"/>
      <c r="K29" s="39"/>
      <c r="L29" s="15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6" t="s">
        <v>39</v>
      </c>
      <c r="E30" s="39"/>
      <c r="F30" s="39"/>
      <c r="G30" s="39"/>
      <c r="H30" s="39"/>
      <c r="I30" s="149"/>
      <c r="J30" s="39"/>
      <c r="K30" s="39"/>
      <c r="L30" s="15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89.25" customHeight="1">
      <c r="A31" s="154"/>
      <c r="B31" s="155"/>
      <c r="C31" s="154"/>
      <c r="D31" s="154"/>
      <c r="E31" s="156" t="s">
        <v>40</v>
      </c>
      <c r="F31" s="156"/>
      <c r="G31" s="156"/>
      <c r="H31" s="156"/>
      <c r="I31" s="157"/>
      <c r="J31" s="154"/>
      <c r="K31" s="154"/>
      <c r="L31" s="158"/>
      <c r="S31" s="154"/>
      <c r="T31" s="154"/>
      <c r="U31" s="154"/>
      <c r="V31" s="154"/>
      <c r="W31" s="154"/>
      <c r="X31" s="154"/>
      <c r="Y31" s="154"/>
      <c r="Z31" s="154"/>
      <c r="AA31" s="154"/>
      <c r="AB31" s="154"/>
      <c r="AC31" s="154"/>
      <c r="AD31" s="154"/>
      <c r="AE31" s="154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149"/>
      <c r="J32" s="39"/>
      <c r="K32" s="39"/>
      <c r="L32" s="15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60"/>
      <c r="J33" s="159"/>
      <c r="K33" s="159"/>
      <c r="L33" s="15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1" t="s">
        <v>41</v>
      </c>
      <c r="E34" s="39"/>
      <c r="F34" s="39"/>
      <c r="G34" s="39"/>
      <c r="H34" s="39"/>
      <c r="I34" s="149"/>
      <c r="J34" s="162">
        <f>ROUND(J114, 2)</f>
        <v>0</v>
      </c>
      <c r="K34" s="39"/>
      <c r="L34" s="15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9"/>
      <c r="E35" s="159"/>
      <c r="F35" s="159"/>
      <c r="G35" s="159"/>
      <c r="H35" s="159"/>
      <c r="I35" s="160"/>
      <c r="J35" s="159"/>
      <c r="K35" s="159"/>
      <c r="L35" s="15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3" t="s">
        <v>43</v>
      </c>
      <c r="G36" s="39"/>
      <c r="H36" s="39"/>
      <c r="I36" s="164" t="s">
        <v>42</v>
      </c>
      <c r="J36" s="163" t="s">
        <v>44</v>
      </c>
      <c r="K36" s="39"/>
      <c r="L36" s="15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48" t="s">
        <v>45</v>
      </c>
      <c r="E37" s="146" t="s">
        <v>46</v>
      </c>
      <c r="F37" s="165">
        <f>ROUND((SUM(BE114:BE241)),  2)</f>
        <v>0</v>
      </c>
      <c r="G37" s="39"/>
      <c r="H37" s="39"/>
      <c r="I37" s="166">
        <v>0.20999999999999999</v>
      </c>
      <c r="J37" s="165">
        <f>ROUND(((SUM(BE114:BE241))*I37),  2)</f>
        <v>0</v>
      </c>
      <c r="K37" s="39"/>
      <c r="L37" s="15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6" t="s">
        <v>47</v>
      </c>
      <c r="F38" s="165">
        <f>ROUND((SUM(BF114:BF241)),  2)</f>
        <v>0</v>
      </c>
      <c r="G38" s="39"/>
      <c r="H38" s="39"/>
      <c r="I38" s="166">
        <v>0.14999999999999999</v>
      </c>
      <c r="J38" s="165">
        <f>ROUND(((SUM(BF114:BF241))*I38),  2)</f>
        <v>0</v>
      </c>
      <c r="K38" s="39"/>
      <c r="L38" s="15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6" t="s">
        <v>48</v>
      </c>
      <c r="F39" s="165">
        <f>ROUND((SUM(BG114:BG241)),  2)</f>
        <v>0</v>
      </c>
      <c r="G39" s="39"/>
      <c r="H39" s="39"/>
      <c r="I39" s="166">
        <v>0.20999999999999999</v>
      </c>
      <c r="J39" s="165">
        <f>0</f>
        <v>0</v>
      </c>
      <c r="K39" s="39"/>
      <c r="L39" s="15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6" t="s">
        <v>49</v>
      </c>
      <c r="F40" s="165">
        <f>ROUND((SUM(BH114:BH241)),  2)</f>
        <v>0</v>
      </c>
      <c r="G40" s="39"/>
      <c r="H40" s="39"/>
      <c r="I40" s="166">
        <v>0.14999999999999999</v>
      </c>
      <c r="J40" s="165">
        <f>0</f>
        <v>0</v>
      </c>
      <c r="K40" s="39"/>
      <c r="L40" s="15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6" t="s">
        <v>50</v>
      </c>
      <c r="F41" s="165">
        <f>ROUND((SUM(BI114:BI241)),  2)</f>
        <v>0</v>
      </c>
      <c r="G41" s="39"/>
      <c r="H41" s="39"/>
      <c r="I41" s="166">
        <v>0</v>
      </c>
      <c r="J41" s="165">
        <f>0</f>
        <v>0</v>
      </c>
      <c r="K41" s="39"/>
      <c r="L41" s="150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149"/>
      <c r="J42" s="39"/>
      <c r="K42" s="39"/>
      <c r="L42" s="150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7"/>
      <c r="D43" s="168" t="s">
        <v>51</v>
      </c>
      <c r="E43" s="169"/>
      <c r="F43" s="169"/>
      <c r="G43" s="170" t="s">
        <v>52</v>
      </c>
      <c r="H43" s="171" t="s">
        <v>53</v>
      </c>
      <c r="I43" s="172"/>
      <c r="J43" s="173">
        <f>SUM(J34:J41)</f>
        <v>0</v>
      </c>
      <c r="K43" s="174"/>
      <c r="L43" s="150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75"/>
      <c r="C44" s="176"/>
      <c r="D44" s="176"/>
      <c r="E44" s="176"/>
      <c r="F44" s="176"/>
      <c r="G44" s="176"/>
      <c r="H44" s="176"/>
      <c r="I44" s="177"/>
      <c r="J44" s="176"/>
      <c r="K44" s="176"/>
      <c r="L44" s="150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78"/>
      <c r="C48" s="179"/>
      <c r="D48" s="179"/>
      <c r="E48" s="179"/>
      <c r="F48" s="179"/>
      <c r="G48" s="179"/>
      <c r="H48" s="179"/>
      <c r="I48" s="180"/>
      <c r="J48" s="179"/>
      <c r="K48" s="179"/>
      <c r="L48" s="150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120</v>
      </c>
      <c r="D49" s="41"/>
      <c r="E49" s="41"/>
      <c r="F49" s="41"/>
      <c r="G49" s="41"/>
      <c r="H49" s="41"/>
      <c r="I49" s="149"/>
      <c r="J49" s="41"/>
      <c r="K49" s="41"/>
      <c r="L49" s="150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149"/>
      <c r="J50" s="41"/>
      <c r="K50" s="41"/>
      <c r="L50" s="150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149"/>
      <c r="J51" s="41"/>
      <c r="K51" s="41"/>
      <c r="L51" s="150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181" t="str">
        <f>E7</f>
        <v>Ivanovice na Hané ON - oprava</v>
      </c>
      <c r="F52" s="33"/>
      <c r="G52" s="33"/>
      <c r="H52" s="33"/>
      <c r="I52" s="149"/>
      <c r="J52" s="41"/>
      <c r="K52" s="41"/>
      <c r="L52" s="150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114</v>
      </c>
      <c r="D53" s="23"/>
      <c r="E53" s="23"/>
      <c r="F53" s="23"/>
      <c r="G53" s="23"/>
      <c r="H53" s="23"/>
      <c r="I53" s="140"/>
      <c r="J53" s="23"/>
      <c r="K53" s="23"/>
      <c r="L53" s="21"/>
    </row>
    <row r="54" s="1" customFormat="1" ht="16.5" customHeight="1">
      <c r="B54" s="22"/>
      <c r="C54" s="23"/>
      <c r="D54" s="23"/>
      <c r="E54" s="181" t="s">
        <v>115</v>
      </c>
      <c r="F54" s="23"/>
      <c r="G54" s="23"/>
      <c r="H54" s="23"/>
      <c r="I54" s="140"/>
      <c r="J54" s="23"/>
      <c r="K54" s="23"/>
      <c r="L54" s="21"/>
    </row>
    <row r="55" s="1" customFormat="1" ht="12" customHeight="1">
      <c r="B55" s="22"/>
      <c r="C55" s="33" t="s">
        <v>116</v>
      </c>
      <c r="D55" s="23"/>
      <c r="E55" s="23"/>
      <c r="F55" s="23"/>
      <c r="G55" s="23"/>
      <c r="H55" s="23"/>
      <c r="I55" s="140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182" t="s">
        <v>117</v>
      </c>
      <c r="F56" s="41"/>
      <c r="G56" s="41"/>
      <c r="H56" s="41"/>
      <c r="I56" s="149"/>
      <c r="J56" s="41"/>
      <c r="K56" s="41"/>
      <c r="L56" s="150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118</v>
      </c>
      <c r="D57" s="41"/>
      <c r="E57" s="41"/>
      <c r="F57" s="41"/>
      <c r="G57" s="41"/>
      <c r="H57" s="41"/>
      <c r="I57" s="149"/>
      <c r="J57" s="41"/>
      <c r="K57" s="41"/>
      <c r="L57" s="150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0" t="str">
        <f>E13</f>
        <v>300, 800 - ZTI, plyn</v>
      </c>
      <c r="F58" s="41"/>
      <c r="G58" s="41"/>
      <c r="H58" s="41"/>
      <c r="I58" s="149"/>
      <c r="J58" s="41"/>
      <c r="K58" s="41"/>
      <c r="L58" s="150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149"/>
      <c r="J59" s="41"/>
      <c r="K59" s="41"/>
      <c r="L59" s="150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 xml:space="preserve"> </v>
      </c>
      <c r="G60" s="41"/>
      <c r="H60" s="41"/>
      <c r="I60" s="152" t="s">
        <v>23</v>
      </c>
      <c r="J60" s="73" t="str">
        <f>IF(J16="","",J16)</f>
        <v>4. 7. 2019</v>
      </c>
      <c r="K60" s="41"/>
      <c r="L60" s="150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149"/>
      <c r="J61" s="41"/>
      <c r="K61" s="41"/>
      <c r="L61" s="15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27.9" customHeight="1">
      <c r="A62" s="39"/>
      <c r="B62" s="40"/>
      <c r="C62" s="33" t="s">
        <v>25</v>
      </c>
      <c r="D62" s="41"/>
      <c r="E62" s="41"/>
      <c r="F62" s="28" t="str">
        <f>E19</f>
        <v>SŽDC, s.o., Dlážděná 1003/7, 11000 Praha-N.Město</v>
      </c>
      <c r="G62" s="41"/>
      <c r="H62" s="41"/>
      <c r="I62" s="152" t="s">
        <v>33</v>
      </c>
      <c r="J62" s="37" t="str">
        <f>E25</f>
        <v xml:space="preserve"> DSK PLAN s.r.o., Staňkova 41, Brno</v>
      </c>
      <c r="K62" s="41"/>
      <c r="L62" s="150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31</v>
      </c>
      <c r="D63" s="41"/>
      <c r="E63" s="41"/>
      <c r="F63" s="28" t="str">
        <f>IF(E22="","",E22)</f>
        <v>Vyplň údaj</v>
      </c>
      <c r="G63" s="41"/>
      <c r="H63" s="41"/>
      <c r="I63" s="152" t="s">
        <v>38</v>
      </c>
      <c r="J63" s="37" t="str">
        <f>E28</f>
        <v xml:space="preserve"> </v>
      </c>
      <c r="K63" s="41"/>
      <c r="L63" s="150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149"/>
      <c r="J64" s="41"/>
      <c r="K64" s="41"/>
      <c r="L64" s="150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83" t="s">
        <v>121</v>
      </c>
      <c r="D65" s="184"/>
      <c r="E65" s="184"/>
      <c r="F65" s="184"/>
      <c r="G65" s="184"/>
      <c r="H65" s="184"/>
      <c r="I65" s="185"/>
      <c r="J65" s="186" t="s">
        <v>122</v>
      </c>
      <c r="K65" s="184"/>
      <c r="L65" s="15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149"/>
      <c r="J66" s="41"/>
      <c r="K66" s="41"/>
      <c r="L66" s="150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87" t="s">
        <v>73</v>
      </c>
      <c r="D67" s="41"/>
      <c r="E67" s="41"/>
      <c r="F67" s="41"/>
      <c r="G67" s="41"/>
      <c r="H67" s="41"/>
      <c r="I67" s="149"/>
      <c r="J67" s="103">
        <f>J114</f>
        <v>0</v>
      </c>
      <c r="K67" s="41"/>
      <c r="L67" s="150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123</v>
      </c>
    </row>
    <row r="68" s="9" customFormat="1" ht="24.96" customHeight="1">
      <c r="A68" s="9"/>
      <c r="B68" s="188"/>
      <c r="C68" s="189"/>
      <c r="D68" s="190" t="s">
        <v>124</v>
      </c>
      <c r="E68" s="191"/>
      <c r="F68" s="191"/>
      <c r="G68" s="191"/>
      <c r="H68" s="191"/>
      <c r="I68" s="192"/>
      <c r="J68" s="193">
        <f>J115</f>
        <v>0</v>
      </c>
      <c r="K68" s="189"/>
      <c r="L68" s="194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95"/>
      <c r="C69" s="125"/>
      <c r="D69" s="196" t="s">
        <v>1586</v>
      </c>
      <c r="E69" s="197"/>
      <c r="F69" s="197"/>
      <c r="G69" s="197"/>
      <c r="H69" s="197"/>
      <c r="I69" s="198"/>
      <c r="J69" s="199">
        <f>J116</f>
        <v>0</v>
      </c>
      <c r="K69" s="125"/>
      <c r="L69" s="20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95"/>
      <c r="C70" s="125"/>
      <c r="D70" s="196" t="s">
        <v>1587</v>
      </c>
      <c r="E70" s="197"/>
      <c r="F70" s="197"/>
      <c r="G70" s="197"/>
      <c r="H70" s="197"/>
      <c r="I70" s="198"/>
      <c r="J70" s="199">
        <f>J118</f>
        <v>0</v>
      </c>
      <c r="K70" s="125"/>
      <c r="L70" s="20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95"/>
      <c r="C71" s="125"/>
      <c r="D71" s="196" t="s">
        <v>1588</v>
      </c>
      <c r="E71" s="197"/>
      <c r="F71" s="197"/>
      <c r="G71" s="197"/>
      <c r="H71" s="197"/>
      <c r="I71" s="198"/>
      <c r="J71" s="199">
        <f>J120</f>
        <v>0</v>
      </c>
      <c r="K71" s="125"/>
      <c r="L71" s="20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95"/>
      <c r="C72" s="125"/>
      <c r="D72" s="196" t="s">
        <v>1589</v>
      </c>
      <c r="E72" s="197"/>
      <c r="F72" s="197"/>
      <c r="G72" s="197"/>
      <c r="H72" s="197"/>
      <c r="I72" s="198"/>
      <c r="J72" s="199">
        <f>J124</f>
        <v>0</v>
      </c>
      <c r="K72" s="125"/>
      <c r="L72" s="20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95"/>
      <c r="C73" s="125"/>
      <c r="D73" s="196" t="s">
        <v>1590</v>
      </c>
      <c r="E73" s="197"/>
      <c r="F73" s="197"/>
      <c r="G73" s="197"/>
      <c r="H73" s="197"/>
      <c r="I73" s="198"/>
      <c r="J73" s="199">
        <f>J126</f>
        <v>0</v>
      </c>
      <c r="K73" s="125"/>
      <c r="L73" s="20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95"/>
      <c r="C74" s="125"/>
      <c r="D74" s="196" t="s">
        <v>1591</v>
      </c>
      <c r="E74" s="197"/>
      <c r="F74" s="197"/>
      <c r="G74" s="197"/>
      <c r="H74" s="197"/>
      <c r="I74" s="198"/>
      <c r="J74" s="199">
        <f>J128</f>
        <v>0</v>
      </c>
      <c r="K74" s="125"/>
      <c r="L74" s="20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95"/>
      <c r="C75" s="125"/>
      <c r="D75" s="196" t="s">
        <v>1592</v>
      </c>
      <c r="E75" s="197"/>
      <c r="F75" s="197"/>
      <c r="G75" s="197"/>
      <c r="H75" s="197"/>
      <c r="I75" s="198"/>
      <c r="J75" s="199">
        <f>J130</f>
        <v>0</v>
      </c>
      <c r="K75" s="125"/>
      <c r="L75" s="20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95"/>
      <c r="C76" s="125"/>
      <c r="D76" s="196" t="s">
        <v>1593</v>
      </c>
      <c r="E76" s="197"/>
      <c r="F76" s="197"/>
      <c r="G76" s="197"/>
      <c r="H76" s="197"/>
      <c r="I76" s="198"/>
      <c r="J76" s="199">
        <f>J132</f>
        <v>0</v>
      </c>
      <c r="K76" s="125"/>
      <c r="L76" s="20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95"/>
      <c r="C77" s="125"/>
      <c r="D77" s="196" t="s">
        <v>1594</v>
      </c>
      <c r="E77" s="197"/>
      <c r="F77" s="197"/>
      <c r="G77" s="197"/>
      <c r="H77" s="197"/>
      <c r="I77" s="198"/>
      <c r="J77" s="199">
        <f>J136</f>
        <v>0</v>
      </c>
      <c r="K77" s="125"/>
      <c r="L77" s="20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95"/>
      <c r="C78" s="125"/>
      <c r="D78" s="196" t="s">
        <v>1595</v>
      </c>
      <c r="E78" s="197"/>
      <c r="F78" s="197"/>
      <c r="G78" s="197"/>
      <c r="H78" s="197"/>
      <c r="I78" s="198"/>
      <c r="J78" s="199">
        <f>J138</f>
        <v>0</v>
      </c>
      <c r="K78" s="125"/>
      <c r="L78" s="20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95"/>
      <c r="C79" s="125"/>
      <c r="D79" s="196" t="s">
        <v>1596</v>
      </c>
      <c r="E79" s="197"/>
      <c r="F79" s="197"/>
      <c r="G79" s="197"/>
      <c r="H79" s="197"/>
      <c r="I79" s="198"/>
      <c r="J79" s="199">
        <f>J142</f>
        <v>0</v>
      </c>
      <c r="K79" s="125"/>
      <c r="L79" s="20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95"/>
      <c r="C80" s="125"/>
      <c r="D80" s="196" t="s">
        <v>1597</v>
      </c>
      <c r="E80" s="197"/>
      <c r="F80" s="197"/>
      <c r="G80" s="197"/>
      <c r="H80" s="197"/>
      <c r="I80" s="198"/>
      <c r="J80" s="199">
        <f>J145</f>
        <v>0</v>
      </c>
      <c r="K80" s="125"/>
      <c r="L80" s="20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95"/>
      <c r="C81" s="125"/>
      <c r="D81" s="196" t="s">
        <v>1598</v>
      </c>
      <c r="E81" s="197"/>
      <c r="F81" s="197"/>
      <c r="G81" s="197"/>
      <c r="H81" s="197"/>
      <c r="I81" s="198"/>
      <c r="J81" s="199">
        <f>J147</f>
        <v>0</v>
      </c>
      <c r="K81" s="125"/>
      <c r="L81" s="20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9" customFormat="1" ht="24.96" customHeight="1">
      <c r="A82" s="9"/>
      <c r="B82" s="188"/>
      <c r="C82" s="189"/>
      <c r="D82" s="190" t="s">
        <v>133</v>
      </c>
      <c r="E82" s="191"/>
      <c r="F82" s="191"/>
      <c r="G82" s="191"/>
      <c r="H82" s="191"/>
      <c r="I82" s="192"/>
      <c r="J82" s="193">
        <f>J149</f>
        <v>0</v>
      </c>
      <c r="K82" s="189"/>
      <c r="L82" s="194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</row>
    <row r="83" s="10" customFormat="1" ht="19.92" customHeight="1">
      <c r="A83" s="10"/>
      <c r="B83" s="195"/>
      <c r="C83" s="125"/>
      <c r="D83" s="196" t="s">
        <v>134</v>
      </c>
      <c r="E83" s="197"/>
      <c r="F83" s="197"/>
      <c r="G83" s="197"/>
      <c r="H83" s="197"/>
      <c r="I83" s="198"/>
      <c r="J83" s="199">
        <f>J150</f>
        <v>0</v>
      </c>
      <c r="K83" s="125"/>
      <c r="L83" s="20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95"/>
      <c r="C84" s="125"/>
      <c r="D84" s="196" t="s">
        <v>1599</v>
      </c>
      <c r="E84" s="197"/>
      <c r="F84" s="197"/>
      <c r="G84" s="197"/>
      <c r="H84" s="197"/>
      <c r="I84" s="198"/>
      <c r="J84" s="199">
        <f>J152</f>
        <v>0</v>
      </c>
      <c r="K84" s="125"/>
      <c r="L84" s="20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95"/>
      <c r="C85" s="125"/>
      <c r="D85" s="196" t="s">
        <v>1600</v>
      </c>
      <c r="E85" s="197"/>
      <c r="F85" s="197"/>
      <c r="G85" s="197"/>
      <c r="H85" s="197"/>
      <c r="I85" s="198"/>
      <c r="J85" s="199">
        <f>J171</f>
        <v>0</v>
      </c>
      <c r="K85" s="125"/>
      <c r="L85" s="20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9.92" customHeight="1">
      <c r="A86" s="10"/>
      <c r="B86" s="195"/>
      <c r="C86" s="125"/>
      <c r="D86" s="196" t="s">
        <v>1601</v>
      </c>
      <c r="E86" s="197"/>
      <c r="F86" s="197"/>
      <c r="G86" s="197"/>
      <c r="H86" s="197"/>
      <c r="I86" s="198"/>
      <c r="J86" s="199">
        <f>J198</f>
        <v>0</v>
      </c>
      <c r="K86" s="125"/>
      <c r="L86" s="20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19.92" customHeight="1">
      <c r="A87" s="10"/>
      <c r="B87" s="195"/>
      <c r="C87" s="125"/>
      <c r="D87" s="196" t="s">
        <v>1602</v>
      </c>
      <c r="E87" s="197"/>
      <c r="F87" s="197"/>
      <c r="G87" s="197"/>
      <c r="H87" s="197"/>
      <c r="I87" s="198"/>
      <c r="J87" s="199">
        <f>J214</f>
        <v>0</v>
      </c>
      <c r="K87" s="125"/>
      <c r="L87" s="20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10" customFormat="1" ht="19.92" customHeight="1">
      <c r="A88" s="10"/>
      <c r="B88" s="195"/>
      <c r="C88" s="125"/>
      <c r="D88" s="196" t="s">
        <v>1603</v>
      </c>
      <c r="E88" s="197"/>
      <c r="F88" s="197"/>
      <c r="G88" s="197"/>
      <c r="H88" s="197"/>
      <c r="I88" s="198"/>
      <c r="J88" s="199">
        <f>J216</f>
        <v>0</v>
      </c>
      <c r="K88" s="125"/>
      <c r="L88" s="20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="10" customFormat="1" ht="19.92" customHeight="1">
      <c r="A89" s="10"/>
      <c r="B89" s="195"/>
      <c r="C89" s="125"/>
      <c r="D89" s="196" t="s">
        <v>1604</v>
      </c>
      <c r="E89" s="197"/>
      <c r="F89" s="197"/>
      <c r="G89" s="197"/>
      <c r="H89" s="197"/>
      <c r="I89" s="198"/>
      <c r="J89" s="199">
        <f>J228</f>
        <v>0</v>
      </c>
      <c r="K89" s="125"/>
      <c r="L89" s="20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="10" customFormat="1" ht="19.92" customHeight="1">
      <c r="A90" s="10"/>
      <c r="B90" s="195"/>
      <c r="C90" s="125"/>
      <c r="D90" s="196" t="s">
        <v>1605</v>
      </c>
      <c r="E90" s="197"/>
      <c r="F90" s="197"/>
      <c r="G90" s="197"/>
      <c r="H90" s="197"/>
      <c r="I90" s="198"/>
      <c r="J90" s="199">
        <f>J239</f>
        <v>0</v>
      </c>
      <c r="K90" s="125"/>
      <c r="L90" s="20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</row>
    <row r="91" s="2" customFormat="1" ht="21.84" customHeight="1">
      <c r="A91" s="39"/>
      <c r="B91" s="40"/>
      <c r="C91" s="41"/>
      <c r="D91" s="41"/>
      <c r="E91" s="41"/>
      <c r="F91" s="41"/>
      <c r="G91" s="41"/>
      <c r="H91" s="41"/>
      <c r="I91" s="149"/>
      <c r="J91" s="41"/>
      <c r="K91" s="41"/>
      <c r="L91" s="15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60"/>
      <c r="C92" s="61"/>
      <c r="D92" s="61"/>
      <c r="E92" s="61"/>
      <c r="F92" s="61"/>
      <c r="G92" s="61"/>
      <c r="H92" s="61"/>
      <c r="I92" s="177"/>
      <c r="J92" s="61"/>
      <c r="K92" s="61"/>
      <c r="L92" s="15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6" s="2" customFormat="1" ht="6.96" customHeight="1">
      <c r="A96" s="39"/>
      <c r="B96" s="62"/>
      <c r="C96" s="63"/>
      <c r="D96" s="63"/>
      <c r="E96" s="63"/>
      <c r="F96" s="63"/>
      <c r="G96" s="63"/>
      <c r="H96" s="63"/>
      <c r="I96" s="180"/>
      <c r="J96" s="63"/>
      <c r="K96" s="63"/>
      <c r="L96" s="15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24.96" customHeight="1">
      <c r="A97" s="39"/>
      <c r="B97" s="40"/>
      <c r="C97" s="24" t="s">
        <v>145</v>
      </c>
      <c r="D97" s="41"/>
      <c r="E97" s="41"/>
      <c r="F97" s="41"/>
      <c r="G97" s="41"/>
      <c r="H97" s="41"/>
      <c r="I97" s="149"/>
      <c r="J97" s="41"/>
      <c r="K97" s="41"/>
      <c r="L97" s="150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6.96" customHeight="1">
      <c r="A98" s="39"/>
      <c r="B98" s="40"/>
      <c r="C98" s="41"/>
      <c r="D98" s="41"/>
      <c r="E98" s="41"/>
      <c r="F98" s="41"/>
      <c r="G98" s="41"/>
      <c r="H98" s="41"/>
      <c r="I98" s="149"/>
      <c r="J98" s="41"/>
      <c r="K98" s="41"/>
      <c r="L98" s="150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2" customHeight="1">
      <c r="A99" s="39"/>
      <c r="B99" s="40"/>
      <c r="C99" s="33" t="s">
        <v>16</v>
      </c>
      <c r="D99" s="41"/>
      <c r="E99" s="41"/>
      <c r="F99" s="41"/>
      <c r="G99" s="41"/>
      <c r="H99" s="41"/>
      <c r="I99" s="149"/>
      <c r="J99" s="41"/>
      <c r="K99" s="41"/>
      <c r="L99" s="150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16.5" customHeight="1">
      <c r="A100" s="39"/>
      <c r="B100" s="40"/>
      <c r="C100" s="41"/>
      <c r="D100" s="41"/>
      <c r="E100" s="181" t="str">
        <f>E7</f>
        <v>Ivanovice na Hané ON - oprava</v>
      </c>
      <c r="F100" s="33"/>
      <c r="G100" s="33"/>
      <c r="H100" s="33"/>
      <c r="I100" s="149"/>
      <c r="J100" s="41"/>
      <c r="K100" s="41"/>
      <c r="L100" s="150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1" customFormat="1" ht="12" customHeight="1">
      <c r="B101" s="22"/>
      <c r="C101" s="33" t="s">
        <v>114</v>
      </c>
      <c r="D101" s="23"/>
      <c r="E101" s="23"/>
      <c r="F101" s="23"/>
      <c r="G101" s="23"/>
      <c r="H101" s="23"/>
      <c r="I101" s="140"/>
      <c r="J101" s="23"/>
      <c r="K101" s="23"/>
      <c r="L101" s="21"/>
    </row>
    <row r="102" s="1" customFormat="1" ht="16.5" customHeight="1">
      <c r="B102" s="22"/>
      <c r="C102" s="23"/>
      <c r="D102" s="23"/>
      <c r="E102" s="181" t="s">
        <v>115</v>
      </c>
      <c r="F102" s="23"/>
      <c r="G102" s="23"/>
      <c r="H102" s="23"/>
      <c r="I102" s="140"/>
      <c r="J102" s="23"/>
      <c r="K102" s="23"/>
      <c r="L102" s="21"/>
    </row>
    <row r="103" s="1" customFormat="1" ht="12" customHeight="1">
      <c r="B103" s="22"/>
      <c r="C103" s="33" t="s">
        <v>116</v>
      </c>
      <c r="D103" s="23"/>
      <c r="E103" s="23"/>
      <c r="F103" s="23"/>
      <c r="G103" s="23"/>
      <c r="H103" s="23"/>
      <c r="I103" s="140"/>
      <c r="J103" s="23"/>
      <c r="K103" s="23"/>
      <c r="L103" s="21"/>
    </row>
    <row r="104" s="2" customFormat="1" ht="16.5" customHeight="1">
      <c r="A104" s="39"/>
      <c r="B104" s="40"/>
      <c r="C104" s="41"/>
      <c r="D104" s="41"/>
      <c r="E104" s="182" t="s">
        <v>117</v>
      </c>
      <c r="F104" s="41"/>
      <c r="G104" s="41"/>
      <c r="H104" s="41"/>
      <c r="I104" s="149"/>
      <c r="J104" s="41"/>
      <c r="K104" s="41"/>
      <c r="L104" s="150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12" customHeight="1">
      <c r="A105" s="39"/>
      <c r="B105" s="40"/>
      <c r="C105" s="33" t="s">
        <v>118</v>
      </c>
      <c r="D105" s="41"/>
      <c r="E105" s="41"/>
      <c r="F105" s="41"/>
      <c r="G105" s="41"/>
      <c r="H105" s="41"/>
      <c r="I105" s="149"/>
      <c r="J105" s="41"/>
      <c r="K105" s="41"/>
      <c r="L105" s="150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6.5" customHeight="1">
      <c r="A106" s="39"/>
      <c r="B106" s="40"/>
      <c r="C106" s="41"/>
      <c r="D106" s="41"/>
      <c r="E106" s="70" t="str">
        <f>E13</f>
        <v>300, 800 - ZTI, plyn</v>
      </c>
      <c r="F106" s="41"/>
      <c r="G106" s="41"/>
      <c r="H106" s="41"/>
      <c r="I106" s="149"/>
      <c r="J106" s="41"/>
      <c r="K106" s="41"/>
      <c r="L106" s="150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149"/>
      <c r="J107" s="41"/>
      <c r="K107" s="41"/>
      <c r="L107" s="150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21</v>
      </c>
      <c r="D108" s="41"/>
      <c r="E108" s="41"/>
      <c r="F108" s="28" t="str">
        <f>F16</f>
        <v xml:space="preserve"> </v>
      </c>
      <c r="G108" s="41"/>
      <c r="H108" s="41"/>
      <c r="I108" s="152" t="s">
        <v>23</v>
      </c>
      <c r="J108" s="73" t="str">
        <f>IF(J16="","",J16)</f>
        <v>4. 7. 2019</v>
      </c>
      <c r="K108" s="41"/>
      <c r="L108" s="150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149"/>
      <c r="J109" s="41"/>
      <c r="K109" s="41"/>
      <c r="L109" s="150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7.9" customHeight="1">
      <c r="A110" s="39"/>
      <c r="B110" s="40"/>
      <c r="C110" s="33" t="s">
        <v>25</v>
      </c>
      <c r="D110" s="41"/>
      <c r="E110" s="41"/>
      <c r="F110" s="28" t="str">
        <f>E19</f>
        <v>SŽDC, s.o., Dlážděná 1003/7, 11000 Praha-N.Město</v>
      </c>
      <c r="G110" s="41"/>
      <c r="H110" s="41"/>
      <c r="I110" s="152" t="s">
        <v>33</v>
      </c>
      <c r="J110" s="37" t="str">
        <f>E25</f>
        <v xml:space="preserve"> DSK PLAN s.r.o., Staňkova 41, Brno</v>
      </c>
      <c r="K110" s="41"/>
      <c r="L110" s="150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5.15" customHeight="1">
      <c r="A111" s="39"/>
      <c r="B111" s="40"/>
      <c r="C111" s="33" t="s">
        <v>31</v>
      </c>
      <c r="D111" s="41"/>
      <c r="E111" s="41"/>
      <c r="F111" s="28" t="str">
        <f>IF(E22="","",E22)</f>
        <v>Vyplň údaj</v>
      </c>
      <c r="G111" s="41"/>
      <c r="H111" s="41"/>
      <c r="I111" s="152" t="s">
        <v>38</v>
      </c>
      <c r="J111" s="37" t="str">
        <f>E28</f>
        <v xml:space="preserve"> </v>
      </c>
      <c r="K111" s="41"/>
      <c r="L111" s="150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0.32" customHeight="1">
      <c r="A112" s="39"/>
      <c r="B112" s="40"/>
      <c r="C112" s="41"/>
      <c r="D112" s="41"/>
      <c r="E112" s="41"/>
      <c r="F112" s="41"/>
      <c r="G112" s="41"/>
      <c r="H112" s="41"/>
      <c r="I112" s="149"/>
      <c r="J112" s="41"/>
      <c r="K112" s="41"/>
      <c r="L112" s="150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11" customFormat="1" ht="29.28" customHeight="1">
      <c r="A113" s="201"/>
      <c r="B113" s="202"/>
      <c r="C113" s="203" t="s">
        <v>146</v>
      </c>
      <c r="D113" s="204" t="s">
        <v>60</v>
      </c>
      <c r="E113" s="204" t="s">
        <v>56</v>
      </c>
      <c r="F113" s="204" t="s">
        <v>57</v>
      </c>
      <c r="G113" s="204" t="s">
        <v>147</v>
      </c>
      <c r="H113" s="204" t="s">
        <v>148</v>
      </c>
      <c r="I113" s="205" t="s">
        <v>149</v>
      </c>
      <c r="J113" s="204" t="s">
        <v>122</v>
      </c>
      <c r="K113" s="206" t="s">
        <v>150</v>
      </c>
      <c r="L113" s="207"/>
      <c r="M113" s="93" t="s">
        <v>19</v>
      </c>
      <c r="N113" s="94" t="s">
        <v>45</v>
      </c>
      <c r="O113" s="94" t="s">
        <v>151</v>
      </c>
      <c r="P113" s="94" t="s">
        <v>152</v>
      </c>
      <c r="Q113" s="94" t="s">
        <v>153</v>
      </c>
      <c r="R113" s="94" t="s">
        <v>154</v>
      </c>
      <c r="S113" s="94" t="s">
        <v>155</v>
      </c>
      <c r="T113" s="95" t="s">
        <v>156</v>
      </c>
      <c r="U113" s="201"/>
      <c r="V113" s="201"/>
      <c r="W113" s="201"/>
      <c r="X113" s="201"/>
      <c r="Y113" s="201"/>
      <c r="Z113" s="201"/>
      <c r="AA113" s="201"/>
      <c r="AB113" s="201"/>
      <c r="AC113" s="201"/>
      <c r="AD113" s="201"/>
      <c r="AE113" s="201"/>
    </row>
    <row r="114" s="2" customFormat="1" ht="22.8" customHeight="1">
      <c r="A114" s="39"/>
      <c r="B114" s="40"/>
      <c r="C114" s="100" t="s">
        <v>157</v>
      </c>
      <c r="D114" s="41"/>
      <c r="E114" s="41"/>
      <c r="F114" s="41"/>
      <c r="G114" s="41"/>
      <c r="H114" s="41"/>
      <c r="I114" s="149"/>
      <c r="J114" s="208">
        <f>BK114</f>
        <v>0</v>
      </c>
      <c r="K114" s="41"/>
      <c r="L114" s="45"/>
      <c r="M114" s="96"/>
      <c r="N114" s="209"/>
      <c r="O114" s="97"/>
      <c r="P114" s="210">
        <f>P115+P149</f>
        <v>0</v>
      </c>
      <c r="Q114" s="97"/>
      <c r="R114" s="210">
        <f>R115+R149</f>
        <v>0</v>
      </c>
      <c r="S114" s="97"/>
      <c r="T114" s="211">
        <f>T115+T149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74</v>
      </c>
      <c r="AU114" s="18" t="s">
        <v>123</v>
      </c>
      <c r="BK114" s="212">
        <f>BK115+BK149</f>
        <v>0</v>
      </c>
    </row>
    <row r="115" s="12" customFormat="1" ht="25.92" customHeight="1">
      <c r="A115" s="12"/>
      <c r="B115" s="213"/>
      <c r="C115" s="214"/>
      <c r="D115" s="215" t="s">
        <v>74</v>
      </c>
      <c r="E115" s="216" t="s">
        <v>158</v>
      </c>
      <c r="F115" s="216" t="s">
        <v>159</v>
      </c>
      <c r="G115" s="214"/>
      <c r="H115" s="214"/>
      <c r="I115" s="217"/>
      <c r="J115" s="218">
        <f>BK115</f>
        <v>0</v>
      </c>
      <c r="K115" s="214"/>
      <c r="L115" s="219"/>
      <c r="M115" s="220"/>
      <c r="N115" s="221"/>
      <c r="O115" s="221"/>
      <c r="P115" s="222">
        <f>P116+P118+P120+P124+P126+P128+P130+P132+P136+P138+P142+P145+P147</f>
        <v>0</v>
      </c>
      <c r="Q115" s="221"/>
      <c r="R115" s="222">
        <f>R116+R118+R120+R124+R126+R128+R130+R132+R136+R138+R142+R145+R147</f>
        <v>0</v>
      </c>
      <c r="S115" s="221"/>
      <c r="T115" s="223">
        <f>T116+T118+T120+T124+T126+T128+T130+T132+T136+T138+T142+T145+T147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24" t="s">
        <v>82</v>
      </c>
      <c r="AT115" s="225" t="s">
        <v>74</v>
      </c>
      <c r="AU115" s="225" t="s">
        <v>75</v>
      </c>
      <c r="AY115" s="224" t="s">
        <v>160</v>
      </c>
      <c r="BK115" s="226">
        <f>BK116+BK118+BK120+BK124+BK126+BK128+BK130+BK132+BK136+BK138+BK142+BK145+BK147</f>
        <v>0</v>
      </c>
    </row>
    <row r="116" s="12" customFormat="1" ht="22.8" customHeight="1">
      <c r="A116" s="12"/>
      <c r="B116" s="213"/>
      <c r="C116" s="214"/>
      <c r="D116" s="215" t="s">
        <v>74</v>
      </c>
      <c r="E116" s="227" t="s">
        <v>219</v>
      </c>
      <c r="F116" s="227" t="s">
        <v>1606</v>
      </c>
      <c r="G116" s="214"/>
      <c r="H116" s="214"/>
      <c r="I116" s="217"/>
      <c r="J116" s="228">
        <f>BK116</f>
        <v>0</v>
      </c>
      <c r="K116" s="214"/>
      <c r="L116" s="219"/>
      <c r="M116" s="220"/>
      <c r="N116" s="221"/>
      <c r="O116" s="221"/>
      <c r="P116" s="222">
        <f>P117</f>
        <v>0</v>
      </c>
      <c r="Q116" s="221"/>
      <c r="R116" s="222">
        <f>R117</f>
        <v>0</v>
      </c>
      <c r="S116" s="221"/>
      <c r="T116" s="223">
        <f>T117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24" t="s">
        <v>82</v>
      </c>
      <c r="AT116" s="225" t="s">
        <v>74</v>
      </c>
      <c r="AU116" s="225" t="s">
        <v>82</v>
      </c>
      <c r="AY116" s="224" t="s">
        <v>160</v>
      </c>
      <c r="BK116" s="226">
        <f>BK117</f>
        <v>0</v>
      </c>
    </row>
    <row r="117" s="2" customFormat="1" ht="16.5" customHeight="1">
      <c r="A117" s="39"/>
      <c r="B117" s="40"/>
      <c r="C117" s="229" t="s">
        <v>82</v>
      </c>
      <c r="D117" s="229" t="s">
        <v>162</v>
      </c>
      <c r="E117" s="230" t="s">
        <v>1607</v>
      </c>
      <c r="F117" s="231" t="s">
        <v>1608</v>
      </c>
      <c r="G117" s="232" t="s">
        <v>165</v>
      </c>
      <c r="H117" s="233">
        <v>0.10000000000000001</v>
      </c>
      <c r="I117" s="234"/>
      <c r="J117" s="235">
        <f>ROUND(I117*H117,2)</f>
        <v>0</v>
      </c>
      <c r="K117" s="231" t="s">
        <v>19</v>
      </c>
      <c r="L117" s="45"/>
      <c r="M117" s="236" t="s">
        <v>19</v>
      </c>
      <c r="N117" s="237" t="s">
        <v>46</v>
      </c>
      <c r="O117" s="85"/>
      <c r="P117" s="238">
        <f>O117*H117</f>
        <v>0</v>
      </c>
      <c r="Q117" s="238">
        <v>0</v>
      </c>
      <c r="R117" s="238">
        <f>Q117*H117</f>
        <v>0</v>
      </c>
      <c r="S117" s="238">
        <v>0</v>
      </c>
      <c r="T117" s="239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40" t="s">
        <v>167</v>
      </c>
      <c r="AT117" s="240" t="s">
        <v>162</v>
      </c>
      <c r="AU117" s="240" t="s">
        <v>84</v>
      </c>
      <c r="AY117" s="18" t="s">
        <v>160</v>
      </c>
      <c r="BE117" s="241">
        <f>IF(N117="základní",J117,0)</f>
        <v>0</v>
      </c>
      <c r="BF117" s="241">
        <f>IF(N117="snížená",J117,0)</f>
        <v>0</v>
      </c>
      <c r="BG117" s="241">
        <f>IF(N117="zákl. přenesená",J117,0)</f>
        <v>0</v>
      </c>
      <c r="BH117" s="241">
        <f>IF(N117="sníž. přenesená",J117,0)</f>
        <v>0</v>
      </c>
      <c r="BI117" s="241">
        <f>IF(N117="nulová",J117,0)</f>
        <v>0</v>
      </c>
      <c r="BJ117" s="18" t="s">
        <v>82</v>
      </c>
      <c r="BK117" s="241">
        <f>ROUND(I117*H117,2)</f>
        <v>0</v>
      </c>
      <c r="BL117" s="18" t="s">
        <v>167</v>
      </c>
      <c r="BM117" s="240" t="s">
        <v>1609</v>
      </c>
    </row>
    <row r="118" s="12" customFormat="1" ht="22.8" customHeight="1">
      <c r="A118" s="12"/>
      <c r="B118" s="213"/>
      <c r="C118" s="214"/>
      <c r="D118" s="215" t="s">
        <v>74</v>
      </c>
      <c r="E118" s="227" t="s">
        <v>227</v>
      </c>
      <c r="F118" s="227" t="s">
        <v>1610</v>
      </c>
      <c r="G118" s="214"/>
      <c r="H118" s="214"/>
      <c r="I118" s="217"/>
      <c r="J118" s="228">
        <f>BK118</f>
        <v>0</v>
      </c>
      <c r="K118" s="214"/>
      <c r="L118" s="219"/>
      <c r="M118" s="220"/>
      <c r="N118" s="221"/>
      <c r="O118" s="221"/>
      <c r="P118" s="222">
        <f>P119</f>
        <v>0</v>
      </c>
      <c r="Q118" s="221"/>
      <c r="R118" s="222">
        <f>R119</f>
        <v>0</v>
      </c>
      <c r="S118" s="221"/>
      <c r="T118" s="223">
        <f>T119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24" t="s">
        <v>82</v>
      </c>
      <c r="AT118" s="225" t="s">
        <v>74</v>
      </c>
      <c r="AU118" s="225" t="s">
        <v>82</v>
      </c>
      <c r="AY118" s="224" t="s">
        <v>160</v>
      </c>
      <c r="BK118" s="226">
        <f>BK119</f>
        <v>0</v>
      </c>
    </row>
    <row r="119" s="2" customFormat="1" ht="16.5" customHeight="1">
      <c r="A119" s="39"/>
      <c r="B119" s="40"/>
      <c r="C119" s="229" t="s">
        <v>84</v>
      </c>
      <c r="D119" s="229" t="s">
        <v>162</v>
      </c>
      <c r="E119" s="230" t="s">
        <v>1611</v>
      </c>
      <c r="F119" s="231" t="s">
        <v>1612</v>
      </c>
      <c r="G119" s="232" t="s">
        <v>165</v>
      </c>
      <c r="H119" s="233">
        <v>19.719999999999999</v>
      </c>
      <c r="I119" s="234"/>
      <c r="J119" s="235">
        <f>ROUND(I119*H119,2)</f>
        <v>0</v>
      </c>
      <c r="K119" s="231" t="s">
        <v>19</v>
      </c>
      <c r="L119" s="45"/>
      <c r="M119" s="236" t="s">
        <v>19</v>
      </c>
      <c r="N119" s="237" t="s">
        <v>46</v>
      </c>
      <c r="O119" s="85"/>
      <c r="P119" s="238">
        <f>O119*H119</f>
        <v>0</v>
      </c>
      <c r="Q119" s="238">
        <v>0</v>
      </c>
      <c r="R119" s="238">
        <f>Q119*H119</f>
        <v>0</v>
      </c>
      <c r="S119" s="238">
        <v>0</v>
      </c>
      <c r="T119" s="239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40" t="s">
        <v>167</v>
      </c>
      <c r="AT119" s="240" t="s">
        <v>162</v>
      </c>
      <c r="AU119" s="240" t="s">
        <v>84</v>
      </c>
      <c r="AY119" s="18" t="s">
        <v>160</v>
      </c>
      <c r="BE119" s="241">
        <f>IF(N119="základní",J119,0)</f>
        <v>0</v>
      </c>
      <c r="BF119" s="241">
        <f>IF(N119="snížená",J119,0)</f>
        <v>0</v>
      </c>
      <c r="BG119" s="241">
        <f>IF(N119="zákl. přenesená",J119,0)</f>
        <v>0</v>
      </c>
      <c r="BH119" s="241">
        <f>IF(N119="sníž. přenesená",J119,0)</f>
        <v>0</v>
      </c>
      <c r="BI119" s="241">
        <f>IF(N119="nulová",J119,0)</f>
        <v>0</v>
      </c>
      <c r="BJ119" s="18" t="s">
        <v>82</v>
      </c>
      <c r="BK119" s="241">
        <f>ROUND(I119*H119,2)</f>
        <v>0</v>
      </c>
      <c r="BL119" s="18" t="s">
        <v>167</v>
      </c>
      <c r="BM119" s="240" t="s">
        <v>1613</v>
      </c>
    </row>
    <row r="120" s="12" customFormat="1" ht="22.8" customHeight="1">
      <c r="A120" s="12"/>
      <c r="B120" s="213"/>
      <c r="C120" s="214"/>
      <c r="D120" s="215" t="s">
        <v>74</v>
      </c>
      <c r="E120" s="227" t="s">
        <v>243</v>
      </c>
      <c r="F120" s="227" t="s">
        <v>1614</v>
      </c>
      <c r="G120" s="214"/>
      <c r="H120" s="214"/>
      <c r="I120" s="217"/>
      <c r="J120" s="228">
        <f>BK120</f>
        <v>0</v>
      </c>
      <c r="K120" s="214"/>
      <c r="L120" s="219"/>
      <c r="M120" s="220"/>
      <c r="N120" s="221"/>
      <c r="O120" s="221"/>
      <c r="P120" s="222">
        <f>SUM(P121:P123)</f>
        <v>0</v>
      </c>
      <c r="Q120" s="221"/>
      <c r="R120" s="222">
        <f>SUM(R121:R123)</f>
        <v>0</v>
      </c>
      <c r="S120" s="221"/>
      <c r="T120" s="223">
        <f>SUM(T121:T123)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24" t="s">
        <v>82</v>
      </c>
      <c r="AT120" s="225" t="s">
        <v>74</v>
      </c>
      <c r="AU120" s="225" t="s">
        <v>82</v>
      </c>
      <c r="AY120" s="224" t="s">
        <v>160</v>
      </c>
      <c r="BK120" s="226">
        <f>SUM(BK121:BK123)</f>
        <v>0</v>
      </c>
    </row>
    <row r="121" s="2" customFormat="1" ht="16.5" customHeight="1">
      <c r="A121" s="39"/>
      <c r="B121" s="40"/>
      <c r="C121" s="229" t="s">
        <v>92</v>
      </c>
      <c r="D121" s="229" t="s">
        <v>162</v>
      </c>
      <c r="E121" s="230" t="s">
        <v>1615</v>
      </c>
      <c r="F121" s="231" t="s">
        <v>1616</v>
      </c>
      <c r="G121" s="232" t="s">
        <v>165</v>
      </c>
      <c r="H121" s="233">
        <v>19.719999999999999</v>
      </c>
      <c r="I121" s="234"/>
      <c r="J121" s="235">
        <f>ROUND(I121*H121,2)</f>
        <v>0</v>
      </c>
      <c r="K121" s="231" t="s">
        <v>19</v>
      </c>
      <c r="L121" s="45"/>
      <c r="M121" s="236" t="s">
        <v>19</v>
      </c>
      <c r="N121" s="237" t="s">
        <v>46</v>
      </c>
      <c r="O121" s="85"/>
      <c r="P121" s="238">
        <f>O121*H121</f>
        <v>0</v>
      </c>
      <c r="Q121" s="238">
        <v>0</v>
      </c>
      <c r="R121" s="238">
        <f>Q121*H121</f>
        <v>0</v>
      </c>
      <c r="S121" s="238">
        <v>0</v>
      </c>
      <c r="T121" s="239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40" t="s">
        <v>167</v>
      </c>
      <c r="AT121" s="240" t="s">
        <v>162</v>
      </c>
      <c r="AU121" s="240" t="s">
        <v>84</v>
      </c>
      <c r="AY121" s="18" t="s">
        <v>160</v>
      </c>
      <c r="BE121" s="241">
        <f>IF(N121="základní",J121,0)</f>
        <v>0</v>
      </c>
      <c r="BF121" s="241">
        <f>IF(N121="snížená",J121,0)</f>
        <v>0</v>
      </c>
      <c r="BG121" s="241">
        <f>IF(N121="zákl. přenesená",J121,0)</f>
        <v>0</v>
      </c>
      <c r="BH121" s="241">
        <f>IF(N121="sníž. přenesená",J121,0)</f>
        <v>0</v>
      </c>
      <c r="BI121" s="241">
        <f>IF(N121="nulová",J121,0)</f>
        <v>0</v>
      </c>
      <c r="BJ121" s="18" t="s">
        <v>82</v>
      </c>
      <c r="BK121" s="241">
        <f>ROUND(I121*H121,2)</f>
        <v>0</v>
      </c>
      <c r="BL121" s="18" t="s">
        <v>167</v>
      </c>
      <c r="BM121" s="240" t="s">
        <v>1617</v>
      </c>
    </row>
    <row r="122" s="2" customFormat="1" ht="16.5" customHeight="1">
      <c r="A122" s="39"/>
      <c r="B122" s="40"/>
      <c r="C122" s="229" t="s">
        <v>167</v>
      </c>
      <c r="D122" s="229" t="s">
        <v>162</v>
      </c>
      <c r="E122" s="230" t="s">
        <v>1618</v>
      </c>
      <c r="F122" s="231" t="s">
        <v>1619</v>
      </c>
      <c r="G122" s="232" t="s">
        <v>165</v>
      </c>
      <c r="H122" s="233">
        <v>19.719999999999999</v>
      </c>
      <c r="I122" s="234"/>
      <c r="J122" s="235">
        <f>ROUND(I122*H122,2)</f>
        <v>0</v>
      </c>
      <c r="K122" s="231" t="s">
        <v>19</v>
      </c>
      <c r="L122" s="45"/>
      <c r="M122" s="236" t="s">
        <v>19</v>
      </c>
      <c r="N122" s="237" t="s">
        <v>46</v>
      </c>
      <c r="O122" s="85"/>
      <c r="P122" s="238">
        <f>O122*H122</f>
        <v>0</v>
      </c>
      <c r="Q122" s="238">
        <v>0</v>
      </c>
      <c r="R122" s="238">
        <f>Q122*H122</f>
        <v>0</v>
      </c>
      <c r="S122" s="238">
        <v>0</v>
      </c>
      <c r="T122" s="239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40" t="s">
        <v>167</v>
      </c>
      <c r="AT122" s="240" t="s">
        <v>162</v>
      </c>
      <c r="AU122" s="240" t="s">
        <v>84</v>
      </c>
      <c r="AY122" s="18" t="s">
        <v>160</v>
      </c>
      <c r="BE122" s="241">
        <f>IF(N122="základní",J122,0)</f>
        <v>0</v>
      </c>
      <c r="BF122" s="241">
        <f>IF(N122="snížená",J122,0)</f>
        <v>0</v>
      </c>
      <c r="BG122" s="241">
        <f>IF(N122="zákl. přenesená",J122,0)</f>
        <v>0</v>
      </c>
      <c r="BH122" s="241">
        <f>IF(N122="sníž. přenesená",J122,0)</f>
        <v>0</v>
      </c>
      <c r="BI122" s="241">
        <f>IF(N122="nulová",J122,0)</f>
        <v>0</v>
      </c>
      <c r="BJ122" s="18" t="s">
        <v>82</v>
      </c>
      <c r="BK122" s="241">
        <f>ROUND(I122*H122,2)</f>
        <v>0</v>
      </c>
      <c r="BL122" s="18" t="s">
        <v>167</v>
      </c>
      <c r="BM122" s="240" t="s">
        <v>1620</v>
      </c>
    </row>
    <row r="123" s="2" customFormat="1" ht="16.5" customHeight="1">
      <c r="A123" s="39"/>
      <c r="B123" s="40"/>
      <c r="C123" s="229" t="s">
        <v>181</v>
      </c>
      <c r="D123" s="229" t="s">
        <v>162</v>
      </c>
      <c r="E123" s="230" t="s">
        <v>1621</v>
      </c>
      <c r="F123" s="231" t="s">
        <v>1622</v>
      </c>
      <c r="G123" s="232" t="s">
        <v>165</v>
      </c>
      <c r="H123" s="233">
        <v>19.719999999999999</v>
      </c>
      <c r="I123" s="234"/>
      <c r="J123" s="235">
        <f>ROUND(I123*H123,2)</f>
        <v>0</v>
      </c>
      <c r="K123" s="231" t="s">
        <v>19</v>
      </c>
      <c r="L123" s="45"/>
      <c r="M123" s="236" t="s">
        <v>19</v>
      </c>
      <c r="N123" s="237" t="s">
        <v>46</v>
      </c>
      <c r="O123" s="85"/>
      <c r="P123" s="238">
        <f>O123*H123</f>
        <v>0</v>
      </c>
      <c r="Q123" s="238">
        <v>0</v>
      </c>
      <c r="R123" s="238">
        <f>Q123*H123</f>
        <v>0</v>
      </c>
      <c r="S123" s="238">
        <v>0</v>
      </c>
      <c r="T123" s="23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40" t="s">
        <v>167</v>
      </c>
      <c r="AT123" s="240" t="s">
        <v>162</v>
      </c>
      <c r="AU123" s="240" t="s">
        <v>84</v>
      </c>
      <c r="AY123" s="18" t="s">
        <v>160</v>
      </c>
      <c r="BE123" s="241">
        <f>IF(N123="základní",J123,0)</f>
        <v>0</v>
      </c>
      <c r="BF123" s="241">
        <f>IF(N123="snížená",J123,0)</f>
        <v>0</v>
      </c>
      <c r="BG123" s="241">
        <f>IF(N123="zákl. přenesená",J123,0)</f>
        <v>0</v>
      </c>
      <c r="BH123" s="241">
        <f>IF(N123="sníž. přenesená",J123,0)</f>
        <v>0</v>
      </c>
      <c r="BI123" s="241">
        <f>IF(N123="nulová",J123,0)</f>
        <v>0</v>
      </c>
      <c r="BJ123" s="18" t="s">
        <v>82</v>
      </c>
      <c r="BK123" s="241">
        <f>ROUND(I123*H123,2)</f>
        <v>0</v>
      </c>
      <c r="BL123" s="18" t="s">
        <v>167</v>
      </c>
      <c r="BM123" s="240" t="s">
        <v>1623</v>
      </c>
    </row>
    <row r="124" s="12" customFormat="1" ht="22.8" customHeight="1">
      <c r="A124" s="12"/>
      <c r="B124" s="213"/>
      <c r="C124" s="214"/>
      <c r="D124" s="215" t="s">
        <v>74</v>
      </c>
      <c r="E124" s="227" t="s">
        <v>253</v>
      </c>
      <c r="F124" s="227" t="s">
        <v>1624</v>
      </c>
      <c r="G124" s="214"/>
      <c r="H124" s="214"/>
      <c r="I124" s="217"/>
      <c r="J124" s="228">
        <f>BK124</f>
        <v>0</v>
      </c>
      <c r="K124" s="214"/>
      <c r="L124" s="219"/>
      <c r="M124" s="220"/>
      <c r="N124" s="221"/>
      <c r="O124" s="221"/>
      <c r="P124" s="222">
        <f>P125</f>
        <v>0</v>
      </c>
      <c r="Q124" s="221"/>
      <c r="R124" s="222">
        <f>R125</f>
        <v>0</v>
      </c>
      <c r="S124" s="221"/>
      <c r="T124" s="223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4" t="s">
        <v>82</v>
      </c>
      <c r="AT124" s="225" t="s">
        <v>74</v>
      </c>
      <c r="AU124" s="225" t="s">
        <v>82</v>
      </c>
      <c r="AY124" s="224" t="s">
        <v>160</v>
      </c>
      <c r="BK124" s="226">
        <f>BK125</f>
        <v>0</v>
      </c>
    </row>
    <row r="125" s="2" customFormat="1" ht="16.5" customHeight="1">
      <c r="A125" s="39"/>
      <c r="B125" s="40"/>
      <c r="C125" s="229" t="s">
        <v>186</v>
      </c>
      <c r="D125" s="229" t="s">
        <v>162</v>
      </c>
      <c r="E125" s="230" t="s">
        <v>1625</v>
      </c>
      <c r="F125" s="231" t="s">
        <v>1626</v>
      </c>
      <c r="G125" s="232" t="s">
        <v>165</v>
      </c>
      <c r="H125" s="233">
        <v>16.239999999999998</v>
      </c>
      <c r="I125" s="234"/>
      <c r="J125" s="235">
        <f>ROUND(I125*H125,2)</f>
        <v>0</v>
      </c>
      <c r="K125" s="231" t="s">
        <v>19</v>
      </c>
      <c r="L125" s="45"/>
      <c r="M125" s="236" t="s">
        <v>19</v>
      </c>
      <c r="N125" s="237" t="s">
        <v>46</v>
      </c>
      <c r="O125" s="85"/>
      <c r="P125" s="238">
        <f>O125*H125</f>
        <v>0</v>
      </c>
      <c r="Q125" s="238">
        <v>0</v>
      </c>
      <c r="R125" s="238">
        <f>Q125*H125</f>
        <v>0</v>
      </c>
      <c r="S125" s="238">
        <v>0</v>
      </c>
      <c r="T125" s="23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0" t="s">
        <v>167</v>
      </c>
      <c r="AT125" s="240" t="s">
        <v>162</v>
      </c>
      <c r="AU125" s="240" t="s">
        <v>84</v>
      </c>
      <c r="AY125" s="18" t="s">
        <v>160</v>
      </c>
      <c r="BE125" s="241">
        <f>IF(N125="základní",J125,0)</f>
        <v>0</v>
      </c>
      <c r="BF125" s="241">
        <f>IF(N125="snížená",J125,0)</f>
        <v>0</v>
      </c>
      <c r="BG125" s="241">
        <f>IF(N125="zákl. přenesená",J125,0)</f>
        <v>0</v>
      </c>
      <c r="BH125" s="241">
        <f>IF(N125="sníž. přenesená",J125,0)</f>
        <v>0</v>
      </c>
      <c r="BI125" s="241">
        <f>IF(N125="nulová",J125,0)</f>
        <v>0</v>
      </c>
      <c r="BJ125" s="18" t="s">
        <v>82</v>
      </c>
      <c r="BK125" s="241">
        <f>ROUND(I125*H125,2)</f>
        <v>0</v>
      </c>
      <c r="BL125" s="18" t="s">
        <v>167</v>
      </c>
      <c r="BM125" s="240" t="s">
        <v>1627</v>
      </c>
    </row>
    <row r="126" s="12" customFormat="1" ht="22.8" customHeight="1">
      <c r="A126" s="12"/>
      <c r="B126" s="213"/>
      <c r="C126" s="214"/>
      <c r="D126" s="215" t="s">
        <v>74</v>
      </c>
      <c r="E126" s="227" t="s">
        <v>263</v>
      </c>
      <c r="F126" s="227" t="s">
        <v>1628</v>
      </c>
      <c r="G126" s="214"/>
      <c r="H126" s="214"/>
      <c r="I126" s="217"/>
      <c r="J126" s="228">
        <f>BK126</f>
        <v>0</v>
      </c>
      <c r="K126" s="214"/>
      <c r="L126" s="219"/>
      <c r="M126" s="220"/>
      <c r="N126" s="221"/>
      <c r="O126" s="221"/>
      <c r="P126" s="222">
        <f>P127</f>
        <v>0</v>
      </c>
      <c r="Q126" s="221"/>
      <c r="R126" s="222">
        <f>R127</f>
        <v>0</v>
      </c>
      <c r="S126" s="221"/>
      <c r="T126" s="223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4" t="s">
        <v>82</v>
      </c>
      <c r="AT126" s="225" t="s">
        <v>74</v>
      </c>
      <c r="AU126" s="225" t="s">
        <v>82</v>
      </c>
      <c r="AY126" s="224" t="s">
        <v>160</v>
      </c>
      <c r="BK126" s="226">
        <f>BK127</f>
        <v>0</v>
      </c>
    </row>
    <row r="127" s="2" customFormat="1" ht="16.5" customHeight="1">
      <c r="A127" s="39"/>
      <c r="B127" s="40"/>
      <c r="C127" s="229" t="s">
        <v>190</v>
      </c>
      <c r="D127" s="229" t="s">
        <v>162</v>
      </c>
      <c r="E127" s="230" t="s">
        <v>1629</v>
      </c>
      <c r="F127" s="231" t="s">
        <v>1630</v>
      </c>
      <c r="G127" s="232" t="s">
        <v>165</v>
      </c>
      <c r="H127" s="233">
        <v>19.719999999999999</v>
      </c>
      <c r="I127" s="234"/>
      <c r="J127" s="235">
        <f>ROUND(I127*H127,2)</f>
        <v>0</v>
      </c>
      <c r="K127" s="231" t="s">
        <v>19</v>
      </c>
      <c r="L127" s="45"/>
      <c r="M127" s="236" t="s">
        <v>19</v>
      </c>
      <c r="N127" s="237" t="s">
        <v>46</v>
      </c>
      <c r="O127" s="85"/>
      <c r="P127" s="238">
        <f>O127*H127</f>
        <v>0</v>
      </c>
      <c r="Q127" s="238">
        <v>0</v>
      </c>
      <c r="R127" s="238">
        <f>Q127*H127</f>
        <v>0</v>
      </c>
      <c r="S127" s="238">
        <v>0</v>
      </c>
      <c r="T127" s="23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0" t="s">
        <v>167</v>
      </c>
      <c r="AT127" s="240" t="s">
        <v>162</v>
      </c>
      <c r="AU127" s="240" t="s">
        <v>84</v>
      </c>
      <c r="AY127" s="18" t="s">
        <v>160</v>
      </c>
      <c r="BE127" s="241">
        <f>IF(N127="základní",J127,0)</f>
        <v>0</v>
      </c>
      <c r="BF127" s="241">
        <f>IF(N127="snížená",J127,0)</f>
        <v>0</v>
      </c>
      <c r="BG127" s="241">
        <f>IF(N127="zákl. přenesená",J127,0)</f>
        <v>0</v>
      </c>
      <c r="BH127" s="241">
        <f>IF(N127="sníž. přenesená",J127,0)</f>
        <v>0</v>
      </c>
      <c r="BI127" s="241">
        <f>IF(N127="nulová",J127,0)</f>
        <v>0</v>
      </c>
      <c r="BJ127" s="18" t="s">
        <v>82</v>
      </c>
      <c r="BK127" s="241">
        <f>ROUND(I127*H127,2)</f>
        <v>0</v>
      </c>
      <c r="BL127" s="18" t="s">
        <v>167</v>
      </c>
      <c r="BM127" s="240" t="s">
        <v>1631</v>
      </c>
    </row>
    <row r="128" s="12" customFormat="1" ht="22.8" customHeight="1">
      <c r="A128" s="12"/>
      <c r="B128" s="213"/>
      <c r="C128" s="214"/>
      <c r="D128" s="215" t="s">
        <v>74</v>
      </c>
      <c r="E128" s="227" t="s">
        <v>388</v>
      </c>
      <c r="F128" s="227" t="s">
        <v>1632</v>
      </c>
      <c r="G128" s="214"/>
      <c r="H128" s="214"/>
      <c r="I128" s="217"/>
      <c r="J128" s="228">
        <f>BK128</f>
        <v>0</v>
      </c>
      <c r="K128" s="214"/>
      <c r="L128" s="219"/>
      <c r="M128" s="220"/>
      <c r="N128" s="221"/>
      <c r="O128" s="221"/>
      <c r="P128" s="222">
        <f>P129</f>
        <v>0</v>
      </c>
      <c r="Q128" s="221"/>
      <c r="R128" s="222">
        <f>R129</f>
        <v>0</v>
      </c>
      <c r="S128" s="221"/>
      <c r="T128" s="223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4" t="s">
        <v>82</v>
      </c>
      <c r="AT128" s="225" t="s">
        <v>74</v>
      </c>
      <c r="AU128" s="225" t="s">
        <v>82</v>
      </c>
      <c r="AY128" s="224" t="s">
        <v>160</v>
      </c>
      <c r="BK128" s="226">
        <f>BK129</f>
        <v>0</v>
      </c>
    </row>
    <row r="129" s="2" customFormat="1" ht="24" customHeight="1">
      <c r="A129" s="39"/>
      <c r="B129" s="40"/>
      <c r="C129" s="229" t="s">
        <v>194</v>
      </c>
      <c r="D129" s="229" t="s">
        <v>162</v>
      </c>
      <c r="E129" s="230" t="s">
        <v>1633</v>
      </c>
      <c r="F129" s="231" t="s">
        <v>1634</v>
      </c>
      <c r="G129" s="232" t="s">
        <v>236</v>
      </c>
      <c r="H129" s="233">
        <v>1</v>
      </c>
      <c r="I129" s="234"/>
      <c r="J129" s="235">
        <f>ROUND(I129*H129,2)</f>
        <v>0</v>
      </c>
      <c r="K129" s="231" t="s">
        <v>19</v>
      </c>
      <c r="L129" s="45"/>
      <c r="M129" s="236" t="s">
        <v>19</v>
      </c>
      <c r="N129" s="237" t="s">
        <v>46</v>
      </c>
      <c r="O129" s="85"/>
      <c r="P129" s="238">
        <f>O129*H129</f>
        <v>0</v>
      </c>
      <c r="Q129" s="238">
        <v>0</v>
      </c>
      <c r="R129" s="238">
        <f>Q129*H129</f>
        <v>0</v>
      </c>
      <c r="S129" s="238">
        <v>0</v>
      </c>
      <c r="T129" s="23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0" t="s">
        <v>167</v>
      </c>
      <c r="AT129" s="240" t="s">
        <v>162</v>
      </c>
      <c r="AU129" s="240" t="s">
        <v>84</v>
      </c>
      <c r="AY129" s="18" t="s">
        <v>160</v>
      </c>
      <c r="BE129" s="241">
        <f>IF(N129="základní",J129,0)</f>
        <v>0</v>
      </c>
      <c r="BF129" s="241">
        <f>IF(N129="snížená",J129,0)</f>
        <v>0</v>
      </c>
      <c r="BG129" s="241">
        <f>IF(N129="zákl. přenesená",J129,0)</f>
        <v>0</v>
      </c>
      <c r="BH129" s="241">
        <f>IF(N129="sníž. přenesená",J129,0)</f>
        <v>0</v>
      </c>
      <c r="BI129" s="241">
        <f>IF(N129="nulová",J129,0)</f>
        <v>0</v>
      </c>
      <c r="BJ129" s="18" t="s">
        <v>82</v>
      </c>
      <c r="BK129" s="241">
        <f>ROUND(I129*H129,2)</f>
        <v>0</v>
      </c>
      <c r="BL129" s="18" t="s">
        <v>167</v>
      </c>
      <c r="BM129" s="240" t="s">
        <v>1635</v>
      </c>
    </row>
    <row r="130" s="12" customFormat="1" ht="22.8" customHeight="1">
      <c r="A130" s="12"/>
      <c r="B130" s="213"/>
      <c r="C130" s="214"/>
      <c r="D130" s="215" t="s">
        <v>74</v>
      </c>
      <c r="E130" s="227" t="s">
        <v>412</v>
      </c>
      <c r="F130" s="227" t="s">
        <v>1636</v>
      </c>
      <c r="G130" s="214"/>
      <c r="H130" s="214"/>
      <c r="I130" s="217"/>
      <c r="J130" s="228">
        <f>BK130</f>
        <v>0</v>
      </c>
      <c r="K130" s="214"/>
      <c r="L130" s="219"/>
      <c r="M130" s="220"/>
      <c r="N130" s="221"/>
      <c r="O130" s="221"/>
      <c r="P130" s="222">
        <f>P131</f>
        <v>0</v>
      </c>
      <c r="Q130" s="221"/>
      <c r="R130" s="222">
        <f>R131</f>
        <v>0</v>
      </c>
      <c r="S130" s="221"/>
      <c r="T130" s="223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4" t="s">
        <v>82</v>
      </c>
      <c r="AT130" s="225" t="s">
        <v>74</v>
      </c>
      <c r="AU130" s="225" t="s">
        <v>82</v>
      </c>
      <c r="AY130" s="224" t="s">
        <v>160</v>
      </c>
      <c r="BK130" s="226">
        <f>BK131</f>
        <v>0</v>
      </c>
    </row>
    <row r="131" s="2" customFormat="1" ht="16.5" customHeight="1">
      <c r="A131" s="39"/>
      <c r="B131" s="40"/>
      <c r="C131" s="229" t="s">
        <v>200</v>
      </c>
      <c r="D131" s="229" t="s">
        <v>162</v>
      </c>
      <c r="E131" s="230" t="s">
        <v>1637</v>
      </c>
      <c r="F131" s="231" t="s">
        <v>1638</v>
      </c>
      <c r="G131" s="232" t="s">
        <v>165</v>
      </c>
      <c r="H131" s="233">
        <v>3.48</v>
      </c>
      <c r="I131" s="234"/>
      <c r="J131" s="235">
        <f>ROUND(I131*H131,2)</f>
        <v>0</v>
      </c>
      <c r="K131" s="231" t="s">
        <v>19</v>
      </c>
      <c r="L131" s="45"/>
      <c r="M131" s="236" t="s">
        <v>19</v>
      </c>
      <c r="N131" s="237" t="s">
        <v>46</v>
      </c>
      <c r="O131" s="85"/>
      <c r="P131" s="238">
        <f>O131*H131</f>
        <v>0</v>
      </c>
      <c r="Q131" s="238">
        <v>0</v>
      </c>
      <c r="R131" s="238">
        <f>Q131*H131</f>
        <v>0</v>
      </c>
      <c r="S131" s="238">
        <v>0</v>
      </c>
      <c r="T131" s="23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0" t="s">
        <v>167</v>
      </c>
      <c r="AT131" s="240" t="s">
        <v>162</v>
      </c>
      <c r="AU131" s="240" t="s">
        <v>84</v>
      </c>
      <c r="AY131" s="18" t="s">
        <v>160</v>
      </c>
      <c r="BE131" s="241">
        <f>IF(N131="základní",J131,0)</f>
        <v>0</v>
      </c>
      <c r="BF131" s="241">
        <f>IF(N131="snížená",J131,0)</f>
        <v>0</v>
      </c>
      <c r="BG131" s="241">
        <f>IF(N131="zákl. přenesená",J131,0)</f>
        <v>0</v>
      </c>
      <c r="BH131" s="241">
        <f>IF(N131="sníž. přenesená",J131,0)</f>
        <v>0</v>
      </c>
      <c r="BI131" s="241">
        <f>IF(N131="nulová",J131,0)</f>
        <v>0</v>
      </c>
      <c r="BJ131" s="18" t="s">
        <v>82</v>
      </c>
      <c r="BK131" s="241">
        <f>ROUND(I131*H131,2)</f>
        <v>0</v>
      </c>
      <c r="BL131" s="18" t="s">
        <v>167</v>
      </c>
      <c r="BM131" s="240" t="s">
        <v>1639</v>
      </c>
    </row>
    <row r="132" s="12" customFormat="1" ht="22.8" customHeight="1">
      <c r="A132" s="12"/>
      <c r="B132" s="213"/>
      <c r="C132" s="214"/>
      <c r="D132" s="215" t="s">
        <v>74</v>
      </c>
      <c r="E132" s="227" t="s">
        <v>541</v>
      </c>
      <c r="F132" s="227" t="s">
        <v>1640</v>
      </c>
      <c r="G132" s="214"/>
      <c r="H132" s="214"/>
      <c r="I132" s="217"/>
      <c r="J132" s="228">
        <f>BK132</f>
        <v>0</v>
      </c>
      <c r="K132" s="214"/>
      <c r="L132" s="219"/>
      <c r="M132" s="220"/>
      <c r="N132" s="221"/>
      <c r="O132" s="221"/>
      <c r="P132" s="222">
        <f>SUM(P133:P135)</f>
        <v>0</v>
      </c>
      <c r="Q132" s="221"/>
      <c r="R132" s="222">
        <f>SUM(R133:R135)</f>
        <v>0</v>
      </c>
      <c r="S132" s="221"/>
      <c r="T132" s="223">
        <f>SUM(T133:T135)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4" t="s">
        <v>82</v>
      </c>
      <c r="AT132" s="225" t="s">
        <v>74</v>
      </c>
      <c r="AU132" s="225" t="s">
        <v>82</v>
      </c>
      <c r="AY132" s="224" t="s">
        <v>160</v>
      </c>
      <c r="BK132" s="226">
        <f>SUM(BK133:BK135)</f>
        <v>0</v>
      </c>
    </row>
    <row r="133" s="2" customFormat="1" ht="16.5" customHeight="1">
      <c r="A133" s="39"/>
      <c r="B133" s="40"/>
      <c r="C133" s="229" t="s">
        <v>205</v>
      </c>
      <c r="D133" s="229" t="s">
        <v>162</v>
      </c>
      <c r="E133" s="230" t="s">
        <v>1641</v>
      </c>
      <c r="F133" s="231" t="s">
        <v>1642</v>
      </c>
      <c r="G133" s="232" t="s">
        <v>279</v>
      </c>
      <c r="H133" s="233">
        <v>92</v>
      </c>
      <c r="I133" s="234"/>
      <c r="J133" s="235">
        <f>ROUND(I133*H133,2)</f>
        <v>0</v>
      </c>
      <c r="K133" s="231" t="s">
        <v>19</v>
      </c>
      <c r="L133" s="45"/>
      <c r="M133" s="236" t="s">
        <v>19</v>
      </c>
      <c r="N133" s="237" t="s">
        <v>46</v>
      </c>
      <c r="O133" s="85"/>
      <c r="P133" s="238">
        <f>O133*H133</f>
        <v>0</v>
      </c>
      <c r="Q133" s="238">
        <v>0</v>
      </c>
      <c r="R133" s="238">
        <f>Q133*H133</f>
        <v>0</v>
      </c>
      <c r="S133" s="238">
        <v>0</v>
      </c>
      <c r="T133" s="23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0" t="s">
        <v>167</v>
      </c>
      <c r="AT133" s="240" t="s">
        <v>162</v>
      </c>
      <c r="AU133" s="240" t="s">
        <v>84</v>
      </c>
      <c r="AY133" s="18" t="s">
        <v>160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8" t="s">
        <v>82</v>
      </c>
      <c r="BK133" s="241">
        <f>ROUND(I133*H133,2)</f>
        <v>0</v>
      </c>
      <c r="BL133" s="18" t="s">
        <v>167</v>
      </c>
      <c r="BM133" s="240" t="s">
        <v>1643</v>
      </c>
    </row>
    <row r="134" s="2" customFormat="1" ht="16.5" customHeight="1">
      <c r="A134" s="39"/>
      <c r="B134" s="40"/>
      <c r="C134" s="229" t="s">
        <v>212</v>
      </c>
      <c r="D134" s="229" t="s">
        <v>162</v>
      </c>
      <c r="E134" s="230" t="s">
        <v>1641</v>
      </c>
      <c r="F134" s="231" t="s">
        <v>1642</v>
      </c>
      <c r="G134" s="232" t="s">
        <v>279</v>
      </c>
      <c r="H134" s="233">
        <v>27</v>
      </c>
      <c r="I134" s="234"/>
      <c r="J134" s="235">
        <f>ROUND(I134*H134,2)</f>
        <v>0</v>
      </c>
      <c r="K134" s="231" t="s">
        <v>19</v>
      </c>
      <c r="L134" s="45"/>
      <c r="M134" s="236" t="s">
        <v>19</v>
      </c>
      <c r="N134" s="237" t="s">
        <v>46</v>
      </c>
      <c r="O134" s="85"/>
      <c r="P134" s="238">
        <f>O134*H134</f>
        <v>0</v>
      </c>
      <c r="Q134" s="238">
        <v>0</v>
      </c>
      <c r="R134" s="238">
        <f>Q134*H134</f>
        <v>0</v>
      </c>
      <c r="S134" s="238">
        <v>0</v>
      </c>
      <c r="T134" s="23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0" t="s">
        <v>167</v>
      </c>
      <c r="AT134" s="240" t="s">
        <v>162</v>
      </c>
      <c r="AU134" s="240" t="s">
        <v>84</v>
      </c>
      <c r="AY134" s="18" t="s">
        <v>160</v>
      </c>
      <c r="BE134" s="241">
        <f>IF(N134="základní",J134,0)</f>
        <v>0</v>
      </c>
      <c r="BF134" s="241">
        <f>IF(N134="snížená",J134,0)</f>
        <v>0</v>
      </c>
      <c r="BG134" s="241">
        <f>IF(N134="zákl. přenesená",J134,0)</f>
        <v>0</v>
      </c>
      <c r="BH134" s="241">
        <f>IF(N134="sníž. přenesená",J134,0)</f>
        <v>0</v>
      </c>
      <c r="BI134" s="241">
        <f>IF(N134="nulová",J134,0)</f>
        <v>0</v>
      </c>
      <c r="BJ134" s="18" t="s">
        <v>82</v>
      </c>
      <c r="BK134" s="241">
        <f>ROUND(I134*H134,2)</f>
        <v>0</v>
      </c>
      <c r="BL134" s="18" t="s">
        <v>167</v>
      </c>
      <c r="BM134" s="240" t="s">
        <v>1644</v>
      </c>
    </row>
    <row r="135" s="2" customFormat="1" ht="16.5" customHeight="1">
      <c r="A135" s="39"/>
      <c r="B135" s="40"/>
      <c r="C135" s="229" t="s">
        <v>219</v>
      </c>
      <c r="D135" s="229" t="s">
        <v>162</v>
      </c>
      <c r="E135" s="230" t="s">
        <v>1645</v>
      </c>
      <c r="F135" s="231" t="s">
        <v>1646</v>
      </c>
      <c r="G135" s="232" t="s">
        <v>279</v>
      </c>
      <c r="H135" s="233">
        <v>38</v>
      </c>
      <c r="I135" s="234"/>
      <c r="J135" s="235">
        <f>ROUND(I135*H135,2)</f>
        <v>0</v>
      </c>
      <c r="K135" s="231" t="s">
        <v>19</v>
      </c>
      <c r="L135" s="45"/>
      <c r="M135" s="236" t="s">
        <v>19</v>
      </c>
      <c r="N135" s="237" t="s">
        <v>46</v>
      </c>
      <c r="O135" s="85"/>
      <c r="P135" s="238">
        <f>O135*H135</f>
        <v>0</v>
      </c>
      <c r="Q135" s="238">
        <v>0</v>
      </c>
      <c r="R135" s="238">
        <f>Q135*H135</f>
        <v>0</v>
      </c>
      <c r="S135" s="238">
        <v>0</v>
      </c>
      <c r="T135" s="23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0" t="s">
        <v>167</v>
      </c>
      <c r="AT135" s="240" t="s">
        <v>162</v>
      </c>
      <c r="AU135" s="240" t="s">
        <v>84</v>
      </c>
      <c r="AY135" s="18" t="s">
        <v>160</v>
      </c>
      <c r="BE135" s="241">
        <f>IF(N135="základní",J135,0)</f>
        <v>0</v>
      </c>
      <c r="BF135" s="241">
        <f>IF(N135="snížená",J135,0)</f>
        <v>0</v>
      </c>
      <c r="BG135" s="241">
        <f>IF(N135="zákl. přenesená",J135,0)</f>
        <v>0</v>
      </c>
      <c r="BH135" s="241">
        <f>IF(N135="sníž. přenesená",J135,0)</f>
        <v>0</v>
      </c>
      <c r="BI135" s="241">
        <f>IF(N135="nulová",J135,0)</f>
        <v>0</v>
      </c>
      <c r="BJ135" s="18" t="s">
        <v>82</v>
      </c>
      <c r="BK135" s="241">
        <f>ROUND(I135*H135,2)</f>
        <v>0</v>
      </c>
      <c r="BL135" s="18" t="s">
        <v>167</v>
      </c>
      <c r="BM135" s="240" t="s">
        <v>1647</v>
      </c>
    </row>
    <row r="136" s="12" customFormat="1" ht="22.8" customHeight="1">
      <c r="A136" s="12"/>
      <c r="B136" s="213"/>
      <c r="C136" s="214"/>
      <c r="D136" s="215" t="s">
        <v>74</v>
      </c>
      <c r="E136" s="227" t="s">
        <v>549</v>
      </c>
      <c r="F136" s="227" t="s">
        <v>1648</v>
      </c>
      <c r="G136" s="214"/>
      <c r="H136" s="214"/>
      <c r="I136" s="217"/>
      <c r="J136" s="228">
        <f>BK136</f>
        <v>0</v>
      </c>
      <c r="K136" s="214"/>
      <c r="L136" s="219"/>
      <c r="M136" s="220"/>
      <c r="N136" s="221"/>
      <c r="O136" s="221"/>
      <c r="P136" s="222">
        <f>P137</f>
        <v>0</v>
      </c>
      <c r="Q136" s="221"/>
      <c r="R136" s="222">
        <f>R137</f>
        <v>0</v>
      </c>
      <c r="S136" s="221"/>
      <c r="T136" s="223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4" t="s">
        <v>82</v>
      </c>
      <c r="AT136" s="225" t="s">
        <v>74</v>
      </c>
      <c r="AU136" s="225" t="s">
        <v>82</v>
      </c>
      <c r="AY136" s="224" t="s">
        <v>160</v>
      </c>
      <c r="BK136" s="226">
        <f>BK137</f>
        <v>0</v>
      </c>
    </row>
    <row r="137" s="2" customFormat="1" ht="16.5" customHeight="1">
      <c r="A137" s="39"/>
      <c r="B137" s="40"/>
      <c r="C137" s="229" t="s">
        <v>227</v>
      </c>
      <c r="D137" s="229" t="s">
        <v>162</v>
      </c>
      <c r="E137" s="230" t="s">
        <v>1649</v>
      </c>
      <c r="F137" s="231" t="s">
        <v>1650</v>
      </c>
      <c r="G137" s="232" t="s">
        <v>222</v>
      </c>
      <c r="H137" s="233">
        <v>23.199999999999999</v>
      </c>
      <c r="I137" s="234"/>
      <c r="J137" s="235">
        <f>ROUND(I137*H137,2)</f>
        <v>0</v>
      </c>
      <c r="K137" s="231" t="s">
        <v>19</v>
      </c>
      <c r="L137" s="45"/>
      <c r="M137" s="236" t="s">
        <v>19</v>
      </c>
      <c r="N137" s="237" t="s">
        <v>46</v>
      </c>
      <c r="O137" s="85"/>
      <c r="P137" s="238">
        <f>O137*H137</f>
        <v>0</v>
      </c>
      <c r="Q137" s="238">
        <v>0</v>
      </c>
      <c r="R137" s="238">
        <f>Q137*H137</f>
        <v>0</v>
      </c>
      <c r="S137" s="238">
        <v>0</v>
      </c>
      <c r="T137" s="23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0" t="s">
        <v>167</v>
      </c>
      <c r="AT137" s="240" t="s">
        <v>162</v>
      </c>
      <c r="AU137" s="240" t="s">
        <v>84</v>
      </c>
      <c r="AY137" s="18" t="s">
        <v>160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8" t="s">
        <v>82</v>
      </c>
      <c r="BK137" s="241">
        <f>ROUND(I137*H137,2)</f>
        <v>0</v>
      </c>
      <c r="BL137" s="18" t="s">
        <v>167</v>
      </c>
      <c r="BM137" s="240" t="s">
        <v>1651</v>
      </c>
    </row>
    <row r="138" s="12" customFormat="1" ht="22.8" customHeight="1">
      <c r="A138" s="12"/>
      <c r="B138" s="213"/>
      <c r="C138" s="214"/>
      <c r="D138" s="215" t="s">
        <v>74</v>
      </c>
      <c r="E138" s="227" t="s">
        <v>752</v>
      </c>
      <c r="F138" s="227" t="s">
        <v>1652</v>
      </c>
      <c r="G138" s="214"/>
      <c r="H138" s="214"/>
      <c r="I138" s="217"/>
      <c r="J138" s="228">
        <f>BK138</f>
        <v>0</v>
      </c>
      <c r="K138" s="214"/>
      <c r="L138" s="219"/>
      <c r="M138" s="220"/>
      <c r="N138" s="221"/>
      <c r="O138" s="221"/>
      <c r="P138" s="222">
        <f>SUM(P139:P141)</f>
        <v>0</v>
      </c>
      <c r="Q138" s="221"/>
      <c r="R138" s="222">
        <f>SUM(R139:R141)</f>
        <v>0</v>
      </c>
      <c r="S138" s="221"/>
      <c r="T138" s="223">
        <f>SUM(T139:T141)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4" t="s">
        <v>82</v>
      </c>
      <c r="AT138" s="225" t="s">
        <v>74</v>
      </c>
      <c r="AU138" s="225" t="s">
        <v>82</v>
      </c>
      <c r="AY138" s="224" t="s">
        <v>160</v>
      </c>
      <c r="BK138" s="226">
        <f>SUM(BK139:BK141)</f>
        <v>0</v>
      </c>
    </row>
    <row r="139" s="2" customFormat="1" ht="16.5" customHeight="1">
      <c r="A139" s="39"/>
      <c r="B139" s="40"/>
      <c r="C139" s="229" t="s">
        <v>233</v>
      </c>
      <c r="D139" s="229" t="s">
        <v>162</v>
      </c>
      <c r="E139" s="230" t="s">
        <v>1653</v>
      </c>
      <c r="F139" s="231" t="s">
        <v>1654</v>
      </c>
      <c r="G139" s="232" t="s">
        <v>236</v>
      </c>
      <c r="H139" s="233">
        <v>1</v>
      </c>
      <c r="I139" s="234"/>
      <c r="J139" s="235">
        <f>ROUND(I139*H139,2)</f>
        <v>0</v>
      </c>
      <c r="K139" s="231" t="s">
        <v>19</v>
      </c>
      <c r="L139" s="45"/>
      <c r="M139" s="236" t="s">
        <v>19</v>
      </c>
      <c r="N139" s="237" t="s">
        <v>46</v>
      </c>
      <c r="O139" s="85"/>
      <c r="P139" s="238">
        <f>O139*H139</f>
        <v>0</v>
      </c>
      <c r="Q139" s="238">
        <v>0</v>
      </c>
      <c r="R139" s="238">
        <f>Q139*H139</f>
        <v>0</v>
      </c>
      <c r="S139" s="238">
        <v>0</v>
      </c>
      <c r="T139" s="23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0" t="s">
        <v>167</v>
      </c>
      <c r="AT139" s="240" t="s">
        <v>162</v>
      </c>
      <c r="AU139" s="240" t="s">
        <v>84</v>
      </c>
      <c r="AY139" s="18" t="s">
        <v>160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8" t="s">
        <v>82</v>
      </c>
      <c r="BK139" s="241">
        <f>ROUND(I139*H139,2)</f>
        <v>0</v>
      </c>
      <c r="BL139" s="18" t="s">
        <v>167</v>
      </c>
      <c r="BM139" s="240" t="s">
        <v>1655</v>
      </c>
    </row>
    <row r="140" s="2" customFormat="1" ht="16.5" customHeight="1">
      <c r="A140" s="39"/>
      <c r="B140" s="40"/>
      <c r="C140" s="229" t="s">
        <v>8</v>
      </c>
      <c r="D140" s="229" t="s">
        <v>162</v>
      </c>
      <c r="E140" s="230" t="s">
        <v>1656</v>
      </c>
      <c r="F140" s="231" t="s">
        <v>1657</v>
      </c>
      <c r="G140" s="232" t="s">
        <v>279</v>
      </c>
      <c r="H140" s="233">
        <v>119</v>
      </c>
      <c r="I140" s="234"/>
      <c r="J140" s="235">
        <f>ROUND(I140*H140,2)</f>
        <v>0</v>
      </c>
      <c r="K140" s="231" t="s">
        <v>19</v>
      </c>
      <c r="L140" s="45"/>
      <c r="M140" s="236" t="s">
        <v>19</v>
      </c>
      <c r="N140" s="237" t="s">
        <v>46</v>
      </c>
      <c r="O140" s="85"/>
      <c r="P140" s="238">
        <f>O140*H140</f>
        <v>0</v>
      </c>
      <c r="Q140" s="238">
        <v>0</v>
      </c>
      <c r="R140" s="238">
        <f>Q140*H140</f>
        <v>0</v>
      </c>
      <c r="S140" s="238">
        <v>0</v>
      </c>
      <c r="T140" s="23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0" t="s">
        <v>167</v>
      </c>
      <c r="AT140" s="240" t="s">
        <v>162</v>
      </c>
      <c r="AU140" s="240" t="s">
        <v>84</v>
      </c>
      <c r="AY140" s="18" t="s">
        <v>160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8" t="s">
        <v>82</v>
      </c>
      <c r="BK140" s="241">
        <f>ROUND(I140*H140,2)</f>
        <v>0</v>
      </c>
      <c r="BL140" s="18" t="s">
        <v>167</v>
      </c>
      <c r="BM140" s="240" t="s">
        <v>1658</v>
      </c>
    </row>
    <row r="141" s="2" customFormat="1" ht="16.5" customHeight="1">
      <c r="A141" s="39"/>
      <c r="B141" s="40"/>
      <c r="C141" s="229" t="s">
        <v>243</v>
      </c>
      <c r="D141" s="229" t="s">
        <v>162</v>
      </c>
      <c r="E141" s="230" t="s">
        <v>1659</v>
      </c>
      <c r="F141" s="231" t="s">
        <v>1660</v>
      </c>
      <c r="G141" s="232" t="s">
        <v>279</v>
      </c>
      <c r="H141" s="233">
        <v>38</v>
      </c>
      <c r="I141" s="234"/>
      <c r="J141" s="235">
        <f>ROUND(I141*H141,2)</f>
        <v>0</v>
      </c>
      <c r="K141" s="231" t="s">
        <v>19</v>
      </c>
      <c r="L141" s="45"/>
      <c r="M141" s="236" t="s">
        <v>19</v>
      </c>
      <c r="N141" s="237" t="s">
        <v>46</v>
      </c>
      <c r="O141" s="85"/>
      <c r="P141" s="238">
        <f>O141*H141</f>
        <v>0</v>
      </c>
      <c r="Q141" s="238">
        <v>0</v>
      </c>
      <c r="R141" s="238">
        <f>Q141*H141</f>
        <v>0</v>
      </c>
      <c r="S141" s="238">
        <v>0</v>
      </c>
      <c r="T141" s="23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0" t="s">
        <v>167</v>
      </c>
      <c r="AT141" s="240" t="s">
        <v>162</v>
      </c>
      <c r="AU141" s="240" t="s">
        <v>84</v>
      </c>
      <c r="AY141" s="18" t="s">
        <v>160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8" t="s">
        <v>82</v>
      </c>
      <c r="BK141" s="241">
        <f>ROUND(I141*H141,2)</f>
        <v>0</v>
      </c>
      <c r="BL141" s="18" t="s">
        <v>167</v>
      </c>
      <c r="BM141" s="240" t="s">
        <v>1661</v>
      </c>
    </row>
    <row r="142" s="12" customFormat="1" ht="22.8" customHeight="1">
      <c r="A142" s="12"/>
      <c r="B142" s="213"/>
      <c r="C142" s="214"/>
      <c r="D142" s="215" t="s">
        <v>74</v>
      </c>
      <c r="E142" s="227" t="s">
        <v>1662</v>
      </c>
      <c r="F142" s="227" t="s">
        <v>1663</v>
      </c>
      <c r="G142" s="214"/>
      <c r="H142" s="214"/>
      <c r="I142" s="217"/>
      <c r="J142" s="228">
        <f>BK142</f>
        <v>0</v>
      </c>
      <c r="K142" s="214"/>
      <c r="L142" s="219"/>
      <c r="M142" s="220"/>
      <c r="N142" s="221"/>
      <c r="O142" s="221"/>
      <c r="P142" s="222">
        <f>SUM(P143:P144)</f>
        <v>0</v>
      </c>
      <c r="Q142" s="221"/>
      <c r="R142" s="222">
        <f>SUM(R143:R144)</f>
        <v>0</v>
      </c>
      <c r="S142" s="221"/>
      <c r="T142" s="223">
        <f>SUM(T143:T144)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4" t="s">
        <v>82</v>
      </c>
      <c r="AT142" s="225" t="s">
        <v>74</v>
      </c>
      <c r="AU142" s="225" t="s">
        <v>82</v>
      </c>
      <c r="AY142" s="224" t="s">
        <v>160</v>
      </c>
      <c r="BK142" s="226">
        <f>SUM(BK143:BK144)</f>
        <v>0</v>
      </c>
    </row>
    <row r="143" s="2" customFormat="1" ht="16.5" customHeight="1">
      <c r="A143" s="39"/>
      <c r="B143" s="40"/>
      <c r="C143" s="229" t="s">
        <v>253</v>
      </c>
      <c r="D143" s="229" t="s">
        <v>162</v>
      </c>
      <c r="E143" s="230" t="s">
        <v>1664</v>
      </c>
      <c r="F143" s="231" t="s">
        <v>1665</v>
      </c>
      <c r="G143" s="232" t="s">
        <v>197</v>
      </c>
      <c r="H143" s="233">
        <v>12.09</v>
      </c>
      <c r="I143" s="234"/>
      <c r="J143" s="235">
        <f>ROUND(I143*H143,2)</f>
        <v>0</v>
      </c>
      <c r="K143" s="231" t="s">
        <v>19</v>
      </c>
      <c r="L143" s="45"/>
      <c r="M143" s="236" t="s">
        <v>19</v>
      </c>
      <c r="N143" s="237" t="s">
        <v>46</v>
      </c>
      <c r="O143" s="85"/>
      <c r="P143" s="238">
        <f>O143*H143</f>
        <v>0</v>
      </c>
      <c r="Q143" s="238">
        <v>0</v>
      </c>
      <c r="R143" s="238">
        <f>Q143*H143</f>
        <v>0</v>
      </c>
      <c r="S143" s="238">
        <v>0</v>
      </c>
      <c r="T143" s="23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0" t="s">
        <v>167</v>
      </c>
      <c r="AT143" s="240" t="s">
        <v>162</v>
      </c>
      <c r="AU143" s="240" t="s">
        <v>84</v>
      </c>
      <c r="AY143" s="18" t="s">
        <v>160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8" t="s">
        <v>82</v>
      </c>
      <c r="BK143" s="241">
        <f>ROUND(I143*H143,2)</f>
        <v>0</v>
      </c>
      <c r="BL143" s="18" t="s">
        <v>167</v>
      </c>
      <c r="BM143" s="240" t="s">
        <v>1666</v>
      </c>
    </row>
    <row r="144" s="2" customFormat="1" ht="16.5" customHeight="1">
      <c r="A144" s="39"/>
      <c r="B144" s="40"/>
      <c r="C144" s="229" t="s">
        <v>258</v>
      </c>
      <c r="D144" s="229" t="s">
        <v>162</v>
      </c>
      <c r="E144" s="230" t="s">
        <v>1667</v>
      </c>
      <c r="F144" s="231" t="s">
        <v>1668</v>
      </c>
      <c r="G144" s="232" t="s">
        <v>197</v>
      </c>
      <c r="H144" s="233">
        <v>12.09</v>
      </c>
      <c r="I144" s="234"/>
      <c r="J144" s="235">
        <f>ROUND(I144*H144,2)</f>
        <v>0</v>
      </c>
      <c r="K144" s="231" t="s">
        <v>19</v>
      </c>
      <c r="L144" s="45"/>
      <c r="M144" s="236" t="s">
        <v>19</v>
      </c>
      <c r="N144" s="237" t="s">
        <v>46</v>
      </c>
      <c r="O144" s="85"/>
      <c r="P144" s="238">
        <f>O144*H144</f>
        <v>0</v>
      </c>
      <c r="Q144" s="238">
        <v>0</v>
      </c>
      <c r="R144" s="238">
        <f>Q144*H144</f>
        <v>0</v>
      </c>
      <c r="S144" s="238">
        <v>0</v>
      </c>
      <c r="T144" s="23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0" t="s">
        <v>167</v>
      </c>
      <c r="AT144" s="240" t="s">
        <v>162</v>
      </c>
      <c r="AU144" s="240" t="s">
        <v>84</v>
      </c>
      <c r="AY144" s="18" t="s">
        <v>160</v>
      </c>
      <c r="BE144" s="241">
        <f>IF(N144="základní",J144,0)</f>
        <v>0</v>
      </c>
      <c r="BF144" s="241">
        <f>IF(N144="snížená",J144,0)</f>
        <v>0</v>
      </c>
      <c r="BG144" s="241">
        <f>IF(N144="zákl. přenesená",J144,0)</f>
        <v>0</v>
      </c>
      <c r="BH144" s="241">
        <f>IF(N144="sníž. přenesená",J144,0)</f>
        <v>0</v>
      </c>
      <c r="BI144" s="241">
        <f>IF(N144="nulová",J144,0)</f>
        <v>0</v>
      </c>
      <c r="BJ144" s="18" t="s">
        <v>82</v>
      </c>
      <c r="BK144" s="241">
        <f>ROUND(I144*H144,2)</f>
        <v>0</v>
      </c>
      <c r="BL144" s="18" t="s">
        <v>167</v>
      </c>
      <c r="BM144" s="240" t="s">
        <v>1669</v>
      </c>
    </row>
    <row r="145" s="12" customFormat="1" ht="22.8" customHeight="1">
      <c r="A145" s="12"/>
      <c r="B145" s="213"/>
      <c r="C145" s="214"/>
      <c r="D145" s="215" t="s">
        <v>74</v>
      </c>
      <c r="E145" s="227" t="s">
        <v>705</v>
      </c>
      <c r="F145" s="227" t="s">
        <v>1670</v>
      </c>
      <c r="G145" s="214"/>
      <c r="H145" s="214"/>
      <c r="I145" s="217"/>
      <c r="J145" s="228">
        <f>BK145</f>
        <v>0</v>
      </c>
      <c r="K145" s="214"/>
      <c r="L145" s="219"/>
      <c r="M145" s="220"/>
      <c r="N145" s="221"/>
      <c r="O145" s="221"/>
      <c r="P145" s="222">
        <f>P146</f>
        <v>0</v>
      </c>
      <c r="Q145" s="221"/>
      <c r="R145" s="222">
        <f>R146</f>
        <v>0</v>
      </c>
      <c r="S145" s="221"/>
      <c r="T145" s="223">
        <f>T146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4" t="s">
        <v>82</v>
      </c>
      <c r="AT145" s="225" t="s">
        <v>74</v>
      </c>
      <c r="AU145" s="225" t="s">
        <v>82</v>
      </c>
      <c r="AY145" s="224" t="s">
        <v>160</v>
      </c>
      <c r="BK145" s="226">
        <f>BK146</f>
        <v>0</v>
      </c>
    </row>
    <row r="146" s="2" customFormat="1" ht="16.5" customHeight="1">
      <c r="A146" s="39"/>
      <c r="B146" s="40"/>
      <c r="C146" s="229" t="s">
        <v>263</v>
      </c>
      <c r="D146" s="229" t="s">
        <v>162</v>
      </c>
      <c r="E146" s="230" t="s">
        <v>1671</v>
      </c>
      <c r="F146" s="231" t="s">
        <v>1672</v>
      </c>
      <c r="G146" s="232" t="s">
        <v>236</v>
      </c>
      <c r="H146" s="233">
        <v>1</v>
      </c>
      <c r="I146" s="234"/>
      <c r="J146" s="235">
        <f>ROUND(I146*H146,2)</f>
        <v>0</v>
      </c>
      <c r="K146" s="231" t="s">
        <v>19</v>
      </c>
      <c r="L146" s="45"/>
      <c r="M146" s="236" t="s">
        <v>19</v>
      </c>
      <c r="N146" s="237" t="s">
        <v>46</v>
      </c>
      <c r="O146" s="85"/>
      <c r="P146" s="238">
        <f>O146*H146</f>
        <v>0</v>
      </c>
      <c r="Q146" s="238">
        <v>0</v>
      </c>
      <c r="R146" s="238">
        <f>Q146*H146</f>
        <v>0</v>
      </c>
      <c r="S146" s="238">
        <v>0</v>
      </c>
      <c r="T146" s="23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0" t="s">
        <v>167</v>
      </c>
      <c r="AT146" s="240" t="s">
        <v>162</v>
      </c>
      <c r="AU146" s="240" t="s">
        <v>84</v>
      </c>
      <c r="AY146" s="18" t="s">
        <v>160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8" t="s">
        <v>82</v>
      </c>
      <c r="BK146" s="241">
        <f>ROUND(I146*H146,2)</f>
        <v>0</v>
      </c>
      <c r="BL146" s="18" t="s">
        <v>167</v>
      </c>
      <c r="BM146" s="240" t="s">
        <v>1673</v>
      </c>
    </row>
    <row r="147" s="12" customFormat="1" ht="22.8" customHeight="1">
      <c r="A147" s="12"/>
      <c r="B147" s="213"/>
      <c r="C147" s="214"/>
      <c r="D147" s="215" t="s">
        <v>74</v>
      </c>
      <c r="E147" s="227" t="s">
        <v>710</v>
      </c>
      <c r="F147" s="227" t="s">
        <v>1674</v>
      </c>
      <c r="G147" s="214"/>
      <c r="H147" s="214"/>
      <c r="I147" s="217"/>
      <c r="J147" s="228">
        <f>BK147</f>
        <v>0</v>
      </c>
      <c r="K147" s="214"/>
      <c r="L147" s="219"/>
      <c r="M147" s="220"/>
      <c r="N147" s="221"/>
      <c r="O147" s="221"/>
      <c r="P147" s="222">
        <f>P148</f>
        <v>0</v>
      </c>
      <c r="Q147" s="221"/>
      <c r="R147" s="222">
        <f>R148</f>
        <v>0</v>
      </c>
      <c r="S147" s="221"/>
      <c r="T147" s="223">
        <f>T148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24" t="s">
        <v>82</v>
      </c>
      <c r="AT147" s="225" t="s">
        <v>74</v>
      </c>
      <c r="AU147" s="225" t="s">
        <v>82</v>
      </c>
      <c r="AY147" s="224" t="s">
        <v>160</v>
      </c>
      <c r="BK147" s="226">
        <f>BK148</f>
        <v>0</v>
      </c>
    </row>
    <row r="148" s="2" customFormat="1" ht="16.5" customHeight="1">
      <c r="A148" s="39"/>
      <c r="B148" s="40"/>
      <c r="C148" s="229" t="s">
        <v>268</v>
      </c>
      <c r="D148" s="229" t="s">
        <v>162</v>
      </c>
      <c r="E148" s="230" t="s">
        <v>1675</v>
      </c>
      <c r="F148" s="231" t="s">
        <v>1676</v>
      </c>
      <c r="G148" s="232" t="s">
        <v>1677</v>
      </c>
      <c r="H148" s="233">
        <v>25</v>
      </c>
      <c r="I148" s="234"/>
      <c r="J148" s="235">
        <f>ROUND(I148*H148,2)</f>
        <v>0</v>
      </c>
      <c r="K148" s="231" t="s">
        <v>19</v>
      </c>
      <c r="L148" s="45"/>
      <c r="M148" s="236" t="s">
        <v>19</v>
      </c>
      <c r="N148" s="237" t="s">
        <v>46</v>
      </c>
      <c r="O148" s="85"/>
      <c r="P148" s="238">
        <f>O148*H148</f>
        <v>0</v>
      </c>
      <c r="Q148" s="238">
        <v>0</v>
      </c>
      <c r="R148" s="238">
        <f>Q148*H148</f>
        <v>0</v>
      </c>
      <c r="S148" s="238">
        <v>0</v>
      </c>
      <c r="T148" s="23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0" t="s">
        <v>167</v>
      </c>
      <c r="AT148" s="240" t="s">
        <v>162</v>
      </c>
      <c r="AU148" s="240" t="s">
        <v>84</v>
      </c>
      <c r="AY148" s="18" t="s">
        <v>160</v>
      </c>
      <c r="BE148" s="241">
        <f>IF(N148="základní",J148,0)</f>
        <v>0</v>
      </c>
      <c r="BF148" s="241">
        <f>IF(N148="snížená",J148,0)</f>
        <v>0</v>
      </c>
      <c r="BG148" s="241">
        <f>IF(N148="zákl. přenesená",J148,0)</f>
        <v>0</v>
      </c>
      <c r="BH148" s="241">
        <f>IF(N148="sníž. přenesená",J148,0)</f>
        <v>0</v>
      </c>
      <c r="BI148" s="241">
        <f>IF(N148="nulová",J148,0)</f>
        <v>0</v>
      </c>
      <c r="BJ148" s="18" t="s">
        <v>82</v>
      </c>
      <c r="BK148" s="241">
        <f>ROUND(I148*H148,2)</f>
        <v>0</v>
      </c>
      <c r="BL148" s="18" t="s">
        <v>167</v>
      </c>
      <c r="BM148" s="240" t="s">
        <v>1678</v>
      </c>
    </row>
    <row r="149" s="12" customFormat="1" ht="25.92" customHeight="1">
      <c r="A149" s="12"/>
      <c r="B149" s="213"/>
      <c r="C149" s="214"/>
      <c r="D149" s="215" t="s">
        <v>74</v>
      </c>
      <c r="E149" s="216" t="s">
        <v>869</v>
      </c>
      <c r="F149" s="216" t="s">
        <v>870</v>
      </c>
      <c r="G149" s="214"/>
      <c r="H149" s="214"/>
      <c r="I149" s="217"/>
      <c r="J149" s="218">
        <f>BK149</f>
        <v>0</v>
      </c>
      <c r="K149" s="214"/>
      <c r="L149" s="219"/>
      <c r="M149" s="220"/>
      <c r="N149" s="221"/>
      <c r="O149" s="221"/>
      <c r="P149" s="222">
        <f>P150+P152+P171+P198+P214+P216+P228+P239</f>
        <v>0</v>
      </c>
      <c r="Q149" s="221"/>
      <c r="R149" s="222">
        <f>R150+R152+R171+R198+R214+R216+R228+R239</f>
        <v>0</v>
      </c>
      <c r="S149" s="221"/>
      <c r="T149" s="223">
        <f>T150+T152+T171+T198+T214+T216+T228+T239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4" t="s">
        <v>84</v>
      </c>
      <c r="AT149" s="225" t="s">
        <v>74</v>
      </c>
      <c r="AU149" s="225" t="s">
        <v>75</v>
      </c>
      <c r="AY149" s="224" t="s">
        <v>160</v>
      </c>
      <c r="BK149" s="226">
        <f>BK150+BK152+BK171+BK198+BK214+BK216+BK228+BK239</f>
        <v>0</v>
      </c>
    </row>
    <row r="150" s="12" customFormat="1" ht="22.8" customHeight="1">
      <c r="A150" s="12"/>
      <c r="B150" s="213"/>
      <c r="C150" s="214"/>
      <c r="D150" s="215" t="s">
        <v>74</v>
      </c>
      <c r="E150" s="227" t="s">
        <v>871</v>
      </c>
      <c r="F150" s="227" t="s">
        <v>872</v>
      </c>
      <c r="G150" s="214"/>
      <c r="H150" s="214"/>
      <c r="I150" s="217"/>
      <c r="J150" s="228">
        <f>BK150</f>
        <v>0</v>
      </c>
      <c r="K150" s="214"/>
      <c r="L150" s="219"/>
      <c r="M150" s="220"/>
      <c r="N150" s="221"/>
      <c r="O150" s="221"/>
      <c r="P150" s="222">
        <f>P151</f>
        <v>0</v>
      </c>
      <c r="Q150" s="221"/>
      <c r="R150" s="222">
        <f>R151</f>
        <v>0</v>
      </c>
      <c r="S150" s="221"/>
      <c r="T150" s="223">
        <f>T151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4" t="s">
        <v>82</v>
      </c>
      <c r="AT150" s="225" t="s">
        <v>74</v>
      </c>
      <c r="AU150" s="225" t="s">
        <v>82</v>
      </c>
      <c r="AY150" s="224" t="s">
        <v>160</v>
      </c>
      <c r="BK150" s="226">
        <f>BK151</f>
        <v>0</v>
      </c>
    </row>
    <row r="151" s="2" customFormat="1" ht="16.5" customHeight="1">
      <c r="A151" s="39"/>
      <c r="B151" s="40"/>
      <c r="C151" s="229" t="s">
        <v>7</v>
      </c>
      <c r="D151" s="229" t="s">
        <v>162</v>
      </c>
      <c r="E151" s="230" t="s">
        <v>1679</v>
      </c>
      <c r="F151" s="231" t="s">
        <v>1680</v>
      </c>
      <c r="G151" s="232" t="s">
        <v>236</v>
      </c>
      <c r="H151" s="233">
        <v>1</v>
      </c>
      <c r="I151" s="234"/>
      <c r="J151" s="235">
        <f>ROUND(I151*H151,2)</f>
        <v>0</v>
      </c>
      <c r="K151" s="231" t="s">
        <v>19</v>
      </c>
      <c r="L151" s="45"/>
      <c r="M151" s="236" t="s">
        <v>19</v>
      </c>
      <c r="N151" s="237" t="s">
        <v>46</v>
      </c>
      <c r="O151" s="85"/>
      <c r="P151" s="238">
        <f>O151*H151</f>
        <v>0</v>
      </c>
      <c r="Q151" s="238">
        <v>0</v>
      </c>
      <c r="R151" s="238">
        <f>Q151*H151</f>
        <v>0</v>
      </c>
      <c r="S151" s="238">
        <v>0</v>
      </c>
      <c r="T151" s="23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0" t="s">
        <v>243</v>
      </c>
      <c r="AT151" s="240" t="s">
        <v>162</v>
      </c>
      <c r="AU151" s="240" t="s">
        <v>84</v>
      </c>
      <c r="AY151" s="18" t="s">
        <v>160</v>
      </c>
      <c r="BE151" s="241">
        <f>IF(N151="základní",J151,0)</f>
        <v>0</v>
      </c>
      <c r="BF151" s="241">
        <f>IF(N151="snížená",J151,0)</f>
        <v>0</v>
      </c>
      <c r="BG151" s="241">
        <f>IF(N151="zákl. přenesená",J151,0)</f>
        <v>0</v>
      </c>
      <c r="BH151" s="241">
        <f>IF(N151="sníž. přenesená",J151,0)</f>
        <v>0</v>
      </c>
      <c r="BI151" s="241">
        <f>IF(N151="nulová",J151,0)</f>
        <v>0</v>
      </c>
      <c r="BJ151" s="18" t="s">
        <v>82</v>
      </c>
      <c r="BK151" s="241">
        <f>ROUND(I151*H151,2)</f>
        <v>0</v>
      </c>
      <c r="BL151" s="18" t="s">
        <v>243</v>
      </c>
      <c r="BM151" s="240" t="s">
        <v>1681</v>
      </c>
    </row>
    <row r="152" s="12" customFormat="1" ht="22.8" customHeight="1">
      <c r="A152" s="12"/>
      <c r="B152" s="213"/>
      <c r="C152" s="214"/>
      <c r="D152" s="215" t="s">
        <v>74</v>
      </c>
      <c r="E152" s="227" t="s">
        <v>1682</v>
      </c>
      <c r="F152" s="227" t="s">
        <v>1683</v>
      </c>
      <c r="G152" s="214"/>
      <c r="H152" s="214"/>
      <c r="I152" s="217"/>
      <c r="J152" s="228">
        <f>BK152</f>
        <v>0</v>
      </c>
      <c r="K152" s="214"/>
      <c r="L152" s="219"/>
      <c r="M152" s="220"/>
      <c r="N152" s="221"/>
      <c r="O152" s="221"/>
      <c r="P152" s="222">
        <f>SUM(P153:P170)</f>
        <v>0</v>
      </c>
      <c r="Q152" s="221"/>
      <c r="R152" s="222">
        <f>SUM(R153:R170)</f>
        <v>0</v>
      </c>
      <c r="S152" s="221"/>
      <c r="T152" s="223">
        <f>SUM(T153:T170)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4" t="s">
        <v>82</v>
      </c>
      <c r="AT152" s="225" t="s">
        <v>74</v>
      </c>
      <c r="AU152" s="225" t="s">
        <v>82</v>
      </c>
      <c r="AY152" s="224" t="s">
        <v>160</v>
      </c>
      <c r="BK152" s="226">
        <f>SUM(BK153:BK170)</f>
        <v>0</v>
      </c>
    </row>
    <row r="153" s="2" customFormat="1" ht="24" customHeight="1">
      <c r="A153" s="39"/>
      <c r="B153" s="40"/>
      <c r="C153" s="229" t="s">
        <v>276</v>
      </c>
      <c r="D153" s="229" t="s">
        <v>162</v>
      </c>
      <c r="E153" s="230" t="s">
        <v>1684</v>
      </c>
      <c r="F153" s="231" t="s">
        <v>1685</v>
      </c>
      <c r="G153" s="232" t="s">
        <v>236</v>
      </c>
      <c r="H153" s="233">
        <v>5</v>
      </c>
      <c r="I153" s="234"/>
      <c r="J153" s="235">
        <f>ROUND(I153*H153,2)</f>
        <v>0</v>
      </c>
      <c r="K153" s="231" t="s">
        <v>19</v>
      </c>
      <c r="L153" s="45"/>
      <c r="M153" s="236" t="s">
        <v>19</v>
      </c>
      <c r="N153" s="237" t="s">
        <v>46</v>
      </c>
      <c r="O153" s="85"/>
      <c r="P153" s="238">
        <f>O153*H153</f>
        <v>0</v>
      </c>
      <c r="Q153" s="238">
        <v>0</v>
      </c>
      <c r="R153" s="238">
        <f>Q153*H153</f>
        <v>0</v>
      </c>
      <c r="S153" s="238">
        <v>0</v>
      </c>
      <c r="T153" s="23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0" t="s">
        <v>243</v>
      </c>
      <c r="AT153" s="240" t="s">
        <v>162</v>
      </c>
      <c r="AU153" s="240" t="s">
        <v>84</v>
      </c>
      <c r="AY153" s="18" t="s">
        <v>160</v>
      </c>
      <c r="BE153" s="241">
        <f>IF(N153="základní",J153,0)</f>
        <v>0</v>
      </c>
      <c r="BF153" s="241">
        <f>IF(N153="snížená",J153,0)</f>
        <v>0</v>
      </c>
      <c r="BG153" s="241">
        <f>IF(N153="zákl. přenesená",J153,0)</f>
        <v>0</v>
      </c>
      <c r="BH153" s="241">
        <f>IF(N153="sníž. přenesená",J153,0)</f>
        <v>0</v>
      </c>
      <c r="BI153" s="241">
        <f>IF(N153="nulová",J153,0)</f>
        <v>0</v>
      </c>
      <c r="BJ153" s="18" t="s">
        <v>82</v>
      </c>
      <c r="BK153" s="241">
        <f>ROUND(I153*H153,2)</f>
        <v>0</v>
      </c>
      <c r="BL153" s="18" t="s">
        <v>243</v>
      </c>
      <c r="BM153" s="240" t="s">
        <v>1686</v>
      </c>
    </row>
    <row r="154" s="2" customFormat="1" ht="16.5" customHeight="1">
      <c r="A154" s="39"/>
      <c r="B154" s="40"/>
      <c r="C154" s="229" t="s">
        <v>282</v>
      </c>
      <c r="D154" s="229" t="s">
        <v>162</v>
      </c>
      <c r="E154" s="230" t="s">
        <v>1687</v>
      </c>
      <c r="F154" s="231" t="s">
        <v>1688</v>
      </c>
      <c r="G154" s="232" t="s">
        <v>279</v>
      </c>
      <c r="H154" s="233">
        <v>6</v>
      </c>
      <c r="I154" s="234"/>
      <c r="J154" s="235">
        <f>ROUND(I154*H154,2)</f>
        <v>0</v>
      </c>
      <c r="K154" s="231" t="s">
        <v>19</v>
      </c>
      <c r="L154" s="45"/>
      <c r="M154" s="236" t="s">
        <v>19</v>
      </c>
      <c r="N154" s="237" t="s">
        <v>46</v>
      </c>
      <c r="O154" s="85"/>
      <c r="P154" s="238">
        <f>O154*H154</f>
        <v>0</v>
      </c>
      <c r="Q154" s="238">
        <v>0</v>
      </c>
      <c r="R154" s="238">
        <f>Q154*H154</f>
        <v>0</v>
      </c>
      <c r="S154" s="238">
        <v>0</v>
      </c>
      <c r="T154" s="23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0" t="s">
        <v>243</v>
      </c>
      <c r="AT154" s="240" t="s">
        <v>162</v>
      </c>
      <c r="AU154" s="240" t="s">
        <v>84</v>
      </c>
      <c r="AY154" s="18" t="s">
        <v>160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8" t="s">
        <v>82</v>
      </c>
      <c r="BK154" s="241">
        <f>ROUND(I154*H154,2)</f>
        <v>0</v>
      </c>
      <c r="BL154" s="18" t="s">
        <v>243</v>
      </c>
      <c r="BM154" s="240" t="s">
        <v>1689</v>
      </c>
    </row>
    <row r="155" s="2" customFormat="1" ht="16.5" customHeight="1">
      <c r="A155" s="39"/>
      <c r="B155" s="40"/>
      <c r="C155" s="229" t="s">
        <v>287</v>
      </c>
      <c r="D155" s="229" t="s">
        <v>162</v>
      </c>
      <c r="E155" s="230" t="s">
        <v>1690</v>
      </c>
      <c r="F155" s="231" t="s">
        <v>1691</v>
      </c>
      <c r="G155" s="232" t="s">
        <v>279</v>
      </c>
      <c r="H155" s="233">
        <v>5</v>
      </c>
      <c r="I155" s="234"/>
      <c r="J155" s="235">
        <f>ROUND(I155*H155,2)</f>
        <v>0</v>
      </c>
      <c r="K155" s="231" t="s">
        <v>19</v>
      </c>
      <c r="L155" s="45"/>
      <c r="M155" s="236" t="s">
        <v>19</v>
      </c>
      <c r="N155" s="237" t="s">
        <v>46</v>
      </c>
      <c r="O155" s="85"/>
      <c r="P155" s="238">
        <f>O155*H155</f>
        <v>0</v>
      </c>
      <c r="Q155" s="238">
        <v>0</v>
      </c>
      <c r="R155" s="238">
        <f>Q155*H155</f>
        <v>0</v>
      </c>
      <c r="S155" s="238">
        <v>0</v>
      </c>
      <c r="T155" s="23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0" t="s">
        <v>243</v>
      </c>
      <c r="AT155" s="240" t="s">
        <v>162</v>
      </c>
      <c r="AU155" s="240" t="s">
        <v>84</v>
      </c>
      <c r="AY155" s="18" t="s">
        <v>160</v>
      </c>
      <c r="BE155" s="241">
        <f>IF(N155="základní",J155,0)</f>
        <v>0</v>
      </c>
      <c r="BF155" s="241">
        <f>IF(N155="snížená",J155,0)</f>
        <v>0</v>
      </c>
      <c r="BG155" s="241">
        <f>IF(N155="zákl. přenesená",J155,0)</f>
        <v>0</v>
      </c>
      <c r="BH155" s="241">
        <f>IF(N155="sníž. přenesená",J155,0)</f>
        <v>0</v>
      </c>
      <c r="BI155" s="241">
        <f>IF(N155="nulová",J155,0)</f>
        <v>0</v>
      </c>
      <c r="BJ155" s="18" t="s">
        <v>82</v>
      </c>
      <c r="BK155" s="241">
        <f>ROUND(I155*H155,2)</f>
        <v>0</v>
      </c>
      <c r="BL155" s="18" t="s">
        <v>243</v>
      </c>
      <c r="BM155" s="240" t="s">
        <v>1692</v>
      </c>
    </row>
    <row r="156" s="2" customFormat="1" ht="16.5" customHeight="1">
      <c r="A156" s="39"/>
      <c r="B156" s="40"/>
      <c r="C156" s="229" t="s">
        <v>292</v>
      </c>
      <c r="D156" s="229" t="s">
        <v>162</v>
      </c>
      <c r="E156" s="230" t="s">
        <v>1693</v>
      </c>
      <c r="F156" s="231" t="s">
        <v>1694</v>
      </c>
      <c r="G156" s="232" t="s">
        <v>279</v>
      </c>
      <c r="H156" s="233">
        <v>22</v>
      </c>
      <c r="I156" s="234"/>
      <c r="J156" s="235">
        <f>ROUND(I156*H156,2)</f>
        <v>0</v>
      </c>
      <c r="K156" s="231" t="s">
        <v>19</v>
      </c>
      <c r="L156" s="45"/>
      <c r="M156" s="236" t="s">
        <v>19</v>
      </c>
      <c r="N156" s="237" t="s">
        <v>46</v>
      </c>
      <c r="O156" s="85"/>
      <c r="P156" s="238">
        <f>O156*H156</f>
        <v>0</v>
      </c>
      <c r="Q156" s="238">
        <v>0</v>
      </c>
      <c r="R156" s="238">
        <f>Q156*H156</f>
        <v>0</v>
      </c>
      <c r="S156" s="238">
        <v>0</v>
      </c>
      <c r="T156" s="23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0" t="s">
        <v>243</v>
      </c>
      <c r="AT156" s="240" t="s">
        <v>162</v>
      </c>
      <c r="AU156" s="240" t="s">
        <v>84</v>
      </c>
      <c r="AY156" s="18" t="s">
        <v>160</v>
      </c>
      <c r="BE156" s="241">
        <f>IF(N156="základní",J156,0)</f>
        <v>0</v>
      </c>
      <c r="BF156" s="241">
        <f>IF(N156="snížená",J156,0)</f>
        <v>0</v>
      </c>
      <c r="BG156" s="241">
        <f>IF(N156="zákl. přenesená",J156,0)</f>
        <v>0</v>
      </c>
      <c r="BH156" s="241">
        <f>IF(N156="sníž. přenesená",J156,0)</f>
        <v>0</v>
      </c>
      <c r="BI156" s="241">
        <f>IF(N156="nulová",J156,0)</f>
        <v>0</v>
      </c>
      <c r="BJ156" s="18" t="s">
        <v>82</v>
      </c>
      <c r="BK156" s="241">
        <f>ROUND(I156*H156,2)</f>
        <v>0</v>
      </c>
      <c r="BL156" s="18" t="s">
        <v>243</v>
      </c>
      <c r="BM156" s="240" t="s">
        <v>1695</v>
      </c>
    </row>
    <row r="157" s="2" customFormat="1" ht="16.5" customHeight="1">
      <c r="A157" s="39"/>
      <c r="B157" s="40"/>
      <c r="C157" s="229" t="s">
        <v>296</v>
      </c>
      <c r="D157" s="229" t="s">
        <v>162</v>
      </c>
      <c r="E157" s="230" t="s">
        <v>1696</v>
      </c>
      <c r="F157" s="231" t="s">
        <v>1697</v>
      </c>
      <c r="G157" s="232" t="s">
        <v>279</v>
      </c>
      <c r="H157" s="233">
        <v>5</v>
      </c>
      <c r="I157" s="234"/>
      <c r="J157" s="235">
        <f>ROUND(I157*H157,2)</f>
        <v>0</v>
      </c>
      <c r="K157" s="231" t="s">
        <v>19</v>
      </c>
      <c r="L157" s="45"/>
      <c r="M157" s="236" t="s">
        <v>19</v>
      </c>
      <c r="N157" s="237" t="s">
        <v>46</v>
      </c>
      <c r="O157" s="85"/>
      <c r="P157" s="238">
        <f>O157*H157</f>
        <v>0</v>
      </c>
      <c r="Q157" s="238">
        <v>0</v>
      </c>
      <c r="R157" s="238">
        <f>Q157*H157</f>
        <v>0</v>
      </c>
      <c r="S157" s="238">
        <v>0</v>
      </c>
      <c r="T157" s="23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0" t="s">
        <v>243</v>
      </c>
      <c r="AT157" s="240" t="s">
        <v>162</v>
      </c>
      <c r="AU157" s="240" t="s">
        <v>84</v>
      </c>
      <c r="AY157" s="18" t="s">
        <v>160</v>
      </c>
      <c r="BE157" s="241">
        <f>IF(N157="základní",J157,0)</f>
        <v>0</v>
      </c>
      <c r="BF157" s="241">
        <f>IF(N157="snížená",J157,0)</f>
        <v>0</v>
      </c>
      <c r="BG157" s="241">
        <f>IF(N157="zákl. přenesená",J157,0)</f>
        <v>0</v>
      </c>
      <c r="BH157" s="241">
        <f>IF(N157="sníž. přenesená",J157,0)</f>
        <v>0</v>
      </c>
      <c r="BI157" s="241">
        <f>IF(N157="nulová",J157,0)</f>
        <v>0</v>
      </c>
      <c r="BJ157" s="18" t="s">
        <v>82</v>
      </c>
      <c r="BK157" s="241">
        <f>ROUND(I157*H157,2)</f>
        <v>0</v>
      </c>
      <c r="BL157" s="18" t="s">
        <v>243</v>
      </c>
      <c r="BM157" s="240" t="s">
        <v>1698</v>
      </c>
    </row>
    <row r="158" s="2" customFormat="1" ht="16.5" customHeight="1">
      <c r="A158" s="39"/>
      <c r="B158" s="40"/>
      <c r="C158" s="229" t="s">
        <v>300</v>
      </c>
      <c r="D158" s="229" t="s">
        <v>162</v>
      </c>
      <c r="E158" s="230" t="s">
        <v>1699</v>
      </c>
      <c r="F158" s="231" t="s">
        <v>1700</v>
      </c>
      <c r="G158" s="232" t="s">
        <v>279</v>
      </c>
      <c r="H158" s="233">
        <v>13</v>
      </c>
      <c r="I158" s="234"/>
      <c r="J158" s="235">
        <f>ROUND(I158*H158,2)</f>
        <v>0</v>
      </c>
      <c r="K158" s="231" t="s">
        <v>19</v>
      </c>
      <c r="L158" s="45"/>
      <c r="M158" s="236" t="s">
        <v>19</v>
      </c>
      <c r="N158" s="237" t="s">
        <v>46</v>
      </c>
      <c r="O158" s="85"/>
      <c r="P158" s="238">
        <f>O158*H158</f>
        <v>0</v>
      </c>
      <c r="Q158" s="238">
        <v>0</v>
      </c>
      <c r="R158" s="238">
        <f>Q158*H158</f>
        <v>0</v>
      </c>
      <c r="S158" s="238">
        <v>0</v>
      </c>
      <c r="T158" s="23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0" t="s">
        <v>243</v>
      </c>
      <c r="AT158" s="240" t="s">
        <v>162</v>
      </c>
      <c r="AU158" s="240" t="s">
        <v>84</v>
      </c>
      <c r="AY158" s="18" t="s">
        <v>160</v>
      </c>
      <c r="BE158" s="241">
        <f>IF(N158="základní",J158,0)</f>
        <v>0</v>
      </c>
      <c r="BF158" s="241">
        <f>IF(N158="snížená",J158,0)</f>
        <v>0</v>
      </c>
      <c r="BG158" s="241">
        <f>IF(N158="zákl. přenesená",J158,0)</f>
        <v>0</v>
      </c>
      <c r="BH158" s="241">
        <f>IF(N158="sníž. přenesená",J158,0)</f>
        <v>0</v>
      </c>
      <c r="BI158" s="241">
        <f>IF(N158="nulová",J158,0)</f>
        <v>0</v>
      </c>
      <c r="BJ158" s="18" t="s">
        <v>82</v>
      </c>
      <c r="BK158" s="241">
        <f>ROUND(I158*H158,2)</f>
        <v>0</v>
      </c>
      <c r="BL158" s="18" t="s">
        <v>243</v>
      </c>
      <c r="BM158" s="240" t="s">
        <v>1701</v>
      </c>
    </row>
    <row r="159" s="2" customFormat="1" ht="16.5" customHeight="1">
      <c r="A159" s="39"/>
      <c r="B159" s="40"/>
      <c r="C159" s="229" t="s">
        <v>304</v>
      </c>
      <c r="D159" s="229" t="s">
        <v>162</v>
      </c>
      <c r="E159" s="230" t="s">
        <v>1702</v>
      </c>
      <c r="F159" s="231" t="s">
        <v>1703</v>
      </c>
      <c r="G159" s="232" t="s">
        <v>279</v>
      </c>
      <c r="H159" s="233">
        <v>3</v>
      </c>
      <c r="I159" s="234"/>
      <c r="J159" s="235">
        <f>ROUND(I159*H159,2)</f>
        <v>0</v>
      </c>
      <c r="K159" s="231" t="s">
        <v>19</v>
      </c>
      <c r="L159" s="45"/>
      <c r="M159" s="236" t="s">
        <v>19</v>
      </c>
      <c r="N159" s="237" t="s">
        <v>46</v>
      </c>
      <c r="O159" s="85"/>
      <c r="P159" s="238">
        <f>O159*H159</f>
        <v>0</v>
      </c>
      <c r="Q159" s="238">
        <v>0</v>
      </c>
      <c r="R159" s="238">
        <f>Q159*H159</f>
        <v>0</v>
      </c>
      <c r="S159" s="238">
        <v>0</v>
      </c>
      <c r="T159" s="23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0" t="s">
        <v>243</v>
      </c>
      <c r="AT159" s="240" t="s">
        <v>162</v>
      </c>
      <c r="AU159" s="240" t="s">
        <v>84</v>
      </c>
      <c r="AY159" s="18" t="s">
        <v>160</v>
      </c>
      <c r="BE159" s="241">
        <f>IF(N159="základní",J159,0)</f>
        <v>0</v>
      </c>
      <c r="BF159" s="241">
        <f>IF(N159="snížená",J159,0)</f>
        <v>0</v>
      </c>
      <c r="BG159" s="241">
        <f>IF(N159="zákl. přenesená",J159,0)</f>
        <v>0</v>
      </c>
      <c r="BH159" s="241">
        <f>IF(N159="sníž. přenesená",J159,0)</f>
        <v>0</v>
      </c>
      <c r="BI159" s="241">
        <f>IF(N159="nulová",J159,0)</f>
        <v>0</v>
      </c>
      <c r="BJ159" s="18" t="s">
        <v>82</v>
      </c>
      <c r="BK159" s="241">
        <f>ROUND(I159*H159,2)</f>
        <v>0</v>
      </c>
      <c r="BL159" s="18" t="s">
        <v>243</v>
      </c>
      <c r="BM159" s="240" t="s">
        <v>1704</v>
      </c>
    </row>
    <row r="160" s="2" customFormat="1" ht="16.5" customHeight="1">
      <c r="A160" s="39"/>
      <c r="B160" s="40"/>
      <c r="C160" s="229" t="s">
        <v>314</v>
      </c>
      <c r="D160" s="229" t="s">
        <v>162</v>
      </c>
      <c r="E160" s="230" t="s">
        <v>1705</v>
      </c>
      <c r="F160" s="231" t="s">
        <v>1706</v>
      </c>
      <c r="G160" s="232" t="s">
        <v>279</v>
      </c>
      <c r="H160" s="233">
        <v>22</v>
      </c>
      <c r="I160" s="234"/>
      <c r="J160" s="235">
        <f>ROUND(I160*H160,2)</f>
        <v>0</v>
      </c>
      <c r="K160" s="231" t="s">
        <v>19</v>
      </c>
      <c r="L160" s="45"/>
      <c r="M160" s="236" t="s">
        <v>19</v>
      </c>
      <c r="N160" s="237" t="s">
        <v>46</v>
      </c>
      <c r="O160" s="85"/>
      <c r="P160" s="238">
        <f>O160*H160</f>
        <v>0</v>
      </c>
      <c r="Q160" s="238">
        <v>0</v>
      </c>
      <c r="R160" s="238">
        <f>Q160*H160</f>
        <v>0</v>
      </c>
      <c r="S160" s="238">
        <v>0</v>
      </c>
      <c r="T160" s="23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0" t="s">
        <v>243</v>
      </c>
      <c r="AT160" s="240" t="s">
        <v>162</v>
      </c>
      <c r="AU160" s="240" t="s">
        <v>84</v>
      </c>
      <c r="AY160" s="18" t="s">
        <v>160</v>
      </c>
      <c r="BE160" s="241">
        <f>IF(N160="základní",J160,0)</f>
        <v>0</v>
      </c>
      <c r="BF160" s="241">
        <f>IF(N160="snížená",J160,0)</f>
        <v>0</v>
      </c>
      <c r="BG160" s="241">
        <f>IF(N160="zákl. přenesená",J160,0)</f>
        <v>0</v>
      </c>
      <c r="BH160" s="241">
        <f>IF(N160="sníž. přenesená",J160,0)</f>
        <v>0</v>
      </c>
      <c r="BI160" s="241">
        <f>IF(N160="nulová",J160,0)</f>
        <v>0</v>
      </c>
      <c r="BJ160" s="18" t="s">
        <v>82</v>
      </c>
      <c r="BK160" s="241">
        <f>ROUND(I160*H160,2)</f>
        <v>0</v>
      </c>
      <c r="BL160" s="18" t="s">
        <v>243</v>
      </c>
      <c r="BM160" s="240" t="s">
        <v>1707</v>
      </c>
    </row>
    <row r="161" s="2" customFormat="1" ht="16.5" customHeight="1">
      <c r="A161" s="39"/>
      <c r="B161" s="40"/>
      <c r="C161" s="229" t="s">
        <v>324</v>
      </c>
      <c r="D161" s="229" t="s">
        <v>162</v>
      </c>
      <c r="E161" s="230" t="s">
        <v>1708</v>
      </c>
      <c r="F161" s="231" t="s">
        <v>1709</v>
      </c>
      <c r="G161" s="232" t="s">
        <v>279</v>
      </c>
      <c r="H161" s="233">
        <v>7</v>
      </c>
      <c r="I161" s="234"/>
      <c r="J161" s="235">
        <f>ROUND(I161*H161,2)</f>
        <v>0</v>
      </c>
      <c r="K161" s="231" t="s">
        <v>19</v>
      </c>
      <c r="L161" s="45"/>
      <c r="M161" s="236" t="s">
        <v>19</v>
      </c>
      <c r="N161" s="237" t="s">
        <v>46</v>
      </c>
      <c r="O161" s="85"/>
      <c r="P161" s="238">
        <f>O161*H161</f>
        <v>0</v>
      </c>
      <c r="Q161" s="238">
        <v>0</v>
      </c>
      <c r="R161" s="238">
        <f>Q161*H161</f>
        <v>0</v>
      </c>
      <c r="S161" s="238">
        <v>0</v>
      </c>
      <c r="T161" s="23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0" t="s">
        <v>243</v>
      </c>
      <c r="AT161" s="240" t="s">
        <v>162</v>
      </c>
      <c r="AU161" s="240" t="s">
        <v>84</v>
      </c>
      <c r="AY161" s="18" t="s">
        <v>160</v>
      </c>
      <c r="BE161" s="241">
        <f>IF(N161="základní",J161,0)</f>
        <v>0</v>
      </c>
      <c r="BF161" s="241">
        <f>IF(N161="snížená",J161,0)</f>
        <v>0</v>
      </c>
      <c r="BG161" s="241">
        <f>IF(N161="zákl. přenesená",J161,0)</f>
        <v>0</v>
      </c>
      <c r="BH161" s="241">
        <f>IF(N161="sníž. přenesená",J161,0)</f>
        <v>0</v>
      </c>
      <c r="BI161" s="241">
        <f>IF(N161="nulová",J161,0)</f>
        <v>0</v>
      </c>
      <c r="BJ161" s="18" t="s">
        <v>82</v>
      </c>
      <c r="BK161" s="241">
        <f>ROUND(I161*H161,2)</f>
        <v>0</v>
      </c>
      <c r="BL161" s="18" t="s">
        <v>243</v>
      </c>
      <c r="BM161" s="240" t="s">
        <v>1710</v>
      </c>
    </row>
    <row r="162" s="2" customFormat="1" ht="16.5" customHeight="1">
      <c r="A162" s="39"/>
      <c r="B162" s="40"/>
      <c r="C162" s="229" t="s">
        <v>329</v>
      </c>
      <c r="D162" s="229" t="s">
        <v>162</v>
      </c>
      <c r="E162" s="230" t="s">
        <v>1711</v>
      </c>
      <c r="F162" s="231" t="s">
        <v>1712</v>
      </c>
      <c r="G162" s="232" t="s">
        <v>236</v>
      </c>
      <c r="H162" s="233">
        <v>8</v>
      </c>
      <c r="I162" s="234"/>
      <c r="J162" s="235">
        <f>ROUND(I162*H162,2)</f>
        <v>0</v>
      </c>
      <c r="K162" s="231" t="s">
        <v>19</v>
      </c>
      <c r="L162" s="45"/>
      <c r="M162" s="236" t="s">
        <v>19</v>
      </c>
      <c r="N162" s="237" t="s">
        <v>46</v>
      </c>
      <c r="O162" s="85"/>
      <c r="P162" s="238">
        <f>O162*H162</f>
        <v>0</v>
      </c>
      <c r="Q162" s="238">
        <v>0</v>
      </c>
      <c r="R162" s="238">
        <f>Q162*H162</f>
        <v>0</v>
      </c>
      <c r="S162" s="238">
        <v>0</v>
      </c>
      <c r="T162" s="23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0" t="s">
        <v>243</v>
      </c>
      <c r="AT162" s="240" t="s">
        <v>162</v>
      </c>
      <c r="AU162" s="240" t="s">
        <v>84</v>
      </c>
      <c r="AY162" s="18" t="s">
        <v>160</v>
      </c>
      <c r="BE162" s="241">
        <f>IF(N162="základní",J162,0)</f>
        <v>0</v>
      </c>
      <c r="BF162" s="241">
        <f>IF(N162="snížená",J162,0)</f>
        <v>0</v>
      </c>
      <c r="BG162" s="241">
        <f>IF(N162="zákl. přenesená",J162,0)</f>
        <v>0</v>
      </c>
      <c r="BH162" s="241">
        <f>IF(N162="sníž. přenesená",J162,0)</f>
        <v>0</v>
      </c>
      <c r="BI162" s="241">
        <f>IF(N162="nulová",J162,0)</f>
        <v>0</v>
      </c>
      <c r="BJ162" s="18" t="s">
        <v>82</v>
      </c>
      <c r="BK162" s="241">
        <f>ROUND(I162*H162,2)</f>
        <v>0</v>
      </c>
      <c r="BL162" s="18" t="s">
        <v>243</v>
      </c>
      <c r="BM162" s="240" t="s">
        <v>1713</v>
      </c>
    </row>
    <row r="163" s="2" customFormat="1" ht="16.5" customHeight="1">
      <c r="A163" s="39"/>
      <c r="B163" s="40"/>
      <c r="C163" s="229" t="s">
        <v>333</v>
      </c>
      <c r="D163" s="229" t="s">
        <v>162</v>
      </c>
      <c r="E163" s="230" t="s">
        <v>1714</v>
      </c>
      <c r="F163" s="231" t="s">
        <v>1715</v>
      </c>
      <c r="G163" s="232" t="s">
        <v>236</v>
      </c>
      <c r="H163" s="233">
        <v>5</v>
      </c>
      <c r="I163" s="234"/>
      <c r="J163" s="235">
        <f>ROUND(I163*H163,2)</f>
        <v>0</v>
      </c>
      <c r="K163" s="231" t="s">
        <v>19</v>
      </c>
      <c r="L163" s="45"/>
      <c r="M163" s="236" t="s">
        <v>19</v>
      </c>
      <c r="N163" s="237" t="s">
        <v>46</v>
      </c>
      <c r="O163" s="85"/>
      <c r="P163" s="238">
        <f>O163*H163</f>
        <v>0</v>
      </c>
      <c r="Q163" s="238">
        <v>0</v>
      </c>
      <c r="R163" s="238">
        <f>Q163*H163</f>
        <v>0</v>
      </c>
      <c r="S163" s="238">
        <v>0</v>
      </c>
      <c r="T163" s="23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0" t="s">
        <v>243</v>
      </c>
      <c r="AT163" s="240" t="s">
        <v>162</v>
      </c>
      <c r="AU163" s="240" t="s">
        <v>84</v>
      </c>
      <c r="AY163" s="18" t="s">
        <v>160</v>
      </c>
      <c r="BE163" s="241">
        <f>IF(N163="základní",J163,0)</f>
        <v>0</v>
      </c>
      <c r="BF163" s="241">
        <f>IF(N163="snížená",J163,0)</f>
        <v>0</v>
      </c>
      <c r="BG163" s="241">
        <f>IF(N163="zákl. přenesená",J163,0)</f>
        <v>0</v>
      </c>
      <c r="BH163" s="241">
        <f>IF(N163="sníž. přenesená",J163,0)</f>
        <v>0</v>
      </c>
      <c r="BI163" s="241">
        <f>IF(N163="nulová",J163,0)</f>
        <v>0</v>
      </c>
      <c r="BJ163" s="18" t="s">
        <v>82</v>
      </c>
      <c r="BK163" s="241">
        <f>ROUND(I163*H163,2)</f>
        <v>0</v>
      </c>
      <c r="BL163" s="18" t="s">
        <v>243</v>
      </c>
      <c r="BM163" s="240" t="s">
        <v>1716</v>
      </c>
    </row>
    <row r="164" s="2" customFormat="1" ht="16.5" customHeight="1">
      <c r="A164" s="39"/>
      <c r="B164" s="40"/>
      <c r="C164" s="229" t="s">
        <v>339</v>
      </c>
      <c r="D164" s="229" t="s">
        <v>162</v>
      </c>
      <c r="E164" s="230" t="s">
        <v>1717</v>
      </c>
      <c r="F164" s="231" t="s">
        <v>1718</v>
      </c>
      <c r="G164" s="232" t="s">
        <v>236</v>
      </c>
      <c r="H164" s="233">
        <v>13</v>
      </c>
      <c r="I164" s="234"/>
      <c r="J164" s="235">
        <f>ROUND(I164*H164,2)</f>
        <v>0</v>
      </c>
      <c r="K164" s="231" t="s">
        <v>19</v>
      </c>
      <c r="L164" s="45"/>
      <c r="M164" s="236" t="s">
        <v>19</v>
      </c>
      <c r="N164" s="237" t="s">
        <v>46</v>
      </c>
      <c r="O164" s="85"/>
      <c r="P164" s="238">
        <f>O164*H164</f>
        <v>0</v>
      </c>
      <c r="Q164" s="238">
        <v>0</v>
      </c>
      <c r="R164" s="238">
        <f>Q164*H164</f>
        <v>0</v>
      </c>
      <c r="S164" s="238">
        <v>0</v>
      </c>
      <c r="T164" s="23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0" t="s">
        <v>243</v>
      </c>
      <c r="AT164" s="240" t="s">
        <v>162</v>
      </c>
      <c r="AU164" s="240" t="s">
        <v>84</v>
      </c>
      <c r="AY164" s="18" t="s">
        <v>160</v>
      </c>
      <c r="BE164" s="241">
        <f>IF(N164="základní",J164,0)</f>
        <v>0</v>
      </c>
      <c r="BF164" s="241">
        <f>IF(N164="snížená",J164,0)</f>
        <v>0</v>
      </c>
      <c r="BG164" s="241">
        <f>IF(N164="zákl. přenesená",J164,0)</f>
        <v>0</v>
      </c>
      <c r="BH164" s="241">
        <f>IF(N164="sníž. přenesená",J164,0)</f>
        <v>0</v>
      </c>
      <c r="BI164" s="241">
        <f>IF(N164="nulová",J164,0)</f>
        <v>0</v>
      </c>
      <c r="BJ164" s="18" t="s">
        <v>82</v>
      </c>
      <c r="BK164" s="241">
        <f>ROUND(I164*H164,2)</f>
        <v>0</v>
      </c>
      <c r="BL164" s="18" t="s">
        <v>243</v>
      </c>
      <c r="BM164" s="240" t="s">
        <v>1719</v>
      </c>
    </row>
    <row r="165" s="2" customFormat="1" ht="16.5" customHeight="1">
      <c r="A165" s="39"/>
      <c r="B165" s="40"/>
      <c r="C165" s="229" t="s">
        <v>343</v>
      </c>
      <c r="D165" s="229" t="s">
        <v>162</v>
      </c>
      <c r="E165" s="230" t="s">
        <v>1720</v>
      </c>
      <c r="F165" s="231" t="s">
        <v>1721</v>
      </c>
      <c r="G165" s="232" t="s">
        <v>236</v>
      </c>
      <c r="H165" s="233">
        <v>11</v>
      </c>
      <c r="I165" s="234"/>
      <c r="J165" s="235">
        <f>ROUND(I165*H165,2)</f>
        <v>0</v>
      </c>
      <c r="K165" s="231" t="s">
        <v>19</v>
      </c>
      <c r="L165" s="45"/>
      <c r="M165" s="236" t="s">
        <v>19</v>
      </c>
      <c r="N165" s="237" t="s">
        <v>46</v>
      </c>
      <c r="O165" s="85"/>
      <c r="P165" s="238">
        <f>O165*H165</f>
        <v>0</v>
      </c>
      <c r="Q165" s="238">
        <v>0</v>
      </c>
      <c r="R165" s="238">
        <f>Q165*H165</f>
        <v>0</v>
      </c>
      <c r="S165" s="238">
        <v>0</v>
      </c>
      <c r="T165" s="23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0" t="s">
        <v>243</v>
      </c>
      <c r="AT165" s="240" t="s">
        <v>162</v>
      </c>
      <c r="AU165" s="240" t="s">
        <v>84</v>
      </c>
      <c r="AY165" s="18" t="s">
        <v>160</v>
      </c>
      <c r="BE165" s="241">
        <f>IF(N165="základní",J165,0)</f>
        <v>0</v>
      </c>
      <c r="BF165" s="241">
        <f>IF(N165="snížená",J165,0)</f>
        <v>0</v>
      </c>
      <c r="BG165" s="241">
        <f>IF(N165="zákl. přenesená",J165,0)</f>
        <v>0</v>
      </c>
      <c r="BH165" s="241">
        <f>IF(N165="sníž. přenesená",J165,0)</f>
        <v>0</v>
      </c>
      <c r="BI165" s="241">
        <f>IF(N165="nulová",J165,0)</f>
        <v>0</v>
      </c>
      <c r="BJ165" s="18" t="s">
        <v>82</v>
      </c>
      <c r="BK165" s="241">
        <f>ROUND(I165*H165,2)</f>
        <v>0</v>
      </c>
      <c r="BL165" s="18" t="s">
        <v>243</v>
      </c>
      <c r="BM165" s="240" t="s">
        <v>1722</v>
      </c>
    </row>
    <row r="166" s="2" customFormat="1" ht="16.5" customHeight="1">
      <c r="A166" s="39"/>
      <c r="B166" s="40"/>
      <c r="C166" s="229" t="s">
        <v>353</v>
      </c>
      <c r="D166" s="229" t="s">
        <v>162</v>
      </c>
      <c r="E166" s="230" t="s">
        <v>1723</v>
      </c>
      <c r="F166" s="231" t="s">
        <v>1724</v>
      </c>
      <c r="G166" s="232" t="s">
        <v>236</v>
      </c>
      <c r="H166" s="233">
        <v>2</v>
      </c>
      <c r="I166" s="234"/>
      <c r="J166" s="235">
        <f>ROUND(I166*H166,2)</f>
        <v>0</v>
      </c>
      <c r="K166" s="231" t="s">
        <v>19</v>
      </c>
      <c r="L166" s="45"/>
      <c r="M166" s="236" t="s">
        <v>19</v>
      </c>
      <c r="N166" s="237" t="s">
        <v>46</v>
      </c>
      <c r="O166" s="85"/>
      <c r="P166" s="238">
        <f>O166*H166</f>
        <v>0</v>
      </c>
      <c r="Q166" s="238">
        <v>0</v>
      </c>
      <c r="R166" s="238">
        <f>Q166*H166</f>
        <v>0</v>
      </c>
      <c r="S166" s="238">
        <v>0</v>
      </c>
      <c r="T166" s="23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0" t="s">
        <v>243</v>
      </c>
      <c r="AT166" s="240" t="s">
        <v>162</v>
      </c>
      <c r="AU166" s="240" t="s">
        <v>84</v>
      </c>
      <c r="AY166" s="18" t="s">
        <v>160</v>
      </c>
      <c r="BE166" s="241">
        <f>IF(N166="základní",J166,0)</f>
        <v>0</v>
      </c>
      <c r="BF166" s="241">
        <f>IF(N166="snížená",J166,0)</f>
        <v>0</v>
      </c>
      <c r="BG166" s="241">
        <f>IF(N166="zákl. přenesená",J166,0)</f>
        <v>0</v>
      </c>
      <c r="BH166" s="241">
        <f>IF(N166="sníž. přenesená",J166,0)</f>
        <v>0</v>
      </c>
      <c r="BI166" s="241">
        <f>IF(N166="nulová",J166,0)</f>
        <v>0</v>
      </c>
      <c r="BJ166" s="18" t="s">
        <v>82</v>
      </c>
      <c r="BK166" s="241">
        <f>ROUND(I166*H166,2)</f>
        <v>0</v>
      </c>
      <c r="BL166" s="18" t="s">
        <v>243</v>
      </c>
      <c r="BM166" s="240" t="s">
        <v>1725</v>
      </c>
    </row>
    <row r="167" s="2" customFormat="1" ht="16.5" customHeight="1">
      <c r="A167" s="39"/>
      <c r="B167" s="40"/>
      <c r="C167" s="229" t="s">
        <v>358</v>
      </c>
      <c r="D167" s="229" t="s">
        <v>162</v>
      </c>
      <c r="E167" s="230" t="s">
        <v>1726</v>
      </c>
      <c r="F167" s="231" t="s">
        <v>1727</v>
      </c>
      <c r="G167" s="232" t="s">
        <v>236</v>
      </c>
      <c r="H167" s="233">
        <v>1</v>
      </c>
      <c r="I167" s="234"/>
      <c r="J167" s="235">
        <f>ROUND(I167*H167,2)</f>
        <v>0</v>
      </c>
      <c r="K167" s="231" t="s">
        <v>19</v>
      </c>
      <c r="L167" s="45"/>
      <c r="M167" s="236" t="s">
        <v>19</v>
      </c>
      <c r="N167" s="237" t="s">
        <v>46</v>
      </c>
      <c r="O167" s="85"/>
      <c r="P167" s="238">
        <f>O167*H167</f>
        <v>0</v>
      </c>
      <c r="Q167" s="238">
        <v>0</v>
      </c>
      <c r="R167" s="238">
        <f>Q167*H167</f>
        <v>0</v>
      </c>
      <c r="S167" s="238">
        <v>0</v>
      </c>
      <c r="T167" s="23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0" t="s">
        <v>243</v>
      </c>
      <c r="AT167" s="240" t="s">
        <v>162</v>
      </c>
      <c r="AU167" s="240" t="s">
        <v>84</v>
      </c>
      <c r="AY167" s="18" t="s">
        <v>160</v>
      </c>
      <c r="BE167" s="241">
        <f>IF(N167="základní",J167,0)</f>
        <v>0</v>
      </c>
      <c r="BF167" s="241">
        <f>IF(N167="snížená",J167,0)</f>
        <v>0</v>
      </c>
      <c r="BG167" s="241">
        <f>IF(N167="zákl. přenesená",J167,0)</f>
        <v>0</v>
      </c>
      <c r="BH167" s="241">
        <f>IF(N167="sníž. přenesená",J167,0)</f>
        <v>0</v>
      </c>
      <c r="BI167" s="241">
        <f>IF(N167="nulová",J167,0)</f>
        <v>0</v>
      </c>
      <c r="BJ167" s="18" t="s">
        <v>82</v>
      </c>
      <c r="BK167" s="241">
        <f>ROUND(I167*H167,2)</f>
        <v>0</v>
      </c>
      <c r="BL167" s="18" t="s">
        <v>243</v>
      </c>
      <c r="BM167" s="240" t="s">
        <v>1728</v>
      </c>
    </row>
    <row r="168" s="2" customFormat="1" ht="16.5" customHeight="1">
      <c r="A168" s="39"/>
      <c r="B168" s="40"/>
      <c r="C168" s="229" t="s">
        <v>362</v>
      </c>
      <c r="D168" s="229" t="s">
        <v>162</v>
      </c>
      <c r="E168" s="230" t="s">
        <v>1729</v>
      </c>
      <c r="F168" s="231" t="s">
        <v>1730</v>
      </c>
      <c r="G168" s="232" t="s">
        <v>279</v>
      </c>
      <c r="H168" s="233">
        <v>76</v>
      </c>
      <c r="I168" s="234"/>
      <c r="J168" s="235">
        <f>ROUND(I168*H168,2)</f>
        <v>0</v>
      </c>
      <c r="K168" s="231" t="s">
        <v>19</v>
      </c>
      <c r="L168" s="45"/>
      <c r="M168" s="236" t="s">
        <v>19</v>
      </c>
      <c r="N168" s="237" t="s">
        <v>46</v>
      </c>
      <c r="O168" s="85"/>
      <c r="P168" s="238">
        <f>O168*H168</f>
        <v>0</v>
      </c>
      <c r="Q168" s="238">
        <v>0</v>
      </c>
      <c r="R168" s="238">
        <f>Q168*H168</f>
        <v>0</v>
      </c>
      <c r="S168" s="238">
        <v>0</v>
      </c>
      <c r="T168" s="23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0" t="s">
        <v>243</v>
      </c>
      <c r="AT168" s="240" t="s">
        <v>162</v>
      </c>
      <c r="AU168" s="240" t="s">
        <v>84</v>
      </c>
      <c r="AY168" s="18" t="s">
        <v>160</v>
      </c>
      <c r="BE168" s="241">
        <f>IF(N168="základní",J168,0)</f>
        <v>0</v>
      </c>
      <c r="BF168" s="241">
        <f>IF(N168="snížená",J168,0)</f>
        <v>0</v>
      </c>
      <c r="BG168" s="241">
        <f>IF(N168="zákl. přenesená",J168,0)</f>
        <v>0</v>
      </c>
      <c r="BH168" s="241">
        <f>IF(N168="sníž. přenesená",J168,0)</f>
        <v>0</v>
      </c>
      <c r="BI168" s="241">
        <f>IF(N168="nulová",J168,0)</f>
        <v>0</v>
      </c>
      <c r="BJ168" s="18" t="s">
        <v>82</v>
      </c>
      <c r="BK168" s="241">
        <f>ROUND(I168*H168,2)</f>
        <v>0</v>
      </c>
      <c r="BL168" s="18" t="s">
        <v>243</v>
      </c>
      <c r="BM168" s="240" t="s">
        <v>1731</v>
      </c>
    </row>
    <row r="169" s="2" customFormat="1" ht="16.5" customHeight="1">
      <c r="A169" s="39"/>
      <c r="B169" s="40"/>
      <c r="C169" s="229" t="s">
        <v>368</v>
      </c>
      <c r="D169" s="229" t="s">
        <v>162</v>
      </c>
      <c r="E169" s="230" t="s">
        <v>1732</v>
      </c>
      <c r="F169" s="231" t="s">
        <v>1733</v>
      </c>
      <c r="G169" s="232" t="s">
        <v>279</v>
      </c>
      <c r="H169" s="233">
        <v>7</v>
      </c>
      <c r="I169" s="234"/>
      <c r="J169" s="235">
        <f>ROUND(I169*H169,2)</f>
        <v>0</v>
      </c>
      <c r="K169" s="231" t="s">
        <v>19</v>
      </c>
      <c r="L169" s="45"/>
      <c r="M169" s="236" t="s">
        <v>19</v>
      </c>
      <c r="N169" s="237" t="s">
        <v>46</v>
      </c>
      <c r="O169" s="85"/>
      <c r="P169" s="238">
        <f>O169*H169</f>
        <v>0</v>
      </c>
      <c r="Q169" s="238">
        <v>0</v>
      </c>
      <c r="R169" s="238">
        <f>Q169*H169</f>
        <v>0</v>
      </c>
      <c r="S169" s="238">
        <v>0</v>
      </c>
      <c r="T169" s="23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0" t="s">
        <v>243</v>
      </c>
      <c r="AT169" s="240" t="s">
        <v>162</v>
      </c>
      <c r="AU169" s="240" t="s">
        <v>84</v>
      </c>
      <c r="AY169" s="18" t="s">
        <v>160</v>
      </c>
      <c r="BE169" s="241">
        <f>IF(N169="základní",J169,0)</f>
        <v>0</v>
      </c>
      <c r="BF169" s="241">
        <f>IF(N169="snížená",J169,0)</f>
        <v>0</v>
      </c>
      <c r="BG169" s="241">
        <f>IF(N169="zákl. přenesená",J169,0)</f>
        <v>0</v>
      </c>
      <c r="BH169" s="241">
        <f>IF(N169="sníž. přenesená",J169,0)</f>
        <v>0</v>
      </c>
      <c r="BI169" s="241">
        <f>IF(N169="nulová",J169,0)</f>
        <v>0</v>
      </c>
      <c r="BJ169" s="18" t="s">
        <v>82</v>
      </c>
      <c r="BK169" s="241">
        <f>ROUND(I169*H169,2)</f>
        <v>0</v>
      </c>
      <c r="BL169" s="18" t="s">
        <v>243</v>
      </c>
      <c r="BM169" s="240" t="s">
        <v>1734</v>
      </c>
    </row>
    <row r="170" s="2" customFormat="1" ht="16.5" customHeight="1">
      <c r="A170" s="39"/>
      <c r="B170" s="40"/>
      <c r="C170" s="229" t="s">
        <v>376</v>
      </c>
      <c r="D170" s="229" t="s">
        <v>162</v>
      </c>
      <c r="E170" s="230" t="s">
        <v>1735</v>
      </c>
      <c r="F170" s="231" t="s">
        <v>1736</v>
      </c>
      <c r="G170" s="232" t="s">
        <v>197</v>
      </c>
      <c r="H170" s="233">
        <v>1.51</v>
      </c>
      <c r="I170" s="234"/>
      <c r="J170" s="235">
        <f>ROUND(I170*H170,2)</f>
        <v>0</v>
      </c>
      <c r="K170" s="231" t="s">
        <v>19</v>
      </c>
      <c r="L170" s="45"/>
      <c r="M170" s="236" t="s">
        <v>19</v>
      </c>
      <c r="N170" s="237" t="s">
        <v>46</v>
      </c>
      <c r="O170" s="85"/>
      <c r="P170" s="238">
        <f>O170*H170</f>
        <v>0</v>
      </c>
      <c r="Q170" s="238">
        <v>0</v>
      </c>
      <c r="R170" s="238">
        <f>Q170*H170</f>
        <v>0</v>
      </c>
      <c r="S170" s="238">
        <v>0</v>
      </c>
      <c r="T170" s="23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0" t="s">
        <v>243</v>
      </c>
      <c r="AT170" s="240" t="s">
        <v>162</v>
      </c>
      <c r="AU170" s="240" t="s">
        <v>84</v>
      </c>
      <c r="AY170" s="18" t="s">
        <v>160</v>
      </c>
      <c r="BE170" s="241">
        <f>IF(N170="základní",J170,0)</f>
        <v>0</v>
      </c>
      <c r="BF170" s="241">
        <f>IF(N170="snížená",J170,0)</f>
        <v>0</v>
      </c>
      <c r="BG170" s="241">
        <f>IF(N170="zákl. přenesená",J170,0)</f>
        <v>0</v>
      </c>
      <c r="BH170" s="241">
        <f>IF(N170="sníž. přenesená",J170,0)</f>
        <v>0</v>
      </c>
      <c r="BI170" s="241">
        <f>IF(N170="nulová",J170,0)</f>
        <v>0</v>
      </c>
      <c r="BJ170" s="18" t="s">
        <v>82</v>
      </c>
      <c r="BK170" s="241">
        <f>ROUND(I170*H170,2)</f>
        <v>0</v>
      </c>
      <c r="BL170" s="18" t="s">
        <v>243</v>
      </c>
      <c r="BM170" s="240" t="s">
        <v>1737</v>
      </c>
    </row>
    <row r="171" s="12" customFormat="1" ht="22.8" customHeight="1">
      <c r="A171" s="12"/>
      <c r="B171" s="213"/>
      <c r="C171" s="214"/>
      <c r="D171" s="215" t="s">
        <v>74</v>
      </c>
      <c r="E171" s="227" t="s">
        <v>1738</v>
      </c>
      <c r="F171" s="227" t="s">
        <v>1739</v>
      </c>
      <c r="G171" s="214"/>
      <c r="H171" s="214"/>
      <c r="I171" s="217"/>
      <c r="J171" s="228">
        <f>BK171</f>
        <v>0</v>
      </c>
      <c r="K171" s="214"/>
      <c r="L171" s="219"/>
      <c r="M171" s="220"/>
      <c r="N171" s="221"/>
      <c r="O171" s="221"/>
      <c r="P171" s="222">
        <f>SUM(P172:P197)</f>
        <v>0</v>
      </c>
      <c r="Q171" s="221"/>
      <c r="R171" s="222">
        <f>SUM(R172:R197)</f>
        <v>0</v>
      </c>
      <c r="S171" s="221"/>
      <c r="T171" s="223">
        <f>SUM(T172:T197)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24" t="s">
        <v>82</v>
      </c>
      <c r="AT171" s="225" t="s">
        <v>74</v>
      </c>
      <c r="AU171" s="225" t="s">
        <v>82</v>
      </c>
      <c r="AY171" s="224" t="s">
        <v>160</v>
      </c>
      <c r="BK171" s="226">
        <f>SUM(BK172:BK197)</f>
        <v>0</v>
      </c>
    </row>
    <row r="172" s="2" customFormat="1" ht="16.5" customHeight="1">
      <c r="A172" s="39"/>
      <c r="B172" s="40"/>
      <c r="C172" s="229" t="s">
        <v>381</v>
      </c>
      <c r="D172" s="229" t="s">
        <v>162</v>
      </c>
      <c r="E172" s="230" t="s">
        <v>1740</v>
      </c>
      <c r="F172" s="231" t="s">
        <v>1741</v>
      </c>
      <c r="G172" s="232" t="s">
        <v>236</v>
      </c>
      <c r="H172" s="233">
        <v>1</v>
      </c>
      <c r="I172" s="234"/>
      <c r="J172" s="235">
        <f>ROUND(I172*H172,2)</f>
        <v>0</v>
      </c>
      <c r="K172" s="231" t="s">
        <v>19</v>
      </c>
      <c r="L172" s="45"/>
      <c r="M172" s="236" t="s">
        <v>19</v>
      </c>
      <c r="N172" s="237" t="s">
        <v>46</v>
      </c>
      <c r="O172" s="85"/>
      <c r="P172" s="238">
        <f>O172*H172</f>
        <v>0</v>
      </c>
      <c r="Q172" s="238">
        <v>0</v>
      </c>
      <c r="R172" s="238">
        <f>Q172*H172</f>
        <v>0</v>
      </c>
      <c r="S172" s="238">
        <v>0</v>
      </c>
      <c r="T172" s="23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0" t="s">
        <v>243</v>
      </c>
      <c r="AT172" s="240" t="s">
        <v>162</v>
      </c>
      <c r="AU172" s="240" t="s">
        <v>84</v>
      </c>
      <c r="AY172" s="18" t="s">
        <v>160</v>
      </c>
      <c r="BE172" s="241">
        <f>IF(N172="základní",J172,0)</f>
        <v>0</v>
      </c>
      <c r="BF172" s="241">
        <f>IF(N172="snížená",J172,0)</f>
        <v>0</v>
      </c>
      <c r="BG172" s="241">
        <f>IF(N172="zákl. přenesená",J172,0)</f>
        <v>0</v>
      </c>
      <c r="BH172" s="241">
        <f>IF(N172="sníž. přenesená",J172,0)</f>
        <v>0</v>
      </c>
      <c r="BI172" s="241">
        <f>IF(N172="nulová",J172,0)</f>
        <v>0</v>
      </c>
      <c r="BJ172" s="18" t="s">
        <v>82</v>
      </c>
      <c r="BK172" s="241">
        <f>ROUND(I172*H172,2)</f>
        <v>0</v>
      </c>
      <c r="BL172" s="18" t="s">
        <v>243</v>
      </c>
      <c r="BM172" s="240" t="s">
        <v>1742</v>
      </c>
    </row>
    <row r="173" s="2" customFormat="1" ht="16.5" customHeight="1">
      <c r="A173" s="39"/>
      <c r="B173" s="40"/>
      <c r="C173" s="229" t="s">
        <v>388</v>
      </c>
      <c r="D173" s="229" t="s">
        <v>162</v>
      </c>
      <c r="E173" s="230" t="s">
        <v>1743</v>
      </c>
      <c r="F173" s="231" t="s">
        <v>1744</v>
      </c>
      <c r="G173" s="232" t="s">
        <v>279</v>
      </c>
      <c r="H173" s="233">
        <v>38</v>
      </c>
      <c r="I173" s="234"/>
      <c r="J173" s="235">
        <f>ROUND(I173*H173,2)</f>
        <v>0</v>
      </c>
      <c r="K173" s="231" t="s">
        <v>19</v>
      </c>
      <c r="L173" s="45"/>
      <c r="M173" s="236" t="s">
        <v>19</v>
      </c>
      <c r="N173" s="237" t="s">
        <v>46</v>
      </c>
      <c r="O173" s="85"/>
      <c r="P173" s="238">
        <f>O173*H173</f>
        <v>0</v>
      </c>
      <c r="Q173" s="238">
        <v>0</v>
      </c>
      <c r="R173" s="238">
        <f>Q173*H173</f>
        <v>0</v>
      </c>
      <c r="S173" s="238">
        <v>0</v>
      </c>
      <c r="T173" s="23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0" t="s">
        <v>243</v>
      </c>
      <c r="AT173" s="240" t="s">
        <v>162</v>
      </c>
      <c r="AU173" s="240" t="s">
        <v>84</v>
      </c>
      <c r="AY173" s="18" t="s">
        <v>160</v>
      </c>
      <c r="BE173" s="241">
        <f>IF(N173="základní",J173,0)</f>
        <v>0</v>
      </c>
      <c r="BF173" s="241">
        <f>IF(N173="snížená",J173,0)</f>
        <v>0</v>
      </c>
      <c r="BG173" s="241">
        <f>IF(N173="zákl. přenesená",J173,0)</f>
        <v>0</v>
      </c>
      <c r="BH173" s="241">
        <f>IF(N173="sníž. přenesená",J173,0)</f>
        <v>0</v>
      </c>
      <c r="BI173" s="241">
        <f>IF(N173="nulová",J173,0)</f>
        <v>0</v>
      </c>
      <c r="BJ173" s="18" t="s">
        <v>82</v>
      </c>
      <c r="BK173" s="241">
        <f>ROUND(I173*H173,2)</f>
        <v>0</v>
      </c>
      <c r="BL173" s="18" t="s">
        <v>243</v>
      </c>
      <c r="BM173" s="240" t="s">
        <v>1745</v>
      </c>
    </row>
    <row r="174" s="2" customFormat="1" ht="16.5" customHeight="1">
      <c r="A174" s="39"/>
      <c r="B174" s="40"/>
      <c r="C174" s="229" t="s">
        <v>392</v>
      </c>
      <c r="D174" s="229" t="s">
        <v>162</v>
      </c>
      <c r="E174" s="230" t="s">
        <v>1746</v>
      </c>
      <c r="F174" s="231" t="s">
        <v>1747</v>
      </c>
      <c r="G174" s="232" t="s">
        <v>279</v>
      </c>
      <c r="H174" s="233">
        <v>21</v>
      </c>
      <c r="I174" s="234"/>
      <c r="J174" s="235">
        <f>ROUND(I174*H174,2)</f>
        <v>0</v>
      </c>
      <c r="K174" s="231" t="s">
        <v>19</v>
      </c>
      <c r="L174" s="45"/>
      <c r="M174" s="236" t="s">
        <v>19</v>
      </c>
      <c r="N174" s="237" t="s">
        <v>46</v>
      </c>
      <c r="O174" s="85"/>
      <c r="P174" s="238">
        <f>O174*H174</f>
        <v>0</v>
      </c>
      <c r="Q174" s="238">
        <v>0</v>
      </c>
      <c r="R174" s="238">
        <f>Q174*H174</f>
        <v>0</v>
      </c>
      <c r="S174" s="238">
        <v>0</v>
      </c>
      <c r="T174" s="23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0" t="s">
        <v>243</v>
      </c>
      <c r="AT174" s="240" t="s">
        <v>162</v>
      </c>
      <c r="AU174" s="240" t="s">
        <v>84</v>
      </c>
      <c r="AY174" s="18" t="s">
        <v>160</v>
      </c>
      <c r="BE174" s="241">
        <f>IF(N174="základní",J174,0)</f>
        <v>0</v>
      </c>
      <c r="BF174" s="241">
        <f>IF(N174="snížená",J174,0)</f>
        <v>0</v>
      </c>
      <c r="BG174" s="241">
        <f>IF(N174="zákl. přenesená",J174,0)</f>
        <v>0</v>
      </c>
      <c r="BH174" s="241">
        <f>IF(N174="sníž. přenesená",J174,0)</f>
        <v>0</v>
      </c>
      <c r="BI174" s="241">
        <f>IF(N174="nulová",J174,0)</f>
        <v>0</v>
      </c>
      <c r="BJ174" s="18" t="s">
        <v>82</v>
      </c>
      <c r="BK174" s="241">
        <f>ROUND(I174*H174,2)</f>
        <v>0</v>
      </c>
      <c r="BL174" s="18" t="s">
        <v>243</v>
      </c>
      <c r="BM174" s="240" t="s">
        <v>1748</v>
      </c>
    </row>
    <row r="175" s="2" customFormat="1" ht="16.5" customHeight="1">
      <c r="A175" s="39"/>
      <c r="B175" s="40"/>
      <c r="C175" s="229" t="s">
        <v>397</v>
      </c>
      <c r="D175" s="229" t="s">
        <v>162</v>
      </c>
      <c r="E175" s="230" t="s">
        <v>1749</v>
      </c>
      <c r="F175" s="231" t="s">
        <v>1750</v>
      </c>
      <c r="G175" s="232" t="s">
        <v>279</v>
      </c>
      <c r="H175" s="233">
        <v>48</v>
      </c>
      <c r="I175" s="234"/>
      <c r="J175" s="235">
        <f>ROUND(I175*H175,2)</f>
        <v>0</v>
      </c>
      <c r="K175" s="231" t="s">
        <v>19</v>
      </c>
      <c r="L175" s="45"/>
      <c r="M175" s="236" t="s">
        <v>19</v>
      </c>
      <c r="N175" s="237" t="s">
        <v>46</v>
      </c>
      <c r="O175" s="85"/>
      <c r="P175" s="238">
        <f>O175*H175</f>
        <v>0</v>
      </c>
      <c r="Q175" s="238">
        <v>0</v>
      </c>
      <c r="R175" s="238">
        <f>Q175*H175</f>
        <v>0</v>
      </c>
      <c r="S175" s="238">
        <v>0</v>
      </c>
      <c r="T175" s="23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0" t="s">
        <v>243</v>
      </c>
      <c r="AT175" s="240" t="s">
        <v>162</v>
      </c>
      <c r="AU175" s="240" t="s">
        <v>84</v>
      </c>
      <c r="AY175" s="18" t="s">
        <v>160</v>
      </c>
      <c r="BE175" s="241">
        <f>IF(N175="základní",J175,0)</f>
        <v>0</v>
      </c>
      <c r="BF175" s="241">
        <f>IF(N175="snížená",J175,0)</f>
        <v>0</v>
      </c>
      <c r="BG175" s="241">
        <f>IF(N175="zákl. přenesená",J175,0)</f>
        <v>0</v>
      </c>
      <c r="BH175" s="241">
        <f>IF(N175="sníž. přenesená",J175,0)</f>
        <v>0</v>
      </c>
      <c r="BI175" s="241">
        <f>IF(N175="nulová",J175,0)</f>
        <v>0</v>
      </c>
      <c r="BJ175" s="18" t="s">
        <v>82</v>
      </c>
      <c r="BK175" s="241">
        <f>ROUND(I175*H175,2)</f>
        <v>0</v>
      </c>
      <c r="BL175" s="18" t="s">
        <v>243</v>
      </c>
      <c r="BM175" s="240" t="s">
        <v>1751</v>
      </c>
    </row>
    <row r="176" s="2" customFormat="1" ht="24" customHeight="1">
      <c r="A176" s="39"/>
      <c r="B176" s="40"/>
      <c r="C176" s="229" t="s">
        <v>402</v>
      </c>
      <c r="D176" s="229" t="s">
        <v>162</v>
      </c>
      <c r="E176" s="230" t="s">
        <v>1752</v>
      </c>
      <c r="F176" s="231" t="s">
        <v>1753</v>
      </c>
      <c r="G176" s="232" t="s">
        <v>279</v>
      </c>
      <c r="H176" s="233">
        <v>21</v>
      </c>
      <c r="I176" s="234"/>
      <c r="J176" s="235">
        <f>ROUND(I176*H176,2)</f>
        <v>0</v>
      </c>
      <c r="K176" s="231" t="s">
        <v>19</v>
      </c>
      <c r="L176" s="45"/>
      <c r="M176" s="236" t="s">
        <v>19</v>
      </c>
      <c r="N176" s="237" t="s">
        <v>46</v>
      </c>
      <c r="O176" s="85"/>
      <c r="P176" s="238">
        <f>O176*H176</f>
        <v>0</v>
      </c>
      <c r="Q176" s="238">
        <v>0</v>
      </c>
      <c r="R176" s="238">
        <f>Q176*H176</f>
        <v>0</v>
      </c>
      <c r="S176" s="238">
        <v>0</v>
      </c>
      <c r="T176" s="23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0" t="s">
        <v>243</v>
      </c>
      <c r="AT176" s="240" t="s">
        <v>162</v>
      </c>
      <c r="AU176" s="240" t="s">
        <v>84</v>
      </c>
      <c r="AY176" s="18" t="s">
        <v>160</v>
      </c>
      <c r="BE176" s="241">
        <f>IF(N176="základní",J176,0)</f>
        <v>0</v>
      </c>
      <c r="BF176" s="241">
        <f>IF(N176="snížená",J176,0)</f>
        <v>0</v>
      </c>
      <c r="BG176" s="241">
        <f>IF(N176="zákl. přenesená",J176,0)</f>
        <v>0</v>
      </c>
      <c r="BH176" s="241">
        <f>IF(N176="sníž. přenesená",J176,0)</f>
        <v>0</v>
      </c>
      <c r="BI176" s="241">
        <f>IF(N176="nulová",J176,0)</f>
        <v>0</v>
      </c>
      <c r="BJ176" s="18" t="s">
        <v>82</v>
      </c>
      <c r="BK176" s="241">
        <f>ROUND(I176*H176,2)</f>
        <v>0</v>
      </c>
      <c r="BL176" s="18" t="s">
        <v>243</v>
      </c>
      <c r="BM176" s="240" t="s">
        <v>1754</v>
      </c>
    </row>
    <row r="177" s="2" customFormat="1" ht="16.5" customHeight="1">
      <c r="A177" s="39"/>
      <c r="B177" s="40"/>
      <c r="C177" s="229" t="s">
        <v>412</v>
      </c>
      <c r="D177" s="229" t="s">
        <v>162</v>
      </c>
      <c r="E177" s="230" t="s">
        <v>1755</v>
      </c>
      <c r="F177" s="231" t="s">
        <v>1756</v>
      </c>
      <c r="G177" s="232" t="s">
        <v>279</v>
      </c>
      <c r="H177" s="233">
        <v>9</v>
      </c>
      <c r="I177" s="234"/>
      <c r="J177" s="235">
        <f>ROUND(I177*H177,2)</f>
        <v>0</v>
      </c>
      <c r="K177" s="231" t="s">
        <v>19</v>
      </c>
      <c r="L177" s="45"/>
      <c r="M177" s="236" t="s">
        <v>19</v>
      </c>
      <c r="N177" s="237" t="s">
        <v>46</v>
      </c>
      <c r="O177" s="85"/>
      <c r="P177" s="238">
        <f>O177*H177</f>
        <v>0</v>
      </c>
      <c r="Q177" s="238">
        <v>0</v>
      </c>
      <c r="R177" s="238">
        <f>Q177*H177</f>
        <v>0</v>
      </c>
      <c r="S177" s="238">
        <v>0</v>
      </c>
      <c r="T177" s="23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0" t="s">
        <v>243</v>
      </c>
      <c r="AT177" s="240" t="s">
        <v>162</v>
      </c>
      <c r="AU177" s="240" t="s">
        <v>84</v>
      </c>
      <c r="AY177" s="18" t="s">
        <v>160</v>
      </c>
      <c r="BE177" s="241">
        <f>IF(N177="základní",J177,0)</f>
        <v>0</v>
      </c>
      <c r="BF177" s="241">
        <f>IF(N177="snížená",J177,0)</f>
        <v>0</v>
      </c>
      <c r="BG177" s="241">
        <f>IF(N177="zákl. přenesená",J177,0)</f>
        <v>0</v>
      </c>
      <c r="BH177" s="241">
        <f>IF(N177="sníž. přenesená",J177,0)</f>
        <v>0</v>
      </c>
      <c r="BI177" s="241">
        <f>IF(N177="nulová",J177,0)</f>
        <v>0</v>
      </c>
      <c r="BJ177" s="18" t="s">
        <v>82</v>
      </c>
      <c r="BK177" s="241">
        <f>ROUND(I177*H177,2)</f>
        <v>0</v>
      </c>
      <c r="BL177" s="18" t="s">
        <v>243</v>
      </c>
      <c r="BM177" s="240" t="s">
        <v>1757</v>
      </c>
    </row>
    <row r="178" s="2" customFormat="1" ht="16.5" customHeight="1">
      <c r="A178" s="39"/>
      <c r="B178" s="40"/>
      <c r="C178" s="229" t="s">
        <v>427</v>
      </c>
      <c r="D178" s="229" t="s">
        <v>162</v>
      </c>
      <c r="E178" s="230" t="s">
        <v>1758</v>
      </c>
      <c r="F178" s="231" t="s">
        <v>1756</v>
      </c>
      <c r="G178" s="232" t="s">
        <v>279</v>
      </c>
      <c r="H178" s="233">
        <v>39</v>
      </c>
      <c r="I178" s="234"/>
      <c r="J178" s="235">
        <f>ROUND(I178*H178,2)</f>
        <v>0</v>
      </c>
      <c r="K178" s="231" t="s">
        <v>19</v>
      </c>
      <c r="L178" s="45"/>
      <c r="M178" s="236" t="s">
        <v>19</v>
      </c>
      <c r="N178" s="237" t="s">
        <v>46</v>
      </c>
      <c r="O178" s="85"/>
      <c r="P178" s="238">
        <f>O178*H178</f>
        <v>0</v>
      </c>
      <c r="Q178" s="238">
        <v>0</v>
      </c>
      <c r="R178" s="238">
        <f>Q178*H178</f>
        <v>0</v>
      </c>
      <c r="S178" s="238">
        <v>0</v>
      </c>
      <c r="T178" s="23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0" t="s">
        <v>243</v>
      </c>
      <c r="AT178" s="240" t="s">
        <v>162</v>
      </c>
      <c r="AU178" s="240" t="s">
        <v>84</v>
      </c>
      <c r="AY178" s="18" t="s">
        <v>160</v>
      </c>
      <c r="BE178" s="241">
        <f>IF(N178="základní",J178,0)</f>
        <v>0</v>
      </c>
      <c r="BF178" s="241">
        <f>IF(N178="snížená",J178,0)</f>
        <v>0</v>
      </c>
      <c r="BG178" s="241">
        <f>IF(N178="zákl. přenesená",J178,0)</f>
        <v>0</v>
      </c>
      <c r="BH178" s="241">
        <f>IF(N178="sníž. přenesená",J178,0)</f>
        <v>0</v>
      </c>
      <c r="BI178" s="241">
        <f>IF(N178="nulová",J178,0)</f>
        <v>0</v>
      </c>
      <c r="BJ178" s="18" t="s">
        <v>82</v>
      </c>
      <c r="BK178" s="241">
        <f>ROUND(I178*H178,2)</f>
        <v>0</v>
      </c>
      <c r="BL178" s="18" t="s">
        <v>243</v>
      </c>
      <c r="BM178" s="240" t="s">
        <v>1759</v>
      </c>
    </row>
    <row r="179" s="2" customFormat="1" ht="16.5" customHeight="1">
      <c r="A179" s="39"/>
      <c r="B179" s="40"/>
      <c r="C179" s="229" t="s">
        <v>431</v>
      </c>
      <c r="D179" s="229" t="s">
        <v>162</v>
      </c>
      <c r="E179" s="230" t="s">
        <v>1760</v>
      </c>
      <c r="F179" s="231" t="s">
        <v>1756</v>
      </c>
      <c r="G179" s="232" t="s">
        <v>279</v>
      </c>
      <c r="H179" s="233">
        <v>21</v>
      </c>
      <c r="I179" s="234"/>
      <c r="J179" s="235">
        <f>ROUND(I179*H179,2)</f>
        <v>0</v>
      </c>
      <c r="K179" s="231" t="s">
        <v>19</v>
      </c>
      <c r="L179" s="45"/>
      <c r="M179" s="236" t="s">
        <v>19</v>
      </c>
      <c r="N179" s="237" t="s">
        <v>46</v>
      </c>
      <c r="O179" s="85"/>
      <c r="P179" s="238">
        <f>O179*H179</f>
        <v>0</v>
      </c>
      <c r="Q179" s="238">
        <v>0</v>
      </c>
      <c r="R179" s="238">
        <f>Q179*H179</f>
        <v>0</v>
      </c>
      <c r="S179" s="238">
        <v>0</v>
      </c>
      <c r="T179" s="23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0" t="s">
        <v>243</v>
      </c>
      <c r="AT179" s="240" t="s">
        <v>162</v>
      </c>
      <c r="AU179" s="240" t="s">
        <v>84</v>
      </c>
      <c r="AY179" s="18" t="s">
        <v>160</v>
      </c>
      <c r="BE179" s="241">
        <f>IF(N179="základní",J179,0)</f>
        <v>0</v>
      </c>
      <c r="BF179" s="241">
        <f>IF(N179="snížená",J179,0)</f>
        <v>0</v>
      </c>
      <c r="BG179" s="241">
        <f>IF(N179="zákl. přenesená",J179,0)</f>
        <v>0</v>
      </c>
      <c r="BH179" s="241">
        <f>IF(N179="sníž. přenesená",J179,0)</f>
        <v>0</v>
      </c>
      <c r="BI179" s="241">
        <f>IF(N179="nulová",J179,0)</f>
        <v>0</v>
      </c>
      <c r="BJ179" s="18" t="s">
        <v>82</v>
      </c>
      <c r="BK179" s="241">
        <f>ROUND(I179*H179,2)</f>
        <v>0</v>
      </c>
      <c r="BL179" s="18" t="s">
        <v>243</v>
      </c>
      <c r="BM179" s="240" t="s">
        <v>1761</v>
      </c>
    </row>
    <row r="180" s="2" customFormat="1" ht="16.5" customHeight="1">
      <c r="A180" s="39"/>
      <c r="B180" s="40"/>
      <c r="C180" s="229" t="s">
        <v>436</v>
      </c>
      <c r="D180" s="229" t="s">
        <v>162</v>
      </c>
      <c r="E180" s="230" t="s">
        <v>1762</v>
      </c>
      <c r="F180" s="231" t="s">
        <v>1756</v>
      </c>
      <c r="G180" s="232" t="s">
        <v>279</v>
      </c>
      <c r="H180" s="233">
        <v>23</v>
      </c>
      <c r="I180" s="234"/>
      <c r="J180" s="235">
        <f>ROUND(I180*H180,2)</f>
        <v>0</v>
      </c>
      <c r="K180" s="231" t="s">
        <v>19</v>
      </c>
      <c r="L180" s="45"/>
      <c r="M180" s="236" t="s">
        <v>19</v>
      </c>
      <c r="N180" s="237" t="s">
        <v>46</v>
      </c>
      <c r="O180" s="85"/>
      <c r="P180" s="238">
        <f>O180*H180</f>
        <v>0</v>
      </c>
      <c r="Q180" s="238">
        <v>0</v>
      </c>
      <c r="R180" s="238">
        <f>Q180*H180</f>
        <v>0</v>
      </c>
      <c r="S180" s="238">
        <v>0</v>
      </c>
      <c r="T180" s="23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0" t="s">
        <v>243</v>
      </c>
      <c r="AT180" s="240" t="s">
        <v>162</v>
      </c>
      <c r="AU180" s="240" t="s">
        <v>84</v>
      </c>
      <c r="AY180" s="18" t="s">
        <v>160</v>
      </c>
      <c r="BE180" s="241">
        <f>IF(N180="základní",J180,0)</f>
        <v>0</v>
      </c>
      <c r="BF180" s="241">
        <f>IF(N180="snížená",J180,0)</f>
        <v>0</v>
      </c>
      <c r="BG180" s="241">
        <f>IF(N180="zákl. přenesená",J180,0)</f>
        <v>0</v>
      </c>
      <c r="BH180" s="241">
        <f>IF(N180="sníž. přenesená",J180,0)</f>
        <v>0</v>
      </c>
      <c r="BI180" s="241">
        <f>IF(N180="nulová",J180,0)</f>
        <v>0</v>
      </c>
      <c r="BJ180" s="18" t="s">
        <v>82</v>
      </c>
      <c r="BK180" s="241">
        <f>ROUND(I180*H180,2)</f>
        <v>0</v>
      </c>
      <c r="BL180" s="18" t="s">
        <v>243</v>
      </c>
      <c r="BM180" s="240" t="s">
        <v>1763</v>
      </c>
    </row>
    <row r="181" s="2" customFormat="1" ht="16.5" customHeight="1">
      <c r="A181" s="39"/>
      <c r="B181" s="40"/>
      <c r="C181" s="229" t="s">
        <v>442</v>
      </c>
      <c r="D181" s="229" t="s">
        <v>162</v>
      </c>
      <c r="E181" s="230" t="s">
        <v>1764</v>
      </c>
      <c r="F181" s="231" t="s">
        <v>1765</v>
      </c>
      <c r="G181" s="232" t="s">
        <v>279</v>
      </c>
      <c r="H181" s="233">
        <v>12</v>
      </c>
      <c r="I181" s="234"/>
      <c r="J181" s="235">
        <f>ROUND(I181*H181,2)</f>
        <v>0</v>
      </c>
      <c r="K181" s="231" t="s">
        <v>19</v>
      </c>
      <c r="L181" s="45"/>
      <c r="M181" s="236" t="s">
        <v>19</v>
      </c>
      <c r="N181" s="237" t="s">
        <v>46</v>
      </c>
      <c r="O181" s="85"/>
      <c r="P181" s="238">
        <f>O181*H181</f>
        <v>0</v>
      </c>
      <c r="Q181" s="238">
        <v>0</v>
      </c>
      <c r="R181" s="238">
        <f>Q181*H181</f>
        <v>0</v>
      </c>
      <c r="S181" s="238">
        <v>0</v>
      </c>
      <c r="T181" s="23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0" t="s">
        <v>243</v>
      </c>
      <c r="AT181" s="240" t="s">
        <v>162</v>
      </c>
      <c r="AU181" s="240" t="s">
        <v>84</v>
      </c>
      <c r="AY181" s="18" t="s">
        <v>160</v>
      </c>
      <c r="BE181" s="241">
        <f>IF(N181="základní",J181,0)</f>
        <v>0</v>
      </c>
      <c r="BF181" s="241">
        <f>IF(N181="snížená",J181,0)</f>
        <v>0</v>
      </c>
      <c r="BG181" s="241">
        <f>IF(N181="zákl. přenesená",J181,0)</f>
        <v>0</v>
      </c>
      <c r="BH181" s="241">
        <f>IF(N181="sníž. přenesená",J181,0)</f>
        <v>0</v>
      </c>
      <c r="BI181" s="241">
        <f>IF(N181="nulová",J181,0)</f>
        <v>0</v>
      </c>
      <c r="BJ181" s="18" t="s">
        <v>82</v>
      </c>
      <c r="BK181" s="241">
        <f>ROUND(I181*H181,2)</f>
        <v>0</v>
      </c>
      <c r="BL181" s="18" t="s">
        <v>243</v>
      </c>
      <c r="BM181" s="240" t="s">
        <v>1766</v>
      </c>
    </row>
    <row r="182" s="2" customFormat="1" ht="16.5" customHeight="1">
      <c r="A182" s="39"/>
      <c r="B182" s="40"/>
      <c r="C182" s="229" t="s">
        <v>452</v>
      </c>
      <c r="D182" s="229" t="s">
        <v>162</v>
      </c>
      <c r="E182" s="230" t="s">
        <v>1767</v>
      </c>
      <c r="F182" s="231" t="s">
        <v>1765</v>
      </c>
      <c r="G182" s="232" t="s">
        <v>279</v>
      </c>
      <c r="H182" s="233">
        <v>9</v>
      </c>
      <c r="I182" s="234"/>
      <c r="J182" s="235">
        <f>ROUND(I182*H182,2)</f>
        <v>0</v>
      </c>
      <c r="K182" s="231" t="s">
        <v>19</v>
      </c>
      <c r="L182" s="45"/>
      <c r="M182" s="236" t="s">
        <v>19</v>
      </c>
      <c r="N182" s="237" t="s">
        <v>46</v>
      </c>
      <c r="O182" s="85"/>
      <c r="P182" s="238">
        <f>O182*H182</f>
        <v>0</v>
      </c>
      <c r="Q182" s="238">
        <v>0</v>
      </c>
      <c r="R182" s="238">
        <f>Q182*H182</f>
        <v>0</v>
      </c>
      <c r="S182" s="238">
        <v>0</v>
      </c>
      <c r="T182" s="23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0" t="s">
        <v>243</v>
      </c>
      <c r="AT182" s="240" t="s">
        <v>162</v>
      </c>
      <c r="AU182" s="240" t="s">
        <v>84</v>
      </c>
      <c r="AY182" s="18" t="s">
        <v>160</v>
      </c>
      <c r="BE182" s="241">
        <f>IF(N182="základní",J182,0)</f>
        <v>0</v>
      </c>
      <c r="BF182" s="241">
        <f>IF(N182="snížená",J182,0)</f>
        <v>0</v>
      </c>
      <c r="BG182" s="241">
        <f>IF(N182="zákl. přenesená",J182,0)</f>
        <v>0</v>
      </c>
      <c r="BH182" s="241">
        <f>IF(N182="sníž. přenesená",J182,0)</f>
        <v>0</v>
      </c>
      <c r="BI182" s="241">
        <f>IF(N182="nulová",J182,0)</f>
        <v>0</v>
      </c>
      <c r="BJ182" s="18" t="s">
        <v>82</v>
      </c>
      <c r="BK182" s="241">
        <f>ROUND(I182*H182,2)</f>
        <v>0</v>
      </c>
      <c r="BL182" s="18" t="s">
        <v>243</v>
      </c>
      <c r="BM182" s="240" t="s">
        <v>1768</v>
      </c>
    </row>
    <row r="183" s="2" customFormat="1" ht="16.5" customHeight="1">
      <c r="A183" s="39"/>
      <c r="B183" s="40"/>
      <c r="C183" s="229" t="s">
        <v>457</v>
      </c>
      <c r="D183" s="229" t="s">
        <v>162</v>
      </c>
      <c r="E183" s="230" t="s">
        <v>1769</v>
      </c>
      <c r="F183" s="231" t="s">
        <v>1765</v>
      </c>
      <c r="G183" s="232" t="s">
        <v>279</v>
      </c>
      <c r="H183" s="233">
        <v>15</v>
      </c>
      <c r="I183" s="234"/>
      <c r="J183" s="235">
        <f>ROUND(I183*H183,2)</f>
        <v>0</v>
      </c>
      <c r="K183" s="231" t="s">
        <v>19</v>
      </c>
      <c r="L183" s="45"/>
      <c r="M183" s="236" t="s">
        <v>19</v>
      </c>
      <c r="N183" s="237" t="s">
        <v>46</v>
      </c>
      <c r="O183" s="85"/>
      <c r="P183" s="238">
        <f>O183*H183</f>
        <v>0</v>
      </c>
      <c r="Q183" s="238">
        <v>0</v>
      </c>
      <c r="R183" s="238">
        <f>Q183*H183</f>
        <v>0</v>
      </c>
      <c r="S183" s="238">
        <v>0</v>
      </c>
      <c r="T183" s="23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0" t="s">
        <v>243</v>
      </c>
      <c r="AT183" s="240" t="s">
        <v>162</v>
      </c>
      <c r="AU183" s="240" t="s">
        <v>84</v>
      </c>
      <c r="AY183" s="18" t="s">
        <v>160</v>
      </c>
      <c r="BE183" s="241">
        <f>IF(N183="základní",J183,0)</f>
        <v>0</v>
      </c>
      <c r="BF183" s="241">
        <f>IF(N183="snížená",J183,0)</f>
        <v>0</v>
      </c>
      <c r="BG183" s="241">
        <f>IF(N183="zákl. přenesená",J183,0)</f>
        <v>0</v>
      </c>
      <c r="BH183" s="241">
        <f>IF(N183="sníž. přenesená",J183,0)</f>
        <v>0</v>
      </c>
      <c r="BI183" s="241">
        <f>IF(N183="nulová",J183,0)</f>
        <v>0</v>
      </c>
      <c r="BJ183" s="18" t="s">
        <v>82</v>
      </c>
      <c r="BK183" s="241">
        <f>ROUND(I183*H183,2)</f>
        <v>0</v>
      </c>
      <c r="BL183" s="18" t="s">
        <v>243</v>
      </c>
      <c r="BM183" s="240" t="s">
        <v>1770</v>
      </c>
    </row>
    <row r="184" s="2" customFormat="1" ht="16.5" customHeight="1">
      <c r="A184" s="39"/>
      <c r="B184" s="40"/>
      <c r="C184" s="229" t="s">
        <v>462</v>
      </c>
      <c r="D184" s="229" t="s">
        <v>162</v>
      </c>
      <c r="E184" s="230" t="s">
        <v>1771</v>
      </c>
      <c r="F184" s="231" t="s">
        <v>1772</v>
      </c>
      <c r="G184" s="232" t="s">
        <v>236</v>
      </c>
      <c r="H184" s="233">
        <v>19</v>
      </c>
      <c r="I184" s="234"/>
      <c r="J184" s="235">
        <f>ROUND(I184*H184,2)</f>
        <v>0</v>
      </c>
      <c r="K184" s="231" t="s">
        <v>19</v>
      </c>
      <c r="L184" s="45"/>
      <c r="M184" s="236" t="s">
        <v>19</v>
      </c>
      <c r="N184" s="237" t="s">
        <v>46</v>
      </c>
      <c r="O184" s="85"/>
      <c r="P184" s="238">
        <f>O184*H184</f>
        <v>0</v>
      </c>
      <c r="Q184" s="238">
        <v>0</v>
      </c>
      <c r="R184" s="238">
        <f>Q184*H184</f>
        <v>0</v>
      </c>
      <c r="S184" s="238">
        <v>0</v>
      </c>
      <c r="T184" s="23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0" t="s">
        <v>243</v>
      </c>
      <c r="AT184" s="240" t="s">
        <v>162</v>
      </c>
      <c r="AU184" s="240" t="s">
        <v>84</v>
      </c>
      <c r="AY184" s="18" t="s">
        <v>160</v>
      </c>
      <c r="BE184" s="241">
        <f>IF(N184="základní",J184,0)</f>
        <v>0</v>
      </c>
      <c r="BF184" s="241">
        <f>IF(N184="snížená",J184,0)</f>
        <v>0</v>
      </c>
      <c r="BG184" s="241">
        <f>IF(N184="zákl. přenesená",J184,0)</f>
        <v>0</v>
      </c>
      <c r="BH184" s="241">
        <f>IF(N184="sníž. přenesená",J184,0)</f>
        <v>0</v>
      </c>
      <c r="BI184" s="241">
        <f>IF(N184="nulová",J184,0)</f>
        <v>0</v>
      </c>
      <c r="BJ184" s="18" t="s">
        <v>82</v>
      </c>
      <c r="BK184" s="241">
        <f>ROUND(I184*H184,2)</f>
        <v>0</v>
      </c>
      <c r="BL184" s="18" t="s">
        <v>243</v>
      </c>
      <c r="BM184" s="240" t="s">
        <v>1773</v>
      </c>
    </row>
    <row r="185" s="2" customFormat="1" ht="16.5" customHeight="1">
      <c r="A185" s="39"/>
      <c r="B185" s="40"/>
      <c r="C185" s="229" t="s">
        <v>472</v>
      </c>
      <c r="D185" s="229" t="s">
        <v>162</v>
      </c>
      <c r="E185" s="230" t="s">
        <v>1774</v>
      </c>
      <c r="F185" s="231" t="s">
        <v>1775</v>
      </c>
      <c r="G185" s="232" t="s">
        <v>236</v>
      </c>
      <c r="H185" s="233">
        <v>2</v>
      </c>
      <c r="I185" s="234"/>
      <c r="J185" s="235">
        <f>ROUND(I185*H185,2)</f>
        <v>0</v>
      </c>
      <c r="K185" s="231" t="s">
        <v>19</v>
      </c>
      <c r="L185" s="45"/>
      <c r="M185" s="236" t="s">
        <v>19</v>
      </c>
      <c r="N185" s="237" t="s">
        <v>46</v>
      </c>
      <c r="O185" s="85"/>
      <c r="P185" s="238">
        <f>O185*H185</f>
        <v>0</v>
      </c>
      <c r="Q185" s="238">
        <v>0</v>
      </c>
      <c r="R185" s="238">
        <f>Q185*H185</f>
        <v>0</v>
      </c>
      <c r="S185" s="238">
        <v>0</v>
      </c>
      <c r="T185" s="23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0" t="s">
        <v>243</v>
      </c>
      <c r="AT185" s="240" t="s">
        <v>162</v>
      </c>
      <c r="AU185" s="240" t="s">
        <v>84</v>
      </c>
      <c r="AY185" s="18" t="s">
        <v>160</v>
      </c>
      <c r="BE185" s="241">
        <f>IF(N185="základní",J185,0)</f>
        <v>0</v>
      </c>
      <c r="BF185" s="241">
        <f>IF(N185="snížená",J185,0)</f>
        <v>0</v>
      </c>
      <c r="BG185" s="241">
        <f>IF(N185="zákl. přenesená",J185,0)</f>
        <v>0</v>
      </c>
      <c r="BH185" s="241">
        <f>IF(N185="sníž. přenesená",J185,0)</f>
        <v>0</v>
      </c>
      <c r="BI185" s="241">
        <f>IF(N185="nulová",J185,0)</f>
        <v>0</v>
      </c>
      <c r="BJ185" s="18" t="s">
        <v>82</v>
      </c>
      <c r="BK185" s="241">
        <f>ROUND(I185*H185,2)</f>
        <v>0</v>
      </c>
      <c r="BL185" s="18" t="s">
        <v>243</v>
      </c>
      <c r="BM185" s="240" t="s">
        <v>1776</v>
      </c>
    </row>
    <row r="186" s="2" customFormat="1" ht="16.5" customHeight="1">
      <c r="A186" s="39"/>
      <c r="B186" s="40"/>
      <c r="C186" s="229" t="s">
        <v>477</v>
      </c>
      <c r="D186" s="229" t="s">
        <v>162</v>
      </c>
      <c r="E186" s="230" t="s">
        <v>1777</v>
      </c>
      <c r="F186" s="231" t="s">
        <v>1778</v>
      </c>
      <c r="G186" s="232" t="s">
        <v>236</v>
      </c>
      <c r="H186" s="233">
        <v>4</v>
      </c>
      <c r="I186" s="234"/>
      <c r="J186" s="235">
        <f>ROUND(I186*H186,2)</f>
        <v>0</v>
      </c>
      <c r="K186" s="231" t="s">
        <v>19</v>
      </c>
      <c r="L186" s="45"/>
      <c r="M186" s="236" t="s">
        <v>19</v>
      </c>
      <c r="N186" s="237" t="s">
        <v>46</v>
      </c>
      <c r="O186" s="85"/>
      <c r="P186" s="238">
        <f>O186*H186</f>
        <v>0</v>
      </c>
      <c r="Q186" s="238">
        <v>0</v>
      </c>
      <c r="R186" s="238">
        <f>Q186*H186</f>
        <v>0</v>
      </c>
      <c r="S186" s="238">
        <v>0</v>
      </c>
      <c r="T186" s="23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0" t="s">
        <v>243</v>
      </c>
      <c r="AT186" s="240" t="s">
        <v>162</v>
      </c>
      <c r="AU186" s="240" t="s">
        <v>84</v>
      </c>
      <c r="AY186" s="18" t="s">
        <v>160</v>
      </c>
      <c r="BE186" s="241">
        <f>IF(N186="základní",J186,0)</f>
        <v>0</v>
      </c>
      <c r="BF186" s="241">
        <f>IF(N186="snížená",J186,0)</f>
        <v>0</v>
      </c>
      <c r="BG186" s="241">
        <f>IF(N186="zákl. přenesená",J186,0)</f>
        <v>0</v>
      </c>
      <c r="BH186" s="241">
        <f>IF(N186="sníž. přenesená",J186,0)</f>
        <v>0</v>
      </c>
      <c r="BI186" s="241">
        <f>IF(N186="nulová",J186,0)</f>
        <v>0</v>
      </c>
      <c r="BJ186" s="18" t="s">
        <v>82</v>
      </c>
      <c r="BK186" s="241">
        <f>ROUND(I186*H186,2)</f>
        <v>0</v>
      </c>
      <c r="BL186" s="18" t="s">
        <v>243</v>
      </c>
      <c r="BM186" s="240" t="s">
        <v>1779</v>
      </c>
    </row>
    <row r="187" s="2" customFormat="1" ht="16.5" customHeight="1">
      <c r="A187" s="39"/>
      <c r="B187" s="40"/>
      <c r="C187" s="229" t="s">
        <v>484</v>
      </c>
      <c r="D187" s="229" t="s">
        <v>162</v>
      </c>
      <c r="E187" s="230" t="s">
        <v>1780</v>
      </c>
      <c r="F187" s="231" t="s">
        <v>1781</v>
      </c>
      <c r="G187" s="232" t="s">
        <v>236</v>
      </c>
      <c r="H187" s="233">
        <v>11</v>
      </c>
      <c r="I187" s="234"/>
      <c r="J187" s="235">
        <f>ROUND(I187*H187,2)</f>
        <v>0</v>
      </c>
      <c r="K187" s="231" t="s">
        <v>19</v>
      </c>
      <c r="L187" s="45"/>
      <c r="M187" s="236" t="s">
        <v>19</v>
      </c>
      <c r="N187" s="237" t="s">
        <v>46</v>
      </c>
      <c r="O187" s="85"/>
      <c r="P187" s="238">
        <f>O187*H187</f>
        <v>0</v>
      </c>
      <c r="Q187" s="238">
        <v>0</v>
      </c>
      <c r="R187" s="238">
        <f>Q187*H187</f>
        <v>0</v>
      </c>
      <c r="S187" s="238">
        <v>0</v>
      </c>
      <c r="T187" s="23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0" t="s">
        <v>243</v>
      </c>
      <c r="AT187" s="240" t="s">
        <v>162</v>
      </c>
      <c r="AU187" s="240" t="s">
        <v>84</v>
      </c>
      <c r="AY187" s="18" t="s">
        <v>160</v>
      </c>
      <c r="BE187" s="241">
        <f>IF(N187="základní",J187,0)</f>
        <v>0</v>
      </c>
      <c r="BF187" s="241">
        <f>IF(N187="snížená",J187,0)</f>
        <v>0</v>
      </c>
      <c r="BG187" s="241">
        <f>IF(N187="zákl. přenesená",J187,0)</f>
        <v>0</v>
      </c>
      <c r="BH187" s="241">
        <f>IF(N187="sníž. přenesená",J187,0)</f>
        <v>0</v>
      </c>
      <c r="BI187" s="241">
        <f>IF(N187="nulová",J187,0)</f>
        <v>0</v>
      </c>
      <c r="BJ187" s="18" t="s">
        <v>82</v>
      </c>
      <c r="BK187" s="241">
        <f>ROUND(I187*H187,2)</f>
        <v>0</v>
      </c>
      <c r="BL187" s="18" t="s">
        <v>243</v>
      </c>
      <c r="BM187" s="240" t="s">
        <v>1782</v>
      </c>
    </row>
    <row r="188" s="2" customFormat="1" ht="16.5" customHeight="1">
      <c r="A188" s="39"/>
      <c r="B188" s="40"/>
      <c r="C188" s="229" t="s">
        <v>493</v>
      </c>
      <c r="D188" s="229" t="s">
        <v>162</v>
      </c>
      <c r="E188" s="230" t="s">
        <v>1783</v>
      </c>
      <c r="F188" s="231" t="s">
        <v>1784</v>
      </c>
      <c r="G188" s="232" t="s">
        <v>1785</v>
      </c>
      <c r="H188" s="233">
        <v>1</v>
      </c>
      <c r="I188" s="234"/>
      <c r="J188" s="235">
        <f>ROUND(I188*H188,2)</f>
        <v>0</v>
      </c>
      <c r="K188" s="231" t="s">
        <v>19</v>
      </c>
      <c r="L188" s="45"/>
      <c r="M188" s="236" t="s">
        <v>19</v>
      </c>
      <c r="N188" s="237" t="s">
        <v>46</v>
      </c>
      <c r="O188" s="85"/>
      <c r="P188" s="238">
        <f>O188*H188</f>
        <v>0</v>
      </c>
      <c r="Q188" s="238">
        <v>0</v>
      </c>
      <c r="R188" s="238">
        <f>Q188*H188</f>
        <v>0</v>
      </c>
      <c r="S188" s="238">
        <v>0</v>
      </c>
      <c r="T188" s="23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0" t="s">
        <v>243</v>
      </c>
      <c r="AT188" s="240" t="s">
        <v>162</v>
      </c>
      <c r="AU188" s="240" t="s">
        <v>84</v>
      </c>
      <c r="AY188" s="18" t="s">
        <v>160</v>
      </c>
      <c r="BE188" s="241">
        <f>IF(N188="základní",J188,0)</f>
        <v>0</v>
      </c>
      <c r="BF188" s="241">
        <f>IF(N188="snížená",J188,0)</f>
        <v>0</v>
      </c>
      <c r="BG188" s="241">
        <f>IF(N188="zákl. přenesená",J188,0)</f>
        <v>0</v>
      </c>
      <c r="BH188" s="241">
        <f>IF(N188="sníž. přenesená",J188,0)</f>
        <v>0</v>
      </c>
      <c r="BI188" s="241">
        <f>IF(N188="nulová",J188,0)</f>
        <v>0</v>
      </c>
      <c r="BJ188" s="18" t="s">
        <v>82</v>
      </c>
      <c r="BK188" s="241">
        <f>ROUND(I188*H188,2)</f>
        <v>0</v>
      </c>
      <c r="BL188" s="18" t="s">
        <v>243</v>
      </c>
      <c r="BM188" s="240" t="s">
        <v>1786</v>
      </c>
    </row>
    <row r="189" s="2" customFormat="1" ht="16.5" customHeight="1">
      <c r="A189" s="39"/>
      <c r="B189" s="40"/>
      <c r="C189" s="229" t="s">
        <v>506</v>
      </c>
      <c r="D189" s="229" t="s">
        <v>162</v>
      </c>
      <c r="E189" s="230" t="s">
        <v>1787</v>
      </c>
      <c r="F189" s="231" t="s">
        <v>1788</v>
      </c>
      <c r="G189" s="232" t="s">
        <v>236</v>
      </c>
      <c r="H189" s="233">
        <v>1</v>
      </c>
      <c r="I189" s="234"/>
      <c r="J189" s="235">
        <f>ROUND(I189*H189,2)</f>
        <v>0</v>
      </c>
      <c r="K189" s="231" t="s">
        <v>19</v>
      </c>
      <c r="L189" s="45"/>
      <c r="M189" s="236" t="s">
        <v>19</v>
      </c>
      <c r="N189" s="237" t="s">
        <v>46</v>
      </c>
      <c r="O189" s="85"/>
      <c r="P189" s="238">
        <f>O189*H189</f>
        <v>0</v>
      </c>
      <c r="Q189" s="238">
        <v>0</v>
      </c>
      <c r="R189" s="238">
        <f>Q189*H189</f>
        <v>0</v>
      </c>
      <c r="S189" s="238">
        <v>0</v>
      </c>
      <c r="T189" s="23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0" t="s">
        <v>243</v>
      </c>
      <c r="AT189" s="240" t="s">
        <v>162</v>
      </c>
      <c r="AU189" s="240" t="s">
        <v>84</v>
      </c>
      <c r="AY189" s="18" t="s">
        <v>160</v>
      </c>
      <c r="BE189" s="241">
        <f>IF(N189="základní",J189,0)</f>
        <v>0</v>
      </c>
      <c r="BF189" s="241">
        <f>IF(N189="snížená",J189,0)</f>
        <v>0</v>
      </c>
      <c r="BG189" s="241">
        <f>IF(N189="zákl. přenesená",J189,0)</f>
        <v>0</v>
      </c>
      <c r="BH189" s="241">
        <f>IF(N189="sníž. přenesená",J189,0)</f>
        <v>0</v>
      </c>
      <c r="BI189" s="241">
        <f>IF(N189="nulová",J189,0)</f>
        <v>0</v>
      </c>
      <c r="BJ189" s="18" t="s">
        <v>82</v>
      </c>
      <c r="BK189" s="241">
        <f>ROUND(I189*H189,2)</f>
        <v>0</v>
      </c>
      <c r="BL189" s="18" t="s">
        <v>243</v>
      </c>
      <c r="BM189" s="240" t="s">
        <v>1789</v>
      </c>
    </row>
    <row r="190" s="2" customFormat="1" ht="16.5" customHeight="1">
      <c r="A190" s="39"/>
      <c r="B190" s="40"/>
      <c r="C190" s="229" t="s">
        <v>510</v>
      </c>
      <c r="D190" s="229" t="s">
        <v>162</v>
      </c>
      <c r="E190" s="230" t="s">
        <v>1790</v>
      </c>
      <c r="F190" s="231" t="s">
        <v>1791</v>
      </c>
      <c r="G190" s="232" t="s">
        <v>236</v>
      </c>
      <c r="H190" s="233">
        <v>2</v>
      </c>
      <c r="I190" s="234"/>
      <c r="J190" s="235">
        <f>ROUND(I190*H190,2)</f>
        <v>0</v>
      </c>
      <c r="K190" s="231" t="s">
        <v>19</v>
      </c>
      <c r="L190" s="45"/>
      <c r="M190" s="236" t="s">
        <v>19</v>
      </c>
      <c r="N190" s="237" t="s">
        <v>46</v>
      </c>
      <c r="O190" s="85"/>
      <c r="P190" s="238">
        <f>O190*H190</f>
        <v>0</v>
      </c>
      <c r="Q190" s="238">
        <v>0</v>
      </c>
      <c r="R190" s="238">
        <f>Q190*H190</f>
        <v>0</v>
      </c>
      <c r="S190" s="238">
        <v>0</v>
      </c>
      <c r="T190" s="23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0" t="s">
        <v>243</v>
      </c>
      <c r="AT190" s="240" t="s">
        <v>162</v>
      </c>
      <c r="AU190" s="240" t="s">
        <v>84</v>
      </c>
      <c r="AY190" s="18" t="s">
        <v>160</v>
      </c>
      <c r="BE190" s="241">
        <f>IF(N190="základní",J190,0)</f>
        <v>0</v>
      </c>
      <c r="BF190" s="241">
        <f>IF(N190="snížená",J190,0)</f>
        <v>0</v>
      </c>
      <c r="BG190" s="241">
        <f>IF(N190="zákl. přenesená",J190,0)</f>
        <v>0</v>
      </c>
      <c r="BH190" s="241">
        <f>IF(N190="sníž. přenesená",J190,0)</f>
        <v>0</v>
      </c>
      <c r="BI190" s="241">
        <f>IF(N190="nulová",J190,0)</f>
        <v>0</v>
      </c>
      <c r="BJ190" s="18" t="s">
        <v>82</v>
      </c>
      <c r="BK190" s="241">
        <f>ROUND(I190*H190,2)</f>
        <v>0</v>
      </c>
      <c r="BL190" s="18" t="s">
        <v>243</v>
      </c>
      <c r="BM190" s="240" t="s">
        <v>1792</v>
      </c>
    </row>
    <row r="191" s="2" customFormat="1" ht="16.5" customHeight="1">
      <c r="A191" s="39"/>
      <c r="B191" s="40"/>
      <c r="C191" s="229" t="s">
        <v>520</v>
      </c>
      <c r="D191" s="229" t="s">
        <v>162</v>
      </c>
      <c r="E191" s="230" t="s">
        <v>1793</v>
      </c>
      <c r="F191" s="231" t="s">
        <v>1794</v>
      </c>
      <c r="G191" s="232" t="s">
        <v>236</v>
      </c>
      <c r="H191" s="233">
        <v>1</v>
      </c>
      <c r="I191" s="234"/>
      <c r="J191" s="235">
        <f>ROUND(I191*H191,2)</f>
        <v>0</v>
      </c>
      <c r="K191" s="231" t="s">
        <v>19</v>
      </c>
      <c r="L191" s="45"/>
      <c r="M191" s="236" t="s">
        <v>19</v>
      </c>
      <c r="N191" s="237" t="s">
        <v>46</v>
      </c>
      <c r="O191" s="85"/>
      <c r="P191" s="238">
        <f>O191*H191</f>
        <v>0</v>
      </c>
      <c r="Q191" s="238">
        <v>0</v>
      </c>
      <c r="R191" s="238">
        <f>Q191*H191</f>
        <v>0</v>
      </c>
      <c r="S191" s="238">
        <v>0</v>
      </c>
      <c r="T191" s="23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0" t="s">
        <v>243</v>
      </c>
      <c r="AT191" s="240" t="s">
        <v>162</v>
      </c>
      <c r="AU191" s="240" t="s">
        <v>84</v>
      </c>
      <c r="AY191" s="18" t="s">
        <v>160</v>
      </c>
      <c r="BE191" s="241">
        <f>IF(N191="základní",J191,0)</f>
        <v>0</v>
      </c>
      <c r="BF191" s="241">
        <f>IF(N191="snížená",J191,0)</f>
        <v>0</v>
      </c>
      <c r="BG191" s="241">
        <f>IF(N191="zákl. přenesená",J191,0)</f>
        <v>0</v>
      </c>
      <c r="BH191" s="241">
        <f>IF(N191="sníž. přenesená",J191,0)</f>
        <v>0</v>
      </c>
      <c r="BI191" s="241">
        <f>IF(N191="nulová",J191,0)</f>
        <v>0</v>
      </c>
      <c r="BJ191" s="18" t="s">
        <v>82</v>
      </c>
      <c r="BK191" s="241">
        <f>ROUND(I191*H191,2)</f>
        <v>0</v>
      </c>
      <c r="BL191" s="18" t="s">
        <v>243</v>
      </c>
      <c r="BM191" s="240" t="s">
        <v>1795</v>
      </c>
    </row>
    <row r="192" s="2" customFormat="1" ht="16.5" customHeight="1">
      <c r="A192" s="39"/>
      <c r="B192" s="40"/>
      <c r="C192" s="229" t="s">
        <v>534</v>
      </c>
      <c r="D192" s="229" t="s">
        <v>162</v>
      </c>
      <c r="E192" s="230" t="s">
        <v>1796</v>
      </c>
      <c r="F192" s="231" t="s">
        <v>1797</v>
      </c>
      <c r="G192" s="232" t="s">
        <v>236</v>
      </c>
      <c r="H192" s="233">
        <v>1</v>
      </c>
      <c r="I192" s="234"/>
      <c r="J192" s="235">
        <f>ROUND(I192*H192,2)</f>
        <v>0</v>
      </c>
      <c r="K192" s="231" t="s">
        <v>19</v>
      </c>
      <c r="L192" s="45"/>
      <c r="M192" s="236" t="s">
        <v>19</v>
      </c>
      <c r="N192" s="237" t="s">
        <v>46</v>
      </c>
      <c r="O192" s="85"/>
      <c r="P192" s="238">
        <f>O192*H192</f>
        <v>0</v>
      </c>
      <c r="Q192" s="238">
        <v>0</v>
      </c>
      <c r="R192" s="238">
        <f>Q192*H192</f>
        <v>0</v>
      </c>
      <c r="S192" s="238">
        <v>0</v>
      </c>
      <c r="T192" s="23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0" t="s">
        <v>243</v>
      </c>
      <c r="AT192" s="240" t="s">
        <v>162</v>
      </c>
      <c r="AU192" s="240" t="s">
        <v>84</v>
      </c>
      <c r="AY192" s="18" t="s">
        <v>160</v>
      </c>
      <c r="BE192" s="241">
        <f>IF(N192="základní",J192,0)</f>
        <v>0</v>
      </c>
      <c r="BF192" s="241">
        <f>IF(N192="snížená",J192,0)</f>
        <v>0</v>
      </c>
      <c r="BG192" s="241">
        <f>IF(N192="zákl. přenesená",J192,0)</f>
        <v>0</v>
      </c>
      <c r="BH192" s="241">
        <f>IF(N192="sníž. přenesená",J192,0)</f>
        <v>0</v>
      </c>
      <c r="BI192" s="241">
        <f>IF(N192="nulová",J192,0)</f>
        <v>0</v>
      </c>
      <c r="BJ192" s="18" t="s">
        <v>82</v>
      </c>
      <c r="BK192" s="241">
        <f>ROUND(I192*H192,2)</f>
        <v>0</v>
      </c>
      <c r="BL192" s="18" t="s">
        <v>243</v>
      </c>
      <c r="BM192" s="240" t="s">
        <v>1798</v>
      </c>
    </row>
    <row r="193" s="2" customFormat="1" ht="16.5" customHeight="1">
      <c r="A193" s="39"/>
      <c r="B193" s="40"/>
      <c r="C193" s="229" t="s">
        <v>541</v>
      </c>
      <c r="D193" s="229" t="s">
        <v>162</v>
      </c>
      <c r="E193" s="230" t="s">
        <v>1799</v>
      </c>
      <c r="F193" s="231" t="s">
        <v>1800</v>
      </c>
      <c r="G193" s="232" t="s">
        <v>236</v>
      </c>
      <c r="H193" s="233">
        <v>1</v>
      </c>
      <c r="I193" s="234"/>
      <c r="J193" s="235">
        <f>ROUND(I193*H193,2)</f>
        <v>0</v>
      </c>
      <c r="K193" s="231" t="s">
        <v>19</v>
      </c>
      <c r="L193" s="45"/>
      <c r="M193" s="236" t="s">
        <v>19</v>
      </c>
      <c r="N193" s="237" t="s">
        <v>46</v>
      </c>
      <c r="O193" s="85"/>
      <c r="P193" s="238">
        <f>O193*H193</f>
        <v>0</v>
      </c>
      <c r="Q193" s="238">
        <v>0</v>
      </c>
      <c r="R193" s="238">
        <f>Q193*H193</f>
        <v>0</v>
      </c>
      <c r="S193" s="238">
        <v>0</v>
      </c>
      <c r="T193" s="23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0" t="s">
        <v>243</v>
      </c>
      <c r="AT193" s="240" t="s">
        <v>162</v>
      </c>
      <c r="AU193" s="240" t="s">
        <v>84</v>
      </c>
      <c r="AY193" s="18" t="s">
        <v>160</v>
      </c>
      <c r="BE193" s="241">
        <f>IF(N193="základní",J193,0)</f>
        <v>0</v>
      </c>
      <c r="BF193" s="241">
        <f>IF(N193="snížená",J193,0)</f>
        <v>0</v>
      </c>
      <c r="BG193" s="241">
        <f>IF(N193="zákl. přenesená",J193,0)</f>
        <v>0</v>
      </c>
      <c r="BH193" s="241">
        <f>IF(N193="sníž. přenesená",J193,0)</f>
        <v>0</v>
      </c>
      <c r="BI193" s="241">
        <f>IF(N193="nulová",J193,0)</f>
        <v>0</v>
      </c>
      <c r="BJ193" s="18" t="s">
        <v>82</v>
      </c>
      <c r="BK193" s="241">
        <f>ROUND(I193*H193,2)</f>
        <v>0</v>
      </c>
      <c r="BL193" s="18" t="s">
        <v>243</v>
      </c>
      <c r="BM193" s="240" t="s">
        <v>1801</v>
      </c>
    </row>
    <row r="194" s="2" customFormat="1" ht="16.5" customHeight="1">
      <c r="A194" s="39"/>
      <c r="B194" s="40"/>
      <c r="C194" s="229" t="s">
        <v>545</v>
      </c>
      <c r="D194" s="229" t="s">
        <v>162</v>
      </c>
      <c r="E194" s="230" t="s">
        <v>1802</v>
      </c>
      <c r="F194" s="231" t="s">
        <v>1803</v>
      </c>
      <c r="G194" s="232" t="s">
        <v>236</v>
      </c>
      <c r="H194" s="233">
        <v>1</v>
      </c>
      <c r="I194" s="234"/>
      <c r="J194" s="235">
        <f>ROUND(I194*H194,2)</f>
        <v>0</v>
      </c>
      <c r="K194" s="231" t="s">
        <v>19</v>
      </c>
      <c r="L194" s="45"/>
      <c r="M194" s="236" t="s">
        <v>19</v>
      </c>
      <c r="N194" s="237" t="s">
        <v>46</v>
      </c>
      <c r="O194" s="85"/>
      <c r="P194" s="238">
        <f>O194*H194</f>
        <v>0</v>
      </c>
      <c r="Q194" s="238">
        <v>0</v>
      </c>
      <c r="R194" s="238">
        <f>Q194*H194</f>
        <v>0</v>
      </c>
      <c r="S194" s="238">
        <v>0</v>
      </c>
      <c r="T194" s="23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0" t="s">
        <v>243</v>
      </c>
      <c r="AT194" s="240" t="s">
        <v>162</v>
      </c>
      <c r="AU194" s="240" t="s">
        <v>84</v>
      </c>
      <c r="AY194" s="18" t="s">
        <v>160</v>
      </c>
      <c r="BE194" s="241">
        <f>IF(N194="základní",J194,0)</f>
        <v>0</v>
      </c>
      <c r="BF194" s="241">
        <f>IF(N194="snížená",J194,0)</f>
        <v>0</v>
      </c>
      <c r="BG194" s="241">
        <f>IF(N194="zákl. přenesená",J194,0)</f>
        <v>0</v>
      </c>
      <c r="BH194" s="241">
        <f>IF(N194="sníž. přenesená",J194,0)</f>
        <v>0</v>
      </c>
      <c r="BI194" s="241">
        <f>IF(N194="nulová",J194,0)</f>
        <v>0</v>
      </c>
      <c r="BJ194" s="18" t="s">
        <v>82</v>
      </c>
      <c r="BK194" s="241">
        <f>ROUND(I194*H194,2)</f>
        <v>0</v>
      </c>
      <c r="BL194" s="18" t="s">
        <v>243</v>
      </c>
      <c r="BM194" s="240" t="s">
        <v>1804</v>
      </c>
    </row>
    <row r="195" s="2" customFormat="1" ht="16.5" customHeight="1">
      <c r="A195" s="39"/>
      <c r="B195" s="40"/>
      <c r="C195" s="229" t="s">
        <v>549</v>
      </c>
      <c r="D195" s="229" t="s">
        <v>162</v>
      </c>
      <c r="E195" s="230" t="s">
        <v>1805</v>
      </c>
      <c r="F195" s="231" t="s">
        <v>1806</v>
      </c>
      <c r="G195" s="232" t="s">
        <v>279</v>
      </c>
      <c r="H195" s="233">
        <v>128</v>
      </c>
      <c r="I195" s="234"/>
      <c r="J195" s="235">
        <f>ROUND(I195*H195,2)</f>
        <v>0</v>
      </c>
      <c r="K195" s="231" t="s">
        <v>19</v>
      </c>
      <c r="L195" s="45"/>
      <c r="M195" s="236" t="s">
        <v>19</v>
      </c>
      <c r="N195" s="237" t="s">
        <v>46</v>
      </c>
      <c r="O195" s="85"/>
      <c r="P195" s="238">
        <f>O195*H195</f>
        <v>0</v>
      </c>
      <c r="Q195" s="238">
        <v>0</v>
      </c>
      <c r="R195" s="238">
        <f>Q195*H195</f>
        <v>0</v>
      </c>
      <c r="S195" s="238">
        <v>0</v>
      </c>
      <c r="T195" s="23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0" t="s">
        <v>243</v>
      </c>
      <c r="AT195" s="240" t="s">
        <v>162</v>
      </c>
      <c r="AU195" s="240" t="s">
        <v>84</v>
      </c>
      <c r="AY195" s="18" t="s">
        <v>160</v>
      </c>
      <c r="BE195" s="241">
        <f>IF(N195="základní",J195,0)</f>
        <v>0</v>
      </c>
      <c r="BF195" s="241">
        <f>IF(N195="snížená",J195,0)</f>
        <v>0</v>
      </c>
      <c r="BG195" s="241">
        <f>IF(N195="zákl. přenesená",J195,0)</f>
        <v>0</v>
      </c>
      <c r="BH195" s="241">
        <f>IF(N195="sníž. přenesená",J195,0)</f>
        <v>0</v>
      </c>
      <c r="BI195" s="241">
        <f>IF(N195="nulová",J195,0)</f>
        <v>0</v>
      </c>
      <c r="BJ195" s="18" t="s">
        <v>82</v>
      </c>
      <c r="BK195" s="241">
        <f>ROUND(I195*H195,2)</f>
        <v>0</v>
      </c>
      <c r="BL195" s="18" t="s">
        <v>243</v>
      </c>
      <c r="BM195" s="240" t="s">
        <v>1807</v>
      </c>
    </row>
    <row r="196" s="2" customFormat="1" ht="16.5" customHeight="1">
      <c r="A196" s="39"/>
      <c r="B196" s="40"/>
      <c r="C196" s="229" t="s">
        <v>556</v>
      </c>
      <c r="D196" s="229" t="s">
        <v>162</v>
      </c>
      <c r="E196" s="230" t="s">
        <v>1808</v>
      </c>
      <c r="F196" s="231" t="s">
        <v>1809</v>
      </c>
      <c r="G196" s="232" t="s">
        <v>279</v>
      </c>
      <c r="H196" s="233">
        <v>128</v>
      </c>
      <c r="I196" s="234"/>
      <c r="J196" s="235">
        <f>ROUND(I196*H196,2)</f>
        <v>0</v>
      </c>
      <c r="K196" s="231" t="s">
        <v>19</v>
      </c>
      <c r="L196" s="45"/>
      <c r="M196" s="236" t="s">
        <v>19</v>
      </c>
      <c r="N196" s="237" t="s">
        <v>46</v>
      </c>
      <c r="O196" s="85"/>
      <c r="P196" s="238">
        <f>O196*H196</f>
        <v>0</v>
      </c>
      <c r="Q196" s="238">
        <v>0</v>
      </c>
      <c r="R196" s="238">
        <f>Q196*H196</f>
        <v>0</v>
      </c>
      <c r="S196" s="238">
        <v>0</v>
      </c>
      <c r="T196" s="23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0" t="s">
        <v>243</v>
      </c>
      <c r="AT196" s="240" t="s">
        <v>162</v>
      </c>
      <c r="AU196" s="240" t="s">
        <v>84</v>
      </c>
      <c r="AY196" s="18" t="s">
        <v>160</v>
      </c>
      <c r="BE196" s="241">
        <f>IF(N196="základní",J196,0)</f>
        <v>0</v>
      </c>
      <c r="BF196" s="241">
        <f>IF(N196="snížená",J196,0)</f>
        <v>0</v>
      </c>
      <c r="BG196" s="241">
        <f>IF(N196="zákl. přenesená",J196,0)</f>
        <v>0</v>
      </c>
      <c r="BH196" s="241">
        <f>IF(N196="sníž. přenesená",J196,0)</f>
        <v>0</v>
      </c>
      <c r="BI196" s="241">
        <f>IF(N196="nulová",J196,0)</f>
        <v>0</v>
      </c>
      <c r="BJ196" s="18" t="s">
        <v>82</v>
      </c>
      <c r="BK196" s="241">
        <f>ROUND(I196*H196,2)</f>
        <v>0</v>
      </c>
      <c r="BL196" s="18" t="s">
        <v>243</v>
      </c>
      <c r="BM196" s="240" t="s">
        <v>1810</v>
      </c>
    </row>
    <row r="197" s="2" customFormat="1" ht="16.5" customHeight="1">
      <c r="A197" s="39"/>
      <c r="B197" s="40"/>
      <c r="C197" s="229" t="s">
        <v>560</v>
      </c>
      <c r="D197" s="229" t="s">
        <v>162</v>
      </c>
      <c r="E197" s="230" t="s">
        <v>1811</v>
      </c>
      <c r="F197" s="231" t="s">
        <v>1812</v>
      </c>
      <c r="G197" s="232" t="s">
        <v>197</v>
      </c>
      <c r="H197" s="233">
        <v>0.16</v>
      </c>
      <c r="I197" s="234"/>
      <c r="J197" s="235">
        <f>ROUND(I197*H197,2)</f>
        <v>0</v>
      </c>
      <c r="K197" s="231" t="s">
        <v>19</v>
      </c>
      <c r="L197" s="45"/>
      <c r="M197" s="236" t="s">
        <v>19</v>
      </c>
      <c r="N197" s="237" t="s">
        <v>46</v>
      </c>
      <c r="O197" s="85"/>
      <c r="P197" s="238">
        <f>O197*H197</f>
        <v>0</v>
      </c>
      <c r="Q197" s="238">
        <v>0</v>
      </c>
      <c r="R197" s="238">
        <f>Q197*H197</f>
        <v>0</v>
      </c>
      <c r="S197" s="238">
        <v>0</v>
      </c>
      <c r="T197" s="23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0" t="s">
        <v>243</v>
      </c>
      <c r="AT197" s="240" t="s">
        <v>162</v>
      </c>
      <c r="AU197" s="240" t="s">
        <v>84</v>
      </c>
      <c r="AY197" s="18" t="s">
        <v>160</v>
      </c>
      <c r="BE197" s="241">
        <f>IF(N197="základní",J197,0)</f>
        <v>0</v>
      </c>
      <c r="BF197" s="241">
        <f>IF(N197="snížená",J197,0)</f>
        <v>0</v>
      </c>
      <c r="BG197" s="241">
        <f>IF(N197="zákl. přenesená",J197,0)</f>
        <v>0</v>
      </c>
      <c r="BH197" s="241">
        <f>IF(N197="sníž. přenesená",J197,0)</f>
        <v>0</v>
      </c>
      <c r="BI197" s="241">
        <f>IF(N197="nulová",J197,0)</f>
        <v>0</v>
      </c>
      <c r="BJ197" s="18" t="s">
        <v>82</v>
      </c>
      <c r="BK197" s="241">
        <f>ROUND(I197*H197,2)</f>
        <v>0</v>
      </c>
      <c r="BL197" s="18" t="s">
        <v>243</v>
      </c>
      <c r="BM197" s="240" t="s">
        <v>1813</v>
      </c>
    </row>
    <row r="198" s="12" customFormat="1" ht="22.8" customHeight="1">
      <c r="A198" s="12"/>
      <c r="B198" s="213"/>
      <c r="C198" s="214"/>
      <c r="D198" s="215" t="s">
        <v>74</v>
      </c>
      <c r="E198" s="227" t="s">
        <v>1814</v>
      </c>
      <c r="F198" s="227" t="s">
        <v>1815</v>
      </c>
      <c r="G198" s="214"/>
      <c r="H198" s="214"/>
      <c r="I198" s="217"/>
      <c r="J198" s="228">
        <f>BK198</f>
        <v>0</v>
      </c>
      <c r="K198" s="214"/>
      <c r="L198" s="219"/>
      <c r="M198" s="220"/>
      <c r="N198" s="221"/>
      <c r="O198" s="221"/>
      <c r="P198" s="222">
        <f>SUM(P199:P213)</f>
        <v>0</v>
      </c>
      <c r="Q198" s="221"/>
      <c r="R198" s="222">
        <f>SUM(R199:R213)</f>
        <v>0</v>
      </c>
      <c r="S198" s="221"/>
      <c r="T198" s="223">
        <f>SUM(T199:T213)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24" t="s">
        <v>82</v>
      </c>
      <c r="AT198" s="225" t="s">
        <v>74</v>
      </c>
      <c r="AU198" s="225" t="s">
        <v>82</v>
      </c>
      <c r="AY198" s="224" t="s">
        <v>160</v>
      </c>
      <c r="BK198" s="226">
        <f>SUM(BK199:BK213)</f>
        <v>0</v>
      </c>
    </row>
    <row r="199" s="2" customFormat="1" ht="16.5" customHeight="1">
      <c r="A199" s="39"/>
      <c r="B199" s="40"/>
      <c r="C199" s="229" t="s">
        <v>566</v>
      </c>
      <c r="D199" s="229" t="s">
        <v>162</v>
      </c>
      <c r="E199" s="230" t="s">
        <v>1816</v>
      </c>
      <c r="F199" s="231" t="s">
        <v>1817</v>
      </c>
      <c r="G199" s="232" t="s">
        <v>236</v>
      </c>
      <c r="H199" s="233">
        <v>1</v>
      </c>
      <c r="I199" s="234"/>
      <c r="J199" s="235">
        <f>ROUND(I199*H199,2)</f>
        <v>0</v>
      </c>
      <c r="K199" s="231" t="s">
        <v>19</v>
      </c>
      <c r="L199" s="45"/>
      <c r="M199" s="236" t="s">
        <v>19</v>
      </c>
      <c r="N199" s="237" t="s">
        <v>46</v>
      </c>
      <c r="O199" s="85"/>
      <c r="P199" s="238">
        <f>O199*H199</f>
        <v>0</v>
      </c>
      <c r="Q199" s="238">
        <v>0</v>
      </c>
      <c r="R199" s="238">
        <f>Q199*H199</f>
        <v>0</v>
      </c>
      <c r="S199" s="238">
        <v>0</v>
      </c>
      <c r="T199" s="23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0" t="s">
        <v>243</v>
      </c>
      <c r="AT199" s="240" t="s">
        <v>162</v>
      </c>
      <c r="AU199" s="240" t="s">
        <v>84</v>
      </c>
      <c r="AY199" s="18" t="s">
        <v>160</v>
      </c>
      <c r="BE199" s="241">
        <f>IF(N199="základní",J199,0)</f>
        <v>0</v>
      </c>
      <c r="BF199" s="241">
        <f>IF(N199="snížená",J199,0)</f>
        <v>0</v>
      </c>
      <c r="BG199" s="241">
        <f>IF(N199="zákl. přenesená",J199,0)</f>
        <v>0</v>
      </c>
      <c r="BH199" s="241">
        <f>IF(N199="sníž. přenesená",J199,0)</f>
        <v>0</v>
      </c>
      <c r="BI199" s="241">
        <f>IF(N199="nulová",J199,0)</f>
        <v>0</v>
      </c>
      <c r="BJ199" s="18" t="s">
        <v>82</v>
      </c>
      <c r="BK199" s="241">
        <f>ROUND(I199*H199,2)</f>
        <v>0</v>
      </c>
      <c r="BL199" s="18" t="s">
        <v>243</v>
      </c>
      <c r="BM199" s="240" t="s">
        <v>1818</v>
      </c>
    </row>
    <row r="200" s="2" customFormat="1" ht="16.5" customHeight="1">
      <c r="A200" s="39"/>
      <c r="B200" s="40"/>
      <c r="C200" s="229" t="s">
        <v>579</v>
      </c>
      <c r="D200" s="229" t="s">
        <v>162</v>
      </c>
      <c r="E200" s="230" t="s">
        <v>1819</v>
      </c>
      <c r="F200" s="231" t="s">
        <v>1820</v>
      </c>
      <c r="G200" s="232" t="s">
        <v>236</v>
      </c>
      <c r="H200" s="233">
        <v>4</v>
      </c>
      <c r="I200" s="234"/>
      <c r="J200" s="235">
        <f>ROUND(I200*H200,2)</f>
        <v>0</v>
      </c>
      <c r="K200" s="231" t="s">
        <v>19</v>
      </c>
      <c r="L200" s="45"/>
      <c r="M200" s="236" t="s">
        <v>19</v>
      </c>
      <c r="N200" s="237" t="s">
        <v>46</v>
      </c>
      <c r="O200" s="85"/>
      <c r="P200" s="238">
        <f>O200*H200</f>
        <v>0</v>
      </c>
      <c r="Q200" s="238">
        <v>0</v>
      </c>
      <c r="R200" s="238">
        <f>Q200*H200</f>
        <v>0</v>
      </c>
      <c r="S200" s="238">
        <v>0</v>
      </c>
      <c r="T200" s="23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0" t="s">
        <v>243</v>
      </c>
      <c r="AT200" s="240" t="s">
        <v>162</v>
      </c>
      <c r="AU200" s="240" t="s">
        <v>84</v>
      </c>
      <c r="AY200" s="18" t="s">
        <v>160</v>
      </c>
      <c r="BE200" s="241">
        <f>IF(N200="základní",J200,0)</f>
        <v>0</v>
      </c>
      <c r="BF200" s="241">
        <f>IF(N200="snížená",J200,0)</f>
        <v>0</v>
      </c>
      <c r="BG200" s="241">
        <f>IF(N200="zákl. přenesená",J200,0)</f>
        <v>0</v>
      </c>
      <c r="BH200" s="241">
        <f>IF(N200="sníž. přenesená",J200,0)</f>
        <v>0</v>
      </c>
      <c r="BI200" s="241">
        <f>IF(N200="nulová",J200,0)</f>
        <v>0</v>
      </c>
      <c r="BJ200" s="18" t="s">
        <v>82</v>
      </c>
      <c r="BK200" s="241">
        <f>ROUND(I200*H200,2)</f>
        <v>0</v>
      </c>
      <c r="BL200" s="18" t="s">
        <v>243</v>
      </c>
      <c r="BM200" s="240" t="s">
        <v>1821</v>
      </c>
    </row>
    <row r="201" s="2" customFormat="1" ht="16.5" customHeight="1">
      <c r="A201" s="39"/>
      <c r="B201" s="40"/>
      <c r="C201" s="229" t="s">
        <v>583</v>
      </c>
      <c r="D201" s="229" t="s">
        <v>162</v>
      </c>
      <c r="E201" s="230" t="s">
        <v>1822</v>
      </c>
      <c r="F201" s="231" t="s">
        <v>1823</v>
      </c>
      <c r="G201" s="232" t="s">
        <v>236</v>
      </c>
      <c r="H201" s="233">
        <v>5</v>
      </c>
      <c r="I201" s="234"/>
      <c r="J201" s="235">
        <f>ROUND(I201*H201,2)</f>
        <v>0</v>
      </c>
      <c r="K201" s="231" t="s">
        <v>19</v>
      </c>
      <c r="L201" s="45"/>
      <c r="M201" s="236" t="s">
        <v>19</v>
      </c>
      <c r="N201" s="237" t="s">
        <v>46</v>
      </c>
      <c r="O201" s="85"/>
      <c r="P201" s="238">
        <f>O201*H201</f>
        <v>0</v>
      </c>
      <c r="Q201" s="238">
        <v>0</v>
      </c>
      <c r="R201" s="238">
        <f>Q201*H201</f>
        <v>0</v>
      </c>
      <c r="S201" s="238">
        <v>0</v>
      </c>
      <c r="T201" s="23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0" t="s">
        <v>243</v>
      </c>
      <c r="AT201" s="240" t="s">
        <v>162</v>
      </c>
      <c r="AU201" s="240" t="s">
        <v>84</v>
      </c>
      <c r="AY201" s="18" t="s">
        <v>160</v>
      </c>
      <c r="BE201" s="241">
        <f>IF(N201="základní",J201,0)</f>
        <v>0</v>
      </c>
      <c r="BF201" s="241">
        <f>IF(N201="snížená",J201,0)</f>
        <v>0</v>
      </c>
      <c r="BG201" s="241">
        <f>IF(N201="zákl. přenesená",J201,0)</f>
        <v>0</v>
      </c>
      <c r="BH201" s="241">
        <f>IF(N201="sníž. přenesená",J201,0)</f>
        <v>0</v>
      </c>
      <c r="BI201" s="241">
        <f>IF(N201="nulová",J201,0)</f>
        <v>0</v>
      </c>
      <c r="BJ201" s="18" t="s">
        <v>82</v>
      </c>
      <c r="BK201" s="241">
        <f>ROUND(I201*H201,2)</f>
        <v>0</v>
      </c>
      <c r="BL201" s="18" t="s">
        <v>243</v>
      </c>
      <c r="BM201" s="240" t="s">
        <v>1824</v>
      </c>
    </row>
    <row r="202" s="2" customFormat="1" ht="16.5" customHeight="1">
      <c r="A202" s="39"/>
      <c r="B202" s="40"/>
      <c r="C202" s="229" t="s">
        <v>588</v>
      </c>
      <c r="D202" s="229" t="s">
        <v>162</v>
      </c>
      <c r="E202" s="230" t="s">
        <v>1825</v>
      </c>
      <c r="F202" s="231" t="s">
        <v>1826</v>
      </c>
      <c r="G202" s="232" t="s">
        <v>236</v>
      </c>
      <c r="H202" s="233">
        <v>4</v>
      </c>
      <c r="I202" s="234"/>
      <c r="J202" s="235">
        <f>ROUND(I202*H202,2)</f>
        <v>0</v>
      </c>
      <c r="K202" s="231" t="s">
        <v>19</v>
      </c>
      <c r="L202" s="45"/>
      <c r="M202" s="236" t="s">
        <v>19</v>
      </c>
      <c r="N202" s="237" t="s">
        <v>46</v>
      </c>
      <c r="O202" s="85"/>
      <c r="P202" s="238">
        <f>O202*H202</f>
        <v>0</v>
      </c>
      <c r="Q202" s="238">
        <v>0</v>
      </c>
      <c r="R202" s="238">
        <f>Q202*H202</f>
        <v>0</v>
      </c>
      <c r="S202" s="238">
        <v>0</v>
      </c>
      <c r="T202" s="23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0" t="s">
        <v>243</v>
      </c>
      <c r="AT202" s="240" t="s">
        <v>162</v>
      </c>
      <c r="AU202" s="240" t="s">
        <v>84</v>
      </c>
      <c r="AY202" s="18" t="s">
        <v>160</v>
      </c>
      <c r="BE202" s="241">
        <f>IF(N202="základní",J202,0)</f>
        <v>0</v>
      </c>
      <c r="BF202" s="241">
        <f>IF(N202="snížená",J202,0)</f>
        <v>0</v>
      </c>
      <c r="BG202" s="241">
        <f>IF(N202="zákl. přenesená",J202,0)</f>
        <v>0</v>
      </c>
      <c r="BH202" s="241">
        <f>IF(N202="sníž. přenesená",J202,0)</f>
        <v>0</v>
      </c>
      <c r="BI202" s="241">
        <f>IF(N202="nulová",J202,0)</f>
        <v>0</v>
      </c>
      <c r="BJ202" s="18" t="s">
        <v>82</v>
      </c>
      <c r="BK202" s="241">
        <f>ROUND(I202*H202,2)</f>
        <v>0</v>
      </c>
      <c r="BL202" s="18" t="s">
        <v>243</v>
      </c>
      <c r="BM202" s="240" t="s">
        <v>1827</v>
      </c>
    </row>
    <row r="203" s="2" customFormat="1" ht="16.5" customHeight="1">
      <c r="A203" s="39"/>
      <c r="B203" s="40"/>
      <c r="C203" s="229" t="s">
        <v>592</v>
      </c>
      <c r="D203" s="229" t="s">
        <v>162</v>
      </c>
      <c r="E203" s="230" t="s">
        <v>1828</v>
      </c>
      <c r="F203" s="231" t="s">
        <v>1829</v>
      </c>
      <c r="G203" s="232" t="s">
        <v>236</v>
      </c>
      <c r="H203" s="233">
        <v>2</v>
      </c>
      <c r="I203" s="234"/>
      <c r="J203" s="235">
        <f>ROUND(I203*H203,2)</f>
        <v>0</v>
      </c>
      <c r="K203" s="231" t="s">
        <v>19</v>
      </c>
      <c r="L203" s="45"/>
      <c r="M203" s="236" t="s">
        <v>19</v>
      </c>
      <c r="N203" s="237" t="s">
        <v>46</v>
      </c>
      <c r="O203" s="85"/>
      <c r="P203" s="238">
        <f>O203*H203</f>
        <v>0</v>
      </c>
      <c r="Q203" s="238">
        <v>0</v>
      </c>
      <c r="R203" s="238">
        <f>Q203*H203</f>
        <v>0</v>
      </c>
      <c r="S203" s="238">
        <v>0</v>
      </c>
      <c r="T203" s="23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0" t="s">
        <v>243</v>
      </c>
      <c r="AT203" s="240" t="s">
        <v>162</v>
      </c>
      <c r="AU203" s="240" t="s">
        <v>84</v>
      </c>
      <c r="AY203" s="18" t="s">
        <v>160</v>
      </c>
      <c r="BE203" s="241">
        <f>IF(N203="základní",J203,0)</f>
        <v>0</v>
      </c>
      <c r="BF203" s="241">
        <f>IF(N203="snížená",J203,0)</f>
        <v>0</v>
      </c>
      <c r="BG203" s="241">
        <f>IF(N203="zákl. přenesená",J203,0)</f>
        <v>0</v>
      </c>
      <c r="BH203" s="241">
        <f>IF(N203="sníž. přenesená",J203,0)</f>
        <v>0</v>
      </c>
      <c r="BI203" s="241">
        <f>IF(N203="nulová",J203,0)</f>
        <v>0</v>
      </c>
      <c r="BJ203" s="18" t="s">
        <v>82</v>
      </c>
      <c r="BK203" s="241">
        <f>ROUND(I203*H203,2)</f>
        <v>0</v>
      </c>
      <c r="BL203" s="18" t="s">
        <v>243</v>
      </c>
      <c r="BM203" s="240" t="s">
        <v>1830</v>
      </c>
    </row>
    <row r="204" s="2" customFormat="1" ht="16.5" customHeight="1">
      <c r="A204" s="39"/>
      <c r="B204" s="40"/>
      <c r="C204" s="229" t="s">
        <v>596</v>
      </c>
      <c r="D204" s="229" t="s">
        <v>162</v>
      </c>
      <c r="E204" s="230" t="s">
        <v>1831</v>
      </c>
      <c r="F204" s="231" t="s">
        <v>1832</v>
      </c>
      <c r="G204" s="232" t="s">
        <v>236</v>
      </c>
      <c r="H204" s="233">
        <v>5</v>
      </c>
      <c r="I204" s="234"/>
      <c r="J204" s="235">
        <f>ROUND(I204*H204,2)</f>
        <v>0</v>
      </c>
      <c r="K204" s="231" t="s">
        <v>19</v>
      </c>
      <c r="L204" s="45"/>
      <c r="M204" s="236" t="s">
        <v>19</v>
      </c>
      <c r="N204" s="237" t="s">
        <v>46</v>
      </c>
      <c r="O204" s="85"/>
      <c r="P204" s="238">
        <f>O204*H204</f>
        <v>0</v>
      </c>
      <c r="Q204" s="238">
        <v>0</v>
      </c>
      <c r="R204" s="238">
        <f>Q204*H204</f>
        <v>0</v>
      </c>
      <c r="S204" s="238">
        <v>0</v>
      </c>
      <c r="T204" s="23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0" t="s">
        <v>243</v>
      </c>
      <c r="AT204" s="240" t="s">
        <v>162</v>
      </c>
      <c r="AU204" s="240" t="s">
        <v>84</v>
      </c>
      <c r="AY204" s="18" t="s">
        <v>160</v>
      </c>
      <c r="BE204" s="241">
        <f>IF(N204="základní",J204,0)</f>
        <v>0</v>
      </c>
      <c r="BF204" s="241">
        <f>IF(N204="snížená",J204,0)</f>
        <v>0</v>
      </c>
      <c r="BG204" s="241">
        <f>IF(N204="zákl. přenesená",J204,0)</f>
        <v>0</v>
      </c>
      <c r="BH204" s="241">
        <f>IF(N204="sníž. přenesená",J204,0)</f>
        <v>0</v>
      </c>
      <c r="BI204" s="241">
        <f>IF(N204="nulová",J204,0)</f>
        <v>0</v>
      </c>
      <c r="BJ204" s="18" t="s">
        <v>82</v>
      </c>
      <c r="BK204" s="241">
        <f>ROUND(I204*H204,2)</f>
        <v>0</v>
      </c>
      <c r="BL204" s="18" t="s">
        <v>243</v>
      </c>
      <c r="BM204" s="240" t="s">
        <v>1833</v>
      </c>
    </row>
    <row r="205" s="2" customFormat="1" ht="16.5" customHeight="1">
      <c r="A205" s="39"/>
      <c r="B205" s="40"/>
      <c r="C205" s="229" t="s">
        <v>601</v>
      </c>
      <c r="D205" s="229" t="s">
        <v>162</v>
      </c>
      <c r="E205" s="230" t="s">
        <v>1834</v>
      </c>
      <c r="F205" s="231" t="s">
        <v>1835</v>
      </c>
      <c r="G205" s="232" t="s">
        <v>236</v>
      </c>
      <c r="H205" s="233">
        <v>5</v>
      </c>
      <c r="I205" s="234"/>
      <c r="J205" s="235">
        <f>ROUND(I205*H205,2)</f>
        <v>0</v>
      </c>
      <c r="K205" s="231" t="s">
        <v>19</v>
      </c>
      <c r="L205" s="45"/>
      <c r="M205" s="236" t="s">
        <v>19</v>
      </c>
      <c r="N205" s="237" t="s">
        <v>46</v>
      </c>
      <c r="O205" s="85"/>
      <c r="P205" s="238">
        <f>O205*H205</f>
        <v>0</v>
      </c>
      <c r="Q205" s="238">
        <v>0</v>
      </c>
      <c r="R205" s="238">
        <f>Q205*H205</f>
        <v>0</v>
      </c>
      <c r="S205" s="238">
        <v>0</v>
      </c>
      <c r="T205" s="23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0" t="s">
        <v>243</v>
      </c>
      <c r="AT205" s="240" t="s">
        <v>162</v>
      </c>
      <c r="AU205" s="240" t="s">
        <v>84</v>
      </c>
      <c r="AY205" s="18" t="s">
        <v>160</v>
      </c>
      <c r="BE205" s="241">
        <f>IF(N205="základní",J205,0)</f>
        <v>0</v>
      </c>
      <c r="BF205" s="241">
        <f>IF(N205="snížená",J205,0)</f>
        <v>0</v>
      </c>
      <c r="BG205" s="241">
        <f>IF(N205="zákl. přenesená",J205,0)</f>
        <v>0</v>
      </c>
      <c r="BH205" s="241">
        <f>IF(N205="sníž. přenesená",J205,0)</f>
        <v>0</v>
      </c>
      <c r="BI205" s="241">
        <f>IF(N205="nulová",J205,0)</f>
        <v>0</v>
      </c>
      <c r="BJ205" s="18" t="s">
        <v>82</v>
      </c>
      <c r="BK205" s="241">
        <f>ROUND(I205*H205,2)</f>
        <v>0</v>
      </c>
      <c r="BL205" s="18" t="s">
        <v>243</v>
      </c>
      <c r="BM205" s="240" t="s">
        <v>1836</v>
      </c>
    </row>
    <row r="206" s="2" customFormat="1" ht="16.5" customHeight="1">
      <c r="A206" s="39"/>
      <c r="B206" s="40"/>
      <c r="C206" s="229" t="s">
        <v>607</v>
      </c>
      <c r="D206" s="229" t="s">
        <v>162</v>
      </c>
      <c r="E206" s="230" t="s">
        <v>1837</v>
      </c>
      <c r="F206" s="231" t="s">
        <v>1838</v>
      </c>
      <c r="G206" s="232" t="s">
        <v>236</v>
      </c>
      <c r="H206" s="233">
        <v>4</v>
      </c>
      <c r="I206" s="234"/>
      <c r="J206" s="235">
        <f>ROUND(I206*H206,2)</f>
        <v>0</v>
      </c>
      <c r="K206" s="231" t="s">
        <v>19</v>
      </c>
      <c r="L206" s="45"/>
      <c r="M206" s="236" t="s">
        <v>19</v>
      </c>
      <c r="N206" s="237" t="s">
        <v>46</v>
      </c>
      <c r="O206" s="85"/>
      <c r="P206" s="238">
        <f>O206*H206</f>
        <v>0</v>
      </c>
      <c r="Q206" s="238">
        <v>0</v>
      </c>
      <c r="R206" s="238">
        <f>Q206*H206</f>
        <v>0</v>
      </c>
      <c r="S206" s="238">
        <v>0</v>
      </c>
      <c r="T206" s="23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0" t="s">
        <v>243</v>
      </c>
      <c r="AT206" s="240" t="s">
        <v>162</v>
      </c>
      <c r="AU206" s="240" t="s">
        <v>84</v>
      </c>
      <c r="AY206" s="18" t="s">
        <v>160</v>
      </c>
      <c r="BE206" s="241">
        <f>IF(N206="základní",J206,0)</f>
        <v>0</v>
      </c>
      <c r="BF206" s="241">
        <f>IF(N206="snížená",J206,0)</f>
        <v>0</v>
      </c>
      <c r="BG206" s="241">
        <f>IF(N206="zákl. přenesená",J206,0)</f>
        <v>0</v>
      </c>
      <c r="BH206" s="241">
        <f>IF(N206="sníž. přenesená",J206,0)</f>
        <v>0</v>
      </c>
      <c r="BI206" s="241">
        <f>IF(N206="nulová",J206,0)</f>
        <v>0</v>
      </c>
      <c r="BJ206" s="18" t="s">
        <v>82</v>
      </c>
      <c r="BK206" s="241">
        <f>ROUND(I206*H206,2)</f>
        <v>0</v>
      </c>
      <c r="BL206" s="18" t="s">
        <v>243</v>
      </c>
      <c r="BM206" s="240" t="s">
        <v>1839</v>
      </c>
    </row>
    <row r="207" s="2" customFormat="1" ht="16.5" customHeight="1">
      <c r="A207" s="39"/>
      <c r="B207" s="40"/>
      <c r="C207" s="229" t="s">
        <v>612</v>
      </c>
      <c r="D207" s="229" t="s">
        <v>162</v>
      </c>
      <c r="E207" s="230" t="s">
        <v>1840</v>
      </c>
      <c r="F207" s="231" t="s">
        <v>1841</v>
      </c>
      <c r="G207" s="232" t="s">
        <v>236</v>
      </c>
      <c r="H207" s="233">
        <v>1</v>
      </c>
      <c r="I207" s="234"/>
      <c r="J207" s="235">
        <f>ROUND(I207*H207,2)</f>
        <v>0</v>
      </c>
      <c r="K207" s="231" t="s">
        <v>19</v>
      </c>
      <c r="L207" s="45"/>
      <c r="M207" s="236" t="s">
        <v>19</v>
      </c>
      <c r="N207" s="237" t="s">
        <v>46</v>
      </c>
      <c r="O207" s="85"/>
      <c r="P207" s="238">
        <f>O207*H207</f>
        <v>0</v>
      </c>
      <c r="Q207" s="238">
        <v>0</v>
      </c>
      <c r="R207" s="238">
        <f>Q207*H207</f>
        <v>0</v>
      </c>
      <c r="S207" s="238">
        <v>0</v>
      </c>
      <c r="T207" s="23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0" t="s">
        <v>243</v>
      </c>
      <c r="AT207" s="240" t="s">
        <v>162</v>
      </c>
      <c r="AU207" s="240" t="s">
        <v>84</v>
      </c>
      <c r="AY207" s="18" t="s">
        <v>160</v>
      </c>
      <c r="BE207" s="241">
        <f>IF(N207="základní",J207,0)</f>
        <v>0</v>
      </c>
      <c r="BF207" s="241">
        <f>IF(N207="snížená",J207,0)</f>
        <v>0</v>
      </c>
      <c r="BG207" s="241">
        <f>IF(N207="zákl. přenesená",J207,0)</f>
        <v>0</v>
      </c>
      <c r="BH207" s="241">
        <f>IF(N207="sníž. přenesená",J207,0)</f>
        <v>0</v>
      </c>
      <c r="BI207" s="241">
        <f>IF(N207="nulová",J207,0)</f>
        <v>0</v>
      </c>
      <c r="BJ207" s="18" t="s">
        <v>82</v>
      </c>
      <c r="BK207" s="241">
        <f>ROUND(I207*H207,2)</f>
        <v>0</v>
      </c>
      <c r="BL207" s="18" t="s">
        <v>243</v>
      </c>
      <c r="BM207" s="240" t="s">
        <v>1842</v>
      </c>
    </row>
    <row r="208" s="2" customFormat="1" ht="24" customHeight="1">
      <c r="A208" s="39"/>
      <c r="B208" s="40"/>
      <c r="C208" s="229" t="s">
        <v>616</v>
      </c>
      <c r="D208" s="229" t="s">
        <v>162</v>
      </c>
      <c r="E208" s="230" t="s">
        <v>1843</v>
      </c>
      <c r="F208" s="231" t="s">
        <v>1844</v>
      </c>
      <c r="G208" s="232" t="s">
        <v>236</v>
      </c>
      <c r="H208" s="233">
        <v>1</v>
      </c>
      <c r="I208" s="234"/>
      <c r="J208" s="235">
        <f>ROUND(I208*H208,2)</f>
        <v>0</v>
      </c>
      <c r="K208" s="231" t="s">
        <v>19</v>
      </c>
      <c r="L208" s="45"/>
      <c r="M208" s="236" t="s">
        <v>19</v>
      </c>
      <c r="N208" s="237" t="s">
        <v>46</v>
      </c>
      <c r="O208" s="85"/>
      <c r="P208" s="238">
        <f>O208*H208</f>
        <v>0</v>
      </c>
      <c r="Q208" s="238">
        <v>0</v>
      </c>
      <c r="R208" s="238">
        <f>Q208*H208</f>
        <v>0</v>
      </c>
      <c r="S208" s="238">
        <v>0</v>
      </c>
      <c r="T208" s="23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0" t="s">
        <v>243</v>
      </c>
      <c r="AT208" s="240" t="s">
        <v>162</v>
      </c>
      <c r="AU208" s="240" t="s">
        <v>84</v>
      </c>
      <c r="AY208" s="18" t="s">
        <v>160</v>
      </c>
      <c r="BE208" s="241">
        <f>IF(N208="základní",J208,0)</f>
        <v>0</v>
      </c>
      <c r="BF208" s="241">
        <f>IF(N208="snížená",J208,0)</f>
        <v>0</v>
      </c>
      <c r="BG208" s="241">
        <f>IF(N208="zákl. přenesená",J208,0)</f>
        <v>0</v>
      </c>
      <c r="BH208" s="241">
        <f>IF(N208="sníž. přenesená",J208,0)</f>
        <v>0</v>
      </c>
      <c r="BI208" s="241">
        <f>IF(N208="nulová",J208,0)</f>
        <v>0</v>
      </c>
      <c r="BJ208" s="18" t="s">
        <v>82</v>
      </c>
      <c r="BK208" s="241">
        <f>ROUND(I208*H208,2)</f>
        <v>0</v>
      </c>
      <c r="BL208" s="18" t="s">
        <v>243</v>
      </c>
      <c r="BM208" s="240" t="s">
        <v>1845</v>
      </c>
    </row>
    <row r="209" s="2" customFormat="1" ht="16.5" customHeight="1">
      <c r="A209" s="39"/>
      <c r="B209" s="40"/>
      <c r="C209" s="229" t="s">
        <v>620</v>
      </c>
      <c r="D209" s="229" t="s">
        <v>162</v>
      </c>
      <c r="E209" s="230" t="s">
        <v>1846</v>
      </c>
      <c r="F209" s="231" t="s">
        <v>1847</v>
      </c>
      <c r="G209" s="232" t="s">
        <v>236</v>
      </c>
      <c r="H209" s="233">
        <v>14</v>
      </c>
      <c r="I209" s="234"/>
      <c r="J209" s="235">
        <f>ROUND(I209*H209,2)</f>
        <v>0</v>
      </c>
      <c r="K209" s="231" t="s">
        <v>19</v>
      </c>
      <c r="L209" s="45"/>
      <c r="M209" s="236" t="s">
        <v>19</v>
      </c>
      <c r="N209" s="237" t="s">
        <v>46</v>
      </c>
      <c r="O209" s="85"/>
      <c r="P209" s="238">
        <f>O209*H209</f>
        <v>0</v>
      </c>
      <c r="Q209" s="238">
        <v>0</v>
      </c>
      <c r="R209" s="238">
        <f>Q209*H209</f>
        <v>0</v>
      </c>
      <c r="S209" s="238">
        <v>0</v>
      </c>
      <c r="T209" s="23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0" t="s">
        <v>243</v>
      </c>
      <c r="AT209" s="240" t="s">
        <v>162</v>
      </c>
      <c r="AU209" s="240" t="s">
        <v>84</v>
      </c>
      <c r="AY209" s="18" t="s">
        <v>160</v>
      </c>
      <c r="BE209" s="241">
        <f>IF(N209="základní",J209,0)</f>
        <v>0</v>
      </c>
      <c r="BF209" s="241">
        <f>IF(N209="snížená",J209,0)</f>
        <v>0</v>
      </c>
      <c r="BG209" s="241">
        <f>IF(N209="zákl. přenesená",J209,0)</f>
        <v>0</v>
      </c>
      <c r="BH209" s="241">
        <f>IF(N209="sníž. přenesená",J209,0)</f>
        <v>0</v>
      </c>
      <c r="BI209" s="241">
        <f>IF(N209="nulová",J209,0)</f>
        <v>0</v>
      </c>
      <c r="BJ209" s="18" t="s">
        <v>82</v>
      </c>
      <c r="BK209" s="241">
        <f>ROUND(I209*H209,2)</f>
        <v>0</v>
      </c>
      <c r="BL209" s="18" t="s">
        <v>243</v>
      </c>
      <c r="BM209" s="240" t="s">
        <v>1848</v>
      </c>
    </row>
    <row r="210" s="2" customFormat="1" ht="16.5" customHeight="1">
      <c r="A210" s="39"/>
      <c r="B210" s="40"/>
      <c r="C210" s="229" t="s">
        <v>624</v>
      </c>
      <c r="D210" s="229" t="s">
        <v>162</v>
      </c>
      <c r="E210" s="230" t="s">
        <v>1849</v>
      </c>
      <c r="F210" s="231" t="s">
        <v>1850</v>
      </c>
      <c r="G210" s="232" t="s">
        <v>236</v>
      </c>
      <c r="H210" s="233">
        <v>1</v>
      </c>
      <c r="I210" s="234"/>
      <c r="J210" s="235">
        <f>ROUND(I210*H210,2)</f>
        <v>0</v>
      </c>
      <c r="K210" s="231" t="s">
        <v>19</v>
      </c>
      <c r="L210" s="45"/>
      <c r="M210" s="236" t="s">
        <v>19</v>
      </c>
      <c r="N210" s="237" t="s">
        <v>46</v>
      </c>
      <c r="O210" s="85"/>
      <c r="P210" s="238">
        <f>O210*H210</f>
        <v>0</v>
      </c>
      <c r="Q210" s="238">
        <v>0</v>
      </c>
      <c r="R210" s="238">
        <f>Q210*H210</f>
        <v>0</v>
      </c>
      <c r="S210" s="238">
        <v>0</v>
      </c>
      <c r="T210" s="23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0" t="s">
        <v>243</v>
      </c>
      <c r="AT210" s="240" t="s">
        <v>162</v>
      </c>
      <c r="AU210" s="240" t="s">
        <v>84</v>
      </c>
      <c r="AY210" s="18" t="s">
        <v>160</v>
      </c>
      <c r="BE210" s="241">
        <f>IF(N210="základní",J210,0)</f>
        <v>0</v>
      </c>
      <c r="BF210" s="241">
        <f>IF(N210="snížená",J210,0)</f>
        <v>0</v>
      </c>
      <c r="BG210" s="241">
        <f>IF(N210="zákl. přenesená",J210,0)</f>
        <v>0</v>
      </c>
      <c r="BH210" s="241">
        <f>IF(N210="sníž. přenesená",J210,0)</f>
        <v>0</v>
      </c>
      <c r="BI210" s="241">
        <f>IF(N210="nulová",J210,0)</f>
        <v>0</v>
      </c>
      <c r="BJ210" s="18" t="s">
        <v>82</v>
      </c>
      <c r="BK210" s="241">
        <f>ROUND(I210*H210,2)</f>
        <v>0</v>
      </c>
      <c r="BL210" s="18" t="s">
        <v>243</v>
      </c>
      <c r="BM210" s="240" t="s">
        <v>1851</v>
      </c>
    </row>
    <row r="211" s="2" customFormat="1" ht="16.5" customHeight="1">
      <c r="A211" s="39"/>
      <c r="B211" s="40"/>
      <c r="C211" s="229" t="s">
        <v>629</v>
      </c>
      <c r="D211" s="229" t="s">
        <v>162</v>
      </c>
      <c r="E211" s="230" t="s">
        <v>1852</v>
      </c>
      <c r="F211" s="231" t="s">
        <v>1853</v>
      </c>
      <c r="G211" s="232" t="s">
        <v>236</v>
      </c>
      <c r="H211" s="233">
        <v>1</v>
      </c>
      <c r="I211" s="234"/>
      <c r="J211" s="235">
        <f>ROUND(I211*H211,2)</f>
        <v>0</v>
      </c>
      <c r="K211" s="231" t="s">
        <v>19</v>
      </c>
      <c r="L211" s="45"/>
      <c r="M211" s="236" t="s">
        <v>19</v>
      </c>
      <c r="N211" s="237" t="s">
        <v>46</v>
      </c>
      <c r="O211" s="85"/>
      <c r="P211" s="238">
        <f>O211*H211</f>
        <v>0</v>
      </c>
      <c r="Q211" s="238">
        <v>0</v>
      </c>
      <c r="R211" s="238">
        <f>Q211*H211</f>
        <v>0</v>
      </c>
      <c r="S211" s="238">
        <v>0</v>
      </c>
      <c r="T211" s="23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0" t="s">
        <v>243</v>
      </c>
      <c r="AT211" s="240" t="s">
        <v>162</v>
      </c>
      <c r="AU211" s="240" t="s">
        <v>84</v>
      </c>
      <c r="AY211" s="18" t="s">
        <v>160</v>
      </c>
      <c r="BE211" s="241">
        <f>IF(N211="základní",J211,0)</f>
        <v>0</v>
      </c>
      <c r="BF211" s="241">
        <f>IF(N211="snížená",J211,0)</f>
        <v>0</v>
      </c>
      <c r="BG211" s="241">
        <f>IF(N211="zákl. přenesená",J211,0)</f>
        <v>0</v>
      </c>
      <c r="BH211" s="241">
        <f>IF(N211="sníž. přenesená",J211,0)</f>
        <v>0</v>
      </c>
      <c r="BI211" s="241">
        <f>IF(N211="nulová",J211,0)</f>
        <v>0</v>
      </c>
      <c r="BJ211" s="18" t="s">
        <v>82</v>
      </c>
      <c r="BK211" s="241">
        <f>ROUND(I211*H211,2)</f>
        <v>0</v>
      </c>
      <c r="BL211" s="18" t="s">
        <v>243</v>
      </c>
      <c r="BM211" s="240" t="s">
        <v>1854</v>
      </c>
    </row>
    <row r="212" s="2" customFormat="1" ht="16.5" customHeight="1">
      <c r="A212" s="39"/>
      <c r="B212" s="40"/>
      <c r="C212" s="229" t="s">
        <v>633</v>
      </c>
      <c r="D212" s="229" t="s">
        <v>162</v>
      </c>
      <c r="E212" s="230" t="s">
        <v>1855</v>
      </c>
      <c r="F212" s="231" t="s">
        <v>1856</v>
      </c>
      <c r="G212" s="232" t="s">
        <v>236</v>
      </c>
      <c r="H212" s="233">
        <v>1</v>
      </c>
      <c r="I212" s="234"/>
      <c r="J212" s="235">
        <f>ROUND(I212*H212,2)</f>
        <v>0</v>
      </c>
      <c r="K212" s="231" t="s">
        <v>19</v>
      </c>
      <c r="L212" s="45"/>
      <c r="M212" s="236" t="s">
        <v>19</v>
      </c>
      <c r="N212" s="237" t="s">
        <v>46</v>
      </c>
      <c r="O212" s="85"/>
      <c r="P212" s="238">
        <f>O212*H212</f>
        <v>0</v>
      </c>
      <c r="Q212" s="238">
        <v>0</v>
      </c>
      <c r="R212" s="238">
        <f>Q212*H212</f>
        <v>0</v>
      </c>
      <c r="S212" s="238">
        <v>0</v>
      </c>
      <c r="T212" s="23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0" t="s">
        <v>243</v>
      </c>
      <c r="AT212" s="240" t="s">
        <v>162</v>
      </c>
      <c r="AU212" s="240" t="s">
        <v>84</v>
      </c>
      <c r="AY212" s="18" t="s">
        <v>160</v>
      </c>
      <c r="BE212" s="241">
        <f>IF(N212="základní",J212,0)</f>
        <v>0</v>
      </c>
      <c r="BF212" s="241">
        <f>IF(N212="snížená",J212,0)</f>
        <v>0</v>
      </c>
      <c r="BG212" s="241">
        <f>IF(N212="zákl. přenesená",J212,0)</f>
        <v>0</v>
      </c>
      <c r="BH212" s="241">
        <f>IF(N212="sníž. přenesená",J212,0)</f>
        <v>0</v>
      </c>
      <c r="BI212" s="241">
        <f>IF(N212="nulová",J212,0)</f>
        <v>0</v>
      </c>
      <c r="BJ212" s="18" t="s">
        <v>82</v>
      </c>
      <c r="BK212" s="241">
        <f>ROUND(I212*H212,2)</f>
        <v>0</v>
      </c>
      <c r="BL212" s="18" t="s">
        <v>243</v>
      </c>
      <c r="BM212" s="240" t="s">
        <v>1857</v>
      </c>
    </row>
    <row r="213" s="2" customFormat="1" ht="16.5" customHeight="1">
      <c r="A213" s="39"/>
      <c r="B213" s="40"/>
      <c r="C213" s="229" t="s">
        <v>639</v>
      </c>
      <c r="D213" s="229" t="s">
        <v>162</v>
      </c>
      <c r="E213" s="230" t="s">
        <v>1858</v>
      </c>
      <c r="F213" s="231" t="s">
        <v>1859</v>
      </c>
      <c r="G213" s="232" t="s">
        <v>197</v>
      </c>
      <c r="H213" s="233">
        <v>0.41999999999999998</v>
      </c>
      <c r="I213" s="234"/>
      <c r="J213" s="235">
        <f>ROUND(I213*H213,2)</f>
        <v>0</v>
      </c>
      <c r="K213" s="231" t="s">
        <v>19</v>
      </c>
      <c r="L213" s="45"/>
      <c r="M213" s="236" t="s">
        <v>19</v>
      </c>
      <c r="N213" s="237" t="s">
        <v>46</v>
      </c>
      <c r="O213" s="85"/>
      <c r="P213" s="238">
        <f>O213*H213</f>
        <v>0</v>
      </c>
      <c r="Q213" s="238">
        <v>0</v>
      </c>
      <c r="R213" s="238">
        <f>Q213*H213</f>
        <v>0</v>
      </c>
      <c r="S213" s="238">
        <v>0</v>
      </c>
      <c r="T213" s="23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0" t="s">
        <v>243</v>
      </c>
      <c r="AT213" s="240" t="s">
        <v>162</v>
      </c>
      <c r="AU213" s="240" t="s">
        <v>84</v>
      </c>
      <c r="AY213" s="18" t="s">
        <v>160</v>
      </c>
      <c r="BE213" s="241">
        <f>IF(N213="základní",J213,0)</f>
        <v>0</v>
      </c>
      <c r="BF213" s="241">
        <f>IF(N213="snížená",J213,0)</f>
        <v>0</v>
      </c>
      <c r="BG213" s="241">
        <f>IF(N213="zákl. přenesená",J213,0)</f>
        <v>0</v>
      </c>
      <c r="BH213" s="241">
        <f>IF(N213="sníž. přenesená",J213,0)</f>
        <v>0</v>
      </c>
      <c r="BI213" s="241">
        <f>IF(N213="nulová",J213,0)</f>
        <v>0</v>
      </c>
      <c r="BJ213" s="18" t="s">
        <v>82</v>
      </c>
      <c r="BK213" s="241">
        <f>ROUND(I213*H213,2)</f>
        <v>0</v>
      </c>
      <c r="BL213" s="18" t="s">
        <v>243</v>
      </c>
      <c r="BM213" s="240" t="s">
        <v>1860</v>
      </c>
    </row>
    <row r="214" s="12" customFormat="1" ht="22.8" customHeight="1">
      <c r="A214" s="12"/>
      <c r="B214" s="213"/>
      <c r="C214" s="214"/>
      <c r="D214" s="215" t="s">
        <v>74</v>
      </c>
      <c r="E214" s="227" t="s">
        <v>1861</v>
      </c>
      <c r="F214" s="227" t="s">
        <v>1862</v>
      </c>
      <c r="G214" s="214"/>
      <c r="H214" s="214"/>
      <c r="I214" s="217"/>
      <c r="J214" s="228">
        <f>BK214</f>
        <v>0</v>
      </c>
      <c r="K214" s="214"/>
      <c r="L214" s="219"/>
      <c r="M214" s="220"/>
      <c r="N214" s="221"/>
      <c r="O214" s="221"/>
      <c r="P214" s="222">
        <f>P215</f>
        <v>0</v>
      </c>
      <c r="Q214" s="221"/>
      <c r="R214" s="222">
        <f>R215</f>
        <v>0</v>
      </c>
      <c r="S214" s="221"/>
      <c r="T214" s="223">
        <f>T215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24" t="s">
        <v>82</v>
      </c>
      <c r="AT214" s="225" t="s">
        <v>74</v>
      </c>
      <c r="AU214" s="225" t="s">
        <v>82</v>
      </c>
      <c r="AY214" s="224" t="s">
        <v>160</v>
      </c>
      <c r="BK214" s="226">
        <f>BK215</f>
        <v>0</v>
      </c>
    </row>
    <row r="215" s="2" customFormat="1" ht="16.5" customHeight="1">
      <c r="A215" s="39"/>
      <c r="B215" s="40"/>
      <c r="C215" s="229" t="s">
        <v>647</v>
      </c>
      <c r="D215" s="229" t="s">
        <v>162</v>
      </c>
      <c r="E215" s="230" t="s">
        <v>1863</v>
      </c>
      <c r="F215" s="231" t="s">
        <v>1864</v>
      </c>
      <c r="G215" s="232" t="s">
        <v>236</v>
      </c>
      <c r="H215" s="233">
        <v>1</v>
      </c>
      <c r="I215" s="234"/>
      <c r="J215" s="235">
        <f>ROUND(I215*H215,2)</f>
        <v>0</v>
      </c>
      <c r="K215" s="231" t="s">
        <v>19</v>
      </c>
      <c r="L215" s="45"/>
      <c r="M215" s="236" t="s">
        <v>19</v>
      </c>
      <c r="N215" s="237" t="s">
        <v>46</v>
      </c>
      <c r="O215" s="85"/>
      <c r="P215" s="238">
        <f>O215*H215</f>
        <v>0</v>
      </c>
      <c r="Q215" s="238">
        <v>0</v>
      </c>
      <c r="R215" s="238">
        <f>Q215*H215</f>
        <v>0</v>
      </c>
      <c r="S215" s="238">
        <v>0</v>
      </c>
      <c r="T215" s="23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0" t="s">
        <v>243</v>
      </c>
      <c r="AT215" s="240" t="s">
        <v>162</v>
      </c>
      <c r="AU215" s="240" t="s">
        <v>84</v>
      </c>
      <c r="AY215" s="18" t="s">
        <v>160</v>
      </c>
      <c r="BE215" s="241">
        <f>IF(N215="základní",J215,0)</f>
        <v>0</v>
      </c>
      <c r="BF215" s="241">
        <f>IF(N215="snížená",J215,0)</f>
        <v>0</v>
      </c>
      <c r="BG215" s="241">
        <f>IF(N215="zákl. přenesená",J215,0)</f>
        <v>0</v>
      </c>
      <c r="BH215" s="241">
        <f>IF(N215="sníž. přenesená",J215,0)</f>
        <v>0</v>
      </c>
      <c r="BI215" s="241">
        <f>IF(N215="nulová",J215,0)</f>
        <v>0</v>
      </c>
      <c r="BJ215" s="18" t="s">
        <v>82</v>
      </c>
      <c r="BK215" s="241">
        <f>ROUND(I215*H215,2)</f>
        <v>0</v>
      </c>
      <c r="BL215" s="18" t="s">
        <v>243</v>
      </c>
      <c r="BM215" s="240" t="s">
        <v>1865</v>
      </c>
    </row>
    <row r="216" s="12" customFormat="1" ht="22.8" customHeight="1">
      <c r="A216" s="12"/>
      <c r="B216" s="213"/>
      <c r="C216" s="214"/>
      <c r="D216" s="215" t="s">
        <v>74</v>
      </c>
      <c r="E216" s="227" t="s">
        <v>1866</v>
      </c>
      <c r="F216" s="227" t="s">
        <v>1867</v>
      </c>
      <c r="G216" s="214"/>
      <c r="H216" s="214"/>
      <c r="I216" s="217"/>
      <c r="J216" s="228">
        <f>BK216</f>
        <v>0</v>
      </c>
      <c r="K216" s="214"/>
      <c r="L216" s="219"/>
      <c r="M216" s="220"/>
      <c r="N216" s="221"/>
      <c r="O216" s="221"/>
      <c r="P216" s="222">
        <f>SUM(P217:P227)</f>
        <v>0</v>
      </c>
      <c r="Q216" s="221"/>
      <c r="R216" s="222">
        <f>SUM(R217:R227)</f>
        <v>0</v>
      </c>
      <c r="S216" s="221"/>
      <c r="T216" s="223">
        <f>SUM(T217:T227)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24" t="s">
        <v>82</v>
      </c>
      <c r="AT216" s="225" t="s">
        <v>74</v>
      </c>
      <c r="AU216" s="225" t="s">
        <v>82</v>
      </c>
      <c r="AY216" s="224" t="s">
        <v>160</v>
      </c>
      <c r="BK216" s="226">
        <f>SUM(BK217:BK227)</f>
        <v>0</v>
      </c>
    </row>
    <row r="217" s="2" customFormat="1" ht="16.5" customHeight="1">
      <c r="A217" s="39"/>
      <c r="B217" s="40"/>
      <c r="C217" s="229" t="s">
        <v>652</v>
      </c>
      <c r="D217" s="229" t="s">
        <v>162</v>
      </c>
      <c r="E217" s="230" t="s">
        <v>1868</v>
      </c>
      <c r="F217" s="231" t="s">
        <v>1869</v>
      </c>
      <c r="G217" s="232" t="s">
        <v>236</v>
      </c>
      <c r="H217" s="233">
        <v>1</v>
      </c>
      <c r="I217" s="234"/>
      <c r="J217" s="235">
        <f>ROUND(I217*H217,2)</f>
        <v>0</v>
      </c>
      <c r="K217" s="231" t="s">
        <v>19</v>
      </c>
      <c r="L217" s="45"/>
      <c r="M217" s="236" t="s">
        <v>19</v>
      </c>
      <c r="N217" s="237" t="s">
        <v>46</v>
      </c>
      <c r="O217" s="85"/>
      <c r="P217" s="238">
        <f>O217*H217</f>
        <v>0</v>
      </c>
      <c r="Q217" s="238">
        <v>0</v>
      </c>
      <c r="R217" s="238">
        <f>Q217*H217</f>
        <v>0</v>
      </c>
      <c r="S217" s="238">
        <v>0</v>
      </c>
      <c r="T217" s="23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0" t="s">
        <v>243</v>
      </c>
      <c r="AT217" s="240" t="s">
        <v>162</v>
      </c>
      <c r="AU217" s="240" t="s">
        <v>84</v>
      </c>
      <c r="AY217" s="18" t="s">
        <v>160</v>
      </c>
      <c r="BE217" s="241">
        <f>IF(N217="základní",J217,0)</f>
        <v>0</v>
      </c>
      <c r="BF217" s="241">
        <f>IF(N217="snížená",J217,0)</f>
        <v>0</v>
      </c>
      <c r="BG217" s="241">
        <f>IF(N217="zákl. přenesená",J217,0)</f>
        <v>0</v>
      </c>
      <c r="BH217" s="241">
        <f>IF(N217="sníž. přenesená",J217,0)</f>
        <v>0</v>
      </c>
      <c r="BI217" s="241">
        <f>IF(N217="nulová",J217,0)</f>
        <v>0</v>
      </c>
      <c r="BJ217" s="18" t="s">
        <v>82</v>
      </c>
      <c r="BK217" s="241">
        <f>ROUND(I217*H217,2)</f>
        <v>0</v>
      </c>
      <c r="BL217" s="18" t="s">
        <v>243</v>
      </c>
      <c r="BM217" s="240" t="s">
        <v>1870</v>
      </c>
    </row>
    <row r="218" s="2" customFormat="1" ht="16.5" customHeight="1">
      <c r="A218" s="39"/>
      <c r="B218" s="40"/>
      <c r="C218" s="229" t="s">
        <v>660</v>
      </c>
      <c r="D218" s="229" t="s">
        <v>162</v>
      </c>
      <c r="E218" s="230" t="s">
        <v>1871</v>
      </c>
      <c r="F218" s="231" t="s">
        <v>1872</v>
      </c>
      <c r="G218" s="232" t="s">
        <v>236</v>
      </c>
      <c r="H218" s="233">
        <v>3</v>
      </c>
      <c r="I218" s="234"/>
      <c r="J218" s="235">
        <f>ROUND(I218*H218,2)</f>
        <v>0</v>
      </c>
      <c r="K218" s="231" t="s">
        <v>19</v>
      </c>
      <c r="L218" s="45"/>
      <c r="M218" s="236" t="s">
        <v>19</v>
      </c>
      <c r="N218" s="237" t="s">
        <v>46</v>
      </c>
      <c r="O218" s="85"/>
      <c r="P218" s="238">
        <f>O218*H218</f>
        <v>0</v>
      </c>
      <c r="Q218" s="238">
        <v>0</v>
      </c>
      <c r="R218" s="238">
        <f>Q218*H218</f>
        <v>0</v>
      </c>
      <c r="S218" s="238">
        <v>0</v>
      </c>
      <c r="T218" s="23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0" t="s">
        <v>243</v>
      </c>
      <c r="AT218" s="240" t="s">
        <v>162</v>
      </c>
      <c r="AU218" s="240" t="s">
        <v>84</v>
      </c>
      <c r="AY218" s="18" t="s">
        <v>160</v>
      </c>
      <c r="BE218" s="241">
        <f>IF(N218="základní",J218,0)</f>
        <v>0</v>
      </c>
      <c r="BF218" s="241">
        <f>IF(N218="snížená",J218,0)</f>
        <v>0</v>
      </c>
      <c r="BG218" s="241">
        <f>IF(N218="zákl. přenesená",J218,0)</f>
        <v>0</v>
      </c>
      <c r="BH218" s="241">
        <f>IF(N218="sníž. přenesená",J218,0)</f>
        <v>0</v>
      </c>
      <c r="BI218" s="241">
        <f>IF(N218="nulová",J218,0)</f>
        <v>0</v>
      </c>
      <c r="BJ218" s="18" t="s">
        <v>82</v>
      </c>
      <c r="BK218" s="241">
        <f>ROUND(I218*H218,2)</f>
        <v>0</v>
      </c>
      <c r="BL218" s="18" t="s">
        <v>243</v>
      </c>
      <c r="BM218" s="240" t="s">
        <v>1873</v>
      </c>
    </row>
    <row r="219" s="2" customFormat="1" ht="16.5" customHeight="1">
      <c r="A219" s="39"/>
      <c r="B219" s="40"/>
      <c r="C219" s="229" t="s">
        <v>666</v>
      </c>
      <c r="D219" s="229" t="s">
        <v>162</v>
      </c>
      <c r="E219" s="230" t="s">
        <v>1874</v>
      </c>
      <c r="F219" s="231" t="s">
        <v>1875</v>
      </c>
      <c r="G219" s="232" t="s">
        <v>236</v>
      </c>
      <c r="H219" s="233">
        <v>2</v>
      </c>
      <c r="I219" s="234"/>
      <c r="J219" s="235">
        <f>ROUND(I219*H219,2)</f>
        <v>0</v>
      </c>
      <c r="K219" s="231" t="s">
        <v>19</v>
      </c>
      <c r="L219" s="45"/>
      <c r="M219" s="236" t="s">
        <v>19</v>
      </c>
      <c r="N219" s="237" t="s">
        <v>46</v>
      </c>
      <c r="O219" s="85"/>
      <c r="P219" s="238">
        <f>O219*H219</f>
        <v>0</v>
      </c>
      <c r="Q219" s="238">
        <v>0</v>
      </c>
      <c r="R219" s="238">
        <f>Q219*H219</f>
        <v>0</v>
      </c>
      <c r="S219" s="238">
        <v>0</v>
      </c>
      <c r="T219" s="23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0" t="s">
        <v>243</v>
      </c>
      <c r="AT219" s="240" t="s">
        <v>162</v>
      </c>
      <c r="AU219" s="240" t="s">
        <v>84</v>
      </c>
      <c r="AY219" s="18" t="s">
        <v>160</v>
      </c>
      <c r="BE219" s="241">
        <f>IF(N219="základní",J219,0)</f>
        <v>0</v>
      </c>
      <c r="BF219" s="241">
        <f>IF(N219="snížená",J219,0)</f>
        <v>0</v>
      </c>
      <c r="BG219" s="241">
        <f>IF(N219="zákl. přenesená",J219,0)</f>
        <v>0</v>
      </c>
      <c r="BH219" s="241">
        <f>IF(N219="sníž. přenesená",J219,0)</f>
        <v>0</v>
      </c>
      <c r="BI219" s="241">
        <f>IF(N219="nulová",J219,0)</f>
        <v>0</v>
      </c>
      <c r="BJ219" s="18" t="s">
        <v>82</v>
      </c>
      <c r="BK219" s="241">
        <f>ROUND(I219*H219,2)</f>
        <v>0</v>
      </c>
      <c r="BL219" s="18" t="s">
        <v>243</v>
      </c>
      <c r="BM219" s="240" t="s">
        <v>1876</v>
      </c>
    </row>
    <row r="220" s="2" customFormat="1" ht="16.5" customHeight="1">
      <c r="A220" s="39"/>
      <c r="B220" s="40"/>
      <c r="C220" s="229" t="s">
        <v>671</v>
      </c>
      <c r="D220" s="229" t="s">
        <v>162</v>
      </c>
      <c r="E220" s="230" t="s">
        <v>1877</v>
      </c>
      <c r="F220" s="231" t="s">
        <v>1878</v>
      </c>
      <c r="G220" s="232" t="s">
        <v>236</v>
      </c>
      <c r="H220" s="233">
        <v>3</v>
      </c>
      <c r="I220" s="234"/>
      <c r="J220" s="235">
        <f>ROUND(I220*H220,2)</f>
        <v>0</v>
      </c>
      <c r="K220" s="231" t="s">
        <v>19</v>
      </c>
      <c r="L220" s="45"/>
      <c r="M220" s="236" t="s">
        <v>19</v>
      </c>
      <c r="N220" s="237" t="s">
        <v>46</v>
      </c>
      <c r="O220" s="85"/>
      <c r="P220" s="238">
        <f>O220*H220</f>
        <v>0</v>
      </c>
      <c r="Q220" s="238">
        <v>0</v>
      </c>
      <c r="R220" s="238">
        <f>Q220*H220</f>
        <v>0</v>
      </c>
      <c r="S220" s="238">
        <v>0</v>
      </c>
      <c r="T220" s="23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0" t="s">
        <v>243</v>
      </c>
      <c r="AT220" s="240" t="s">
        <v>162</v>
      </c>
      <c r="AU220" s="240" t="s">
        <v>84</v>
      </c>
      <c r="AY220" s="18" t="s">
        <v>160</v>
      </c>
      <c r="BE220" s="241">
        <f>IF(N220="základní",J220,0)</f>
        <v>0</v>
      </c>
      <c r="BF220" s="241">
        <f>IF(N220="snížená",J220,0)</f>
        <v>0</v>
      </c>
      <c r="BG220" s="241">
        <f>IF(N220="zákl. přenesená",J220,0)</f>
        <v>0</v>
      </c>
      <c r="BH220" s="241">
        <f>IF(N220="sníž. přenesená",J220,0)</f>
        <v>0</v>
      </c>
      <c r="BI220" s="241">
        <f>IF(N220="nulová",J220,0)</f>
        <v>0</v>
      </c>
      <c r="BJ220" s="18" t="s">
        <v>82</v>
      </c>
      <c r="BK220" s="241">
        <f>ROUND(I220*H220,2)</f>
        <v>0</v>
      </c>
      <c r="BL220" s="18" t="s">
        <v>243</v>
      </c>
      <c r="BM220" s="240" t="s">
        <v>1879</v>
      </c>
    </row>
    <row r="221" s="2" customFormat="1" ht="16.5" customHeight="1">
      <c r="A221" s="39"/>
      <c r="B221" s="40"/>
      <c r="C221" s="229" t="s">
        <v>681</v>
      </c>
      <c r="D221" s="229" t="s">
        <v>162</v>
      </c>
      <c r="E221" s="230" t="s">
        <v>1880</v>
      </c>
      <c r="F221" s="231" t="s">
        <v>1881</v>
      </c>
      <c r="G221" s="232" t="s">
        <v>279</v>
      </c>
      <c r="H221" s="233">
        <v>1</v>
      </c>
      <c r="I221" s="234"/>
      <c r="J221" s="235">
        <f>ROUND(I221*H221,2)</f>
        <v>0</v>
      </c>
      <c r="K221" s="231" t="s">
        <v>19</v>
      </c>
      <c r="L221" s="45"/>
      <c r="M221" s="236" t="s">
        <v>19</v>
      </c>
      <c r="N221" s="237" t="s">
        <v>46</v>
      </c>
      <c r="O221" s="85"/>
      <c r="P221" s="238">
        <f>O221*H221</f>
        <v>0</v>
      </c>
      <c r="Q221" s="238">
        <v>0</v>
      </c>
      <c r="R221" s="238">
        <f>Q221*H221</f>
        <v>0</v>
      </c>
      <c r="S221" s="238">
        <v>0</v>
      </c>
      <c r="T221" s="23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0" t="s">
        <v>243</v>
      </c>
      <c r="AT221" s="240" t="s">
        <v>162</v>
      </c>
      <c r="AU221" s="240" t="s">
        <v>84</v>
      </c>
      <c r="AY221" s="18" t="s">
        <v>160</v>
      </c>
      <c r="BE221" s="241">
        <f>IF(N221="základní",J221,0)</f>
        <v>0</v>
      </c>
      <c r="BF221" s="241">
        <f>IF(N221="snížená",J221,0)</f>
        <v>0</v>
      </c>
      <c r="BG221" s="241">
        <f>IF(N221="zákl. přenesená",J221,0)</f>
        <v>0</v>
      </c>
      <c r="BH221" s="241">
        <f>IF(N221="sníž. přenesená",J221,0)</f>
        <v>0</v>
      </c>
      <c r="BI221" s="241">
        <f>IF(N221="nulová",J221,0)</f>
        <v>0</v>
      </c>
      <c r="BJ221" s="18" t="s">
        <v>82</v>
      </c>
      <c r="BK221" s="241">
        <f>ROUND(I221*H221,2)</f>
        <v>0</v>
      </c>
      <c r="BL221" s="18" t="s">
        <v>243</v>
      </c>
      <c r="BM221" s="240" t="s">
        <v>1882</v>
      </c>
    </row>
    <row r="222" s="2" customFormat="1" ht="16.5" customHeight="1">
      <c r="A222" s="39"/>
      <c r="B222" s="40"/>
      <c r="C222" s="229" t="s">
        <v>686</v>
      </c>
      <c r="D222" s="229" t="s">
        <v>162</v>
      </c>
      <c r="E222" s="230" t="s">
        <v>1883</v>
      </c>
      <c r="F222" s="231" t="s">
        <v>1884</v>
      </c>
      <c r="G222" s="232" t="s">
        <v>236</v>
      </c>
      <c r="H222" s="233">
        <v>1</v>
      </c>
      <c r="I222" s="234"/>
      <c r="J222" s="235">
        <f>ROUND(I222*H222,2)</f>
        <v>0</v>
      </c>
      <c r="K222" s="231" t="s">
        <v>19</v>
      </c>
      <c r="L222" s="45"/>
      <c r="M222" s="236" t="s">
        <v>19</v>
      </c>
      <c r="N222" s="237" t="s">
        <v>46</v>
      </c>
      <c r="O222" s="85"/>
      <c r="P222" s="238">
        <f>O222*H222</f>
        <v>0</v>
      </c>
      <c r="Q222" s="238">
        <v>0</v>
      </c>
      <c r="R222" s="238">
        <f>Q222*H222</f>
        <v>0</v>
      </c>
      <c r="S222" s="238">
        <v>0</v>
      </c>
      <c r="T222" s="23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0" t="s">
        <v>243</v>
      </c>
      <c r="AT222" s="240" t="s">
        <v>162</v>
      </c>
      <c r="AU222" s="240" t="s">
        <v>84</v>
      </c>
      <c r="AY222" s="18" t="s">
        <v>160</v>
      </c>
      <c r="BE222" s="241">
        <f>IF(N222="základní",J222,0)</f>
        <v>0</v>
      </c>
      <c r="BF222" s="241">
        <f>IF(N222="snížená",J222,0)</f>
        <v>0</v>
      </c>
      <c r="BG222" s="241">
        <f>IF(N222="zákl. přenesená",J222,0)</f>
        <v>0</v>
      </c>
      <c r="BH222" s="241">
        <f>IF(N222="sníž. přenesená",J222,0)</f>
        <v>0</v>
      </c>
      <c r="BI222" s="241">
        <f>IF(N222="nulová",J222,0)</f>
        <v>0</v>
      </c>
      <c r="BJ222" s="18" t="s">
        <v>82</v>
      </c>
      <c r="BK222" s="241">
        <f>ROUND(I222*H222,2)</f>
        <v>0</v>
      </c>
      <c r="BL222" s="18" t="s">
        <v>243</v>
      </c>
      <c r="BM222" s="240" t="s">
        <v>1885</v>
      </c>
    </row>
    <row r="223" s="2" customFormat="1" ht="16.5" customHeight="1">
      <c r="A223" s="39"/>
      <c r="B223" s="40"/>
      <c r="C223" s="229" t="s">
        <v>697</v>
      </c>
      <c r="D223" s="229" t="s">
        <v>162</v>
      </c>
      <c r="E223" s="230" t="s">
        <v>1886</v>
      </c>
      <c r="F223" s="231" t="s">
        <v>1887</v>
      </c>
      <c r="G223" s="232" t="s">
        <v>236</v>
      </c>
      <c r="H223" s="233">
        <v>4</v>
      </c>
      <c r="I223" s="234"/>
      <c r="J223" s="235">
        <f>ROUND(I223*H223,2)</f>
        <v>0</v>
      </c>
      <c r="K223" s="231" t="s">
        <v>19</v>
      </c>
      <c r="L223" s="45"/>
      <c r="M223" s="236" t="s">
        <v>19</v>
      </c>
      <c r="N223" s="237" t="s">
        <v>46</v>
      </c>
      <c r="O223" s="85"/>
      <c r="P223" s="238">
        <f>O223*H223</f>
        <v>0</v>
      </c>
      <c r="Q223" s="238">
        <v>0</v>
      </c>
      <c r="R223" s="238">
        <f>Q223*H223</f>
        <v>0</v>
      </c>
      <c r="S223" s="238">
        <v>0</v>
      </c>
      <c r="T223" s="23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0" t="s">
        <v>243</v>
      </c>
      <c r="AT223" s="240" t="s">
        <v>162</v>
      </c>
      <c r="AU223" s="240" t="s">
        <v>84</v>
      </c>
      <c r="AY223" s="18" t="s">
        <v>160</v>
      </c>
      <c r="BE223" s="241">
        <f>IF(N223="základní",J223,0)</f>
        <v>0</v>
      </c>
      <c r="BF223" s="241">
        <f>IF(N223="snížená",J223,0)</f>
        <v>0</v>
      </c>
      <c r="BG223" s="241">
        <f>IF(N223="zákl. přenesená",J223,0)</f>
        <v>0</v>
      </c>
      <c r="BH223" s="241">
        <f>IF(N223="sníž. přenesená",J223,0)</f>
        <v>0</v>
      </c>
      <c r="BI223" s="241">
        <f>IF(N223="nulová",J223,0)</f>
        <v>0</v>
      </c>
      <c r="BJ223" s="18" t="s">
        <v>82</v>
      </c>
      <c r="BK223" s="241">
        <f>ROUND(I223*H223,2)</f>
        <v>0</v>
      </c>
      <c r="BL223" s="18" t="s">
        <v>243</v>
      </c>
      <c r="BM223" s="240" t="s">
        <v>1888</v>
      </c>
    </row>
    <row r="224" s="2" customFormat="1" ht="16.5" customHeight="1">
      <c r="A224" s="39"/>
      <c r="B224" s="40"/>
      <c r="C224" s="229" t="s">
        <v>705</v>
      </c>
      <c r="D224" s="229" t="s">
        <v>162</v>
      </c>
      <c r="E224" s="230" t="s">
        <v>1889</v>
      </c>
      <c r="F224" s="231" t="s">
        <v>1890</v>
      </c>
      <c r="G224" s="232" t="s">
        <v>236</v>
      </c>
      <c r="H224" s="233">
        <v>3</v>
      </c>
      <c r="I224" s="234"/>
      <c r="J224" s="235">
        <f>ROUND(I224*H224,2)</f>
        <v>0</v>
      </c>
      <c r="K224" s="231" t="s">
        <v>19</v>
      </c>
      <c r="L224" s="45"/>
      <c r="M224" s="236" t="s">
        <v>19</v>
      </c>
      <c r="N224" s="237" t="s">
        <v>46</v>
      </c>
      <c r="O224" s="85"/>
      <c r="P224" s="238">
        <f>O224*H224</f>
        <v>0</v>
      </c>
      <c r="Q224" s="238">
        <v>0</v>
      </c>
      <c r="R224" s="238">
        <f>Q224*H224</f>
        <v>0</v>
      </c>
      <c r="S224" s="238">
        <v>0</v>
      </c>
      <c r="T224" s="23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0" t="s">
        <v>243</v>
      </c>
      <c r="AT224" s="240" t="s">
        <v>162</v>
      </c>
      <c r="AU224" s="240" t="s">
        <v>84</v>
      </c>
      <c r="AY224" s="18" t="s">
        <v>160</v>
      </c>
      <c r="BE224" s="241">
        <f>IF(N224="základní",J224,0)</f>
        <v>0</v>
      </c>
      <c r="BF224" s="241">
        <f>IF(N224="snížená",J224,0)</f>
        <v>0</v>
      </c>
      <c r="BG224" s="241">
        <f>IF(N224="zákl. přenesená",J224,0)</f>
        <v>0</v>
      </c>
      <c r="BH224" s="241">
        <f>IF(N224="sníž. přenesená",J224,0)</f>
        <v>0</v>
      </c>
      <c r="BI224" s="241">
        <f>IF(N224="nulová",J224,0)</f>
        <v>0</v>
      </c>
      <c r="BJ224" s="18" t="s">
        <v>82</v>
      </c>
      <c r="BK224" s="241">
        <f>ROUND(I224*H224,2)</f>
        <v>0</v>
      </c>
      <c r="BL224" s="18" t="s">
        <v>243</v>
      </c>
      <c r="BM224" s="240" t="s">
        <v>1891</v>
      </c>
    </row>
    <row r="225" s="2" customFormat="1" ht="16.5" customHeight="1">
      <c r="A225" s="39"/>
      <c r="B225" s="40"/>
      <c r="C225" s="229" t="s">
        <v>710</v>
      </c>
      <c r="D225" s="229" t="s">
        <v>162</v>
      </c>
      <c r="E225" s="230" t="s">
        <v>1892</v>
      </c>
      <c r="F225" s="231" t="s">
        <v>1893</v>
      </c>
      <c r="G225" s="232" t="s">
        <v>236</v>
      </c>
      <c r="H225" s="233">
        <v>2</v>
      </c>
      <c r="I225" s="234"/>
      <c r="J225" s="235">
        <f>ROUND(I225*H225,2)</f>
        <v>0</v>
      </c>
      <c r="K225" s="231" t="s">
        <v>19</v>
      </c>
      <c r="L225" s="45"/>
      <c r="M225" s="236" t="s">
        <v>19</v>
      </c>
      <c r="N225" s="237" t="s">
        <v>46</v>
      </c>
      <c r="O225" s="85"/>
      <c r="P225" s="238">
        <f>O225*H225</f>
        <v>0</v>
      </c>
      <c r="Q225" s="238">
        <v>0</v>
      </c>
      <c r="R225" s="238">
        <f>Q225*H225</f>
        <v>0</v>
      </c>
      <c r="S225" s="238">
        <v>0</v>
      </c>
      <c r="T225" s="23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0" t="s">
        <v>243</v>
      </c>
      <c r="AT225" s="240" t="s">
        <v>162</v>
      </c>
      <c r="AU225" s="240" t="s">
        <v>84</v>
      </c>
      <c r="AY225" s="18" t="s">
        <v>160</v>
      </c>
      <c r="BE225" s="241">
        <f>IF(N225="základní",J225,0)</f>
        <v>0</v>
      </c>
      <c r="BF225" s="241">
        <f>IF(N225="snížená",J225,0)</f>
        <v>0</v>
      </c>
      <c r="BG225" s="241">
        <f>IF(N225="zákl. přenesená",J225,0)</f>
        <v>0</v>
      </c>
      <c r="BH225" s="241">
        <f>IF(N225="sníž. přenesená",J225,0)</f>
        <v>0</v>
      </c>
      <c r="BI225" s="241">
        <f>IF(N225="nulová",J225,0)</f>
        <v>0</v>
      </c>
      <c r="BJ225" s="18" t="s">
        <v>82</v>
      </c>
      <c r="BK225" s="241">
        <f>ROUND(I225*H225,2)</f>
        <v>0</v>
      </c>
      <c r="BL225" s="18" t="s">
        <v>243</v>
      </c>
      <c r="BM225" s="240" t="s">
        <v>1894</v>
      </c>
    </row>
    <row r="226" s="2" customFormat="1" ht="16.5" customHeight="1">
      <c r="A226" s="39"/>
      <c r="B226" s="40"/>
      <c r="C226" s="229" t="s">
        <v>715</v>
      </c>
      <c r="D226" s="229" t="s">
        <v>162</v>
      </c>
      <c r="E226" s="230" t="s">
        <v>1895</v>
      </c>
      <c r="F226" s="231" t="s">
        <v>1896</v>
      </c>
      <c r="G226" s="232" t="s">
        <v>236</v>
      </c>
      <c r="H226" s="233">
        <v>1</v>
      </c>
      <c r="I226" s="234"/>
      <c r="J226" s="235">
        <f>ROUND(I226*H226,2)</f>
        <v>0</v>
      </c>
      <c r="K226" s="231" t="s">
        <v>19</v>
      </c>
      <c r="L226" s="45"/>
      <c r="M226" s="236" t="s">
        <v>19</v>
      </c>
      <c r="N226" s="237" t="s">
        <v>46</v>
      </c>
      <c r="O226" s="85"/>
      <c r="P226" s="238">
        <f>O226*H226</f>
        <v>0</v>
      </c>
      <c r="Q226" s="238">
        <v>0</v>
      </c>
      <c r="R226" s="238">
        <f>Q226*H226</f>
        <v>0</v>
      </c>
      <c r="S226" s="238">
        <v>0</v>
      </c>
      <c r="T226" s="23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0" t="s">
        <v>243</v>
      </c>
      <c r="AT226" s="240" t="s">
        <v>162</v>
      </c>
      <c r="AU226" s="240" t="s">
        <v>84</v>
      </c>
      <c r="AY226" s="18" t="s">
        <v>160</v>
      </c>
      <c r="BE226" s="241">
        <f>IF(N226="základní",J226,0)</f>
        <v>0</v>
      </c>
      <c r="BF226" s="241">
        <f>IF(N226="snížená",J226,0)</f>
        <v>0</v>
      </c>
      <c r="BG226" s="241">
        <f>IF(N226="zákl. přenesená",J226,0)</f>
        <v>0</v>
      </c>
      <c r="BH226" s="241">
        <f>IF(N226="sníž. přenesená",J226,0)</f>
        <v>0</v>
      </c>
      <c r="BI226" s="241">
        <f>IF(N226="nulová",J226,0)</f>
        <v>0</v>
      </c>
      <c r="BJ226" s="18" t="s">
        <v>82</v>
      </c>
      <c r="BK226" s="241">
        <f>ROUND(I226*H226,2)</f>
        <v>0</v>
      </c>
      <c r="BL226" s="18" t="s">
        <v>243</v>
      </c>
      <c r="BM226" s="240" t="s">
        <v>1897</v>
      </c>
    </row>
    <row r="227" s="2" customFormat="1" ht="16.5" customHeight="1">
      <c r="A227" s="39"/>
      <c r="B227" s="40"/>
      <c r="C227" s="229" t="s">
        <v>720</v>
      </c>
      <c r="D227" s="229" t="s">
        <v>162</v>
      </c>
      <c r="E227" s="230" t="s">
        <v>1898</v>
      </c>
      <c r="F227" s="231" t="s">
        <v>1899</v>
      </c>
      <c r="G227" s="232" t="s">
        <v>236</v>
      </c>
      <c r="H227" s="233">
        <v>1</v>
      </c>
      <c r="I227" s="234"/>
      <c r="J227" s="235">
        <f>ROUND(I227*H227,2)</f>
        <v>0</v>
      </c>
      <c r="K227" s="231" t="s">
        <v>19</v>
      </c>
      <c r="L227" s="45"/>
      <c r="M227" s="236" t="s">
        <v>19</v>
      </c>
      <c r="N227" s="237" t="s">
        <v>46</v>
      </c>
      <c r="O227" s="85"/>
      <c r="P227" s="238">
        <f>O227*H227</f>
        <v>0</v>
      </c>
      <c r="Q227" s="238">
        <v>0</v>
      </c>
      <c r="R227" s="238">
        <f>Q227*H227</f>
        <v>0</v>
      </c>
      <c r="S227" s="238">
        <v>0</v>
      </c>
      <c r="T227" s="23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40" t="s">
        <v>243</v>
      </c>
      <c r="AT227" s="240" t="s">
        <v>162</v>
      </c>
      <c r="AU227" s="240" t="s">
        <v>84</v>
      </c>
      <c r="AY227" s="18" t="s">
        <v>160</v>
      </c>
      <c r="BE227" s="241">
        <f>IF(N227="základní",J227,0)</f>
        <v>0</v>
      </c>
      <c r="BF227" s="241">
        <f>IF(N227="snížená",J227,0)</f>
        <v>0</v>
      </c>
      <c r="BG227" s="241">
        <f>IF(N227="zákl. přenesená",J227,0)</f>
        <v>0</v>
      </c>
      <c r="BH227" s="241">
        <f>IF(N227="sníž. přenesená",J227,0)</f>
        <v>0</v>
      </c>
      <c r="BI227" s="241">
        <f>IF(N227="nulová",J227,0)</f>
        <v>0</v>
      </c>
      <c r="BJ227" s="18" t="s">
        <v>82</v>
      </c>
      <c r="BK227" s="241">
        <f>ROUND(I227*H227,2)</f>
        <v>0</v>
      </c>
      <c r="BL227" s="18" t="s">
        <v>243</v>
      </c>
      <c r="BM227" s="240" t="s">
        <v>1900</v>
      </c>
    </row>
    <row r="228" s="12" customFormat="1" ht="22.8" customHeight="1">
      <c r="A228" s="12"/>
      <c r="B228" s="213"/>
      <c r="C228" s="214"/>
      <c r="D228" s="215" t="s">
        <v>74</v>
      </c>
      <c r="E228" s="227" t="s">
        <v>1901</v>
      </c>
      <c r="F228" s="227" t="s">
        <v>1902</v>
      </c>
      <c r="G228" s="214"/>
      <c r="H228" s="214"/>
      <c r="I228" s="217"/>
      <c r="J228" s="228">
        <f>BK228</f>
        <v>0</v>
      </c>
      <c r="K228" s="214"/>
      <c r="L228" s="219"/>
      <c r="M228" s="220"/>
      <c r="N228" s="221"/>
      <c r="O228" s="221"/>
      <c r="P228" s="222">
        <f>SUM(P229:P238)</f>
        <v>0</v>
      </c>
      <c r="Q228" s="221"/>
      <c r="R228" s="222">
        <f>SUM(R229:R238)</f>
        <v>0</v>
      </c>
      <c r="S228" s="221"/>
      <c r="T228" s="223">
        <f>SUM(T229:T238)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24" t="s">
        <v>82</v>
      </c>
      <c r="AT228" s="225" t="s">
        <v>74</v>
      </c>
      <c r="AU228" s="225" t="s">
        <v>82</v>
      </c>
      <c r="AY228" s="224" t="s">
        <v>160</v>
      </c>
      <c r="BK228" s="226">
        <f>SUM(BK229:BK238)</f>
        <v>0</v>
      </c>
    </row>
    <row r="229" s="2" customFormat="1" ht="16.5" customHeight="1">
      <c r="A229" s="39"/>
      <c r="B229" s="40"/>
      <c r="C229" s="229" t="s">
        <v>729</v>
      </c>
      <c r="D229" s="229" t="s">
        <v>162</v>
      </c>
      <c r="E229" s="230" t="s">
        <v>1903</v>
      </c>
      <c r="F229" s="231" t="s">
        <v>1904</v>
      </c>
      <c r="G229" s="232" t="s">
        <v>279</v>
      </c>
      <c r="H229" s="233">
        <v>6</v>
      </c>
      <c r="I229" s="234"/>
      <c r="J229" s="235">
        <f>ROUND(I229*H229,2)</f>
        <v>0</v>
      </c>
      <c r="K229" s="231" t="s">
        <v>19</v>
      </c>
      <c r="L229" s="45"/>
      <c r="M229" s="236" t="s">
        <v>19</v>
      </c>
      <c r="N229" s="237" t="s">
        <v>46</v>
      </c>
      <c r="O229" s="85"/>
      <c r="P229" s="238">
        <f>O229*H229</f>
        <v>0</v>
      </c>
      <c r="Q229" s="238">
        <v>0</v>
      </c>
      <c r="R229" s="238">
        <f>Q229*H229</f>
        <v>0</v>
      </c>
      <c r="S229" s="238">
        <v>0</v>
      </c>
      <c r="T229" s="23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0" t="s">
        <v>243</v>
      </c>
      <c r="AT229" s="240" t="s">
        <v>162</v>
      </c>
      <c r="AU229" s="240" t="s">
        <v>84</v>
      </c>
      <c r="AY229" s="18" t="s">
        <v>160</v>
      </c>
      <c r="BE229" s="241">
        <f>IF(N229="základní",J229,0)</f>
        <v>0</v>
      </c>
      <c r="BF229" s="241">
        <f>IF(N229="snížená",J229,0)</f>
        <v>0</v>
      </c>
      <c r="BG229" s="241">
        <f>IF(N229="zákl. přenesená",J229,0)</f>
        <v>0</v>
      </c>
      <c r="BH229" s="241">
        <f>IF(N229="sníž. přenesená",J229,0)</f>
        <v>0</v>
      </c>
      <c r="BI229" s="241">
        <f>IF(N229="nulová",J229,0)</f>
        <v>0</v>
      </c>
      <c r="BJ229" s="18" t="s">
        <v>82</v>
      </c>
      <c r="BK229" s="241">
        <f>ROUND(I229*H229,2)</f>
        <v>0</v>
      </c>
      <c r="BL229" s="18" t="s">
        <v>243</v>
      </c>
      <c r="BM229" s="240" t="s">
        <v>1905</v>
      </c>
    </row>
    <row r="230" s="2" customFormat="1" ht="16.5" customHeight="1">
      <c r="A230" s="39"/>
      <c r="B230" s="40"/>
      <c r="C230" s="229" t="s">
        <v>737</v>
      </c>
      <c r="D230" s="229" t="s">
        <v>162</v>
      </c>
      <c r="E230" s="230" t="s">
        <v>1906</v>
      </c>
      <c r="F230" s="231" t="s">
        <v>1907</v>
      </c>
      <c r="G230" s="232" t="s">
        <v>279</v>
      </c>
      <c r="H230" s="233">
        <v>21</v>
      </c>
      <c r="I230" s="234"/>
      <c r="J230" s="235">
        <f>ROUND(I230*H230,2)</f>
        <v>0</v>
      </c>
      <c r="K230" s="231" t="s">
        <v>19</v>
      </c>
      <c r="L230" s="45"/>
      <c r="M230" s="236" t="s">
        <v>19</v>
      </c>
      <c r="N230" s="237" t="s">
        <v>46</v>
      </c>
      <c r="O230" s="85"/>
      <c r="P230" s="238">
        <f>O230*H230</f>
        <v>0</v>
      </c>
      <c r="Q230" s="238">
        <v>0</v>
      </c>
      <c r="R230" s="238">
        <f>Q230*H230</f>
        <v>0</v>
      </c>
      <c r="S230" s="238">
        <v>0</v>
      </c>
      <c r="T230" s="23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40" t="s">
        <v>243</v>
      </c>
      <c r="AT230" s="240" t="s">
        <v>162</v>
      </c>
      <c r="AU230" s="240" t="s">
        <v>84</v>
      </c>
      <c r="AY230" s="18" t="s">
        <v>160</v>
      </c>
      <c r="BE230" s="241">
        <f>IF(N230="základní",J230,0)</f>
        <v>0</v>
      </c>
      <c r="BF230" s="241">
        <f>IF(N230="snížená",J230,0)</f>
        <v>0</v>
      </c>
      <c r="BG230" s="241">
        <f>IF(N230="zákl. přenesená",J230,0)</f>
        <v>0</v>
      </c>
      <c r="BH230" s="241">
        <f>IF(N230="sníž. přenesená",J230,0)</f>
        <v>0</v>
      </c>
      <c r="BI230" s="241">
        <f>IF(N230="nulová",J230,0)</f>
        <v>0</v>
      </c>
      <c r="BJ230" s="18" t="s">
        <v>82</v>
      </c>
      <c r="BK230" s="241">
        <f>ROUND(I230*H230,2)</f>
        <v>0</v>
      </c>
      <c r="BL230" s="18" t="s">
        <v>243</v>
      </c>
      <c r="BM230" s="240" t="s">
        <v>1908</v>
      </c>
    </row>
    <row r="231" s="2" customFormat="1" ht="16.5" customHeight="1">
      <c r="A231" s="39"/>
      <c r="B231" s="40"/>
      <c r="C231" s="229" t="s">
        <v>742</v>
      </c>
      <c r="D231" s="229" t="s">
        <v>162</v>
      </c>
      <c r="E231" s="230" t="s">
        <v>1909</v>
      </c>
      <c r="F231" s="231" t="s">
        <v>1910</v>
      </c>
      <c r="G231" s="232" t="s">
        <v>279</v>
      </c>
      <c r="H231" s="233">
        <v>27</v>
      </c>
      <c r="I231" s="234"/>
      <c r="J231" s="235">
        <f>ROUND(I231*H231,2)</f>
        <v>0</v>
      </c>
      <c r="K231" s="231" t="s">
        <v>19</v>
      </c>
      <c r="L231" s="45"/>
      <c r="M231" s="236" t="s">
        <v>19</v>
      </c>
      <c r="N231" s="237" t="s">
        <v>46</v>
      </c>
      <c r="O231" s="85"/>
      <c r="P231" s="238">
        <f>O231*H231</f>
        <v>0</v>
      </c>
      <c r="Q231" s="238">
        <v>0</v>
      </c>
      <c r="R231" s="238">
        <f>Q231*H231</f>
        <v>0</v>
      </c>
      <c r="S231" s="238">
        <v>0</v>
      </c>
      <c r="T231" s="239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40" t="s">
        <v>243</v>
      </c>
      <c r="AT231" s="240" t="s">
        <v>162</v>
      </c>
      <c r="AU231" s="240" t="s">
        <v>84</v>
      </c>
      <c r="AY231" s="18" t="s">
        <v>160</v>
      </c>
      <c r="BE231" s="241">
        <f>IF(N231="základní",J231,0)</f>
        <v>0</v>
      </c>
      <c r="BF231" s="241">
        <f>IF(N231="snížená",J231,0)</f>
        <v>0</v>
      </c>
      <c r="BG231" s="241">
        <f>IF(N231="zákl. přenesená",J231,0)</f>
        <v>0</v>
      </c>
      <c r="BH231" s="241">
        <f>IF(N231="sníž. přenesená",J231,0)</f>
        <v>0</v>
      </c>
      <c r="BI231" s="241">
        <f>IF(N231="nulová",J231,0)</f>
        <v>0</v>
      </c>
      <c r="BJ231" s="18" t="s">
        <v>82</v>
      </c>
      <c r="BK231" s="241">
        <f>ROUND(I231*H231,2)</f>
        <v>0</v>
      </c>
      <c r="BL231" s="18" t="s">
        <v>243</v>
      </c>
      <c r="BM231" s="240" t="s">
        <v>1911</v>
      </c>
    </row>
    <row r="232" s="2" customFormat="1" ht="16.5" customHeight="1">
      <c r="A232" s="39"/>
      <c r="B232" s="40"/>
      <c r="C232" s="229" t="s">
        <v>746</v>
      </c>
      <c r="D232" s="229" t="s">
        <v>162</v>
      </c>
      <c r="E232" s="230" t="s">
        <v>1912</v>
      </c>
      <c r="F232" s="231" t="s">
        <v>1913</v>
      </c>
      <c r="G232" s="232" t="s">
        <v>236</v>
      </c>
      <c r="H232" s="233">
        <v>4</v>
      </c>
      <c r="I232" s="234"/>
      <c r="J232" s="235">
        <f>ROUND(I232*H232,2)</f>
        <v>0</v>
      </c>
      <c r="K232" s="231" t="s">
        <v>19</v>
      </c>
      <c r="L232" s="45"/>
      <c r="M232" s="236" t="s">
        <v>19</v>
      </c>
      <c r="N232" s="237" t="s">
        <v>46</v>
      </c>
      <c r="O232" s="85"/>
      <c r="P232" s="238">
        <f>O232*H232</f>
        <v>0</v>
      </c>
      <c r="Q232" s="238">
        <v>0</v>
      </c>
      <c r="R232" s="238">
        <f>Q232*H232</f>
        <v>0</v>
      </c>
      <c r="S232" s="238">
        <v>0</v>
      </c>
      <c r="T232" s="23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40" t="s">
        <v>243</v>
      </c>
      <c r="AT232" s="240" t="s">
        <v>162</v>
      </c>
      <c r="AU232" s="240" t="s">
        <v>84</v>
      </c>
      <c r="AY232" s="18" t="s">
        <v>160</v>
      </c>
      <c r="BE232" s="241">
        <f>IF(N232="základní",J232,0)</f>
        <v>0</v>
      </c>
      <c r="BF232" s="241">
        <f>IF(N232="snížená",J232,0)</f>
        <v>0</v>
      </c>
      <c r="BG232" s="241">
        <f>IF(N232="zákl. přenesená",J232,0)</f>
        <v>0</v>
      </c>
      <c r="BH232" s="241">
        <f>IF(N232="sníž. přenesená",J232,0)</f>
        <v>0</v>
      </c>
      <c r="BI232" s="241">
        <f>IF(N232="nulová",J232,0)</f>
        <v>0</v>
      </c>
      <c r="BJ232" s="18" t="s">
        <v>82</v>
      </c>
      <c r="BK232" s="241">
        <f>ROUND(I232*H232,2)</f>
        <v>0</v>
      </c>
      <c r="BL232" s="18" t="s">
        <v>243</v>
      </c>
      <c r="BM232" s="240" t="s">
        <v>1914</v>
      </c>
    </row>
    <row r="233" s="2" customFormat="1" ht="16.5" customHeight="1">
      <c r="A233" s="39"/>
      <c r="B233" s="40"/>
      <c r="C233" s="229" t="s">
        <v>752</v>
      </c>
      <c r="D233" s="229" t="s">
        <v>162</v>
      </c>
      <c r="E233" s="230" t="s">
        <v>1915</v>
      </c>
      <c r="F233" s="231" t="s">
        <v>1916</v>
      </c>
      <c r="G233" s="232" t="s">
        <v>279</v>
      </c>
      <c r="H233" s="233">
        <v>27</v>
      </c>
      <c r="I233" s="234"/>
      <c r="J233" s="235">
        <f>ROUND(I233*H233,2)</f>
        <v>0</v>
      </c>
      <c r="K233" s="231" t="s">
        <v>19</v>
      </c>
      <c r="L233" s="45"/>
      <c r="M233" s="236" t="s">
        <v>19</v>
      </c>
      <c r="N233" s="237" t="s">
        <v>46</v>
      </c>
      <c r="O233" s="85"/>
      <c r="P233" s="238">
        <f>O233*H233</f>
        <v>0</v>
      </c>
      <c r="Q233" s="238">
        <v>0</v>
      </c>
      <c r="R233" s="238">
        <f>Q233*H233</f>
        <v>0</v>
      </c>
      <c r="S233" s="238">
        <v>0</v>
      </c>
      <c r="T233" s="239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40" t="s">
        <v>243</v>
      </c>
      <c r="AT233" s="240" t="s">
        <v>162</v>
      </c>
      <c r="AU233" s="240" t="s">
        <v>84</v>
      </c>
      <c r="AY233" s="18" t="s">
        <v>160</v>
      </c>
      <c r="BE233" s="241">
        <f>IF(N233="základní",J233,0)</f>
        <v>0</v>
      </c>
      <c r="BF233" s="241">
        <f>IF(N233="snížená",J233,0)</f>
        <v>0</v>
      </c>
      <c r="BG233" s="241">
        <f>IF(N233="zákl. přenesená",J233,0)</f>
        <v>0</v>
      </c>
      <c r="BH233" s="241">
        <f>IF(N233="sníž. přenesená",J233,0)</f>
        <v>0</v>
      </c>
      <c r="BI233" s="241">
        <f>IF(N233="nulová",J233,0)</f>
        <v>0</v>
      </c>
      <c r="BJ233" s="18" t="s">
        <v>82</v>
      </c>
      <c r="BK233" s="241">
        <f>ROUND(I233*H233,2)</f>
        <v>0</v>
      </c>
      <c r="BL233" s="18" t="s">
        <v>243</v>
      </c>
      <c r="BM233" s="240" t="s">
        <v>1917</v>
      </c>
    </row>
    <row r="234" s="2" customFormat="1" ht="16.5" customHeight="1">
      <c r="A234" s="39"/>
      <c r="B234" s="40"/>
      <c r="C234" s="229" t="s">
        <v>759</v>
      </c>
      <c r="D234" s="229" t="s">
        <v>162</v>
      </c>
      <c r="E234" s="230" t="s">
        <v>1918</v>
      </c>
      <c r="F234" s="231" t="s">
        <v>1919</v>
      </c>
      <c r="G234" s="232" t="s">
        <v>236</v>
      </c>
      <c r="H234" s="233">
        <v>2</v>
      </c>
      <c r="I234" s="234"/>
      <c r="J234" s="235">
        <f>ROUND(I234*H234,2)</f>
        <v>0</v>
      </c>
      <c r="K234" s="231" t="s">
        <v>19</v>
      </c>
      <c r="L234" s="45"/>
      <c r="M234" s="236" t="s">
        <v>19</v>
      </c>
      <c r="N234" s="237" t="s">
        <v>46</v>
      </c>
      <c r="O234" s="85"/>
      <c r="P234" s="238">
        <f>O234*H234</f>
        <v>0</v>
      </c>
      <c r="Q234" s="238">
        <v>0</v>
      </c>
      <c r="R234" s="238">
        <f>Q234*H234</f>
        <v>0</v>
      </c>
      <c r="S234" s="238">
        <v>0</v>
      </c>
      <c r="T234" s="23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0" t="s">
        <v>243</v>
      </c>
      <c r="AT234" s="240" t="s">
        <v>162</v>
      </c>
      <c r="AU234" s="240" t="s">
        <v>84</v>
      </c>
      <c r="AY234" s="18" t="s">
        <v>160</v>
      </c>
      <c r="BE234" s="241">
        <f>IF(N234="základní",J234,0)</f>
        <v>0</v>
      </c>
      <c r="BF234" s="241">
        <f>IF(N234="snížená",J234,0)</f>
        <v>0</v>
      </c>
      <c r="BG234" s="241">
        <f>IF(N234="zákl. přenesená",J234,0)</f>
        <v>0</v>
      </c>
      <c r="BH234" s="241">
        <f>IF(N234="sníž. přenesená",J234,0)</f>
        <v>0</v>
      </c>
      <c r="BI234" s="241">
        <f>IF(N234="nulová",J234,0)</f>
        <v>0</v>
      </c>
      <c r="BJ234" s="18" t="s">
        <v>82</v>
      </c>
      <c r="BK234" s="241">
        <f>ROUND(I234*H234,2)</f>
        <v>0</v>
      </c>
      <c r="BL234" s="18" t="s">
        <v>243</v>
      </c>
      <c r="BM234" s="240" t="s">
        <v>1920</v>
      </c>
    </row>
    <row r="235" s="2" customFormat="1" ht="16.5" customHeight="1">
      <c r="A235" s="39"/>
      <c r="B235" s="40"/>
      <c r="C235" s="229" t="s">
        <v>769</v>
      </c>
      <c r="D235" s="229" t="s">
        <v>162</v>
      </c>
      <c r="E235" s="230" t="s">
        <v>1921</v>
      </c>
      <c r="F235" s="231" t="s">
        <v>1922</v>
      </c>
      <c r="G235" s="232" t="s">
        <v>236</v>
      </c>
      <c r="H235" s="233">
        <v>1</v>
      </c>
      <c r="I235" s="234"/>
      <c r="J235" s="235">
        <f>ROUND(I235*H235,2)</f>
        <v>0</v>
      </c>
      <c r="K235" s="231" t="s">
        <v>19</v>
      </c>
      <c r="L235" s="45"/>
      <c r="M235" s="236" t="s">
        <v>19</v>
      </c>
      <c r="N235" s="237" t="s">
        <v>46</v>
      </c>
      <c r="O235" s="85"/>
      <c r="P235" s="238">
        <f>O235*H235</f>
        <v>0</v>
      </c>
      <c r="Q235" s="238">
        <v>0</v>
      </c>
      <c r="R235" s="238">
        <f>Q235*H235</f>
        <v>0</v>
      </c>
      <c r="S235" s="238">
        <v>0</v>
      </c>
      <c r="T235" s="23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0" t="s">
        <v>243</v>
      </c>
      <c r="AT235" s="240" t="s">
        <v>162</v>
      </c>
      <c r="AU235" s="240" t="s">
        <v>84</v>
      </c>
      <c r="AY235" s="18" t="s">
        <v>160</v>
      </c>
      <c r="BE235" s="241">
        <f>IF(N235="základní",J235,0)</f>
        <v>0</v>
      </c>
      <c r="BF235" s="241">
        <f>IF(N235="snížená",J235,0)</f>
        <v>0</v>
      </c>
      <c r="BG235" s="241">
        <f>IF(N235="zákl. přenesená",J235,0)</f>
        <v>0</v>
      </c>
      <c r="BH235" s="241">
        <f>IF(N235="sníž. přenesená",J235,0)</f>
        <v>0</v>
      </c>
      <c r="BI235" s="241">
        <f>IF(N235="nulová",J235,0)</f>
        <v>0</v>
      </c>
      <c r="BJ235" s="18" t="s">
        <v>82</v>
      </c>
      <c r="BK235" s="241">
        <f>ROUND(I235*H235,2)</f>
        <v>0</v>
      </c>
      <c r="BL235" s="18" t="s">
        <v>243</v>
      </c>
      <c r="BM235" s="240" t="s">
        <v>1923</v>
      </c>
    </row>
    <row r="236" s="2" customFormat="1" ht="16.5" customHeight="1">
      <c r="A236" s="39"/>
      <c r="B236" s="40"/>
      <c r="C236" s="229" t="s">
        <v>90</v>
      </c>
      <c r="D236" s="229" t="s">
        <v>162</v>
      </c>
      <c r="E236" s="230" t="s">
        <v>1924</v>
      </c>
      <c r="F236" s="231" t="s">
        <v>1925</v>
      </c>
      <c r="G236" s="232" t="s">
        <v>236</v>
      </c>
      <c r="H236" s="233">
        <v>4</v>
      </c>
      <c r="I236" s="234"/>
      <c r="J236" s="235">
        <f>ROUND(I236*H236,2)</f>
        <v>0</v>
      </c>
      <c r="K236" s="231" t="s">
        <v>19</v>
      </c>
      <c r="L236" s="45"/>
      <c r="M236" s="236" t="s">
        <v>19</v>
      </c>
      <c r="N236" s="237" t="s">
        <v>46</v>
      </c>
      <c r="O236" s="85"/>
      <c r="P236" s="238">
        <f>O236*H236</f>
        <v>0</v>
      </c>
      <c r="Q236" s="238">
        <v>0</v>
      </c>
      <c r="R236" s="238">
        <f>Q236*H236</f>
        <v>0</v>
      </c>
      <c r="S236" s="238">
        <v>0</v>
      </c>
      <c r="T236" s="23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40" t="s">
        <v>243</v>
      </c>
      <c r="AT236" s="240" t="s">
        <v>162</v>
      </c>
      <c r="AU236" s="240" t="s">
        <v>84</v>
      </c>
      <c r="AY236" s="18" t="s">
        <v>160</v>
      </c>
      <c r="BE236" s="241">
        <f>IF(N236="základní",J236,0)</f>
        <v>0</v>
      </c>
      <c r="BF236" s="241">
        <f>IF(N236="snížená",J236,0)</f>
        <v>0</v>
      </c>
      <c r="BG236" s="241">
        <f>IF(N236="zákl. přenesená",J236,0)</f>
        <v>0</v>
      </c>
      <c r="BH236" s="241">
        <f>IF(N236="sníž. přenesená",J236,0)</f>
        <v>0</v>
      </c>
      <c r="BI236" s="241">
        <f>IF(N236="nulová",J236,0)</f>
        <v>0</v>
      </c>
      <c r="BJ236" s="18" t="s">
        <v>82</v>
      </c>
      <c r="BK236" s="241">
        <f>ROUND(I236*H236,2)</f>
        <v>0</v>
      </c>
      <c r="BL236" s="18" t="s">
        <v>243</v>
      </c>
      <c r="BM236" s="240" t="s">
        <v>1926</v>
      </c>
    </row>
    <row r="237" s="2" customFormat="1" ht="16.5" customHeight="1">
      <c r="A237" s="39"/>
      <c r="B237" s="40"/>
      <c r="C237" s="229" t="s">
        <v>777</v>
      </c>
      <c r="D237" s="229" t="s">
        <v>162</v>
      </c>
      <c r="E237" s="230" t="s">
        <v>1927</v>
      </c>
      <c r="F237" s="231" t="s">
        <v>1928</v>
      </c>
      <c r="G237" s="232" t="s">
        <v>197</v>
      </c>
      <c r="H237" s="233">
        <v>0.13</v>
      </c>
      <c r="I237" s="234"/>
      <c r="J237" s="235">
        <f>ROUND(I237*H237,2)</f>
        <v>0</v>
      </c>
      <c r="K237" s="231" t="s">
        <v>19</v>
      </c>
      <c r="L237" s="45"/>
      <c r="M237" s="236" t="s">
        <v>19</v>
      </c>
      <c r="N237" s="237" t="s">
        <v>46</v>
      </c>
      <c r="O237" s="85"/>
      <c r="P237" s="238">
        <f>O237*H237</f>
        <v>0</v>
      </c>
      <c r="Q237" s="238">
        <v>0</v>
      </c>
      <c r="R237" s="238">
        <f>Q237*H237</f>
        <v>0</v>
      </c>
      <c r="S237" s="238">
        <v>0</v>
      </c>
      <c r="T237" s="23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40" t="s">
        <v>243</v>
      </c>
      <c r="AT237" s="240" t="s">
        <v>162</v>
      </c>
      <c r="AU237" s="240" t="s">
        <v>84</v>
      </c>
      <c r="AY237" s="18" t="s">
        <v>160</v>
      </c>
      <c r="BE237" s="241">
        <f>IF(N237="základní",J237,0)</f>
        <v>0</v>
      </c>
      <c r="BF237" s="241">
        <f>IF(N237="snížená",J237,0)</f>
        <v>0</v>
      </c>
      <c r="BG237" s="241">
        <f>IF(N237="zákl. přenesená",J237,0)</f>
        <v>0</v>
      </c>
      <c r="BH237" s="241">
        <f>IF(N237="sníž. přenesená",J237,0)</f>
        <v>0</v>
      </c>
      <c r="BI237" s="241">
        <f>IF(N237="nulová",J237,0)</f>
        <v>0</v>
      </c>
      <c r="BJ237" s="18" t="s">
        <v>82</v>
      </c>
      <c r="BK237" s="241">
        <f>ROUND(I237*H237,2)</f>
        <v>0</v>
      </c>
      <c r="BL237" s="18" t="s">
        <v>243</v>
      </c>
      <c r="BM237" s="240" t="s">
        <v>1929</v>
      </c>
    </row>
    <row r="238" s="2" customFormat="1" ht="16.5" customHeight="1">
      <c r="A238" s="39"/>
      <c r="B238" s="40"/>
      <c r="C238" s="229" t="s">
        <v>781</v>
      </c>
      <c r="D238" s="229" t="s">
        <v>162</v>
      </c>
      <c r="E238" s="230" t="s">
        <v>1930</v>
      </c>
      <c r="F238" s="231" t="s">
        <v>1931</v>
      </c>
      <c r="G238" s="232" t="s">
        <v>197</v>
      </c>
      <c r="H238" s="233">
        <v>0.34000000000000002</v>
      </c>
      <c r="I238" s="234"/>
      <c r="J238" s="235">
        <f>ROUND(I238*H238,2)</f>
        <v>0</v>
      </c>
      <c r="K238" s="231" t="s">
        <v>19</v>
      </c>
      <c r="L238" s="45"/>
      <c r="M238" s="236" t="s">
        <v>19</v>
      </c>
      <c r="N238" s="237" t="s">
        <v>46</v>
      </c>
      <c r="O238" s="85"/>
      <c r="P238" s="238">
        <f>O238*H238</f>
        <v>0</v>
      </c>
      <c r="Q238" s="238">
        <v>0</v>
      </c>
      <c r="R238" s="238">
        <f>Q238*H238</f>
        <v>0</v>
      </c>
      <c r="S238" s="238">
        <v>0</v>
      </c>
      <c r="T238" s="23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40" t="s">
        <v>243</v>
      </c>
      <c r="AT238" s="240" t="s">
        <v>162</v>
      </c>
      <c r="AU238" s="240" t="s">
        <v>84</v>
      </c>
      <c r="AY238" s="18" t="s">
        <v>160</v>
      </c>
      <c r="BE238" s="241">
        <f>IF(N238="základní",J238,0)</f>
        <v>0</v>
      </c>
      <c r="BF238" s="241">
        <f>IF(N238="snížená",J238,0)</f>
        <v>0</v>
      </c>
      <c r="BG238" s="241">
        <f>IF(N238="zákl. přenesená",J238,0)</f>
        <v>0</v>
      </c>
      <c r="BH238" s="241">
        <f>IF(N238="sníž. přenesená",J238,0)</f>
        <v>0</v>
      </c>
      <c r="BI238" s="241">
        <f>IF(N238="nulová",J238,0)</f>
        <v>0</v>
      </c>
      <c r="BJ238" s="18" t="s">
        <v>82</v>
      </c>
      <c r="BK238" s="241">
        <f>ROUND(I238*H238,2)</f>
        <v>0</v>
      </c>
      <c r="BL238" s="18" t="s">
        <v>243</v>
      </c>
      <c r="BM238" s="240" t="s">
        <v>1932</v>
      </c>
    </row>
    <row r="239" s="12" customFormat="1" ht="22.8" customHeight="1">
      <c r="A239" s="12"/>
      <c r="B239" s="213"/>
      <c r="C239" s="214"/>
      <c r="D239" s="215" t="s">
        <v>74</v>
      </c>
      <c r="E239" s="227" t="s">
        <v>1535</v>
      </c>
      <c r="F239" s="227" t="s">
        <v>1933</v>
      </c>
      <c r="G239" s="214"/>
      <c r="H239" s="214"/>
      <c r="I239" s="217"/>
      <c r="J239" s="228">
        <f>BK239</f>
        <v>0</v>
      </c>
      <c r="K239" s="214"/>
      <c r="L239" s="219"/>
      <c r="M239" s="220"/>
      <c r="N239" s="221"/>
      <c r="O239" s="221"/>
      <c r="P239" s="222">
        <f>SUM(P240:P241)</f>
        <v>0</v>
      </c>
      <c r="Q239" s="221"/>
      <c r="R239" s="222">
        <f>SUM(R240:R241)</f>
        <v>0</v>
      </c>
      <c r="S239" s="221"/>
      <c r="T239" s="223">
        <f>SUM(T240:T241)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24" t="s">
        <v>82</v>
      </c>
      <c r="AT239" s="225" t="s">
        <v>74</v>
      </c>
      <c r="AU239" s="225" t="s">
        <v>82</v>
      </c>
      <c r="AY239" s="224" t="s">
        <v>160</v>
      </c>
      <c r="BK239" s="226">
        <f>SUM(BK240:BK241)</f>
        <v>0</v>
      </c>
    </row>
    <row r="240" s="2" customFormat="1" ht="16.5" customHeight="1">
      <c r="A240" s="39"/>
      <c r="B240" s="40"/>
      <c r="C240" s="229" t="s">
        <v>791</v>
      </c>
      <c r="D240" s="229" t="s">
        <v>162</v>
      </c>
      <c r="E240" s="230" t="s">
        <v>1934</v>
      </c>
      <c r="F240" s="231" t="s">
        <v>1935</v>
      </c>
      <c r="G240" s="232" t="s">
        <v>279</v>
      </c>
      <c r="H240" s="233">
        <v>3</v>
      </c>
      <c r="I240" s="234"/>
      <c r="J240" s="235">
        <f>ROUND(I240*H240,2)</f>
        <v>0</v>
      </c>
      <c r="K240" s="231" t="s">
        <v>19</v>
      </c>
      <c r="L240" s="45"/>
      <c r="M240" s="236" t="s">
        <v>19</v>
      </c>
      <c r="N240" s="237" t="s">
        <v>46</v>
      </c>
      <c r="O240" s="85"/>
      <c r="P240" s="238">
        <f>O240*H240</f>
        <v>0</v>
      </c>
      <c r="Q240" s="238">
        <v>0</v>
      </c>
      <c r="R240" s="238">
        <f>Q240*H240</f>
        <v>0</v>
      </c>
      <c r="S240" s="238">
        <v>0</v>
      </c>
      <c r="T240" s="23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0" t="s">
        <v>243</v>
      </c>
      <c r="AT240" s="240" t="s">
        <v>162</v>
      </c>
      <c r="AU240" s="240" t="s">
        <v>84</v>
      </c>
      <c r="AY240" s="18" t="s">
        <v>160</v>
      </c>
      <c r="BE240" s="241">
        <f>IF(N240="základní",J240,0)</f>
        <v>0</v>
      </c>
      <c r="BF240" s="241">
        <f>IF(N240="snížená",J240,0)</f>
        <v>0</v>
      </c>
      <c r="BG240" s="241">
        <f>IF(N240="zákl. přenesená",J240,0)</f>
        <v>0</v>
      </c>
      <c r="BH240" s="241">
        <f>IF(N240="sníž. přenesená",J240,0)</f>
        <v>0</v>
      </c>
      <c r="BI240" s="241">
        <f>IF(N240="nulová",J240,0)</f>
        <v>0</v>
      </c>
      <c r="BJ240" s="18" t="s">
        <v>82</v>
      </c>
      <c r="BK240" s="241">
        <f>ROUND(I240*H240,2)</f>
        <v>0</v>
      </c>
      <c r="BL240" s="18" t="s">
        <v>243</v>
      </c>
      <c r="BM240" s="240" t="s">
        <v>1936</v>
      </c>
    </row>
    <row r="241" s="2" customFormat="1" ht="16.5" customHeight="1">
      <c r="A241" s="39"/>
      <c r="B241" s="40"/>
      <c r="C241" s="229" t="s">
        <v>797</v>
      </c>
      <c r="D241" s="229" t="s">
        <v>162</v>
      </c>
      <c r="E241" s="230" t="s">
        <v>1937</v>
      </c>
      <c r="F241" s="231" t="s">
        <v>1938</v>
      </c>
      <c r="G241" s="232" t="s">
        <v>279</v>
      </c>
      <c r="H241" s="233">
        <v>24</v>
      </c>
      <c r="I241" s="234"/>
      <c r="J241" s="235">
        <f>ROUND(I241*H241,2)</f>
        <v>0</v>
      </c>
      <c r="K241" s="231" t="s">
        <v>19</v>
      </c>
      <c r="L241" s="45"/>
      <c r="M241" s="288" t="s">
        <v>19</v>
      </c>
      <c r="N241" s="289" t="s">
        <v>46</v>
      </c>
      <c r="O241" s="290"/>
      <c r="P241" s="291">
        <f>O241*H241</f>
        <v>0</v>
      </c>
      <c r="Q241" s="291">
        <v>0</v>
      </c>
      <c r="R241" s="291">
        <f>Q241*H241</f>
        <v>0</v>
      </c>
      <c r="S241" s="291">
        <v>0</v>
      </c>
      <c r="T241" s="292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40" t="s">
        <v>243</v>
      </c>
      <c r="AT241" s="240" t="s">
        <v>162</v>
      </c>
      <c r="AU241" s="240" t="s">
        <v>84</v>
      </c>
      <c r="AY241" s="18" t="s">
        <v>160</v>
      </c>
      <c r="BE241" s="241">
        <f>IF(N241="základní",J241,0)</f>
        <v>0</v>
      </c>
      <c r="BF241" s="241">
        <f>IF(N241="snížená",J241,0)</f>
        <v>0</v>
      </c>
      <c r="BG241" s="241">
        <f>IF(N241="zákl. přenesená",J241,0)</f>
        <v>0</v>
      </c>
      <c r="BH241" s="241">
        <f>IF(N241="sníž. přenesená",J241,0)</f>
        <v>0</v>
      </c>
      <c r="BI241" s="241">
        <f>IF(N241="nulová",J241,0)</f>
        <v>0</v>
      </c>
      <c r="BJ241" s="18" t="s">
        <v>82</v>
      </c>
      <c r="BK241" s="241">
        <f>ROUND(I241*H241,2)</f>
        <v>0</v>
      </c>
      <c r="BL241" s="18" t="s">
        <v>243</v>
      </c>
      <c r="BM241" s="240" t="s">
        <v>1939</v>
      </c>
    </row>
    <row r="242" s="2" customFormat="1" ht="6.96" customHeight="1">
      <c r="A242" s="39"/>
      <c r="B242" s="60"/>
      <c r="C242" s="61"/>
      <c r="D242" s="61"/>
      <c r="E242" s="61"/>
      <c r="F242" s="61"/>
      <c r="G242" s="61"/>
      <c r="H242" s="61"/>
      <c r="I242" s="177"/>
      <c r="J242" s="61"/>
      <c r="K242" s="61"/>
      <c r="L242" s="45"/>
      <c r="M242" s="39"/>
      <c r="O242" s="39"/>
      <c r="P242" s="39"/>
      <c r="Q242" s="39"/>
      <c r="R242" s="39"/>
      <c r="S242" s="39"/>
      <c r="T242" s="39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</row>
  </sheetData>
  <sheetProtection sheet="1" autoFilter="0" formatColumns="0" formatRows="0" objects="1" scenarios="1" spinCount="100000" saltValue="ceewxHdnUS9O16SBDORrJuJzz33UGn0YnNC1+Hg4FCoBVIxPLBbGD6Jou6p7lWBcNJMEgw3suij2BMFMEpZZQw==" hashValue="EWW372B8iHFSX4LkzR0jTemisXw2zuLzqwIEM8Bdwhn4zFIKsIgrjYiBaFUWEI5VgRLZn82foKmpmh2T7FijAA==" algorithmName="SHA-512" password="CC35"/>
  <autoFilter ref="C113:K241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100:H100"/>
    <mergeCell ref="E104:H104"/>
    <mergeCell ref="E102:H102"/>
    <mergeCell ref="E106:H10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40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21"/>
      <c r="AT3" s="18" t="s">
        <v>84</v>
      </c>
    </row>
    <row r="4" s="1" customFormat="1" ht="24.96" customHeight="1">
      <c r="B4" s="21"/>
      <c r="D4" s="144" t="s">
        <v>113</v>
      </c>
      <c r="I4" s="140"/>
      <c r="L4" s="21"/>
      <c r="M4" s="145" t="s">
        <v>10</v>
      </c>
      <c r="AT4" s="18" t="s">
        <v>4</v>
      </c>
    </row>
    <row r="5" s="1" customFormat="1" ht="6.96" customHeight="1">
      <c r="B5" s="21"/>
      <c r="I5" s="140"/>
      <c r="L5" s="21"/>
    </row>
    <row r="6" s="1" customFormat="1" ht="12" customHeight="1">
      <c r="B6" s="21"/>
      <c r="D6" s="146" t="s">
        <v>16</v>
      </c>
      <c r="I6" s="140"/>
      <c r="L6" s="21"/>
    </row>
    <row r="7" s="1" customFormat="1" ht="16.5" customHeight="1">
      <c r="B7" s="21"/>
      <c r="E7" s="147" t="str">
        <f>'Rekapitulace stavby'!K6</f>
        <v>Ivanovice na Hané ON - oprava</v>
      </c>
      <c r="F7" s="146"/>
      <c r="G7" s="146"/>
      <c r="H7" s="146"/>
      <c r="I7" s="140"/>
      <c r="L7" s="21"/>
    </row>
    <row r="8">
      <c r="B8" s="21"/>
      <c r="D8" s="146" t="s">
        <v>114</v>
      </c>
      <c r="L8" s="21"/>
    </row>
    <row r="9" s="1" customFormat="1" ht="16.5" customHeight="1">
      <c r="B9" s="21"/>
      <c r="E9" s="147" t="s">
        <v>115</v>
      </c>
      <c r="F9" s="1"/>
      <c r="G9" s="1"/>
      <c r="H9" s="1"/>
      <c r="I9" s="140"/>
      <c r="L9" s="21"/>
    </row>
    <row r="10" s="1" customFormat="1" ht="12" customHeight="1">
      <c r="B10" s="21"/>
      <c r="D10" s="146" t="s">
        <v>116</v>
      </c>
      <c r="I10" s="140"/>
      <c r="L10" s="21"/>
    </row>
    <row r="11" s="2" customFormat="1" ht="16.5" customHeight="1">
      <c r="A11" s="39"/>
      <c r="B11" s="45"/>
      <c r="C11" s="39"/>
      <c r="D11" s="39"/>
      <c r="E11" s="148" t="s">
        <v>117</v>
      </c>
      <c r="F11" s="39"/>
      <c r="G11" s="39"/>
      <c r="H11" s="39"/>
      <c r="I11" s="149"/>
      <c r="J11" s="39"/>
      <c r="K11" s="39"/>
      <c r="L11" s="15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6" t="s">
        <v>118</v>
      </c>
      <c r="E12" s="39"/>
      <c r="F12" s="39"/>
      <c r="G12" s="39"/>
      <c r="H12" s="39"/>
      <c r="I12" s="149"/>
      <c r="J12" s="39"/>
      <c r="K12" s="39"/>
      <c r="L12" s="15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1" t="s">
        <v>1940</v>
      </c>
      <c r="F13" s="39"/>
      <c r="G13" s="39"/>
      <c r="H13" s="39"/>
      <c r="I13" s="149"/>
      <c r="J13" s="39"/>
      <c r="K13" s="39"/>
      <c r="L13" s="15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149"/>
      <c r="J14" s="39"/>
      <c r="K14" s="39"/>
      <c r="L14" s="15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6" t="s">
        <v>18</v>
      </c>
      <c r="E15" s="39"/>
      <c r="F15" s="134" t="s">
        <v>19</v>
      </c>
      <c r="G15" s="39"/>
      <c r="H15" s="39"/>
      <c r="I15" s="152" t="s">
        <v>20</v>
      </c>
      <c r="J15" s="134" t="s">
        <v>19</v>
      </c>
      <c r="K15" s="39"/>
      <c r="L15" s="15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6" t="s">
        <v>21</v>
      </c>
      <c r="E16" s="39"/>
      <c r="F16" s="134" t="s">
        <v>22</v>
      </c>
      <c r="G16" s="39"/>
      <c r="H16" s="39"/>
      <c r="I16" s="152" t="s">
        <v>23</v>
      </c>
      <c r="J16" s="153" t="str">
        <f>'Rekapitulace stavby'!AN8</f>
        <v>4. 7. 2019</v>
      </c>
      <c r="K16" s="39"/>
      <c r="L16" s="15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149"/>
      <c r="J17" s="39"/>
      <c r="K17" s="39"/>
      <c r="L17" s="15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6" t="s">
        <v>25</v>
      </c>
      <c r="E18" s="39"/>
      <c r="F18" s="39"/>
      <c r="G18" s="39"/>
      <c r="H18" s="39"/>
      <c r="I18" s="152" t="s">
        <v>26</v>
      </c>
      <c r="J18" s="134" t="s">
        <v>27</v>
      </c>
      <c r="K18" s="39"/>
      <c r="L18" s="15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">
        <v>28</v>
      </c>
      <c r="F19" s="39"/>
      <c r="G19" s="39"/>
      <c r="H19" s="39"/>
      <c r="I19" s="152" t="s">
        <v>29</v>
      </c>
      <c r="J19" s="134" t="s">
        <v>30</v>
      </c>
      <c r="K19" s="39"/>
      <c r="L19" s="15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149"/>
      <c r="J20" s="39"/>
      <c r="K20" s="39"/>
      <c r="L20" s="15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6" t="s">
        <v>31</v>
      </c>
      <c r="E21" s="39"/>
      <c r="F21" s="39"/>
      <c r="G21" s="39"/>
      <c r="H21" s="39"/>
      <c r="I21" s="152" t="s">
        <v>26</v>
      </c>
      <c r="J21" s="34" t="str">
        <f>'Rekapitulace stavby'!AN13</f>
        <v>Vyplň údaj</v>
      </c>
      <c r="K21" s="39"/>
      <c r="L21" s="15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4"/>
      <c r="G22" s="134"/>
      <c r="H22" s="134"/>
      <c r="I22" s="152" t="s">
        <v>29</v>
      </c>
      <c r="J22" s="34" t="str">
        <f>'Rekapitulace stavby'!AN14</f>
        <v>Vyplň údaj</v>
      </c>
      <c r="K22" s="39"/>
      <c r="L22" s="15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149"/>
      <c r="J23" s="39"/>
      <c r="K23" s="39"/>
      <c r="L23" s="15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6" t="s">
        <v>33</v>
      </c>
      <c r="E24" s="39"/>
      <c r="F24" s="39"/>
      <c r="G24" s="39"/>
      <c r="H24" s="39"/>
      <c r="I24" s="152" t="s">
        <v>26</v>
      </c>
      <c r="J24" s="134" t="s">
        <v>34</v>
      </c>
      <c r="K24" s="39"/>
      <c r="L24" s="15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4" t="s">
        <v>35</v>
      </c>
      <c r="F25" s="39"/>
      <c r="G25" s="39"/>
      <c r="H25" s="39"/>
      <c r="I25" s="152" t="s">
        <v>29</v>
      </c>
      <c r="J25" s="134" t="s">
        <v>36</v>
      </c>
      <c r="K25" s="39"/>
      <c r="L25" s="15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149"/>
      <c r="J26" s="39"/>
      <c r="K26" s="39"/>
      <c r="L26" s="15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6" t="s">
        <v>38</v>
      </c>
      <c r="E27" s="39"/>
      <c r="F27" s="39"/>
      <c r="G27" s="39"/>
      <c r="H27" s="39"/>
      <c r="I27" s="152" t="s">
        <v>26</v>
      </c>
      <c r="J27" s="134" t="str">
        <f>IF('Rekapitulace stavby'!AN19="","",'Rekapitulace stavby'!AN19)</f>
        <v/>
      </c>
      <c r="K27" s="39"/>
      <c r="L27" s="150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4" t="str">
        <f>IF('Rekapitulace stavby'!E20="","",'Rekapitulace stavby'!E20)</f>
        <v xml:space="preserve"> </v>
      </c>
      <c r="F28" s="39"/>
      <c r="G28" s="39"/>
      <c r="H28" s="39"/>
      <c r="I28" s="152" t="s">
        <v>29</v>
      </c>
      <c r="J28" s="134" t="str">
        <f>IF('Rekapitulace stavby'!AN20="","",'Rekapitulace stavby'!AN20)</f>
        <v/>
      </c>
      <c r="K28" s="39"/>
      <c r="L28" s="15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149"/>
      <c r="J29" s="39"/>
      <c r="K29" s="39"/>
      <c r="L29" s="15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6" t="s">
        <v>39</v>
      </c>
      <c r="E30" s="39"/>
      <c r="F30" s="39"/>
      <c r="G30" s="39"/>
      <c r="H30" s="39"/>
      <c r="I30" s="149"/>
      <c r="J30" s="39"/>
      <c r="K30" s="39"/>
      <c r="L30" s="15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89.25" customHeight="1">
      <c r="A31" s="154"/>
      <c r="B31" s="155"/>
      <c r="C31" s="154"/>
      <c r="D31" s="154"/>
      <c r="E31" s="156" t="s">
        <v>40</v>
      </c>
      <c r="F31" s="156"/>
      <c r="G31" s="156"/>
      <c r="H31" s="156"/>
      <c r="I31" s="157"/>
      <c r="J31" s="154"/>
      <c r="K31" s="154"/>
      <c r="L31" s="158"/>
      <c r="S31" s="154"/>
      <c r="T31" s="154"/>
      <c r="U31" s="154"/>
      <c r="V31" s="154"/>
      <c r="W31" s="154"/>
      <c r="X31" s="154"/>
      <c r="Y31" s="154"/>
      <c r="Z31" s="154"/>
      <c r="AA31" s="154"/>
      <c r="AB31" s="154"/>
      <c r="AC31" s="154"/>
      <c r="AD31" s="154"/>
      <c r="AE31" s="154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149"/>
      <c r="J32" s="39"/>
      <c r="K32" s="39"/>
      <c r="L32" s="15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60"/>
      <c r="J33" s="159"/>
      <c r="K33" s="159"/>
      <c r="L33" s="15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1" t="s">
        <v>41</v>
      </c>
      <c r="E34" s="39"/>
      <c r="F34" s="39"/>
      <c r="G34" s="39"/>
      <c r="H34" s="39"/>
      <c r="I34" s="149"/>
      <c r="J34" s="162">
        <f>ROUND(J103, 2)</f>
        <v>0</v>
      </c>
      <c r="K34" s="39"/>
      <c r="L34" s="15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9"/>
      <c r="E35" s="159"/>
      <c r="F35" s="159"/>
      <c r="G35" s="159"/>
      <c r="H35" s="159"/>
      <c r="I35" s="160"/>
      <c r="J35" s="159"/>
      <c r="K35" s="159"/>
      <c r="L35" s="15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3" t="s">
        <v>43</v>
      </c>
      <c r="G36" s="39"/>
      <c r="H36" s="39"/>
      <c r="I36" s="164" t="s">
        <v>42</v>
      </c>
      <c r="J36" s="163" t="s">
        <v>44</v>
      </c>
      <c r="K36" s="39"/>
      <c r="L36" s="15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48" t="s">
        <v>45</v>
      </c>
      <c r="E37" s="146" t="s">
        <v>46</v>
      </c>
      <c r="F37" s="165">
        <f>ROUND((SUM(BE103:BE305)),  2)</f>
        <v>0</v>
      </c>
      <c r="G37" s="39"/>
      <c r="H37" s="39"/>
      <c r="I37" s="166">
        <v>0.20999999999999999</v>
      </c>
      <c r="J37" s="165">
        <f>ROUND(((SUM(BE103:BE305))*I37),  2)</f>
        <v>0</v>
      </c>
      <c r="K37" s="39"/>
      <c r="L37" s="15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6" t="s">
        <v>47</v>
      </c>
      <c r="F38" s="165">
        <f>ROUND((SUM(BF103:BF305)),  2)</f>
        <v>0</v>
      </c>
      <c r="G38" s="39"/>
      <c r="H38" s="39"/>
      <c r="I38" s="166">
        <v>0.14999999999999999</v>
      </c>
      <c r="J38" s="165">
        <f>ROUND(((SUM(BF103:BF305))*I38),  2)</f>
        <v>0</v>
      </c>
      <c r="K38" s="39"/>
      <c r="L38" s="15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6" t="s">
        <v>48</v>
      </c>
      <c r="F39" s="165">
        <f>ROUND((SUM(BG103:BG305)),  2)</f>
        <v>0</v>
      </c>
      <c r="G39" s="39"/>
      <c r="H39" s="39"/>
      <c r="I39" s="166">
        <v>0.20999999999999999</v>
      </c>
      <c r="J39" s="165">
        <f>0</f>
        <v>0</v>
      </c>
      <c r="K39" s="39"/>
      <c r="L39" s="15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6" t="s">
        <v>49</v>
      </c>
      <c r="F40" s="165">
        <f>ROUND((SUM(BH103:BH305)),  2)</f>
        <v>0</v>
      </c>
      <c r="G40" s="39"/>
      <c r="H40" s="39"/>
      <c r="I40" s="166">
        <v>0.14999999999999999</v>
      </c>
      <c r="J40" s="165">
        <f>0</f>
        <v>0</v>
      </c>
      <c r="K40" s="39"/>
      <c r="L40" s="15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6" t="s">
        <v>50</v>
      </c>
      <c r="F41" s="165">
        <f>ROUND((SUM(BI103:BI305)),  2)</f>
        <v>0</v>
      </c>
      <c r="G41" s="39"/>
      <c r="H41" s="39"/>
      <c r="I41" s="166">
        <v>0</v>
      </c>
      <c r="J41" s="165">
        <f>0</f>
        <v>0</v>
      </c>
      <c r="K41" s="39"/>
      <c r="L41" s="150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149"/>
      <c r="J42" s="39"/>
      <c r="K42" s="39"/>
      <c r="L42" s="150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7"/>
      <c r="D43" s="168" t="s">
        <v>51</v>
      </c>
      <c r="E43" s="169"/>
      <c r="F43" s="169"/>
      <c r="G43" s="170" t="s">
        <v>52</v>
      </c>
      <c r="H43" s="171" t="s">
        <v>53</v>
      </c>
      <c r="I43" s="172"/>
      <c r="J43" s="173">
        <f>SUM(J34:J41)</f>
        <v>0</v>
      </c>
      <c r="K43" s="174"/>
      <c r="L43" s="150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75"/>
      <c r="C44" s="176"/>
      <c r="D44" s="176"/>
      <c r="E44" s="176"/>
      <c r="F44" s="176"/>
      <c r="G44" s="176"/>
      <c r="H44" s="176"/>
      <c r="I44" s="177"/>
      <c r="J44" s="176"/>
      <c r="K44" s="176"/>
      <c r="L44" s="150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78"/>
      <c r="C48" s="179"/>
      <c r="D48" s="179"/>
      <c r="E48" s="179"/>
      <c r="F48" s="179"/>
      <c r="G48" s="179"/>
      <c r="H48" s="179"/>
      <c r="I48" s="180"/>
      <c r="J48" s="179"/>
      <c r="K48" s="179"/>
      <c r="L48" s="150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120</v>
      </c>
      <c r="D49" s="41"/>
      <c r="E49" s="41"/>
      <c r="F49" s="41"/>
      <c r="G49" s="41"/>
      <c r="H49" s="41"/>
      <c r="I49" s="149"/>
      <c r="J49" s="41"/>
      <c r="K49" s="41"/>
      <c r="L49" s="150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149"/>
      <c r="J50" s="41"/>
      <c r="K50" s="41"/>
      <c r="L50" s="150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149"/>
      <c r="J51" s="41"/>
      <c r="K51" s="41"/>
      <c r="L51" s="150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181" t="str">
        <f>E7</f>
        <v>Ivanovice na Hané ON - oprava</v>
      </c>
      <c r="F52" s="33"/>
      <c r="G52" s="33"/>
      <c r="H52" s="33"/>
      <c r="I52" s="149"/>
      <c r="J52" s="41"/>
      <c r="K52" s="41"/>
      <c r="L52" s="150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114</v>
      </c>
      <c r="D53" s="23"/>
      <c r="E53" s="23"/>
      <c r="F53" s="23"/>
      <c r="G53" s="23"/>
      <c r="H53" s="23"/>
      <c r="I53" s="140"/>
      <c r="J53" s="23"/>
      <c r="K53" s="23"/>
      <c r="L53" s="21"/>
    </row>
    <row r="54" s="1" customFormat="1" ht="16.5" customHeight="1">
      <c r="B54" s="22"/>
      <c r="C54" s="23"/>
      <c r="D54" s="23"/>
      <c r="E54" s="181" t="s">
        <v>115</v>
      </c>
      <c r="F54" s="23"/>
      <c r="G54" s="23"/>
      <c r="H54" s="23"/>
      <c r="I54" s="140"/>
      <c r="J54" s="23"/>
      <c r="K54" s="23"/>
      <c r="L54" s="21"/>
    </row>
    <row r="55" s="1" customFormat="1" ht="12" customHeight="1">
      <c r="B55" s="22"/>
      <c r="C55" s="33" t="s">
        <v>116</v>
      </c>
      <c r="D55" s="23"/>
      <c r="E55" s="23"/>
      <c r="F55" s="23"/>
      <c r="G55" s="23"/>
      <c r="H55" s="23"/>
      <c r="I55" s="140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182" t="s">
        <v>117</v>
      </c>
      <c r="F56" s="41"/>
      <c r="G56" s="41"/>
      <c r="H56" s="41"/>
      <c r="I56" s="149"/>
      <c r="J56" s="41"/>
      <c r="K56" s="41"/>
      <c r="L56" s="150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118</v>
      </c>
      <c r="D57" s="41"/>
      <c r="E57" s="41"/>
      <c r="F57" s="41"/>
      <c r="G57" s="41"/>
      <c r="H57" s="41"/>
      <c r="I57" s="149"/>
      <c r="J57" s="41"/>
      <c r="K57" s="41"/>
      <c r="L57" s="150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0" t="str">
        <f>E13</f>
        <v>400, 500 - EK</v>
      </c>
      <c r="F58" s="41"/>
      <c r="G58" s="41"/>
      <c r="H58" s="41"/>
      <c r="I58" s="149"/>
      <c r="J58" s="41"/>
      <c r="K58" s="41"/>
      <c r="L58" s="150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149"/>
      <c r="J59" s="41"/>
      <c r="K59" s="41"/>
      <c r="L59" s="150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 xml:space="preserve"> </v>
      </c>
      <c r="G60" s="41"/>
      <c r="H60" s="41"/>
      <c r="I60" s="152" t="s">
        <v>23</v>
      </c>
      <c r="J60" s="73" t="str">
        <f>IF(J16="","",J16)</f>
        <v>4. 7. 2019</v>
      </c>
      <c r="K60" s="41"/>
      <c r="L60" s="150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149"/>
      <c r="J61" s="41"/>
      <c r="K61" s="41"/>
      <c r="L61" s="15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27.9" customHeight="1">
      <c r="A62" s="39"/>
      <c r="B62" s="40"/>
      <c r="C62" s="33" t="s">
        <v>25</v>
      </c>
      <c r="D62" s="41"/>
      <c r="E62" s="41"/>
      <c r="F62" s="28" t="str">
        <f>E19</f>
        <v>SŽDC, s.o., Dlážděná 1003/7, 11000 Praha-N.Město</v>
      </c>
      <c r="G62" s="41"/>
      <c r="H62" s="41"/>
      <c r="I62" s="152" t="s">
        <v>33</v>
      </c>
      <c r="J62" s="37" t="str">
        <f>E25</f>
        <v xml:space="preserve"> DSK PLAN s.r.o., Staňkova 41, Brno</v>
      </c>
      <c r="K62" s="41"/>
      <c r="L62" s="150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31</v>
      </c>
      <c r="D63" s="41"/>
      <c r="E63" s="41"/>
      <c r="F63" s="28" t="str">
        <f>IF(E22="","",E22)</f>
        <v>Vyplň údaj</v>
      </c>
      <c r="G63" s="41"/>
      <c r="H63" s="41"/>
      <c r="I63" s="152" t="s">
        <v>38</v>
      </c>
      <c r="J63" s="37" t="str">
        <f>E28</f>
        <v xml:space="preserve"> </v>
      </c>
      <c r="K63" s="41"/>
      <c r="L63" s="150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149"/>
      <c r="J64" s="41"/>
      <c r="K64" s="41"/>
      <c r="L64" s="150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83" t="s">
        <v>121</v>
      </c>
      <c r="D65" s="184"/>
      <c r="E65" s="184"/>
      <c r="F65" s="184"/>
      <c r="G65" s="184"/>
      <c r="H65" s="184"/>
      <c r="I65" s="185"/>
      <c r="J65" s="186" t="s">
        <v>122</v>
      </c>
      <c r="K65" s="184"/>
      <c r="L65" s="15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149"/>
      <c r="J66" s="41"/>
      <c r="K66" s="41"/>
      <c r="L66" s="150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87" t="s">
        <v>73</v>
      </c>
      <c r="D67" s="41"/>
      <c r="E67" s="41"/>
      <c r="F67" s="41"/>
      <c r="G67" s="41"/>
      <c r="H67" s="41"/>
      <c r="I67" s="149"/>
      <c r="J67" s="103">
        <f>J103</f>
        <v>0</v>
      </c>
      <c r="K67" s="41"/>
      <c r="L67" s="150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123</v>
      </c>
    </row>
    <row r="68" s="9" customFormat="1" ht="24.96" customHeight="1">
      <c r="A68" s="9"/>
      <c r="B68" s="188"/>
      <c r="C68" s="189"/>
      <c r="D68" s="190" t="s">
        <v>1941</v>
      </c>
      <c r="E68" s="191"/>
      <c r="F68" s="191"/>
      <c r="G68" s="191"/>
      <c r="H68" s="191"/>
      <c r="I68" s="192"/>
      <c r="J68" s="193">
        <f>J104</f>
        <v>0</v>
      </c>
      <c r="K68" s="189"/>
      <c r="L68" s="194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95"/>
      <c r="C69" s="125"/>
      <c r="D69" s="196" t="s">
        <v>1942</v>
      </c>
      <c r="E69" s="197"/>
      <c r="F69" s="197"/>
      <c r="G69" s="197"/>
      <c r="H69" s="197"/>
      <c r="I69" s="198"/>
      <c r="J69" s="199">
        <f>J105</f>
        <v>0</v>
      </c>
      <c r="K69" s="125"/>
      <c r="L69" s="20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95"/>
      <c r="C70" s="125"/>
      <c r="D70" s="196" t="s">
        <v>1943</v>
      </c>
      <c r="E70" s="197"/>
      <c r="F70" s="197"/>
      <c r="G70" s="197"/>
      <c r="H70" s="197"/>
      <c r="I70" s="198"/>
      <c r="J70" s="199">
        <f>J198</f>
        <v>0</v>
      </c>
      <c r="K70" s="125"/>
      <c r="L70" s="20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95"/>
      <c r="C71" s="125"/>
      <c r="D71" s="196" t="s">
        <v>1944</v>
      </c>
      <c r="E71" s="197"/>
      <c r="F71" s="197"/>
      <c r="G71" s="197"/>
      <c r="H71" s="197"/>
      <c r="I71" s="198"/>
      <c r="J71" s="199">
        <f>J210</f>
        <v>0</v>
      </c>
      <c r="K71" s="125"/>
      <c r="L71" s="20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95"/>
      <c r="C72" s="125"/>
      <c r="D72" s="196" t="s">
        <v>1945</v>
      </c>
      <c r="E72" s="197"/>
      <c r="F72" s="197"/>
      <c r="G72" s="197"/>
      <c r="H72" s="197"/>
      <c r="I72" s="198"/>
      <c r="J72" s="199">
        <f>J220</f>
        <v>0</v>
      </c>
      <c r="K72" s="125"/>
      <c r="L72" s="20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4.88" customHeight="1">
      <c r="A73" s="10"/>
      <c r="B73" s="195"/>
      <c r="C73" s="125"/>
      <c r="D73" s="196" t="s">
        <v>1946</v>
      </c>
      <c r="E73" s="197"/>
      <c r="F73" s="197"/>
      <c r="G73" s="197"/>
      <c r="H73" s="197"/>
      <c r="I73" s="198"/>
      <c r="J73" s="199">
        <f>J221</f>
        <v>0</v>
      </c>
      <c r="K73" s="125"/>
      <c r="L73" s="20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4.88" customHeight="1">
      <c r="A74" s="10"/>
      <c r="B74" s="195"/>
      <c r="C74" s="125"/>
      <c r="D74" s="196" t="s">
        <v>1947</v>
      </c>
      <c r="E74" s="197"/>
      <c r="F74" s="197"/>
      <c r="G74" s="197"/>
      <c r="H74" s="197"/>
      <c r="I74" s="198"/>
      <c r="J74" s="199">
        <f>J244</f>
        <v>0</v>
      </c>
      <c r="K74" s="125"/>
      <c r="L74" s="20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95"/>
      <c r="C75" s="125"/>
      <c r="D75" s="196" t="s">
        <v>1948</v>
      </c>
      <c r="E75" s="197"/>
      <c r="F75" s="197"/>
      <c r="G75" s="197"/>
      <c r="H75" s="197"/>
      <c r="I75" s="198"/>
      <c r="J75" s="199">
        <f>J267</f>
        <v>0</v>
      </c>
      <c r="K75" s="125"/>
      <c r="L75" s="20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95"/>
      <c r="C76" s="125"/>
      <c r="D76" s="196" t="s">
        <v>1949</v>
      </c>
      <c r="E76" s="197"/>
      <c r="F76" s="197"/>
      <c r="G76" s="197"/>
      <c r="H76" s="197"/>
      <c r="I76" s="198"/>
      <c r="J76" s="199">
        <f>J286</f>
        <v>0</v>
      </c>
      <c r="K76" s="125"/>
      <c r="L76" s="20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95"/>
      <c r="C77" s="125"/>
      <c r="D77" s="196" t="s">
        <v>1950</v>
      </c>
      <c r="E77" s="197"/>
      <c r="F77" s="197"/>
      <c r="G77" s="197"/>
      <c r="H77" s="197"/>
      <c r="I77" s="198"/>
      <c r="J77" s="199">
        <f>J289</f>
        <v>0</v>
      </c>
      <c r="K77" s="125"/>
      <c r="L77" s="20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95"/>
      <c r="C78" s="125"/>
      <c r="D78" s="196" t="s">
        <v>1951</v>
      </c>
      <c r="E78" s="197"/>
      <c r="F78" s="197"/>
      <c r="G78" s="197"/>
      <c r="H78" s="197"/>
      <c r="I78" s="198"/>
      <c r="J78" s="199">
        <f>J292</f>
        <v>0</v>
      </c>
      <c r="K78" s="125"/>
      <c r="L78" s="20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95"/>
      <c r="C79" s="125"/>
      <c r="D79" s="196" t="s">
        <v>1952</v>
      </c>
      <c r="E79" s="197"/>
      <c r="F79" s="197"/>
      <c r="G79" s="197"/>
      <c r="H79" s="197"/>
      <c r="I79" s="198"/>
      <c r="J79" s="199">
        <f>J304</f>
        <v>0</v>
      </c>
      <c r="K79" s="125"/>
      <c r="L79" s="20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2" customFormat="1" ht="21.84" customHeight="1">
      <c r="A80" s="39"/>
      <c r="B80" s="40"/>
      <c r="C80" s="41"/>
      <c r="D80" s="41"/>
      <c r="E80" s="41"/>
      <c r="F80" s="41"/>
      <c r="G80" s="41"/>
      <c r="H80" s="41"/>
      <c r="I80" s="149"/>
      <c r="J80" s="41"/>
      <c r="K80" s="41"/>
      <c r="L80" s="150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60"/>
      <c r="C81" s="61"/>
      <c r="D81" s="61"/>
      <c r="E81" s="61"/>
      <c r="F81" s="61"/>
      <c r="G81" s="61"/>
      <c r="H81" s="61"/>
      <c r="I81" s="177"/>
      <c r="J81" s="61"/>
      <c r="K81" s="61"/>
      <c r="L81" s="15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5" s="2" customFormat="1" ht="6.96" customHeight="1">
      <c r="A85" s="39"/>
      <c r="B85" s="62"/>
      <c r="C85" s="63"/>
      <c r="D85" s="63"/>
      <c r="E85" s="63"/>
      <c r="F85" s="63"/>
      <c r="G85" s="63"/>
      <c r="H85" s="63"/>
      <c r="I85" s="180"/>
      <c r="J85" s="63"/>
      <c r="K85" s="63"/>
      <c r="L85" s="15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24.96" customHeight="1">
      <c r="A86" s="39"/>
      <c r="B86" s="40"/>
      <c r="C86" s="24" t="s">
        <v>145</v>
      </c>
      <c r="D86" s="41"/>
      <c r="E86" s="41"/>
      <c r="F86" s="41"/>
      <c r="G86" s="41"/>
      <c r="H86" s="41"/>
      <c r="I86" s="149"/>
      <c r="J86" s="41"/>
      <c r="K86" s="41"/>
      <c r="L86" s="150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149"/>
      <c r="J87" s="41"/>
      <c r="K87" s="41"/>
      <c r="L87" s="150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16</v>
      </c>
      <c r="D88" s="41"/>
      <c r="E88" s="41"/>
      <c r="F88" s="41"/>
      <c r="G88" s="41"/>
      <c r="H88" s="41"/>
      <c r="I88" s="149"/>
      <c r="J88" s="41"/>
      <c r="K88" s="41"/>
      <c r="L88" s="150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181" t="str">
        <f>E7</f>
        <v>Ivanovice na Hané ON - oprava</v>
      </c>
      <c r="F89" s="33"/>
      <c r="G89" s="33"/>
      <c r="H89" s="33"/>
      <c r="I89" s="149"/>
      <c r="J89" s="41"/>
      <c r="K89" s="41"/>
      <c r="L89" s="15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" customFormat="1" ht="12" customHeight="1">
      <c r="B90" s="22"/>
      <c r="C90" s="33" t="s">
        <v>114</v>
      </c>
      <c r="D90" s="23"/>
      <c r="E90" s="23"/>
      <c r="F90" s="23"/>
      <c r="G90" s="23"/>
      <c r="H90" s="23"/>
      <c r="I90" s="140"/>
      <c r="J90" s="23"/>
      <c r="K90" s="23"/>
      <c r="L90" s="21"/>
    </row>
    <row r="91" s="1" customFormat="1" ht="16.5" customHeight="1">
      <c r="B91" s="22"/>
      <c r="C91" s="23"/>
      <c r="D91" s="23"/>
      <c r="E91" s="181" t="s">
        <v>115</v>
      </c>
      <c r="F91" s="23"/>
      <c r="G91" s="23"/>
      <c r="H91" s="23"/>
      <c r="I91" s="140"/>
      <c r="J91" s="23"/>
      <c r="K91" s="23"/>
      <c r="L91" s="21"/>
    </row>
    <row r="92" s="1" customFormat="1" ht="12" customHeight="1">
      <c r="B92" s="22"/>
      <c r="C92" s="33" t="s">
        <v>116</v>
      </c>
      <c r="D92" s="23"/>
      <c r="E92" s="23"/>
      <c r="F92" s="23"/>
      <c r="G92" s="23"/>
      <c r="H92" s="23"/>
      <c r="I92" s="140"/>
      <c r="J92" s="23"/>
      <c r="K92" s="23"/>
      <c r="L92" s="21"/>
    </row>
    <row r="93" s="2" customFormat="1" ht="16.5" customHeight="1">
      <c r="A93" s="39"/>
      <c r="B93" s="40"/>
      <c r="C93" s="41"/>
      <c r="D93" s="41"/>
      <c r="E93" s="182" t="s">
        <v>117</v>
      </c>
      <c r="F93" s="41"/>
      <c r="G93" s="41"/>
      <c r="H93" s="41"/>
      <c r="I93" s="149"/>
      <c r="J93" s="41"/>
      <c r="K93" s="41"/>
      <c r="L93" s="15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2" customHeight="1">
      <c r="A94" s="39"/>
      <c r="B94" s="40"/>
      <c r="C94" s="33" t="s">
        <v>118</v>
      </c>
      <c r="D94" s="41"/>
      <c r="E94" s="41"/>
      <c r="F94" s="41"/>
      <c r="G94" s="41"/>
      <c r="H94" s="41"/>
      <c r="I94" s="149"/>
      <c r="J94" s="41"/>
      <c r="K94" s="41"/>
      <c r="L94" s="15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6.5" customHeight="1">
      <c r="A95" s="39"/>
      <c r="B95" s="40"/>
      <c r="C95" s="41"/>
      <c r="D95" s="41"/>
      <c r="E95" s="70" t="str">
        <f>E13</f>
        <v>400, 500 - EK</v>
      </c>
      <c r="F95" s="41"/>
      <c r="G95" s="41"/>
      <c r="H95" s="41"/>
      <c r="I95" s="149"/>
      <c r="J95" s="41"/>
      <c r="K95" s="41"/>
      <c r="L95" s="15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6.96" customHeight="1">
      <c r="A96" s="39"/>
      <c r="B96" s="40"/>
      <c r="C96" s="41"/>
      <c r="D96" s="41"/>
      <c r="E96" s="41"/>
      <c r="F96" s="41"/>
      <c r="G96" s="41"/>
      <c r="H96" s="41"/>
      <c r="I96" s="149"/>
      <c r="J96" s="41"/>
      <c r="K96" s="41"/>
      <c r="L96" s="15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2" customHeight="1">
      <c r="A97" s="39"/>
      <c r="B97" s="40"/>
      <c r="C97" s="33" t="s">
        <v>21</v>
      </c>
      <c r="D97" s="41"/>
      <c r="E97" s="41"/>
      <c r="F97" s="28" t="str">
        <f>F16</f>
        <v xml:space="preserve"> </v>
      </c>
      <c r="G97" s="41"/>
      <c r="H97" s="41"/>
      <c r="I97" s="152" t="s">
        <v>23</v>
      </c>
      <c r="J97" s="73" t="str">
        <f>IF(J16="","",J16)</f>
        <v>4. 7. 2019</v>
      </c>
      <c r="K97" s="41"/>
      <c r="L97" s="150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6.96" customHeight="1">
      <c r="A98" s="39"/>
      <c r="B98" s="40"/>
      <c r="C98" s="41"/>
      <c r="D98" s="41"/>
      <c r="E98" s="41"/>
      <c r="F98" s="41"/>
      <c r="G98" s="41"/>
      <c r="H98" s="41"/>
      <c r="I98" s="149"/>
      <c r="J98" s="41"/>
      <c r="K98" s="41"/>
      <c r="L98" s="150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27.9" customHeight="1">
      <c r="A99" s="39"/>
      <c r="B99" s="40"/>
      <c r="C99" s="33" t="s">
        <v>25</v>
      </c>
      <c r="D99" s="41"/>
      <c r="E99" s="41"/>
      <c r="F99" s="28" t="str">
        <f>E19</f>
        <v>SŽDC, s.o., Dlážděná 1003/7, 11000 Praha-N.Město</v>
      </c>
      <c r="G99" s="41"/>
      <c r="H99" s="41"/>
      <c r="I99" s="152" t="s">
        <v>33</v>
      </c>
      <c r="J99" s="37" t="str">
        <f>E25</f>
        <v xml:space="preserve"> DSK PLAN s.r.o., Staňkova 41, Brno</v>
      </c>
      <c r="K99" s="41"/>
      <c r="L99" s="150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15.15" customHeight="1">
      <c r="A100" s="39"/>
      <c r="B100" s="40"/>
      <c r="C100" s="33" t="s">
        <v>31</v>
      </c>
      <c r="D100" s="41"/>
      <c r="E100" s="41"/>
      <c r="F100" s="28" t="str">
        <f>IF(E22="","",E22)</f>
        <v>Vyplň údaj</v>
      </c>
      <c r="G100" s="41"/>
      <c r="H100" s="41"/>
      <c r="I100" s="152" t="s">
        <v>38</v>
      </c>
      <c r="J100" s="37" t="str">
        <f>E28</f>
        <v xml:space="preserve"> </v>
      </c>
      <c r="K100" s="41"/>
      <c r="L100" s="150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10.32" customHeight="1">
      <c r="A101" s="39"/>
      <c r="B101" s="40"/>
      <c r="C101" s="41"/>
      <c r="D101" s="41"/>
      <c r="E101" s="41"/>
      <c r="F101" s="41"/>
      <c r="G101" s="41"/>
      <c r="H101" s="41"/>
      <c r="I101" s="149"/>
      <c r="J101" s="41"/>
      <c r="K101" s="41"/>
      <c r="L101" s="150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11" customFormat="1" ht="29.28" customHeight="1">
      <c r="A102" s="201"/>
      <c r="B102" s="202"/>
      <c r="C102" s="203" t="s">
        <v>146</v>
      </c>
      <c r="D102" s="204" t="s">
        <v>60</v>
      </c>
      <c r="E102" s="204" t="s">
        <v>56</v>
      </c>
      <c r="F102" s="204" t="s">
        <v>57</v>
      </c>
      <c r="G102" s="204" t="s">
        <v>147</v>
      </c>
      <c r="H102" s="204" t="s">
        <v>148</v>
      </c>
      <c r="I102" s="205" t="s">
        <v>149</v>
      </c>
      <c r="J102" s="204" t="s">
        <v>122</v>
      </c>
      <c r="K102" s="206" t="s">
        <v>150</v>
      </c>
      <c r="L102" s="207"/>
      <c r="M102" s="93" t="s">
        <v>19</v>
      </c>
      <c r="N102" s="94" t="s">
        <v>45</v>
      </c>
      <c r="O102" s="94" t="s">
        <v>151</v>
      </c>
      <c r="P102" s="94" t="s">
        <v>152</v>
      </c>
      <c r="Q102" s="94" t="s">
        <v>153</v>
      </c>
      <c r="R102" s="94" t="s">
        <v>154</v>
      </c>
      <c r="S102" s="94" t="s">
        <v>155</v>
      </c>
      <c r="T102" s="95" t="s">
        <v>156</v>
      </c>
      <c r="U102" s="201"/>
      <c r="V102" s="201"/>
      <c r="W102" s="201"/>
      <c r="X102" s="201"/>
      <c r="Y102" s="201"/>
      <c r="Z102" s="201"/>
      <c r="AA102" s="201"/>
      <c r="AB102" s="201"/>
      <c r="AC102" s="201"/>
      <c r="AD102" s="201"/>
      <c r="AE102" s="201"/>
    </row>
    <row r="103" s="2" customFormat="1" ht="22.8" customHeight="1">
      <c r="A103" s="39"/>
      <c r="B103" s="40"/>
      <c r="C103" s="100" t="s">
        <v>157</v>
      </c>
      <c r="D103" s="41"/>
      <c r="E103" s="41"/>
      <c r="F103" s="41"/>
      <c r="G103" s="41"/>
      <c r="H103" s="41"/>
      <c r="I103" s="149"/>
      <c r="J103" s="208">
        <f>BK103</f>
        <v>0</v>
      </c>
      <c r="K103" s="41"/>
      <c r="L103" s="45"/>
      <c r="M103" s="96"/>
      <c r="N103" s="209"/>
      <c r="O103" s="97"/>
      <c r="P103" s="210">
        <f>P104</f>
        <v>0</v>
      </c>
      <c r="Q103" s="97"/>
      <c r="R103" s="210">
        <f>R104</f>
        <v>0.020649999999999998</v>
      </c>
      <c r="S103" s="97"/>
      <c r="T103" s="211">
        <f>T104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74</v>
      </c>
      <c r="AU103" s="18" t="s">
        <v>123</v>
      </c>
      <c r="BK103" s="212">
        <f>BK104</f>
        <v>0</v>
      </c>
    </row>
    <row r="104" s="12" customFormat="1" ht="25.92" customHeight="1">
      <c r="A104" s="12"/>
      <c r="B104" s="213"/>
      <c r="C104" s="214"/>
      <c r="D104" s="215" t="s">
        <v>74</v>
      </c>
      <c r="E104" s="216" t="s">
        <v>206</v>
      </c>
      <c r="F104" s="216" t="s">
        <v>1953</v>
      </c>
      <c r="G104" s="214"/>
      <c r="H104" s="214"/>
      <c r="I104" s="217"/>
      <c r="J104" s="218">
        <f>BK104</f>
        <v>0</v>
      </c>
      <c r="K104" s="214"/>
      <c r="L104" s="219"/>
      <c r="M104" s="220"/>
      <c r="N104" s="221"/>
      <c r="O104" s="221"/>
      <c r="P104" s="222">
        <f>P105+P198+P210+P220+P267+P286+P289+P292+P304</f>
        <v>0</v>
      </c>
      <c r="Q104" s="221"/>
      <c r="R104" s="222">
        <f>R105+R198+R210+R220+R267+R286+R289+R292+R304</f>
        <v>0.020649999999999998</v>
      </c>
      <c r="S104" s="221"/>
      <c r="T104" s="223">
        <f>T105+T198+T210+T220+T267+T286+T289+T292+T304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24" t="s">
        <v>92</v>
      </c>
      <c r="AT104" s="225" t="s">
        <v>74</v>
      </c>
      <c r="AU104" s="225" t="s">
        <v>75</v>
      </c>
      <c r="AY104" s="224" t="s">
        <v>160</v>
      </c>
      <c r="BK104" s="226">
        <f>BK105+BK198+BK210+BK220+BK267+BK286+BK289+BK292+BK304</f>
        <v>0</v>
      </c>
    </row>
    <row r="105" s="12" customFormat="1" ht="22.8" customHeight="1">
      <c r="A105" s="12"/>
      <c r="B105" s="213"/>
      <c r="C105" s="214"/>
      <c r="D105" s="215" t="s">
        <v>74</v>
      </c>
      <c r="E105" s="227" t="s">
        <v>1954</v>
      </c>
      <c r="F105" s="227" t="s">
        <v>1955</v>
      </c>
      <c r="G105" s="214"/>
      <c r="H105" s="214"/>
      <c r="I105" s="217"/>
      <c r="J105" s="228">
        <f>BK105</f>
        <v>0</v>
      </c>
      <c r="K105" s="214"/>
      <c r="L105" s="219"/>
      <c r="M105" s="220"/>
      <c r="N105" s="221"/>
      <c r="O105" s="221"/>
      <c r="P105" s="222">
        <f>SUM(P106:P197)</f>
        <v>0</v>
      </c>
      <c r="Q105" s="221"/>
      <c r="R105" s="222">
        <f>SUM(R106:R197)</f>
        <v>0.020649999999999998</v>
      </c>
      <c r="S105" s="221"/>
      <c r="T105" s="223">
        <f>SUM(T106:T197)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24" t="s">
        <v>82</v>
      </c>
      <c r="AT105" s="225" t="s">
        <v>74</v>
      </c>
      <c r="AU105" s="225" t="s">
        <v>82</v>
      </c>
      <c r="AY105" s="224" t="s">
        <v>160</v>
      </c>
      <c r="BK105" s="226">
        <f>SUM(BK106:BK197)</f>
        <v>0</v>
      </c>
    </row>
    <row r="106" s="2" customFormat="1" ht="16.5" customHeight="1">
      <c r="A106" s="39"/>
      <c r="B106" s="40"/>
      <c r="C106" s="254" t="s">
        <v>82</v>
      </c>
      <c r="D106" s="254" t="s">
        <v>206</v>
      </c>
      <c r="E106" s="255" t="s">
        <v>630</v>
      </c>
      <c r="F106" s="256" t="s">
        <v>631</v>
      </c>
      <c r="G106" s="257" t="s">
        <v>279</v>
      </c>
      <c r="H106" s="258">
        <v>55</v>
      </c>
      <c r="I106" s="259"/>
      <c r="J106" s="260">
        <f>ROUND(I106*H106,2)</f>
        <v>0</v>
      </c>
      <c r="K106" s="256" t="s">
        <v>166</v>
      </c>
      <c r="L106" s="261"/>
      <c r="M106" s="262" t="s">
        <v>19</v>
      </c>
      <c r="N106" s="263" t="s">
        <v>46</v>
      </c>
      <c r="O106" s="85"/>
      <c r="P106" s="238">
        <f>O106*H106</f>
        <v>0</v>
      </c>
      <c r="Q106" s="238">
        <v>4.0000000000000003E-05</v>
      </c>
      <c r="R106" s="238">
        <f>Q106*H106</f>
        <v>0.0022000000000000001</v>
      </c>
      <c r="S106" s="238">
        <v>0</v>
      </c>
      <c r="T106" s="239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40" t="s">
        <v>1542</v>
      </c>
      <c r="AT106" s="240" t="s">
        <v>206</v>
      </c>
      <c r="AU106" s="240" t="s">
        <v>84</v>
      </c>
      <c r="AY106" s="18" t="s">
        <v>160</v>
      </c>
      <c r="BE106" s="241">
        <f>IF(N106="základní",J106,0)</f>
        <v>0</v>
      </c>
      <c r="BF106" s="241">
        <f>IF(N106="snížená",J106,0)</f>
        <v>0</v>
      </c>
      <c r="BG106" s="241">
        <f>IF(N106="zákl. přenesená",J106,0)</f>
        <v>0</v>
      </c>
      <c r="BH106" s="241">
        <f>IF(N106="sníž. přenesená",J106,0)</f>
        <v>0</v>
      </c>
      <c r="BI106" s="241">
        <f>IF(N106="nulová",J106,0)</f>
        <v>0</v>
      </c>
      <c r="BJ106" s="18" t="s">
        <v>82</v>
      </c>
      <c r="BK106" s="241">
        <f>ROUND(I106*H106,2)</f>
        <v>0</v>
      </c>
      <c r="BL106" s="18" t="s">
        <v>556</v>
      </c>
      <c r="BM106" s="240" t="s">
        <v>1956</v>
      </c>
    </row>
    <row r="107" s="13" customFormat="1">
      <c r="A107" s="13"/>
      <c r="B107" s="242"/>
      <c r="C107" s="243"/>
      <c r="D107" s="244" t="s">
        <v>169</v>
      </c>
      <c r="E107" s="245" t="s">
        <v>19</v>
      </c>
      <c r="F107" s="246" t="s">
        <v>484</v>
      </c>
      <c r="G107" s="243"/>
      <c r="H107" s="247">
        <v>55</v>
      </c>
      <c r="I107" s="248"/>
      <c r="J107" s="243"/>
      <c r="K107" s="243"/>
      <c r="L107" s="249"/>
      <c r="M107" s="250"/>
      <c r="N107" s="251"/>
      <c r="O107" s="251"/>
      <c r="P107" s="251"/>
      <c r="Q107" s="251"/>
      <c r="R107" s="251"/>
      <c r="S107" s="251"/>
      <c r="T107" s="25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53" t="s">
        <v>169</v>
      </c>
      <c r="AU107" s="253" t="s">
        <v>84</v>
      </c>
      <c r="AV107" s="13" t="s">
        <v>84</v>
      </c>
      <c r="AW107" s="13" t="s">
        <v>37</v>
      </c>
      <c r="AX107" s="13" t="s">
        <v>82</v>
      </c>
      <c r="AY107" s="253" t="s">
        <v>160</v>
      </c>
    </row>
    <row r="108" s="2" customFormat="1" ht="16.5" customHeight="1">
      <c r="A108" s="39"/>
      <c r="B108" s="40"/>
      <c r="C108" s="254" t="s">
        <v>84</v>
      </c>
      <c r="D108" s="254" t="s">
        <v>206</v>
      </c>
      <c r="E108" s="255" t="s">
        <v>1957</v>
      </c>
      <c r="F108" s="256" t="s">
        <v>1958</v>
      </c>
      <c r="G108" s="257" t="s">
        <v>279</v>
      </c>
      <c r="H108" s="258">
        <v>90</v>
      </c>
      <c r="I108" s="259"/>
      <c r="J108" s="260">
        <f>ROUND(I108*H108,2)</f>
        <v>0</v>
      </c>
      <c r="K108" s="256" t="s">
        <v>166</v>
      </c>
      <c r="L108" s="261"/>
      <c r="M108" s="262" t="s">
        <v>19</v>
      </c>
      <c r="N108" s="263" t="s">
        <v>46</v>
      </c>
      <c r="O108" s="85"/>
      <c r="P108" s="238">
        <f>O108*H108</f>
        <v>0</v>
      </c>
      <c r="Q108" s="238">
        <v>6.9999999999999994E-05</v>
      </c>
      <c r="R108" s="238">
        <f>Q108*H108</f>
        <v>0.0062999999999999992</v>
      </c>
      <c r="S108" s="238">
        <v>0</v>
      </c>
      <c r="T108" s="239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40" t="s">
        <v>1542</v>
      </c>
      <c r="AT108" s="240" t="s">
        <v>206</v>
      </c>
      <c r="AU108" s="240" t="s">
        <v>84</v>
      </c>
      <c r="AY108" s="18" t="s">
        <v>160</v>
      </c>
      <c r="BE108" s="241">
        <f>IF(N108="základní",J108,0)</f>
        <v>0</v>
      </c>
      <c r="BF108" s="241">
        <f>IF(N108="snížená",J108,0)</f>
        <v>0</v>
      </c>
      <c r="BG108" s="241">
        <f>IF(N108="zákl. přenesená",J108,0)</f>
        <v>0</v>
      </c>
      <c r="BH108" s="241">
        <f>IF(N108="sníž. přenesená",J108,0)</f>
        <v>0</v>
      </c>
      <c r="BI108" s="241">
        <f>IF(N108="nulová",J108,0)</f>
        <v>0</v>
      </c>
      <c r="BJ108" s="18" t="s">
        <v>82</v>
      </c>
      <c r="BK108" s="241">
        <f>ROUND(I108*H108,2)</f>
        <v>0</v>
      </c>
      <c r="BL108" s="18" t="s">
        <v>556</v>
      </c>
      <c r="BM108" s="240" t="s">
        <v>1959</v>
      </c>
    </row>
    <row r="109" s="13" customFormat="1">
      <c r="A109" s="13"/>
      <c r="B109" s="242"/>
      <c r="C109" s="243"/>
      <c r="D109" s="244" t="s">
        <v>169</v>
      </c>
      <c r="E109" s="245" t="s">
        <v>19</v>
      </c>
      <c r="F109" s="246" t="s">
        <v>710</v>
      </c>
      <c r="G109" s="243"/>
      <c r="H109" s="247">
        <v>90</v>
      </c>
      <c r="I109" s="248"/>
      <c r="J109" s="243"/>
      <c r="K109" s="243"/>
      <c r="L109" s="249"/>
      <c r="M109" s="250"/>
      <c r="N109" s="251"/>
      <c r="O109" s="251"/>
      <c r="P109" s="251"/>
      <c r="Q109" s="251"/>
      <c r="R109" s="251"/>
      <c r="S109" s="251"/>
      <c r="T109" s="25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53" t="s">
        <v>169</v>
      </c>
      <c r="AU109" s="253" t="s">
        <v>84</v>
      </c>
      <c r="AV109" s="13" t="s">
        <v>84</v>
      </c>
      <c r="AW109" s="13" t="s">
        <v>37</v>
      </c>
      <c r="AX109" s="13" t="s">
        <v>82</v>
      </c>
      <c r="AY109" s="253" t="s">
        <v>160</v>
      </c>
    </row>
    <row r="110" s="2" customFormat="1" ht="16.5" customHeight="1">
      <c r="A110" s="39"/>
      <c r="B110" s="40"/>
      <c r="C110" s="254" t="s">
        <v>92</v>
      </c>
      <c r="D110" s="254" t="s">
        <v>206</v>
      </c>
      <c r="E110" s="255" t="s">
        <v>1960</v>
      </c>
      <c r="F110" s="256" t="s">
        <v>1961</v>
      </c>
      <c r="G110" s="257" t="s">
        <v>279</v>
      </c>
      <c r="H110" s="258">
        <v>40</v>
      </c>
      <c r="I110" s="259"/>
      <c r="J110" s="260">
        <f>ROUND(I110*H110,2)</f>
        <v>0</v>
      </c>
      <c r="K110" s="256" t="s">
        <v>166</v>
      </c>
      <c r="L110" s="261"/>
      <c r="M110" s="262" t="s">
        <v>19</v>
      </c>
      <c r="N110" s="263" t="s">
        <v>46</v>
      </c>
      <c r="O110" s="85"/>
      <c r="P110" s="238">
        <f>O110*H110</f>
        <v>0</v>
      </c>
      <c r="Q110" s="238">
        <v>0.00010000000000000001</v>
      </c>
      <c r="R110" s="238">
        <f>Q110*H110</f>
        <v>0.0040000000000000001</v>
      </c>
      <c r="S110" s="238">
        <v>0</v>
      </c>
      <c r="T110" s="239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40" t="s">
        <v>1542</v>
      </c>
      <c r="AT110" s="240" t="s">
        <v>206</v>
      </c>
      <c r="AU110" s="240" t="s">
        <v>84</v>
      </c>
      <c r="AY110" s="18" t="s">
        <v>160</v>
      </c>
      <c r="BE110" s="241">
        <f>IF(N110="základní",J110,0)</f>
        <v>0</v>
      </c>
      <c r="BF110" s="241">
        <f>IF(N110="snížená",J110,0)</f>
        <v>0</v>
      </c>
      <c r="BG110" s="241">
        <f>IF(N110="zákl. přenesená",J110,0)</f>
        <v>0</v>
      </c>
      <c r="BH110" s="241">
        <f>IF(N110="sníž. přenesená",J110,0)</f>
        <v>0</v>
      </c>
      <c r="BI110" s="241">
        <f>IF(N110="nulová",J110,0)</f>
        <v>0</v>
      </c>
      <c r="BJ110" s="18" t="s">
        <v>82</v>
      </c>
      <c r="BK110" s="241">
        <f>ROUND(I110*H110,2)</f>
        <v>0</v>
      </c>
      <c r="BL110" s="18" t="s">
        <v>556</v>
      </c>
      <c r="BM110" s="240" t="s">
        <v>1962</v>
      </c>
    </row>
    <row r="111" s="2" customFormat="1" ht="16.5" customHeight="1">
      <c r="A111" s="39"/>
      <c r="B111" s="40"/>
      <c r="C111" s="254" t="s">
        <v>167</v>
      </c>
      <c r="D111" s="254" t="s">
        <v>206</v>
      </c>
      <c r="E111" s="255" t="s">
        <v>1963</v>
      </c>
      <c r="F111" s="256" t="s">
        <v>1964</v>
      </c>
      <c r="G111" s="257" t="s">
        <v>279</v>
      </c>
      <c r="H111" s="258">
        <v>30</v>
      </c>
      <c r="I111" s="259"/>
      <c r="J111" s="260">
        <f>ROUND(I111*H111,2)</f>
        <v>0</v>
      </c>
      <c r="K111" s="256" t="s">
        <v>166</v>
      </c>
      <c r="L111" s="261"/>
      <c r="M111" s="262" t="s">
        <v>19</v>
      </c>
      <c r="N111" s="263" t="s">
        <v>46</v>
      </c>
      <c r="O111" s="85"/>
      <c r="P111" s="238">
        <f>O111*H111</f>
        <v>0</v>
      </c>
      <c r="Q111" s="238">
        <v>0.00017000000000000001</v>
      </c>
      <c r="R111" s="238">
        <f>Q111*H111</f>
        <v>0.0051000000000000004</v>
      </c>
      <c r="S111" s="238">
        <v>0</v>
      </c>
      <c r="T111" s="239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40" t="s">
        <v>1542</v>
      </c>
      <c r="AT111" s="240" t="s">
        <v>206</v>
      </c>
      <c r="AU111" s="240" t="s">
        <v>84</v>
      </c>
      <c r="AY111" s="18" t="s">
        <v>160</v>
      </c>
      <c r="BE111" s="241">
        <f>IF(N111="základní",J111,0)</f>
        <v>0</v>
      </c>
      <c r="BF111" s="241">
        <f>IF(N111="snížená",J111,0)</f>
        <v>0</v>
      </c>
      <c r="BG111" s="241">
        <f>IF(N111="zákl. přenesená",J111,0)</f>
        <v>0</v>
      </c>
      <c r="BH111" s="241">
        <f>IF(N111="sníž. přenesená",J111,0)</f>
        <v>0</v>
      </c>
      <c r="BI111" s="241">
        <f>IF(N111="nulová",J111,0)</f>
        <v>0</v>
      </c>
      <c r="BJ111" s="18" t="s">
        <v>82</v>
      </c>
      <c r="BK111" s="241">
        <f>ROUND(I111*H111,2)</f>
        <v>0</v>
      </c>
      <c r="BL111" s="18" t="s">
        <v>556</v>
      </c>
      <c r="BM111" s="240" t="s">
        <v>1965</v>
      </c>
    </row>
    <row r="112" s="2" customFormat="1" ht="16.5" customHeight="1">
      <c r="A112" s="39"/>
      <c r="B112" s="40"/>
      <c r="C112" s="229" t="s">
        <v>181</v>
      </c>
      <c r="D112" s="229" t="s">
        <v>162</v>
      </c>
      <c r="E112" s="230" t="s">
        <v>1966</v>
      </c>
      <c r="F112" s="231" t="s">
        <v>1967</v>
      </c>
      <c r="G112" s="232" t="s">
        <v>206</v>
      </c>
      <c r="H112" s="233">
        <v>220</v>
      </c>
      <c r="I112" s="234"/>
      <c r="J112" s="235">
        <f>ROUND(I112*H112,2)</f>
        <v>0</v>
      </c>
      <c r="K112" s="231" t="s">
        <v>19</v>
      </c>
      <c r="L112" s="45"/>
      <c r="M112" s="236" t="s">
        <v>19</v>
      </c>
      <c r="N112" s="237" t="s">
        <v>46</v>
      </c>
      <c r="O112" s="85"/>
      <c r="P112" s="238">
        <f>O112*H112</f>
        <v>0</v>
      </c>
      <c r="Q112" s="238">
        <v>0</v>
      </c>
      <c r="R112" s="238">
        <f>Q112*H112</f>
        <v>0</v>
      </c>
      <c r="S112" s="238">
        <v>0</v>
      </c>
      <c r="T112" s="239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40" t="s">
        <v>556</v>
      </c>
      <c r="AT112" s="240" t="s">
        <v>162</v>
      </c>
      <c r="AU112" s="240" t="s">
        <v>84</v>
      </c>
      <c r="AY112" s="18" t="s">
        <v>160</v>
      </c>
      <c r="BE112" s="241">
        <f>IF(N112="základní",J112,0)</f>
        <v>0</v>
      </c>
      <c r="BF112" s="241">
        <f>IF(N112="snížená",J112,0)</f>
        <v>0</v>
      </c>
      <c r="BG112" s="241">
        <f>IF(N112="zákl. přenesená",J112,0)</f>
        <v>0</v>
      </c>
      <c r="BH112" s="241">
        <f>IF(N112="sníž. přenesená",J112,0)</f>
        <v>0</v>
      </c>
      <c r="BI112" s="241">
        <f>IF(N112="nulová",J112,0)</f>
        <v>0</v>
      </c>
      <c r="BJ112" s="18" t="s">
        <v>82</v>
      </c>
      <c r="BK112" s="241">
        <f>ROUND(I112*H112,2)</f>
        <v>0</v>
      </c>
      <c r="BL112" s="18" t="s">
        <v>556</v>
      </c>
      <c r="BM112" s="240" t="s">
        <v>1968</v>
      </c>
    </row>
    <row r="113" s="2" customFormat="1" ht="16.5" customHeight="1">
      <c r="A113" s="39"/>
      <c r="B113" s="40"/>
      <c r="C113" s="229" t="s">
        <v>186</v>
      </c>
      <c r="D113" s="229" t="s">
        <v>162</v>
      </c>
      <c r="E113" s="230" t="s">
        <v>1969</v>
      </c>
      <c r="F113" s="231" t="s">
        <v>1970</v>
      </c>
      <c r="G113" s="232" t="s">
        <v>206</v>
      </c>
      <c r="H113" s="233">
        <v>160</v>
      </c>
      <c r="I113" s="234"/>
      <c r="J113" s="235">
        <f>ROUND(I113*H113,2)</f>
        <v>0</v>
      </c>
      <c r="K113" s="231" t="s">
        <v>19</v>
      </c>
      <c r="L113" s="45"/>
      <c r="M113" s="236" t="s">
        <v>19</v>
      </c>
      <c r="N113" s="237" t="s">
        <v>46</v>
      </c>
      <c r="O113" s="85"/>
      <c r="P113" s="238">
        <f>O113*H113</f>
        <v>0</v>
      </c>
      <c r="Q113" s="238">
        <v>0</v>
      </c>
      <c r="R113" s="238">
        <f>Q113*H113</f>
        <v>0</v>
      </c>
      <c r="S113" s="238">
        <v>0</v>
      </c>
      <c r="T113" s="239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40" t="s">
        <v>556</v>
      </c>
      <c r="AT113" s="240" t="s">
        <v>162</v>
      </c>
      <c r="AU113" s="240" t="s">
        <v>84</v>
      </c>
      <c r="AY113" s="18" t="s">
        <v>160</v>
      </c>
      <c r="BE113" s="241">
        <f>IF(N113="základní",J113,0)</f>
        <v>0</v>
      </c>
      <c r="BF113" s="241">
        <f>IF(N113="snížená",J113,0)</f>
        <v>0</v>
      </c>
      <c r="BG113" s="241">
        <f>IF(N113="zákl. přenesená",J113,0)</f>
        <v>0</v>
      </c>
      <c r="BH113" s="241">
        <f>IF(N113="sníž. přenesená",J113,0)</f>
        <v>0</v>
      </c>
      <c r="BI113" s="241">
        <f>IF(N113="nulová",J113,0)</f>
        <v>0</v>
      </c>
      <c r="BJ113" s="18" t="s">
        <v>82</v>
      </c>
      <c r="BK113" s="241">
        <f>ROUND(I113*H113,2)</f>
        <v>0</v>
      </c>
      <c r="BL113" s="18" t="s">
        <v>556</v>
      </c>
      <c r="BM113" s="240" t="s">
        <v>1971</v>
      </c>
    </row>
    <row r="114" s="2" customFormat="1" ht="24" customHeight="1">
      <c r="A114" s="39"/>
      <c r="B114" s="40"/>
      <c r="C114" s="254" t="s">
        <v>190</v>
      </c>
      <c r="D114" s="254" t="s">
        <v>206</v>
      </c>
      <c r="E114" s="255" t="s">
        <v>1972</v>
      </c>
      <c r="F114" s="256" t="s">
        <v>1973</v>
      </c>
      <c r="G114" s="257" t="s">
        <v>279</v>
      </c>
      <c r="H114" s="258">
        <v>5</v>
      </c>
      <c r="I114" s="259"/>
      <c r="J114" s="260">
        <f>ROUND(I114*H114,2)</f>
        <v>0</v>
      </c>
      <c r="K114" s="256" t="s">
        <v>166</v>
      </c>
      <c r="L114" s="261"/>
      <c r="M114" s="262" t="s">
        <v>19</v>
      </c>
      <c r="N114" s="263" t="s">
        <v>46</v>
      </c>
      <c r="O114" s="85"/>
      <c r="P114" s="238">
        <f>O114*H114</f>
        <v>0</v>
      </c>
      <c r="Q114" s="238">
        <v>0.00025999999999999998</v>
      </c>
      <c r="R114" s="238">
        <f>Q114*H114</f>
        <v>0.0012999999999999999</v>
      </c>
      <c r="S114" s="238">
        <v>0</v>
      </c>
      <c r="T114" s="239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40" t="s">
        <v>1542</v>
      </c>
      <c r="AT114" s="240" t="s">
        <v>206</v>
      </c>
      <c r="AU114" s="240" t="s">
        <v>84</v>
      </c>
      <c r="AY114" s="18" t="s">
        <v>160</v>
      </c>
      <c r="BE114" s="241">
        <f>IF(N114="základní",J114,0)</f>
        <v>0</v>
      </c>
      <c r="BF114" s="241">
        <f>IF(N114="snížená",J114,0)</f>
        <v>0</v>
      </c>
      <c r="BG114" s="241">
        <f>IF(N114="zákl. přenesená",J114,0)</f>
        <v>0</v>
      </c>
      <c r="BH114" s="241">
        <f>IF(N114="sníž. přenesená",J114,0)</f>
        <v>0</v>
      </c>
      <c r="BI114" s="241">
        <f>IF(N114="nulová",J114,0)</f>
        <v>0</v>
      </c>
      <c r="BJ114" s="18" t="s">
        <v>82</v>
      </c>
      <c r="BK114" s="241">
        <f>ROUND(I114*H114,2)</f>
        <v>0</v>
      </c>
      <c r="BL114" s="18" t="s">
        <v>556</v>
      </c>
      <c r="BM114" s="240" t="s">
        <v>1974</v>
      </c>
    </row>
    <row r="115" s="2" customFormat="1" ht="24" customHeight="1">
      <c r="A115" s="39"/>
      <c r="B115" s="40"/>
      <c r="C115" s="254" t="s">
        <v>194</v>
      </c>
      <c r="D115" s="254" t="s">
        <v>206</v>
      </c>
      <c r="E115" s="255" t="s">
        <v>1975</v>
      </c>
      <c r="F115" s="256" t="s">
        <v>1976</v>
      </c>
      <c r="G115" s="257" t="s">
        <v>279</v>
      </c>
      <c r="H115" s="258">
        <v>5</v>
      </c>
      <c r="I115" s="259"/>
      <c r="J115" s="260">
        <f>ROUND(I115*H115,2)</f>
        <v>0</v>
      </c>
      <c r="K115" s="256" t="s">
        <v>166</v>
      </c>
      <c r="L115" s="261"/>
      <c r="M115" s="262" t="s">
        <v>19</v>
      </c>
      <c r="N115" s="263" t="s">
        <v>46</v>
      </c>
      <c r="O115" s="85"/>
      <c r="P115" s="238">
        <f>O115*H115</f>
        <v>0</v>
      </c>
      <c r="Q115" s="238">
        <v>0.00035</v>
      </c>
      <c r="R115" s="238">
        <f>Q115*H115</f>
        <v>0.00175</v>
      </c>
      <c r="S115" s="238">
        <v>0</v>
      </c>
      <c r="T115" s="239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40" t="s">
        <v>1542</v>
      </c>
      <c r="AT115" s="240" t="s">
        <v>206</v>
      </c>
      <c r="AU115" s="240" t="s">
        <v>84</v>
      </c>
      <c r="AY115" s="18" t="s">
        <v>160</v>
      </c>
      <c r="BE115" s="241">
        <f>IF(N115="základní",J115,0)</f>
        <v>0</v>
      </c>
      <c r="BF115" s="241">
        <f>IF(N115="snížená",J115,0)</f>
        <v>0</v>
      </c>
      <c r="BG115" s="241">
        <f>IF(N115="zákl. přenesená",J115,0)</f>
        <v>0</v>
      </c>
      <c r="BH115" s="241">
        <f>IF(N115="sníž. přenesená",J115,0)</f>
        <v>0</v>
      </c>
      <c r="BI115" s="241">
        <f>IF(N115="nulová",J115,0)</f>
        <v>0</v>
      </c>
      <c r="BJ115" s="18" t="s">
        <v>82</v>
      </c>
      <c r="BK115" s="241">
        <f>ROUND(I115*H115,2)</f>
        <v>0</v>
      </c>
      <c r="BL115" s="18" t="s">
        <v>556</v>
      </c>
      <c r="BM115" s="240" t="s">
        <v>1977</v>
      </c>
    </row>
    <row r="116" s="2" customFormat="1" ht="16.5" customHeight="1">
      <c r="A116" s="39"/>
      <c r="B116" s="40"/>
      <c r="C116" s="229" t="s">
        <v>200</v>
      </c>
      <c r="D116" s="229" t="s">
        <v>162</v>
      </c>
      <c r="E116" s="230" t="s">
        <v>1978</v>
      </c>
      <c r="F116" s="231" t="s">
        <v>1979</v>
      </c>
      <c r="G116" s="232" t="s">
        <v>206</v>
      </c>
      <c r="H116" s="233">
        <v>25</v>
      </c>
      <c r="I116" s="234"/>
      <c r="J116" s="235">
        <f>ROUND(I116*H116,2)</f>
        <v>0</v>
      </c>
      <c r="K116" s="231" t="s">
        <v>19</v>
      </c>
      <c r="L116" s="45"/>
      <c r="M116" s="236" t="s">
        <v>19</v>
      </c>
      <c r="N116" s="237" t="s">
        <v>46</v>
      </c>
      <c r="O116" s="85"/>
      <c r="P116" s="238">
        <f>O116*H116</f>
        <v>0</v>
      </c>
      <c r="Q116" s="238">
        <v>0</v>
      </c>
      <c r="R116" s="238">
        <f>Q116*H116</f>
        <v>0</v>
      </c>
      <c r="S116" s="238">
        <v>0</v>
      </c>
      <c r="T116" s="239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40" t="s">
        <v>556</v>
      </c>
      <c r="AT116" s="240" t="s">
        <v>162</v>
      </c>
      <c r="AU116" s="240" t="s">
        <v>84</v>
      </c>
      <c r="AY116" s="18" t="s">
        <v>160</v>
      </c>
      <c r="BE116" s="241">
        <f>IF(N116="základní",J116,0)</f>
        <v>0</v>
      </c>
      <c r="BF116" s="241">
        <f>IF(N116="snížená",J116,0)</f>
        <v>0</v>
      </c>
      <c r="BG116" s="241">
        <f>IF(N116="zákl. přenesená",J116,0)</f>
        <v>0</v>
      </c>
      <c r="BH116" s="241">
        <f>IF(N116="sníž. přenesená",J116,0)</f>
        <v>0</v>
      </c>
      <c r="BI116" s="241">
        <f>IF(N116="nulová",J116,0)</f>
        <v>0</v>
      </c>
      <c r="BJ116" s="18" t="s">
        <v>82</v>
      </c>
      <c r="BK116" s="241">
        <f>ROUND(I116*H116,2)</f>
        <v>0</v>
      </c>
      <c r="BL116" s="18" t="s">
        <v>556</v>
      </c>
      <c r="BM116" s="240" t="s">
        <v>1980</v>
      </c>
    </row>
    <row r="117" s="2" customFormat="1" ht="16.5" customHeight="1">
      <c r="A117" s="39"/>
      <c r="B117" s="40"/>
      <c r="C117" s="229" t="s">
        <v>205</v>
      </c>
      <c r="D117" s="229" t="s">
        <v>162</v>
      </c>
      <c r="E117" s="230" t="s">
        <v>1981</v>
      </c>
      <c r="F117" s="231" t="s">
        <v>1982</v>
      </c>
      <c r="G117" s="232" t="s">
        <v>206</v>
      </c>
      <c r="H117" s="233">
        <v>20</v>
      </c>
      <c r="I117" s="234"/>
      <c r="J117" s="235">
        <f>ROUND(I117*H117,2)</f>
        <v>0</v>
      </c>
      <c r="K117" s="231" t="s">
        <v>19</v>
      </c>
      <c r="L117" s="45"/>
      <c r="M117" s="236" t="s">
        <v>19</v>
      </c>
      <c r="N117" s="237" t="s">
        <v>46</v>
      </c>
      <c r="O117" s="85"/>
      <c r="P117" s="238">
        <f>O117*H117</f>
        <v>0</v>
      </c>
      <c r="Q117" s="238">
        <v>0</v>
      </c>
      <c r="R117" s="238">
        <f>Q117*H117</f>
        <v>0</v>
      </c>
      <c r="S117" s="238">
        <v>0</v>
      </c>
      <c r="T117" s="239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40" t="s">
        <v>556</v>
      </c>
      <c r="AT117" s="240" t="s">
        <v>162</v>
      </c>
      <c r="AU117" s="240" t="s">
        <v>84</v>
      </c>
      <c r="AY117" s="18" t="s">
        <v>160</v>
      </c>
      <c r="BE117" s="241">
        <f>IF(N117="základní",J117,0)</f>
        <v>0</v>
      </c>
      <c r="BF117" s="241">
        <f>IF(N117="snížená",J117,0)</f>
        <v>0</v>
      </c>
      <c r="BG117" s="241">
        <f>IF(N117="zákl. přenesená",J117,0)</f>
        <v>0</v>
      </c>
      <c r="BH117" s="241">
        <f>IF(N117="sníž. přenesená",J117,0)</f>
        <v>0</v>
      </c>
      <c r="BI117" s="241">
        <f>IF(N117="nulová",J117,0)</f>
        <v>0</v>
      </c>
      <c r="BJ117" s="18" t="s">
        <v>82</v>
      </c>
      <c r="BK117" s="241">
        <f>ROUND(I117*H117,2)</f>
        <v>0</v>
      </c>
      <c r="BL117" s="18" t="s">
        <v>556</v>
      </c>
      <c r="BM117" s="240" t="s">
        <v>1983</v>
      </c>
    </row>
    <row r="118" s="2" customFormat="1" ht="16.5" customHeight="1">
      <c r="A118" s="39"/>
      <c r="B118" s="40"/>
      <c r="C118" s="229" t="s">
        <v>212</v>
      </c>
      <c r="D118" s="229" t="s">
        <v>162</v>
      </c>
      <c r="E118" s="230" t="s">
        <v>1984</v>
      </c>
      <c r="F118" s="231" t="s">
        <v>1985</v>
      </c>
      <c r="G118" s="232" t="s">
        <v>1986</v>
      </c>
      <c r="H118" s="233">
        <v>60</v>
      </c>
      <c r="I118" s="234"/>
      <c r="J118" s="235">
        <f>ROUND(I118*H118,2)</f>
        <v>0</v>
      </c>
      <c r="K118" s="231" t="s">
        <v>19</v>
      </c>
      <c r="L118" s="45"/>
      <c r="M118" s="236" t="s">
        <v>19</v>
      </c>
      <c r="N118" s="237" t="s">
        <v>46</v>
      </c>
      <c r="O118" s="85"/>
      <c r="P118" s="238">
        <f>O118*H118</f>
        <v>0</v>
      </c>
      <c r="Q118" s="238">
        <v>0</v>
      </c>
      <c r="R118" s="238">
        <f>Q118*H118</f>
        <v>0</v>
      </c>
      <c r="S118" s="238">
        <v>0</v>
      </c>
      <c r="T118" s="239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40" t="s">
        <v>556</v>
      </c>
      <c r="AT118" s="240" t="s">
        <v>162</v>
      </c>
      <c r="AU118" s="240" t="s">
        <v>84</v>
      </c>
      <c r="AY118" s="18" t="s">
        <v>160</v>
      </c>
      <c r="BE118" s="241">
        <f>IF(N118="základní",J118,0)</f>
        <v>0</v>
      </c>
      <c r="BF118" s="241">
        <f>IF(N118="snížená",J118,0)</f>
        <v>0</v>
      </c>
      <c r="BG118" s="241">
        <f>IF(N118="zákl. přenesená",J118,0)</f>
        <v>0</v>
      </c>
      <c r="BH118" s="241">
        <f>IF(N118="sníž. přenesená",J118,0)</f>
        <v>0</v>
      </c>
      <c r="BI118" s="241">
        <f>IF(N118="nulová",J118,0)</f>
        <v>0</v>
      </c>
      <c r="BJ118" s="18" t="s">
        <v>82</v>
      </c>
      <c r="BK118" s="241">
        <f>ROUND(I118*H118,2)</f>
        <v>0</v>
      </c>
      <c r="BL118" s="18" t="s">
        <v>556</v>
      </c>
      <c r="BM118" s="240" t="s">
        <v>1987</v>
      </c>
    </row>
    <row r="119" s="2" customFormat="1" ht="16.5" customHeight="1">
      <c r="A119" s="39"/>
      <c r="B119" s="40"/>
      <c r="C119" s="229" t="s">
        <v>219</v>
      </c>
      <c r="D119" s="229" t="s">
        <v>162</v>
      </c>
      <c r="E119" s="230" t="s">
        <v>1988</v>
      </c>
      <c r="F119" s="231" t="s">
        <v>1989</v>
      </c>
      <c r="G119" s="232" t="s">
        <v>1986</v>
      </c>
      <c r="H119" s="233">
        <v>30</v>
      </c>
      <c r="I119" s="234"/>
      <c r="J119" s="235">
        <f>ROUND(I119*H119,2)</f>
        <v>0</v>
      </c>
      <c r="K119" s="231" t="s">
        <v>19</v>
      </c>
      <c r="L119" s="45"/>
      <c r="M119" s="236" t="s">
        <v>19</v>
      </c>
      <c r="N119" s="237" t="s">
        <v>46</v>
      </c>
      <c r="O119" s="85"/>
      <c r="P119" s="238">
        <f>O119*H119</f>
        <v>0</v>
      </c>
      <c r="Q119" s="238">
        <v>0</v>
      </c>
      <c r="R119" s="238">
        <f>Q119*H119</f>
        <v>0</v>
      </c>
      <c r="S119" s="238">
        <v>0</v>
      </c>
      <c r="T119" s="239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40" t="s">
        <v>556</v>
      </c>
      <c r="AT119" s="240" t="s">
        <v>162</v>
      </c>
      <c r="AU119" s="240" t="s">
        <v>84</v>
      </c>
      <c r="AY119" s="18" t="s">
        <v>160</v>
      </c>
      <c r="BE119" s="241">
        <f>IF(N119="základní",J119,0)</f>
        <v>0</v>
      </c>
      <c r="BF119" s="241">
        <f>IF(N119="snížená",J119,0)</f>
        <v>0</v>
      </c>
      <c r="BG119" s="241">
        <f>IF(N119="zákl. přenesená",J119,0)</f>
        <v>0</v>
      </c>
      <c r="BH119" s="241">
        <f>IF(N119="sníž. přenesená",J119,0)</f>
        <v>0</v>
      </c>
      <c r="BI119" s="241">
        <f>IF(N119="nulová",J119,0)</f>
        <v>0</v>
      </c>
      <c r="BJ119" s="18" t="s">
        <v>82</v>
      </c>
      <c r="BK119" s="241">
        <f>ROUND(I119*H119,2)</f>
        <v>0</v>
      </c>
      <c r="BL119" s="18" t="s">
        <v>556</v>
      </c>
      <c r="BM119" s="240" t="s">
        <v>1990</v>
      </c>
    </row>
    <row r="120" s="2" customFormat="1" ht="16.5" customHeight="1">
      <c r="A120" s="39"/>
      <c r="B120" s="40"/>
      <c r="C120" s="229" t="s">
        <v>227</v>
      </c>
      <c r="D120" s="229" t="s">
        <v>162</v>
      </c>
      <c r="E120" s="230" t="s">
        <v>1991</v>
      </c>
      <c r="F120" s="231" t="s">
        <v>1992</v>
      </c>
      <c r="G120" s="232" t="s">
        <v>1986</v>
      </c>
      <c r="H120" s="233">
        <v>30</v>
      </c>
      <c r="I120" s="234"/>
      <c r="J120" s="235">
        <f>ROUND(I120*H120,2)</f>
        <v>0</v>
      </c>
      <c r="K120" s="231" t="s">
        <v>19</v>
      </c>
      <c r="L120" s="45"/>
      <c r="M120" s="236" t="s">
        <v>19</v>
      </c>
      <c r="N120" s="237" t="s">
        <v>46</v>
      </c>
      <c r="O120" s="85"/>
      <c r="P120" s="238">
        <f>O120*H120</f>
        <v>0</v>
      </c>
      <c r="Q120" s="238">
        <v>0</v>
      </c>
      <c r="R120" s="238">
        <f>Q120*H120</f>
        <v>0</v>
      </c>
      <c r="S120" s="238">
        <v>0</v>
      </c>
      <c r="T120" s="239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40" t="s">
        <v>556</v>
      </c>
      <c r="AT120" s="240" t="s">
        <v>162</v>
      </c>
      <c r="AU120" s="240" t="s">
        <v>84</v>
      </c>
      <c r="AY120" s="18" t="s">
        <v>160</v>
      </c>
      <c r="BE120" s="241">
        <f>IF(N120="základní",J120,0)</f>
        <v>0</v>
      </c>
      <c r="BF120" s="241">
        <f>IF(N120="snížená",J120,0)</f>
        <v>0</v>
      </c>
      <c r="BG120" s="241">
        <f>IF(N120="zákl. přenesená",J120,0)</f>
        <v>0</v>
      </c>
      <c r="BH120" s="241">
        <f>IF(N120="sníž. přenesená",J120,0)</f>
        <v>0</v>
      </c>
      <c r="BI120" s="241">
        <f>IF(N120="nulová",J120,0)</f>
        <v>0</v>
      </c>
      <c r="BJ120" s="18" t="s">
        <v>82</v>
      </c>
      <c r="BK120" s="241">
        <f>ROUND(I120*H120,2)</f>
        <v>0</v>
      </c>
      <c r="BL120" s="18" t="s">
        <v>556</v>
      </c>
      <c r="BM120" s="240" t="s">
        <v>1993</v>
      </c>
    </row>
    <row r="121" s="2" customFormat="1" ht="24" customHeight="1">
      <c r="A121" s="39"/>
      <c r="B121" s="40"/>
      <c r="C121" s="229" t="s">
        <v>233</v>
      </c>
      <c r="D121" s="229" t="s">
        <v>162</v>
      </c>
      <c r="E121" s="230" t="s">
        <v>1994</v>
      </c>
      <c r="F121" s="231" t="s">
        <v>1995</v>
      </c>
      <c r="G121" s="232" t="s">
        <v>1986</v>
      </c>
      <c r="H121" s="233">
        <v>18</v>
      </c>
      <c r="I121" s="234"/>
      <c r="J121" s="235">
        <f>ROUND(I121*H121,2)</f>
        <v>0</v>
      </c>
      <c r="K121" s="231" t="s">
        <v>19</v>
      </c>
      <c r="L121" s="45"/>
      <c r="M121" s="236" t="s">
        <v>19</v>
      </c>
      <c r="N121" s="237" t="s">
        <v>46</v>
      </c>
      <c r="O121" s="85"/>
      <c r="P121" s="238">
        <f>O121*H121</f>
        <v>0</v>
      </c>
      <c r="Q121" s="238">
        <v>0</v>
      </c>
      <c r="R121" s="238">
        <f>Q121*H121</f>
        <v>0</v>
      </c>
      <c r="S121" s="238">
        <v>0</v>
      </c>
      <c r="T121" s="239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40" t="s">
        <v>556</v>
      </c>
      <c r="AT121" s="240" t="s">
        <v>162</v>
      </c>
      <c r="AU121" s="240" t="s">
        <v>84</v>
      </c>
      <c r="AY121" s="18" t="s">
        <v>160</v>
      </c>
      <c r="BE121" s="241">
        <f>IF(N121="základní",J121,0)</f>
        <v>0</v>
      </c>
      <c r="BF121" s="241">
        <f>IF(N121="snížená",J121,0)</f>
        <v>0</v>
      </c>
      <c r="BG121" s="241">
        <f>IF(N121="zákl. přenesená",J121,0)</f>
        <v>0</v>
      </c>
      <c r="BH121" s="241">
        <f>IF(N121="sníž. přenesená",J121,0)</f>
        <v>0</v>
      </c>
      <c r="BI121" s="241">
        <f>IF(N121="nulová",J121,0)</f>
        <v>0</v>
      </c>
      <c r="BJ121" s="18" t="s">
        <v>82</v>
      </c>
      <c r="BK121" s="241">
        <f>ROUND(I121*H121,2)</f>
        <v>0</v>
      </c>
      <c r="BL121" s="18" t="s">
        <v>556</v>
      </c>
      <c r="BM121" s="240" t="s">
        <v>1996</v>
      </c>
    </row>
    <row r="122" s="2" customFormat="1" ht="16.5" customHeight="1">
      <c r="A122" s="39"/>
      <c r="B122" s="40"/>
      <c r="C122" s="229" t="s">
        <v>8</v>
      </c>
      <c r="D122" s="229" t="s">
        <v>162</v>
      </c>
      <c r="E122" s="230" t="s">
        <v>1997</v>
      </c>
      <c r="F122" s="231" t="s">
        <v>1998</v>
      </c>
      <c r="G122" s="232" t="s">
        <v>1986</v>
      </c>
      <c r="H122" s="233">
        <v>10</v>
      </c>
      <c r="I122" s="234"/>
      <c r="J122" s="235">
        <f>ROUND(I122*H122,2)</f>
        <v>0</v>
      </c>
      <c r="K122" s="231" t="s">
        <v>19</v>
      </c>
      <c r="L122" s="45"/>
      <c r="M122" s="236" t="s">
        <v>19</v>
      </c>
      <c r="N122" s="237" t="s">
        <v>46</v>
      </c>
      <c r="O122" s="85"/>
      <c r="P122" s="238">
        <f>O122*H122</f>
        <v>0</v>
      </c>
      <c r="Q122" s="238">
        <v>0</v>
      </c>
      <c r="R122" s="238">
        <f>Q122*H122</f>
        <v>0</v>
      </c>
      <c r="S122" s="238">
        <v>0</v>
      </c>
      <c r="T122" s="239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40" t="s">
        <v>556</v>
      </c>
      <c r="AT122" s="240" t="s">
        <v>162</v>
      </c>
      <c r="AU122" s="240" t="s">
        <v>84</v>
      </c>
      <c r="AY122" s="18" t="s">
        <v>160</v>
      </c>
      <c r="BE122" s="241">
        <f>IF(N122="základní",J122,0)</f>
        <v>0</v>
      </c>
      <c r="BF122" s="241">
        <f>IF(N122="snížená",J122,0)</f>
        <v>0</v>
      </c>
      <c r="BG122" s="241">
        <f>IF(N122="zákl. přenesená",J122,0)</f>
        <v>0</v>
      </c>
      <c r="BH122" s="241">
        <f>IF(N122="sníž. přenesená",J122,0)</f>
        <v>0</v>
      </c>
      <c r="BI122" s="241">
        <f>IF(N122="nulová",J122,0)</f>
        <v>0</v>
      </c>
      <c r="BJ122" s="18" t="s">
        <v>82</v>
      </c>
      <c r="BK122" s="241">
        <f>ROUND(I122*H122,2)</f>
        <v>0</v>
      </c>
      <c r="BL122" s="18" t="s">
        <v>556</v>
      </c>
      <c r="BM122" s="240" t="s">
        <v>1999</v>
      </c>
    </row>
    <row r="123" s="2" customFormat="1" ht="16.5" customHeight="1">
      <c r="A123" s="39"/>
      <c r="B123" s="40"/>
      <c r="C123" s="229" t="s">
        <v>243</v>
      </c>
      <c r="D123" s="229" t="s">
        <v>162</v>
      </c>
      <c r="E123" s="230" t="s">
        <v>2000</v>
      </c>
      <c r="F123" s="231" t="s">
        <v>2001</v>
      </c>
      <c r="G123" s="232" t="s">
        <v>1986</v>
      </c>
      <c r="H123" s="233">
        <v>15</v>
      </c>
      <c r="I123" s="234"/>
      <c r="J123" s="235">
        <f>ROUND(I123*H123,2)</f>
        <v>0</v>
      </c>
      <c r="K123" s="231" t="s">
        <v>19</v>
      </c>
      <c r="L123" s="45"/>
      <c r="M123" s="236" t="s">
        <v>19</v>
      </c>
      <c r="N123" s="237" t="s">
        <v>46</v>
      </c>
      <c r="O123" s="85"/>
      <c r="P123" s="238">
        <f>O123*H123</f>
        <v>0</v>
      </c>
      <c r="Q123" s="238">
        <v>0</v>
      </c>
      <c r="R123" s="238">
        <f>Q123*H123</f>
        <v>0</v>
      </c>
      <c r="S123" s="238">
        <v>0</v>
      </c>
      <c r="T123" s="23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40" t="s">
        <v>556</v>
      </c>
      <c r="AT123" s="240" t="s">
        <v>162</v>
      </c>
      <c r="AU123" s="240" t="s">
        <v>84</v>
      </c>
      <c r="AY123" s="18" t="s">
        <v>160</v>
      </c>
      <c r="BE123" s="241">
        <f>IF(N123="základní",J123,0)</f>
        <v>0</v>
      </c>
      <c r="BF123" s="241">
        <f>IF(N123="snížená",J123,0)</f>
        <v>0</v>
      </c>
      <c r="BG123" s="241">
        <f>IF(N123="zákl. přenesená",J123,0)</f>
        <v>0</v>
      </c>
      <c r="BH123" s="241">
        <f>IF(N123="sníž. přenesená",J123,0)</f>
        <v>0</v>
      </c>
      <c r="BI123" s="241">
        <f>IF(N123="nulová",J123,0)</f>
        <v>0</v>
      </c>
      <c r="BJ123" s="18" t="s">
        <v>82</v>
      </c>
      <c r="BK123" s="241">
        <f>ROUND(I123*H123,2)</f>
        <v>0</v>
      </c>
      <c r="BL123" s="18" t="s">
        <v>556</v>
      </c>
      <c r="BM123" s="240" t="s">
        <v>2002</v>
      </c>
    </row>
    <row r="124" s="2" customFormat="1" ht="16.5" customHeight="1">
      <c r="A124" s="39"/>
      <c r="B124" s="40"/>
      <c r="C124" s="229" t="s">
        <v>253</v>
      </c>
      <c r="D124" s="229" t="s">
        <v>162</v>
      </c>
      <c r="E124" s="230" t="s">
        <v>2003</v>
      </c>
      <c r="F124" s="231" t="s">
        <v>2004</v>
      </c>
      <c r="G124" s="232" t="s">
        <v>1986</v>
      </c>
      <c r="H124" s="233">
        <v>30</v>
      </c>
      <c r="I124" s="234"/>
      <c r="J124" s="235">
        <f>ROUND(I124*H124,2)</f>
        <v>0</v>
      </c>
      <c r="K124" s="231" t="s">
        <v>19</v>
      </c>
      <c r="L124" s="45"/>
      <c r="M124" s="236" t="s">
        <v>19</v>
      </c>
      <c r="N124" s="237" t="s">
        <v>46</v>
      </c>
      <c r="O124" s="85"/>
      <c r="P124" s="238">
        <f>O124*H124</f>
        <v>0</v>
      </c>
      <c r="Q124" s="238">
        <v>0</v>
      </c>
      <c r="R124" s="238">
        <f>Q124*H124</f>
        <v>0</v>
      </c>
      <c r="S124" s="238">
        <v>0</v>
      </c>
      <c r="T124" s="23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40" t="s">
        <v>556</v>
      </c>
      <c r="AT124" s="240" t="s">
        <v>162</v>
      </c>
      <c r="AU124" s="240" t="s">
        <v>84</v>
      </c>
      <c r="AY124" s="18" t="s">
        <v>160</v>
      </c>
      <c r="BE124" s="241">
        <f>IF(N124="základní",J124,0)</f>
        <v>0</v>
      </c>
      <c r="BF124" s="241">
        <f>IF(N124="snížená",J124,0)</f>
        <v>0</v>
      </c>
      <c r="BG124" s="241">
        <f>IF(N124="zákl. přenesená",J124,0)</f>
        <v>0</v>
      </c>
      <c r="BH124" s="241">
        <f>IF(N124="sníž. přenesená",J124,0)</f>
        <v>0</v>
      </c>
      <c r="BI124" s="241">
        <f>IF(N124="nulová",J124,0)</f>
        <v>0</v>
      </c>
      <c r="BJ124" s="18" t="s">
        <v>82</v>
      </c>
      <c r="BK124" s="241">
        <f>ROUND(I124*H124,2)</f>
        <v>0</v>
      </c>
      <c r="BL124" s="18" t="s">
        <v>556</v>
      </c>
      <c r="BM124" s="240" t="s">
        <v>2005</v>
      </c>
    </row>
    <row r="125" s="2" customFormat="1" ht="16.5" customHeight="1">
      <c r="A125" s="39"/>
      <c r="B125" s="40"/>
      <c r="C125" s="229" t="s">
        <v>258</v>
      </c>
      <c r="D125" s="229" t="s">
        <v>162</v>
      </c>
      <c r="E125" s="230" t="s">
        <v>2006</v>
      </c>
      <c r="F125" s="231" t="s">
        <v>2007</v>
      </c>
      <c r="G125" s="232" t="s">
        <v>1986</v>
      </c>
      <c r="H125" s="233">
        <v>15</v>
      </c>
      <c r="I125" s="234"/>
      <c r="J125" s="235">
        <f>ROUND(I125*H125,2)</f>
        <v>0</v>
      </c>
      <c r="K125" s="231" t="s">
        <v>19</v>
      </c>
      <c r="L125" s="45"/>
      <c r="M125" s="236" t="s">
        <v>19</v>
      </c>
      <c r="N125" s="237" t="s">
        <v>46</v>
      </c>
      <c r="O125" s="85"/>
      <c r="P125" s="238">
        <f>O125*H125</f>
        <v>0</v>
      </c>
      <c r="Q125" s="238">
        <v>0</v>
      </c>
      <c r="R125" s="238">
        <f>Q125*H125</f>
        <v>0</v>
      </c>
      <c r="S125" s="238">
        <v>0</v>
      </c>
      <c r="T125" s="23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0" t="s">
        <v>556</v>
      </c>
      <c r="AT125" s="240" t="s">
        <v>162</v>
      </c>
      <c r="AU125" s="240" t="s">
        <v>84</v>
      </c>
      <c r="AY125" s="18" t="s">
        <v>160</v>
      </c>
      <c r="BE125" s="241">
        <f>IF(N125="základní",J125,0)</f>
        <v>0</v>
      </c>
      <c r="BF125" s="241">
        <f>IF(N125="snížená",J125,0)</f>
        <v>0</v>
      </c>
      <c r="BG125" s="241">
        <f>IF(N125="zákl. přenesená",J125,0)</f>
        <v>0</v>
      </c>
      <c r="BH125" s="241">
        <f>IF(N125="sníž. přenesená",J125,0)</f>
        <v>0</v>
      </c>
      <c r="BI125" s="241">
        <f>IF(N125="nulová",J125,0)</f>
        <v>0</v>
      </c>
      <c r="BJ125" s="18" t="s">
        <v>82</v>
      </c>
      <c r="BK125" s="241">
        <f>ROUND(I125*H125,2)</f>
        <v>0</v>
      </c>
      <c r="BL125" s="18" t="s">
        <v>556</v>
      </c>
      <c r="BM125" s="240" t="s">
        <v>2008</v>
      </c>
    </row>
    <row r="126" s="2" customFormat="1" ht="16.5" customHeight="1">
      <c r="A126" s="39"/>
      <c r="B126" s="40"/>
      <c r="C126" s="229" t="s">
        <v>263</v>
      </c>
      <c r="D126" s="229" t="s">
        <v>162</v>
      </c>
      <c r="E126" s="230" t="s">
        <v>2009</v>
      </c>
      <c r="F126" s="231" t="s">
        <v>2010</v>
      </c>
      <c r="G126" s="232" t="s">
        <v>1986</v>
      </c>
      <c r="H126" s="233">
        <v>5</v>
      </c>
      <c r="I126" s="234"/>
      <c r="J126" s="235">
        <f>ROUND(I126*H126,2)</f>
        <v>0</v>
      </c>
      <c r="K126" s="231" t="s">
        <v>19</v>
      </c>
      <c r="L126" s="45"/>
      <c r="M126" s="236" t="s">
        <v>19</v>
      </c>
      <c r="N126" s="237" t="s">
        <v>46</v>
      </c>
      <c r="O126" s="85"/>
      <c r="P126" s="238">
        <f>O126*H126</f>
        <v>0</v>
      </c>
      <c r="Q126" s="238">
        <v>0</v>
      </c>
      <c r="R126" s="238">
        <f>Q126*H126</f>
        <v>0</v>
      </c>
      <c r="S126" s="238">
        <v>0</v>
      </c>
      <c r="T126" s="23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0" t="s">
        <v>556</v>
      </c>
      <c r="AT126" s="240" t="s">
        <v>162</v>
      </c>
      <c r="AU126" s="240" t="s">
        <v>84</v>
      </c>
      <c r="AY126" s="18" t="s">
        <v>160</v>
      </c>
      <c r="BE126" s="241">
        <f>IF(N126="základní",J126,0)</f>
        <v>0</v>
      </c>
      <c r="BF126" s="241">
        <f>IF(N126="snížená",J126,0)</f>
        <v>0</v>
      </c>
      <c r="BG126" s="241">
        <f>IF(N126="zákl. přenesená",J126,0)</f>
        <v>0</v>
      </c>
      <c r="BH126" s="241">
        <f>IF(N126="sníž. přenesená",J126,0)</f>
        <v>0</v>
      </c>
      <c r="BI126" s="241">
        <f>IF(N126="nulová",J126,0)</f>
        <v>0</v>
      </c>
      <c r="BJ126" s="18" t="s">
        <v>82</v>
      </c>
      <c r="BK126" s="241">
        <f>ROUND(I126*H126,2)</f>
        <v>0</v>
      </c>
      <c r="BL126" s="18" t="s">
        <v>556</v>
      </c>
      <c r="BM126" s="240" t="s">
        <v>2011</v>
      </c>
    </row>
    <row r="127" s="2" customFormat="1" ht="16.5" customHeight="1">
      <c r="A127" s="39"/>
      <c r="B127" s="40"/>
      <c r="C127" s="229" t="s">
        <v>268</v>
      </c>
      <c r="D127" s="229" t="s">
        <v>162</v>
      </c>
      <c r="E127" s="230" t="s">
        <v>2012</v>
      </c>
      <c r="F127" s="231" t="s">
        <v>2013</v>
      </c>
      <c r="G127" s="232" t="s">
        <v>1986</v>
      </c>
      <c r="H127" s="233">
        <v>5</v>
      </c>
      <c r="I127" s="234"/>
      <c r="J127" s="235">
        <f>ROUND(I127*H127,2)</f>
        <v>0</v>
      </c>
      <c r="K127" s="231" t="s">
        <v>19</v>
      </c>
      <c r="L127" s="45"/>
      <c r="M127" s="236" t="s">
        <v>19</v>
      </c>
      <c r="N127" s="237" t="s">
        <v>46</v>
      </c>
      <c r="O127" s="85"/>
      <c r="P127" s="238">
        <f>O127*H127</f>
        <v>0</v>
      </c>
      <c r="Q127" s="238">
        <v>0</v>
      </c>
      <c r="R127" s="238">
        <f>Q127*H127</f>
        <v>0</v>
      </c>
      <c r="S127" s="238">
        <v>0</v>
      </c>
      <c r="T127" s="23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0" t="s">
        <v>556</v>
      </c>
      <c r="AT127" s="240" t="s">
        <v>162</v>
      </c>
      <c r="AU127" s="240" t="s">
        <v>84</v>
      </c>
      <c r="AY127" s="18" t="s">
        <v>160</v>
      </c>
      <c r="BE127" s="241">
        <f>IF(N127="základní",J127,0)</f>
        <v>0</v>
      </c>
      <c r="BF127" s="241">
        <f>IF(N127="snížená",J127,0)</f>
        <v>0</v>
      </c>
      <c r="BG127" s="241">
        <f>IF(N127="zákl. přenesená",J127,0)</f>
        <v>0</v>
      </c>
      <c r="BH127" s="241">
        <f>IF(N127="sníž. přenesená",J127,0)</f>
        <v>0</v>
      </c>
      <c r="BI127" s="241">
        <f>IF(N127="nulová",J127,0)</f>
        <v>0</v>
      </c>
      <c r="BJ127" s="18" t="s">
        <v>82</v>
      </c>
      <c r="BK127" s="241">
        <f>ROUND(I127*H127,2)</f>
        <v>0</v>
      </c>
      <c r="BL127" s="18" t="s">
        <v>556</v>
      </c>
      <c r="BM127" s="240" t="s">
        <v>2014</v>
      </c>
    </row>
    <row r="128" s="2" customFormat="1" ht="16.5" customHeight="1">
      <c r="A128" s="39"/>
      <c r="B128" s="40"/>
      <c r="C128" s="229" t="s">
        <v>7</v>
      </c>
      <c r="D128" s="229" t="s">
        <v>162</v>
      </c>
      <c r="E128" s="230" t="s">
        <v>2015</v>
      </c>
      <c r="F128" s="231" t="s">
        <v>2016</v>
      </c>
      <c r="G128" s="232" t="s">
        <v>1986</v>
      </c>
      <c r="H128" s="233">
        <v>1</v>
      </c>
      <c r="I128" s="234"/>
      <c r="J128" s="235">
        <f>ROUND(I128*H128,2)</f>
        <v>0</v>
      </c>
      <c r="K128" s="231" t="s">
        <v>19</v>
      </c>
      <c r="L128" s="45"/>
      <c r="M128" s="236" t="s">
        <v>19</v>
      </c>
      <c r="N128" s="237" t="s">
        <v>46</v>
      </c>
      <c r="O128" s="85"/>
      <c r="P128" s="238">
        <f>O128*H128</f>
        <v>0</v>
      </c>
      <c r="Q128" s="238">
        <v>0</v>
      </c>
      <c r="R128" s="238">
        <f>Q128*H128</f>
        <v>0</v>
      </c>
      <c r="S128" s="238">
        <v>0</v>
      </c>
      <c r="T128" s="23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0" t="s">
        <v>556</v>
      </c>
      <c r="AT128" s="240" t="s">
        <v>162</v>
      </c>
      <c r="AU128" s="240" t="s">
        <v>84</v>
      </c>
      <c r="AY128" s="18" t="s">
        <v>160</v>
      </c>
      <c r="BE128" s="241">
        <f>IF(N128="základní",J128,0)</f>
        <v>0</v>
      </c>
      <c r="BF128" s="241">
        <f>IF(N128="snížená",J128,0)</f>
        <v>0</v>
      </c>
      <c r="BG128" s="241">
        <f>IF(N128="zákl. přenesená",J128,0)</f>
        <v>0</v>
      </c>
      <c r="BH128" s="241">
        <f>IF(N128="sníž. přenesená",J128,0)</f>
        <v>0</v>
      </c>
      <c r="BI128" s="241">
        <f>IF(N128="nulová",J128,0)</f>
        <v>0</v>
      </c>
      <c r="BJ128" s="18" t="s">
        <v>82</v>
      </c>
      <c r="BK128" s="241">
        <f>ROUND(I128*H128,2)</f>
        <v>0</v>
      </c>
      <c r="BL128" s="18" t="s">
        <v>556</v>
      </c>
      <c r="BM128" s="240" t="s">
        <v>2017</v>
      </c>
    </row>
    <row r="129" s="2" customFormat="1" ht="16.5" customHeight="1">
      <c r="A129" s="39"/>
      <c r="B129" s="40"/>
      <c r="C129" s="229" t="s">
        <v>276</v>
      </c>
      <c r="D129" s="229" t="s">
        <v>162</v>
      </c>
      <c r="E129" s="230" t="s">
        <v>2018</v>
      </c>
      <c r="F129" s="231" t="s">
        <v>2019</v>
      </c>
      <c r="G129" s="232" t="s">
        <v>1986</v>
      </c>
      <c r="H129" s="233">
        <v>2</v>
      </c>
      <c r="I129" s="234"/>
      <c r="J129" s="235">
        <f>ROUND(I129*H129,2)</f>
        <v>0</v>
      </c>
      <c r="K129" s="231" t="s">
        <v>19</v>
      </c>
      <c r="L129" s="45"/>
      <c r="M129" s="236" t="s">
        <v>19</v>
      </c>
      <c r="N129" s="237" t="s">
        <v>46</v>
      </c>
      <c r="O129" s="85"/>
      <c r="P129" s="238">
        <f>O129*H129</f>
        <v>0</v>
      </c>
      <c r="Q129" s="238">
        <v>0</v>
      </c>
      <c r="R129" s="238">
        <f>Q129*H129</f>
        <v>0</v>
      </c>
      <c r="S129" s="238">
        <v>0</v>
      </c>
      <c r="T129" s="23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0" t="s">
        <v>556</v>
      </c>
      <c r="AT129" s="240" t="s">
        <v>162</v>
      </c>
      <c r="AU129" s="240" t="s">
        <v>84</v>
      </c>
      <c r="AY129" s="18" t="s">
        <v>160</v>
      </c>
      <c r="BE129" s="241">
        <f>IF(N129="základní",J129,0)</f>
        <v>0</v>
      </c>
      <c r="BF129" s="241">
        <f>IF(N129="snížená",J129,0)</f>
        <v>0</v>
      </c>
      <c r="BG129" s="241">
        <f>IF(N129="zákl. přenesená",J129,0)</f>
        <v>0</v>
      </c>
      <c r="BH129" s="241">
        <f>IF(N129="sníž. přenesená",J129,0)</f>
        <v>0</v>
      </c>
      <c r="BI129" s="241">
        <f>IF(N129="nulová",J129,0)</f>
        <v>0</v>
      </c>
      <c r="BJ129" s="18" t="s">
        <v>82</v>
      </c>
      <c r="BK129" s="241">
        <f>ROUND(I129*H129,2)</f>
        <v>0</v>
      </c>
      <c r="BL129" s="18" t="s">
        <v>556</v>
      </c>
      <c r="BM129" s="240" t="s">
        <v>2020</v>
      </c>
    </row>
    <row r="130" s="2" customFormat="1" ht="16.5" customHeight="1">
      <c r="A130" s="39"/>
      <c r="B130" s="40"/>
      <c r="C130" s="229" t="s">
        <v>282</v>
      </c>
      <c r="D130" s="229" t="s">
        <v>162</v>
      </c>
      <c r="E130" s="230" t="s">
        <v>2021</v>
      </c>
      <c r="F130" s="231" t="s">
        <v>2022</v>
      </c>
      <c r="G130" s="232" t="s">
        <v>1986</v>
      </c>
      <c r="H130" s="233">
        <v>5</v>
      </c>
      <c r="I130" s="234"/>
      <c r="J130" s="235">
        <f>ROUND(I130*H130,2)</f>
        <v>0</v>
      </c>
      <c r="K130" s="231" t="s">
        <v>19</v>
      </c>
      <c r="L130" s="45"/>
      <c r="M130" s="236" t="s">
        <v>19</v>
      </c>
      <c r="N130" s="237" t="s">
        <v>46</v>
      </c>
      <c r="O130" s="85"/>
      <c r="P130" s="238">
        <f>O130*H130</f>
        <v>0</v>
      </c>
      <c r="Q130" s="238">
        <v>0</v>
      </c>
      <c r="R130" s="238">
        <f>Q130*H130</f>
        <v>0</v>
      </c>
      <c r="S130" s="238">
        <v>0</v>
      </c>
      <c r="T130" s="23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0" t="s">
        <v>556</v>
      </c>
      <c r="AT130" s="240" t="s">
        <v>162</v>
      </c>
      <c r="AU130" s="240" t="s">
        <v>84</v>
      </c>
      <c r="AY130" s="18" t="s">
        <v>160</v>
      </c>
      <c r="BE130" s="241">
        <f>IF(N130="základní",J130,0)</f>
        <v>0</v>
      </c>
      <c r="BF130" s="241">
        <f>IF(N130="snížená",J130,0)</f>
        <v>0</v>
      </c>
      <c r="BG130" s="241">
        <f>IF(N130="zákl. přenesená",J130,0)</f>
        <v>0</v>
      </c>
      <c r="BH130" s="241">
        <f>IF(N130="sníž. přenesená",J130,0)</f>
        <v>0</v>
      </c>
      <c r="BI130" s="241">
        <f>IF(N130="nulová",J130,0)</f>
        <v>0</v>
      </c>
      <c r="BJ130" s="18" t="s">
        <v>82</v>
      </c>
      <c r="BK130" s="241">
        <f>ROUND(I130*H130,2)</f>
        <v>0</v>
      </c>
      <c r="BL130" s="18" t="s">
        <v>556</v>
      </c>
      <c r="BM130" s="240" t="s">
        <v>2023</v>
      </c>
    </row>
    <row r="131" s="2" customFormat="1" ht="16.5" customHeight="1">
      <c r="A131" s="39"/>
      <c r="B131" s="40"/>
      <c r="C131" s="229" t="s">
        <v>287</v>
      </c>
      <c r="D131" s="229" t="s">
        <v>162</v>
      </c>
      <c r="E131" s="230" t="s">
        <v>2024</v>
      </c>
      <c r="F131" s="231" t="s">
        <v>2025</v>
      </c>
      <c r="G131" s="232" t="s">
        <v>1986</v>
      </c>
      <c r="H131" s="233">
        <v>18</v>
      </c>
      <c r="I131" s="234"/>
      <c r="J131" s="235">
        <f>ROUND(I131*H131,2)</f>
        <v>0</v>
      </c>
      <c r="K131" s="231" t="s">
        <v>19</v>
      </c>
      <c r="L131" s="45"/>
      <c r="M131" s="236" t="s">
        <v>19</v>
      </c>
      <c r="N131" s="237" t="s">
        <v>46</v>
      </c>
      <c r="O131" s="85"/>
      <c r="P131" s="238">
        <f>O131*H131</f>
        <v>0</v>
      </c>
      <c r="Q131" s="238">
        <v>0</v>
      </c>
      <c r="R131" s="238">
        <f>Q131*H131</f>
        <v>0</v>
      </c>
      <c r="S131" s="238">
        <v>0</v>
      </c>
      <c r="T131" s="23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0" t="s">
        <v>556</v>
      </c>
      <c r="AT131" s="240" t="s">
        <v>162</v>
      </c>
      <c r="AU131" s="240" t="s">
        <v>84</v>
      </c>
      <c r="AY131" s="18" t="s">
        <v>160</v>
      </c>
      <c r="BE131" s="241">
        <f>IF(N131="základní",J131,0)</f>
        <v>0</v>
      </c>
      <c r="BF131" s="241">
        <f>IF(N131="snížená",J131,0)</f>
        <v>0</v>
      </c>
      <c r="BG131" s="241">
        <f>IF(N131="zákl. přenesená",J131,0)</f>
        <v>0</v>
      </c>
      <c r="BH131" s="241">
        <f>IF(N131="sníž. přenesená",J131,0)</f>
        <v>0</v>
      </c>
      <c r="BI131" s="241">
        <f>IF(N131="nulová",J131,0)</f>
        <v>0</v>
      </c>
      <c r="BJ131" s="18" t="s">
        <v>82</v>
      </c>
      <c r="BK131" s="241">
        <f>ROUND(I131*H131,2)</f>
        <v>0</v>
      </c>
      <c r="BL131" s="18" t="s">
        <v>556</v>
      </c>
      <c r="BM131" s="240" t="s">
        <v>2026</v>
      </c>
    </row>
    <row r="132" s="2" customFormat="1" ht="16.5" customHeight="1">
      <c r="A132" s="39"/>
      <c r="B132" s="40"/>
      <c r="C132" s="229" t="s">
        <v>292</v>
      </c>
      <c r="D132" s="229" t="s">
        <v>162</v>
      </c>
      <c r="E132" s="230" t="s">
        <v>2027</v>
      </c>
      <c r="F132" s="231" t="s">
        <v>2028</v>
      </c>
      <c r="G132" s="232" t="s">
        <v>206</v>
      </c>
      <c r="H132" s="233">
        <v>950</v>
      </c>
      <c r="I132" s="234"/>
      <c r="J132" s="235">
        <f>ROUND(I132*H132,2)</f>
        <v>0</v>
      </c>
      <c r="K132" s="231" t="s">
        <v>19</v>
      </c>
      <c r="L132" s="45"/>
      <c r="M132" s="236" t="s">
        <v>19</v>
      </c>
      <c r="N132" s="237" t="s">
        <v>46</v>
      </c>
      <c r="O132" s="85"/>
      <c r="P132" s="238">
        <f>O132*H132</f>
        <v>0</v>
      </c>
      <c r="Q132" s="238">
        <v>0</v>
      </c>
      <c r="R132" s="238">
        <f>Q132*H132</f>
        <v>0</v>
      </c>
      <c r="S132" s="238">
        <v>0</v>
      </c>
      <c r="T132" s="23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0" t="s">
        <v>556</v>
      </c>
      <c r="AT132" s="240" t="s">
        <v>162</v>
      </c>
      <c r="AU132" s="240" t="s">
        <v>84</v>
      </c>
      <c r="AY132" s="18" t="s">
        <v>160</v>
      </c>
      <c r="BE132" s="241">
        <f>IF(N132="základní",J132,0)</f>
        <v>0</v>
      </c>
      <c r="BF132" s="241">
        <f>IF(N132="snížená",J132,0)</f>
        <v>0</v>
      </c>
      <c r="BG132" s="241">
        <f>IF(N132="zákl. přenesená",J132,0)</f>
        <v>0</v>
      </c>
      <c r="BH132" s="241">
        <f>IF(N132="sníž. přenesená",J132,0)</f>
        <v>0</v>
      </c>
      <c r="BI132" s="241">
        <f>IF(N132="nulová",J132,0)</f>
        <v>0</v>
      </c>
      <c r="BJ132" s="18" t="s">
        <v>82</v>
      </c>
      <c r="BK132" s="241">
        <f>ROUND(I132*H132,2)</f>
        <v>0</v>
      </c>
      <c r="BL132" s="18" t="s">
        <v>556</v>
      </c>
      <c r="BM132" s="240" t="s">
        <v>2029</v>
      </c>
    </row>
    <row r="133" s="2" customFormat="1" ht="16.5" customHeight="1">
      <c r="A133" s="39"/>
      <c r="B133" s="40"/>
      <c r="C133" s="229" t="s">
        <v>296</v>
      </c>
      <c r="D133" s="229" t="s">
        <v>162</v>
      </c>
      <c r="E133" s="230" t="s">
        <v>2030</v>
      </c>
      <c r="F133" s="231" t="s">
        <v>2031</v>
      </c>
      <c r="G133" s="232" t="s">
        <v>206</v>
      </c>
      <c r="H133" s="233">
        <v>290</v>
      </c>
      <c r="I133" s="234"/>
      <c r="J133" s="235">
        <f>ROUND(I133*H133,2)</f>
        <v>0</v>
      </c>
      <c r="K133" s="231" t="s">
        <v>19</v>
      </c>
      <c r="L133" s="45"/>
      <c r="M133" s="236" t="s">
        <v>19</v>
      </c>
      <c r="N133" s="237" t="s">
        <v>46</v>
      </c>
      <c r="O133" s="85"/>
      <c r="P133" s="238">
        <f>O133*H133</f>
        <v>0</v>
      </c>
      <c r="Q133" s="238">
        <v>0</v>
      </c>
      <c r="R133" s="238">
        <f>Q133*H133</f>
        <v>0</v>
      </c>
      <c r="S133" s="238">
        <v>0</v>
      </c>
      <c r="T133" s="23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0" t="s">
        <v>556</v>
      </c>
      <c r="AT133" s="240" t="s">
        <v>162</v>
      </c>
      <c r="AU133" s="240" t="s">
        <v>84</v>
      </c>
      <c r="AY133" s="18" t="s">
        <v>160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8" t="s">
        <v>82</v>
      </c>
      <c r="BK133" s="241">
        <f>ROUND(I133*H133,2)</f>
        <v>0</v>
      </c>
      <c r="BL133" s="18" t="s">
        <v>556</v>
      </c>
      <c r="BM133" s="240" t="s">
        <v>2032</v>
      </c>
    </row>
    <row r="134" s="2" customFormat="1" ht="16.5" customHeight="1">
      <c r="A134" s="39"/>
      <c r="B134" s="40"/>
      <c r="C134" s="229" t="s">
        <v>300</v>
      </c>
      <c r="D134" s="229" t="s">
        <v>162</v>
      </c>
      <c r="E134" s="230" t="s">
        <v>2033</v>
      </c>
      <c r="F134" s="231" t="s">
        <v>2034</v>
      </c>
      <c r="G134" s="232" t="s">
        <v>206</v>
      </c>
      <c r="H134" s="233">
        <v>130</v>
      </c>
      <c r="I134" s="234"/>
      <c r="J134" s="235">
        <f>ROUND(I134*H134,2)</f>
        <v>0</v>
      </c>
      <c r="K134" s="231" t="s">
        <v>19</v>
      </c>
      <c r="L134" s="45"/>
      <c r="M134" s="236" t="s">
        <v>19</v>
      </c>
      <c r="N134" s="237" t="s">
        <v>46</v>
      </c>
      <c r="O134" s="85"/>
      <c r="P134" s="238">
        <f>O134*H134</f>
        <v>0</v>
      </c>
      <c r="Q134" s="238">
        <v>0</v>
      </c>
      <c r="R134" s="238">
        <f>Q134*H134</f>
        <v>0</v>
      </c>
      <c r="S134" s="238">
        <v>0</v>
      </c>
      <c r="T134" s="23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0" t="s">
        <v>556</v>
      </c>
      <c r="AT134" s="240" t="s">
        <v>162</v>
      </c>
      <c r="AU134" s="240" t="s">
        <v>84</v>
      </c>
      <c r="AY134" s="18" t="s">
        <v>160</v>
      </c>
      <c r="BE134" s="241">
        <f>IF(N134="základní",J134,0)</f>
        <v>0</v>
      </c>
      <c r="BF134" s="241">
        <f>IF(N134="snížená",J134,0)</f>
        <v>0</v>
      </c>
      <c r="BG134" s="241">
        <f>IF(N134="zákl. přenesená",J134,0)</f>
        <v>0</v>
      </c>
      <c r="BH134" s="241">
        <f>IF(N134="sníž. přenesená",J134,0)</f>
        <v>0</v>
      </c>
      <c r="BI134" s="241">
        <f>IF(N134="nulová",J134,0)</f>
        <v>0</v>
      </c>
      <c r="BJ134" s="18" t="s">
        <v>82</v>
      </c>
      <c r="BK134" s="241">
        <f>ROUND(I134*H134,2)</f>
        <v>0</v>
      </c>
      <c r="BL134" s="18" t="s">
        <v>556</v>
      </c>
      <c r="BM134" s="240" t="s">
        <v>2035</v>
      </c>
    </row>
    <row r="135" s="2" customFormat="1" ht="16.5" customHeight="1">
      <c r="A135" s="39"/>
      <c r="B135" s="40"/>
      <c r="C135" s="229" t="s">
        <v>304</v>
      </c>
      <c r="D135" s="229" t="s">
        <v>162</v>
      </c>
      <c r="E135" s="230" t="s">
        <v>2036</v>
      </c>
      <c r="F135" s="231" t="s">
        <v>2037</v>
      </c>
      <c r="G135" s="232" t="s">
        <v>206</v>
      </c>
      <c r="H135" s="233">
        <v>25</v>
      </c>
      <c r="I135" s="234"/>
      <c r="J135" s="235">
        <f>ROUND(I135*H135,2)</f>
        <v>0</v>
      </c>
      <c r="K135" s="231" t="s">
        <v>19</v>
      </c>
      <c r="L135" s="45"/>
      <c r="M135" s="236" t="s">
        <v>19</v>
      </c>
      <c r="N135" s="237" t="s">
        <v>46</v>
      </c>
      <c r="O135" s="85"/>
      <c r="P135" s="238">
        <f>O135*H135</f>
        <v>0</v>
      </c>
      <c r="Q135" s="238">
        <v>0</v>
      </c>
      <c r="R135" s="238">
        <f>Q135*H135</f>
        <v>0</v>
      </c>
      <c r="S135" s="238">
        <v>0</v>
      </c>
      <c r="T135" s="23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0" t="s">
        <v>556</v>
      </c>
      <c r="AT135" s="240" t="s">
        <v>162</v>
      </c>
      <c r="AU135" s="240" t="s">
        <v>84</v>
      </c>
      <c r="AY135" s="18" t="s">
        <v>160</v>
      </c>
      <c r="BE135" s="241">
        <f>IF(N135="základní",J135,0)</f>
        <v>0</v>
      </c>
      <c r="BF135" s="241">
        <f>IF(N135="snížená",J135,0)</f>
        <v>0</v>
      </c>
      <c r="BG135" s="241">
        <f>IF(N135="zákl. přenesená",J135,0)</f>
        <v>0</v>
      </c>
      <c r="BH135" s="241">
        <f>IF(N135="sníž. přenesená",J135,0)</f>
        <v>0</v>
      </c>
      <c r="BI135" s="241">
        <f>IF(N135="nulová",J135,0)</f>
        <v>0</v>
      </c>
      <c r="BJ135" s="18" t="s">
        <v>82</v>
      </c>
      <c r="BK135" s="241">
        <f>ROUND(I135*H135,2)</f>
        <v>0</v>
      </c>
      <c r="BL135" s="18" t="s">
        <v>556</v>
      </c>
      <c r="BM135" s="240" t="s">
        <v>2038</v>
      </c>
    </row>
    <row r="136" s="2" customFormat="1" ht="16.5" customHeight="1">
      <c r="A136" s="39"/>
      <c r="B136" s="40"/>
      <c r="C136" s="229" t="s">
        <v>314</v>
      </c>
      <c r="D136" s="229" t="s">
        <v>162</v>
      </c>
      <c r="E136" s="230" t="s">
        <v>2039</v>
      </c>
      <c r="F136" s="231" t="s">
        <v>2040</v>
      </c>
      <c r="G136" s="232" t="s">
        <v>206</v>
      </c>
      <c r="H136" s="233">
        <v>110</v>
      </c>
      <c r="I136" s="234"/>
      <c r="J136" s="235">
        <f>ROUND(I136*H136,2)</f>
        <v>0</v>
      </c>
      <c r="K136" s="231" t="s">
        <v>19</v>
      </c>
      <c r="L136" s="45"/>
      <c r="M136" s="236" t="s">
        <v>19</v>
      </c>
      <c r="N136" s="237" t="s">
        <v>46</v>
      </c>
      <c r="O136" s="85"/>
      <c r="P136" s="238">
        <f>O136*H136</f>
        <v>0</v>
      </c>
      <c r="Q136" s="238">
        <v>0</v>
      </c>
      <c r="R136" s="238">
        <f>Q136*H136</f>
        <v>0</v>
      </c>
      <c r="S136" s="238">
        <v>0</v>
      </c>
      <c r="T136" s="23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0" t="s">
        <v>556</v>
      </c>
      <c r="AT136" s="240" t="s">
        <v>162</v>
      </c>
      <c r="AU136" s="240" t="s">
        <v>84</v>
      </c>
      <c r="AY136" s="18" t="s">
        <v>160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8" t="s">
        <v>82</v>
      </c>
      <c r="BK136" s="241">
        <f>ROUND(I136*H136,2)</f>
        <v>0</v>
      </c>
      <c r="BL136" s="18" t="s">
        <v>556</v>
      </c>
      <c r="BM136" s="240" t="s">
        <v>2041</v>
      </c>
    </row>
    <row r="137" s="2" customFormat="1" ht="16.5" customHeight="1">
      <c r="A137" s="39"/>
      <c r="B137" s="40"/>
      <c r="C137" s="229" t="s">
        <v>324</v>
      </c>
      <c r="D137" s="229" t="s">
        <v>162</v>
      </c>
      <c r="E137" s="230" t="s">
        <v>2042</v>
      </c>
      <c r="F137" s="231" t="s">
        <v>2043</v>
      </c>
      <c r="G137" s="232" t="s">
        <v>206</v>
      </c>
      <c r="H137" s="233">
        <v>80</v>
      </c>
      <c r="I137" s="234"/>
      <c r="J137" s="235">
        <f>ROUND(I137*H137,2)</f>
        <v>0</v>
      </c>
      <c r="K137" s="231" t="s">
        <v>19</v>
      </c>
      <c r="L137" s="45"/>
      <c r="M137" s="236" t="s">
        <v>19</v>
      </c>
      <c r="N137" s="237" t="s">
        <v>46</v>
      </c>
      <c r="O137" s="85"/>
      <c r="P137" s="238">
        <f>O137*H137</f>
        <v>0</v>
      </c>
      <c r="Q137" s="238">
        <v>0</v>
      </c>
      <c r="R137" s="238">
        <f>Q137*H137</f>
        <v>0</v>
      </c>
      <c r="S137" s="238">
        <v>0</v>
      </c>
      <c r="T137" s="23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0" t="s">
        <v>556</v>
      </c>
      <c r="AT137" s="240" t="s">
        <v>162</v>
      </c>
      <c r="AU137" s="240" t="s">
        <v>84</v>
      </c>
      <c r="AY137" s="18" t="s">
        <v>160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8" t="s">
        <v>82</v>
      </c>
      <c r="BK137" s="241">
        <f>ROUND(I137*H137,2)</f>
        <v>0</v>
      </c>
      <c r="BL137" s="18" t="s">
        <v>556</v>
      </c>
      <c r="BM137" s="240" t="s">
        <v>2044</v>
      </c>
    </row>
    <row r="138" s="2" customFormat="1" ht="16.5" customHeight="1">
      <c r="A138" s="39"/>
      <c r="B138" s="40"/>
      <c r="C138" s="229" t="s">
        <v>329</v>
      </c>
      <c r="D138" s="229" t="s">
        <v>162</v>
      </c>
      <c r="E138" s="230" t="s">
        <v>2045</v>
      </c>
      <c r="F138" s="231" t="s">
        <v>2046</v>
      </c>
      <c r="G138" s="232" t="s">
        <v>206</v>
      </c>
      <c r="H138" s="233">
        <v>35</v>
      </c>
      <c r="I138" s="234"/>
      <c r="J138" s="235">
        <f>ROUND(I138*H138,2)</f>
        <v>0</v>
      </c>
      <c r="K138" s="231" t="s">
        <v>19</v>
      </c>
      <c r="L138" s="45"/>
      <c r="M138" s="236" t="s">
        <v>19</v>
      </c>
      <c r="N138" s="237" t="s">
        <v>46</v>
      </c>
      <c r="O138" s="85"/>
      <c r="P138" s="238">
        <f>O138*H138</f>
        <v>0</v>
      </c>
      <c r="Q138" s="238">
        <v>0</v>
      </c>
      <c r="R138" s="238">
        <f>Q138*H138</f>
        <v>0</v>
      </c>
      <c r="S138" s="238">
        <v>0</v>
      </c>
      <c r="T138" s="23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0" t="s">
        <v>556</v>
      </c>
      <c r="AT138" s="240" t="s">
        <v>162</v>
      </c>
      <c r="AU138" s="240" t="s">
        <v>84</v>
      </c>
      <c r="AY138" s="18" t="s">
        <v>160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8" t="s">
        <v>82</v>
      </c>
      <c r="BK138" s="241">
        <f>ROUND(I138*H138,2)</f>
        <v>0</v>
      </c>
      <c r="BL138" s="18" t="s">
        <v>556</v>
      </c>
      <c r="BM138" s="240" t="s">
        <v>2047</v>
      </c>
    </row>
    <row r="139" s="2" customFormat="1" ht="16.5" customHeight="1">
      <c r="A139" s="39"/>
      <c r="B139" s="40"/>
      <c r="C139" s="229" t="s">
        <v>333</v>
      </c>
      <c r="D139" s="229" t="s">
        <v>162</v>
      </c>
      <c r="E139" s="230" t="s">
        <v>2048</v>
      </c>
      <c r="F139" s="231" t="s">
        <v>2049</v>
      </c>
      <c r="G139" s="232" t="s">
        <v>206</v>
      </c>
      <c r="H139" s="233">
        <v>90</v>
      </c>
      <c r="I139" s="234"/>
      <c r="J139" s="235">
        <f>ROUND(I139*H139,2)</f>
        <v>0</v>
      </c>
      <c r="K139" s="231" t="s">
        <v>19</v>
      </c>
      <c r="L139" s="45"/>
      <c r="M139" s="236" t="s">
        <v>19</v>
      </c>
      <c r="N139" s="237" t="s">
        <v>46</v>
      </c>
      <c r="O139" s="85"/>
      <c r="P139" s="238">
        <f>O139*H139</f>
        <v>0</v>
      </c>
      <c r="Q139" s="238">
        <v>0</v>
      </c>
      <c r="R139" s="238">
        <f>Q139*H139</f>
        <v>0</v>
      </c>
      <c r="S139" s="238">
        <v>0</v>
      </c>
      <c r="T139" s="23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0" t="s">
        <v>556</v>
      </c>
      <c r="AT139" s="240" t="s">
        <v>162</v>
      </c>
      <c r="AU139" s="240" t="s">
        <v>84</v>
      </c>
      <c r="AY139" s="18" t="s">
        <v>160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8" t="s">
        <v>82</v>
      </c>
      <c r="BK139" s="241">
        <f>ROUND(I139*H139,2)</f>
        <v>0</v>
      </c>
      <c r="BL139" s="18" t="s">
        <v>556</v>
      </c>
      <c r="BM139" s="240" t="s">
        <v>2050</v>
      </c>
    </row>
    <row r="140" s="2" customFormat="1" ht="16.5" customHeight="1">
      <c r="A140" s="39"/>
      <c r="B140" s="40"/>
      <c r="C140" s="229" t="s">
        <v>339</v>
      </c>
      <c r="D140" s="229" t="s">
        <v>162</v>
      </c>
      <c r="E140" s="230" t="s">
        <v>2051</v>
      </c>
      <c r="F140" s="231" t="s">
        <v>2052</v>
      </c>
      <c r="G140" s="232" t="s">
        <v>206</v>
      </c>
      <c r="H140" s="233">
        <v>25</v>
      </c>
      <c r="I140" s="234"/>
      <c r="J140" s="235">
        <f>ROUND(I140*H140,2)</f>
        <v>0</v>
      </c>
      <c r="K140" s="231" t="s">
        <v>19</v>
      </c>
      <c r="L140" s="45"/>
      <c r="M140" s="236" t="s">
        <v>19</v>
      </c>
      <c r="N140" s="237" t="s">
        <v>46</v>
      </c>
      <c r="O140" s="85"/>
      <c r="P140" s="238">
        <f>O140*H140</f>
        <v>0</v>
      </c>
      <c r="Q140" s="238">
        <v>0</v>
      </c>
      <c r="R140" s="238">
        <f>Q140*H140</f>
        <v>0</v>
      </c>
      <c r="S140" s="238">
        <v>0</v>
      </c>
      <c r="T140" s="23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0" t="s">
        <v>556</v>
      </c>
      <c r="AT140" s="240" t="s">
        <v>162</v>
      </c>
      <c r="AU140" s="240" t="s">
        <v>84</v>
      </c>
      <c r="AY140" s="18" t="s">
        <v>160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8" t="s">
        <v>82</v>
      </c>
      <c r="BK140" s="241">
        <f>ROUND(I140*H140,2)</f>
        <v>0</v>
      </c>
      <c r="BL140" s="18" t="s">
        <v>556</v>
      </c>
      <c r="BM140" s="240" t="s">
        <v>2053</v>
      </c>
    </row>
    <row r="141" s="2" customFormat="1" ht="16.5" customHeight="1">
      <c r="A141" s="39"/>
      <c r="B141" s="40"/>
      <c r="C141" s="229" t="s">
        <v>343</v>
      </c>
      <c r="D141" s="229" t="s">
        <v>162</v>
      </c>
      <c r="E141" s="230" t="s">
        <v>2054</v>
      </c>
      <c r="F141" s="231" t="s">
        <v>2055</v>
      </c>
      <c r="G141" s="232" t="s">
        <v>206</v>
      </c>
      <c r="H141" s="233">
        <v>40</v>
      </c>
      <c r="I141" s="234"/>
      <c r="J141" s="235">
        <f>ROUND(I141*H141,2)</f>
        <v>0</v>
      </c>
      <c r="K141" s="231" t="s">
        <v>19</v>
      </c>
      <c r="L141" s="45"/>
      <c r="M141" s="236" t="s">
        <v>19</v>
      </c>
      <c r="N141" s="237" t="s">
        <v>46</v>
      </c>
      <c r="O141" s="85"/>
      <c r="P141" s="238">
        <f>O141*H141</f>
        <v>0</v>
      </c>
      <c r="Q141" s="238">
        <v>0</v>
      </c>
      <c r="R141" s="238">
        <f>Q141*H141</f>
        <v>0</v>
      </c>
      <c r="S141" s="238">
        <v>0</v>
      </c>
      <c r="T141" s="23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0" t="s">
        <v>556</v>
      </c>
      <c r="AT141" s="240" t="s">
        <v>162</v>
      </c>
      <c r="AU141" s="240" t="s">
        <v>84</v>
      </c>
      <c r="AY141" s="18" t="s">
        <v>160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8" t="s">
        <v>82</v>
      </c>
      <c r="BK141" s="241">
        <f>ROUND(I141*H141,2)</f>
        <v>0</v>
      </c>
      <c r="BL141" s="18" t="s">
        <v>556</v>
      </c>
      <c r="BM141" s="240" t="s">
        <v>2056</v>
      </c>
    </row>
    <row r="142" s="2" customFormat="1" ht="16.5" customHeight="1">
      <c r="A142" s="39"/>
      <c r="B142" s="40"/>
      <c r="C142" s="229" t="s">
        <v>353</v>
      </c>
      <c r="D142" s="229" t="s">
        <v>162</v>
      </c>
      <c r="E142" s="230" t="s">
        <v>2057</v>
      </c>
      <c r="F142" s="231" t="s">
        <v>2058</v>
      </c>
      <c r="G142" s="232" t="s">
        <v>206</v>
      </c>
      <c r="H142" s="233">
        <v>45</v>
      </c>
      <c r="I142" s="234"/>
      <c r="J142" s="235">
        <f>ROUND(I142*H142,2)</f>
        <v>0</v>
      </c>
      <c r="K142" s="231" t="s">
        <v>19</v>
      </c>
      <c r="L142" s="45"/>
      <c r="M142" s="236" t="s">
        <v>19</v>
      </c>
      <c r="N142" s="237" t="s">
        <v>46</v>
      </c>
      <c r="O142" s="85"/>
      <c r="P142" s="238">
        <f>O142*H142</f>
        <v>0</v>
      </c>
      <c r="Q142" s="238">
        <v>0</v>
      </c>
      <c r="R142" s="238">
        <f>Q142*H142</f>
        <v>0</v>
      </c>
      <c r="S142" s="238">
        <v>0</v>
      </c>
      <c r="T142" s="23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0" t="s">
        <v>556</v>
      </c>
      <c r="AT142" s="240" t="s">
        <v>162</v>
      </c>
      <c r="AU142" s="240" t="s">
        <v>84</v>
      </c>
      <c r="AY142" s="18" t="s">
        <v>160</v>
      </c>
      <c r="BE142" s="241">
        <f>IF(N142="základní",J142,0)</f>
        <v>0</v>
      </c>
      <c r="BF142" s="241">
        <f>IF(N142="snížená",J142,0)</f>
        <v>0</v>
      </c>
      <c r="BG142" s="241">
        <f>IF(N142="zákl. přenesená",J142,0)</f>
        <v>0</v>
      </c>
      <c r="BH142" s="241">
        <f>IF(N142="sníž. přenesená",J142,0)</f>
        <v>0</v>
      </c>
      <c r="BI142" s="241">
        <f>IF(N142="nulová",J142,0)</f>
        <v>0</v>
      </c>
      <c r="BJ142" s="18" t="s">
        <v>82</v>
      </c>
      <c r="BK142" s="241">
        <f>ROUND(I142*H142,2)</f>
        <v>0</v>
      </c>
      <c r="BL142" s="18" t="s">
        <v>556</v>
      </c>
      <c r="BM142" s="240" t="s">
        <v>2059</v>
      </c>
    </row>
    <row r="143" s="2" customFormat="1" ht="16.5" customHeight="1">
      <c r="A143" s="39"/>
      <c r="B143" s="40"/>
      <c r="C143" s="229" t="s">
        <v>358</v>
      </c>
      <c r="D143" s="229" t="s">
        <v>162</v>
      </c>
      <c r="E143" s="230" t="s">
        <v>2060</v>
      </c>
      <c r="F143" s="231" t="s">
        <v>2061</v>
      </c>
      <c r="G143" s="232" t="s">
        <v>206</v>
      </c>
      <c r="H143" s="233">
        <v>15</v>
      </c>
      <c r="I143" s="234"/>
      <c r="J143" s="235">
        <f>ROUND(I143*H143,2)</f>
        <v>0</v>
      </c>
      <c r="K143" s="231" t="s">
        <v>19</v>
      </c>
      <c r="L143" s="45"/>
      <c r="M143" s="236" t="s">
        <v>19</v>
      </c>
      <c r="N143" s="237" t="s">
        <v>46</v>
      </c>
      <c r="O143" s="85"/>
      <c r="P143" s="238">
        <f>O143*H143</f>
        <v>0</v>
      </c>
      <c r="Q143" s="238">
        <v>0</v>
      </c>
      <c r="R143" s="238">
        <f>Q143*H143</f>
        <v>0</v>
      </c>
      <c r="S143" s="238">
        <v>0</v>
      </c>
      <c r="T143" s="23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0" t="s">
        <v>556</v>
      </c>
      <c r="AT143" s="240" t="s">
        <v>162</v>
      </c>
      <c r="AU143" s="240" t="s">
        <v>84</v>
      </c>
      <c r="AY143" s="18" t="s">
        <v>160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8" t="s">
        <v>82</v>
      </c>
      <c r="BK143" s="241">
        <f>ROUND(I143*H143,2)</f>
        <v>0</v>
      </c>
      <c r="BL143" s="18" t="s">
        <v>556</v>
      </c>
      <c r="BM143" s="240" t="s">
        <v>2062</v>
      </c>
    </row>
    <row r="144" s="2" customFormat="1" ht="16.5" customHeight="1">
      <c r="A144" s="39"/>
      <c r="B144" s="40"/>
      <c r="C144" s="229" t="s">
        <v>362</v>
      </c>
      <c r="D144" s="229" t="s">
        <v>162</v>
      </c>
      <c r="E144" s="230" t="s">
        <v>2063</v>
      </c>
      <c r="F144" s="231" t="s">
        <v>2064</v>
      </c>
      <c r="G144" s="232" t="s">
        <v>206</v>
      </c>
      <c r="H144" s="233">
        <v>15</v>
      </c>
      <c r="I144" s="234"/>
      <c r="J144" s="235">
        <f>ROUND(I144*H144,2)</f>
        <v>0</v>
      </c>
      <c r="K144" s="231" t="s">
        <v>19</v>
      </c>
      <c r="L144" s="45"/>
      <c r="M144" s="236" t="s">
        <v>19</v>
      </c>
      <c r="N144" s="237" t="s">
        <v>46</v>
      </c>
      <c r="O144" s="85"/>
      <c r="P144" s="238">
        <f>O144*H144</f>
        <v>0</v>
      </c>
      <c r="Q144" s="238">
        <v>0</v>
      </c>
      <c r="R144" s="238">
        <f>Q144*H144</f>
        <v>0</v>
      </c>
      <c r="S144" s="238">
        <v>0</v>
      </c>
      <c r="T144" s="23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0" t="s">
        <v>556</v>
      </c>
      <c r="AT144" s="240" t="s">
        <v>162</v>
      </c>
      <c r="AU144" s="240" t="s">
        <v>84</v>
      </c>
      <c r="AY144" s="18" t="s">
        <v>160</v>
      </c>
      <c r="BE144" s="241">
        <f>IF(N144="základní",J144,0)</f>
        <v>0</v>
      </c>
      <c r="BF144" s="241">
        <f>IF(N144="snížená",J144,0)</f>
        <v>0</v>
      </c>
      <c r="BG144" s="241">
        <f>IF(N144="zákl. přenesená",J144,0)</f>
        <v>0</v>
      </c>
      <c r="BH144" s="241">
        <f>IF(N144="sníž. přenesená",J144,0)</f>
        <v>0</v>
      </c>
      <c r="BI144" s="241">
        <f>IF(N144="nulová",J144,0)</f>
        <v>0</v>
      </c>
      <c r="BJ144" s="18" t="s">
        <v>82</v>
      </c>
      <c r="BK144" s="241">
        <f>ROUND(I144*H144,2)</f>
        <v>0</v>
      </c>
      <c r="BL144" s="18" t="s">
        <v>556</v>
      </c>
      <c r="BM144" s="240" t="s">
        <v>2065</v>
      </c>
    </row>
    <row r="145" s="2" customFormat="1" ht="16.5" customHeight="1">
      <c r="A145" s="39"/>
      <c r="B145" s="40"/>
      <c r="C145" s="229" t="s">
        <v>368</v>
      </c>
      <c r="D145" s="229" t="s">
        <v>162</v>
      </c>
      <c r="E145" s="230" t="s">
        <v>2066</v>
      </c>
      <c r="F145" s="231" t="s">
        <v>2067</v>
      </c>
      <c r="G145" s="232" t="s">
        <v>206</v>
      </c>
      <c r="H145" s="233">
        <v>5</v>
      </c>
      <c r="I145" s="234"/>
      <c r="J145" s="235">
        <f>ROUND(I145*H145,2)</f>
        <v>0</v>
      </c>
      <c r="K145" s="231" t="s">
        <v>19</v>
      </c>
      <c r="L145" s="45"/>
      <c r="M145" s="236" t="s">
        <v>19</v>
      </c>
      <c r="N145" s="237" t="s">
        <v>46</v>
      </c>
      <c r="O145" s="85"/>
      <c r="P145" s="238">
        <f>O145*H145</f>
        <v>0</v>
      </c>
      <c r="Q145" s="238">
        <v>0</v>
      </c>
      <c r="R145" s="238">
        <f>Q145*H145</f>
        <v>0</v>
      </c>
      <c r="S145" s="238">
        <v>0</v>
      </c>
      <c r="T145" s="23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0" t="s">
        <v>556</v>
      </c>
      <c r="AT145" s="240" t="s">
        <v>162</v>
      </c>
      <c r="AU145" s="240" t="s">
        <v>84</v>
      </c>
      <c r="AY145" s="18" t="s">
        <v>160</v>
      </c>
      <c r="BE145" s="241">
        <f>IF(N145="základní",J145,0)</f>
        <v>0</v>
      </c>
      <c r="BF145" s="241">
        <f>IF(N145="snížená",J145,0)</f>
        <v>0</v>
      </c>
      <c r="BG145" s="241">
        <f>IF(N145="zákl. přenesená",J145,0)</f>
        <v>0</v>
      </c>
      <c r="BH145" s="241">
        <f>IF(N145="sníž. přenesená",J145,0)</f>
        <v>0</v>
      </c>
      <c r="BI145" s="241">
        <f>IF(N145="nulová",J145,0)</f>
        <v>0</v>
      </c>
      <c r="BJ145" s="18" t="s">
        <v>82</v>
      </c>
      <c r="BK145" s="241">
        <f>ROUND(I145*H145,2)</f>
        <v>0</v>
      </c>
      <c r="BL145" s="18" t="s">
        <v>556</v>
      </c>
      <c r="BM145" s="240" t="s">
        <v>2068</v>
      </c>
    </row>
    <row r="146" s="2" customFormat="1" ht="16.5" customHeight="1">
      <c r="A146" s="39"/>
      <c r="B146" s="40"/>
      <c r="C146" s="229" t="s">
        <v>376</v>
      </c>
      <c r="D146" s="229" t="s">
        <v>162</v>
      </c>
      <c r="E146" s="230" t="s">
        <v>2069</v>
      </c>
      <c r="F146" s="231" t="s">
        <v>2070</v>
      </c>
      <c r="G146" s="232" t="s">
        <v>206</v>
      </c>
      <c r="H146" s="233">
        <v>5</v>
      </c>
      <c r="I146" s="234"/>
      <c r="J146" s="235">
        <f>ROUND(I146*H146,2)</f>
        <v>0</v>
      </c>
      <c r="K146" s="231" t="s">
        <v>19</v>
      </c>
      <c r="L146" s="45"/>
      <c r="M146" s="236" t="s">
        <v>19</v>
      </c>
      <c r="N146" s="237" t="s">
        <v>46</v>
      </c>
      <c r="O146" s="85"/>
      <c r="P146" s="238">
        <f>O146*H146</f>
        <v>0</v>
      </c>
      <c r="Q146" s="238">
        <v>0</v>
      </c>
      <c r="R146" s="238">
        <f>Q146*H146</f>
        <v>0</v>
      </c>
      <c r="S146" s="238">
        <v>0</v>
      </c>
      <c r="T146" s="23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0" t="s">
        <v>556</v>
      </c>
      <c r="AT146" s="240" t="s">
        <v>162</v>
      </c>
      <c r="AU146" s="240" t="s">
        <v>84</v>
      </c>
      <c r="AY146" s="18" t="s">
        <v>160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8" t="s">
        <v>82</v>
      </c>
      <c r="BK146" s="241">
        <f>ROUND(I146*H146,2)</f>
        <v>0</v>
      </c>
      <c r="BL146" s="18" t="s">
        <v>556</v>
      </c>
      <c r="BM146" s="240" t="s">
        <v>2071</v>
      </c>
    </row>
    <row r="147" s="2" customFormat="1" ht="16.5" customHeight="1">
      <c r="A147" s="39"/>
      <c r="B147" s="40"/>
      <c r="C147" s="229" t="s">
        <v>381</v>
      </c>
      <c r="D147" s="229" t="s">
        <v>162</v>
      </c>
      <c r="E147" s="230" t="s">
        <v>2072</v>
      </c>
      <c r="F147" s="231" t="s">
        <v>2073</v>
      </c>
      <c r="G147" s="232" t="s">
        <v>206</v>
      </c>
      <c r="H147" s="233">
        <v>240</v>
      </c>
      <c r="I147" s="234"/>
      <c r="J147" s="235">
        <f>ROUND(I147*H147,2)</f>
        <v>0</v>
      </c>
      <c r="K147" s="231" t="s">
        <v>19</v>
      </c>
      <c r="L147" s="45"/>
      <c r="M147" s="236" t="s">
        <v>19</v>
      </c>
      <c r="N147" s="237" t="s">
        <v>46</v>
      </c>
      <c r="O147" s="85"/>
      <c r="P147" s="238">
        <f>O147*H147</f>
        <v>0</v>
      </c>
      <c r="Q147" s="238">
        <v>0</v>
      </c>
      <c r="R147" s="238">
        <f>Q147*H147</f>
        <v>0</v>
      </c>
      <c r="S147" s="238">
        <v>0</v>
      </c>
      <c r="T147" s="23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0" t="s">
        <v>556</v>
      </c>
      <c r="AT147" s="240" t="s">
        <v>162</v>
      </c>
      <c r="AU147" s="240" t="s">
        <v>84</v>
      </c>
      <c r="AY147" s="18" t="s">
        <v>160</v>
      </c>
      <c r="BE147" s="241">
        <f>IF(N147="základní",J147,0)</f>
        <v>0</v>
      </c>
      <c r="BF147" s="241">
        <f>IF(N147="snížená",J147,0)</f>
        <v>0</v>
      </c>
      <c r="BG147" s="241">
        <f>IF(N147="zákl. přenesená",J147,0)</f>
        <v>0</v>
      </c>
      <c r="BH147" s="241">
        <f>IF(N147="sníž. přenesená",J147,0)</f>
        <v>0</v>
      </c>
      <c r="BI147" s="241">
        <f>IF(N147="nulová",J147,0)</f>
        <v>0</v>
      </c>
      <c r="BJ147" s="18" t="s">
        <v>82</v>
      </c>
      <c r="BK147" s="241">
        <f>ROUND(I147*H147,2)</f>
        <v>0</v>
      </c>
      <c r="BL147" s="18" t="s">
        <v>556</v>
      </c>
      <c r="BM147" s="240" t="s">
        <v>2074</v>
      </c>
    </row>
    <row r="148" s="2" customFormat="1" ht="16.5" customHeight="1">
      <c r="A148" s="39"/>
      <c r="B148" s="40"/>
      <c r="C148" s="229" t="s">
        <v>388</v>
      </c>
      <c r="D148" s="229" t="s">
        <v>162</v>
      </c>
      <c r="E148" s="230" t="s">
        <v>2075</v>
      </c>
      <c r="F148" s="231" t="s">
        <v>2076</v>
      </c>
      <c r="G148" s="232" t="s">
        <v>1986</v>
      </c>
      <c r="H148" s="233">
        <v>1</v>
      </c>
      <c r="I148" s="234"/>
      <c r="J148" s="235">
        <f>ROUND(I148*H148,2)</f>
        <v>0</v>
      </c>
      <c r="K148" s="231" t="s">
        <v>19</v>
      </c>
      <c r="L148" s="45"/>
      <c r="M148" s="236" t="s">
        <v>19</v>
      </c>
      <c r="N148" s="237" t="s">
        <v>46</v>
      </c>
      <c r="O148" s="85"/>
      <c r="P148" s="238">
        <f>O148*H148</f>
        <v>0</v>
      </c>
      <c r="Q148" s="238">
        <v>0</v>
      </c>
      <c r="R148" s="238">
        <f>Q148*H148</f>
        <v>0</v>
      </c>
      <c r="S148" s="238">
        <v>0</v>
      </c>
      <c r="T148" s="23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0" t="s">
        <v>556</v>
      </c>
      <c r="AT148" s="240" t="s">
        <v>162</v>
      </c>
      <c r="AU148" s="240" t="s">
        <v>84</v>
      </c>
      <c r="AY148" s="18" t="s">
        <v>160</v>
      </c>
      <c r="BE148" s="241">
        <f>IF(N148="základní",J148,0)</f>
        <v>0</v>
      </c>
      <c r="BF148" s="241">
        <f>IF(N148="snížená",J148,0)</f>
        <v>0</v>
      </c>
      <c r="BG148" s="241">
        <f>IF(N148="zákl. přenesená",J148,0)</f>
        <v>0</v>
      </c>
      <c r="BH148" s="241">
        <f>IF(N148="sníž. přenesená",J148,0)</f>
        <v>0</v>
      </c>
      <c r="BI148" s="241">
        <f>IF(N148="nulová",J148,0)</f>
        <v>0</v>
      </c>
      <c r="BJ148" s="18" t="s">
        <v>82</v>
      </c>
      <c r="BK148" s="241">
        <f>ROUND(I148*H148,2)</f>
        <v>0</v>
      </c>
      <c r="BL148" s="18" t="s">
        <v>556</v>
      </c>
      <c r="BM148" s="240" t="s">
        <v>2077</v>
      </c>
    </row>
    <row r="149" s="2" customFormat="1" ht="16.5" customHeight="1">
      <c r="A149" s="39"/>
      <c r="B149" s="40"/>
      <c r="C149" s="229" t="s">
        <v>392</v>
      </c>
      <c r="D149" s="229" t="s">
        <v>162</v>
      </c>
      <c r="E149" s="230" t="s">
        <v>2078</v>
      </c>
      <c r="F149" s="231" t="s">
        <v>2079</v>
      </c>
      <c r="G149" s="232" t="s">
        <v>1986</v>
      </c>
      <c r="H149" s="233">
        <v>1</v>
      </c>
      <c r="I149" s="234"/>
      <c r="J149" s="235">
        <f>ROUND(I149*H149,2)</f>
        <v>0</v>
      </c>
      <c r="K149" s="231" t="s">
        <v>19</v>
      </c>
      <c r="L149" s="45"/>
      <c r="M149" s="236" t="s">
        <v>19</v>
      </c>
      <c r="N149" s="237" t="s">
        <v>46</v>
      </c>
      <c r="O149" s="85"/>
      <c r="P149" s="238">
        <f>O149*H149</f>
        <v>0</v>
      </c>
      <c r="Q149" s="238">
        <v>0</v>
      </c>
      <c r="R149" s="238">
        <f>Q149*H149</f>
        <v>0</v>
      </c>
      <c r="S149" s="238">
        <v>0</v>
      </c>
      <c r="T149" s="23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0" t="s">
        <v>556</v>
      </c>
      <c r="AT149" s="240" t="s">
        <v>162</v>
      </c>
      <c r="AU149" s="240" t="s">
        <v>84</v>
      </c>
      <c r="AY149" s="18" t="s">
        <v>160</v>
      </c>
      <c r="BE149" s="241">
        <f>IF(N149="základní",J149,0)</f>
        <v>0</v>
      </c>
      <c r="BF149" s="241">
        <f>IF(N149="snížená",J149,0)</f>
        <v>0</v>
      </c>
      <c r="BG149" s="241">
        <f>IF(N149="zákl. přenesená",J149,0)</f>
        <v>0</v>
      </c>
      <c r="BH149" s="241">
        <f>IF(N149="sníž. přenesená",J149,0)</f>
        <v>0</v>
      </c>
      <c r="BI149" s="241">
        <f>IF(N149="nulová",J149,0)</f>
        <v>0</v>
      </c>
      <c r="BJ149" s="18" t="s">
        <v>82</v>
      </c>
      <c r="BK149" s="241">
        <f>ROUND(I149*H149,2)</f>
        <v>0</v>
      </c>
      <c r="BL149" s="18" t="s">
        <v>556</v>
      </c>
      <c r="BM149" s="240" t="s">
        <v>2080</v>
      </c>
    </row>
    <row r="150" s="2" customFormat="1" ht="16.5" customHeight="1">
      <c r="A150" s="39"/>
      <c r="B150" s="40"/>
      <c r="C150" s="229" t="s">
        <v>397</v>
      </c>
      <c r="D150" s="229" t="s">
        <v>162</v>
      </c>
      <c r="E150" s="230" t="s">
        <v>2081</v>
      </c>
      <c r="F150" s="231" t="s">
        <v>2082</v>
      </c>
      <c r="G150" s="232" t="s">
        <v>1986</v>
      </c>
      <c r="H150" s="233">
        <v>5</v>
      </c>
      <c r="I150" s="234"/>
      <c r="J150" s="235">
        <f>ROUND(I150*H150,2)</f>
        <v>0</v>
      </c>
      <c r="K150" s="231" t="s">
        <v>19</v>
      </c>
      <c r="L150" s="45"/>
      <c r="M150" s="236" t="s">
        <v>19</v>
      </c>
      <c r="N150" s="237" t="s">
        <v>46</v>
      </c>
      <c r="O150" s="85"/>
      <c r="P150" s="238">
        <f>O150*H150</f>
        <v>0</v>
      </c>
      <c r="Q150" s="238">
        <v>0</v>
      </c>
      <c r="R150" s="238">
        <f>Q150*H150</f>
        <v>0</v>
      </c>
      <c r="S150" s="238">
        <v>0</v>
      </c>
      <c r="T150" s="23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0" t="s">
        <v>556</v>
      </c>
      <c r="AT150" s="240" t="s">
        <v>162</v>
      </c>
      <c r="AU150" s="240" t="s">
        <v>84</v>
      </c>
      <c r="AY150" s="18" t="s">
        <v>160</v>
      </c>
      <c r="BE150" s="241">
        <f>IF(N150="základní",J150,0)</f>
        <v>0</v>
      </c>
      <c r="BF150" s="241">
        <f>IF(N150="snížená",J150,0)</f>
        <v>0</v>
      </c>
      <c r="BG150" s="241">
        <f>IF(N150="zákl. přenesená",J150,0)</f>
        <v>0</v>
      </c>
      <c r="BH150" s="241">
        <f>IF(N150="sníž. přenesená",J150,0)</f>
        <v>0</v>
      </c>
      <c r="BI150" s="241">
        <f>IF(N150="nulová",J150,0)</f>
        <v>0</v>
      </c>
      <c r="BJ150" s="18" t="s">
        <v>82</v>
      </c>
      <c r="BK150" s="241">
        <f>ROUND(I150*H150,2)</f>
        <v>0</v>
      </c>
      <c r="BL150" s="18" t="s">
        <v>556</v>
      </c>
      <c r="BM150" s="240" t="s">
        <v>2083</v>
      </c>
    </row>
    <row r="151" s="2" customFormat="1" ht="24" customHeight="1">
      <c r="A151" s="39"/>
      <c r="B151" s="40"/>
      <c r="C151" s="229" t="s">
        <v>402</v>
      </c>
      <c r="D151" s="229" t="s">
        <v>162</v>
      </c>
      <c r="E151" s="230" t="s">
        <v>2084</v>
      </c>
      <c r="F151" s="231" t="s">
        <v>2085</v>
      </c>
      <c r="G151" s="232" t="s">
        <v>1986</v>
      </c>
      <c r="H151" s="233">
        <v>1</v>
      </c>
      <c r="I151" s="234"/>
      <c r="J151" s="235">
        <f>ROUND(I151*H151,2)</f>
        <v>0</v>
      </c>
      <c r="K151" s="231" t="s">
        <v>19</v>
      </c>
      <c r="L151" s="45"/>
      <c r="M151" s="236" t="s">
        <v>19</v>
      </c>
      <c r="N151" s="237" t="s">
        <v>46</v>
      </c>
      <c r="O151" s="85"/>
      <c r="P151" s="238">
        <f>O151*H151</f>
        <v>0</v>
      </c>
      <c r="Q151" s="238">
        <v>0</v>
      </c>
      <c r="R151" s="238">
        <f>Q151*H151</f>
        <v>0</v>
      </c>
      <c r="S151" s="238">
        <v>0</v>
      </c>
      <c r="T151" s="23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0" t="s">
        <v>556</v>
      </c>
      <c r="AT151" s="240" t="s">
        <v>162</v>
      </c>
      <c r="AU151" s="240" t="s">
        <v>84</v>
      </c>
      <c r="AY151" s="18" t="s">
        <v>160</v>
      </c>
      <c r="BE151" s="241">
        <f>IF(N151="základní",J151,0)</f>
        <v>0</v>
      </c>
      <c r="BF151" s="241">
        <f>IF(N151="snížená",J151,0)</f>
        <v>0</v>
      </c>
      <c r="BG151" s="241">
        <f>IF(N151="zákl. přenesená",J151,0)</f>
        <v>0</v>
      </c>
      <c r="BH151" s="241">
        <f>IF(N151="sníž. přenesená",J151,0)</f>
        <v>0</v>
      </c>
      <c r="BI151" s="241">
        <f>IF(N151="nulová",J151,0)</f>
        <v>0</v>
      </c>
      <c r="BJ151" s="18" t="s">
        <v>82</v>
      </c>
      <c r="BK151" s="241">
        <f>ROUND(I151*H151,2)</f>
        <v>0</v>
      </c>
      <c r="BL151" s="18" t="s">
        <v>556</v>
      </c>
      <c r="BM151" s="240" t="s">
        <v>2086</v>
      </c>
    </row>
    <row r="152" s="2" customFormat="1" ht="36" customHeight="1">
      <c r="A152" s="39"/>
      <c r="B152" s="40"/>
      <c r="C152" s="229" t="s">
        <v>412</v>
      </c>
      <c r="D152" s="229" t="s">
        <v>162</v>
      </c>
      <c r="E152" s="230" t="s">
        <v>2087</v>
      </c>
      <c r="F152" s="231" t="s">
        <v>2088</v>
      </c>
      <c r="G152" s="232" t="s">
        <v>1986</v>
      </c>
      <c r="H152" s="233">
        <v>1</v>
      </c>
      <c r="I152" s="234"/>
      <c r="J152" s="235">
        <f>ROUND(I152*H152,2)</f>
        <v>0</v>
      </c>
      <c r="K152" s="231" t="s">
        <v>19</v>
      </c>
      <c r="L152" s="45"/>
      <c r="M152" s="236" t="s">
        <v>19</v>
      </c>
      <c r="N152" s="237" t="s">
        <v>46</v>
      </c>
      <c r="O152" s="85"/>
      <c r="P152" s="238">
        <f>O152*H152</f>
        <v>0</v>
      </c>
      <c r="Q152" s="238">
        <v>0</v>
      </c>
      <c r="R152" s="238">
        <f>Q152*H152</f>
        <v>0</v>
      </c>
      <c r="S152" s="238">
        <v>0</v>
      </c>
      <c r="T152" s="23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0" t="s">
        <v>556</v>
      </c>
      <c r="AT152" s="240" t="s">
        <v>162</v>
      </c>
      <c r="AU152" s="240" t="s">
        <v>84</v>
      </c>
      <c r="AY152" s="18" t="s">
        <v>160</v>
      </c>
      <c r="BE152" s="241">
        <f>IF(N152="základní",J152,0)</f>
        <v>0</v>
      </c>
      <c r="BF152" s="241">
        <f>IF(N152="snížená",J152,0)</f>
        <v>0</v>
      </c>
      <c r="BG152" s="241">
        <f>IF(N152="zákl. přenesená",J152,0)</f>
        <v>0</v>
      </c>
      <c r="BH152" s="241">
        <f>IF(N152="sníž. přenesená",J152,0)</f>
        <v>0</v>
      </c>
      <c r="BI152" s="241">
        <f>IF(N152="nulová",J152,0)</f>
        <v>0</v>
      </c>
      <c r="BJ152" s="18" t="s">
        <v>82</v>
      </c>
      <c r="BK152" s="241">
        <f>ROUND(I152*H152,2)</f>
        <v>0</v>
      </c>
      <c r="BL152" s="18" t="s">
        <v>556</v>
      </c>
      <c r="BM152" s="240" t="s">
        <v>2089</v>
      </c>
    </row>
    <row r="153" s="2" customFormat="1" ht="24" customHeight="1">
      <c r="A153" s="39"/>
      <c r="B153" s="40"/>
      <c r="C153" s="229" t="s">
        <v>427</v>
      </c>
      <c r="D153" s="229" t="s">
        <v>162</v>
      </c>
      <c r="E153" s="230" t="s">
        <v>2090</v>
      </c>
      <c r="F153" s="231" t="s">
        <v>2091</v>
      </c>
      <c r="G153" s="232" t="s">
        <v>1986</v>
      </c>
      <c r="H153" s="233">
        <v>3</v>
      </c>
      <c r="I153" s="234"/>
      <c r="J153" s="235">
        <f>ROUND(I153*H153,2)</f>
        <v>0</v>
      </c>
      <c r="K153" s="231" t="s">
        <v>19</v>
      </c>
      <c r="L153" s="45"/>
      <c r="M153" s="236" t="s">
        <v>19</v>
      </c>
      <c r="N153" s="237" t="s">
        <v>46</v>
      </c>
      <c r="O153" s="85"/>
      <c r="P153" s="238">
        <f>O153*H153</f>
        <v>0</v>
      </c>
      <c r="Q153" s="238">
        <v>0</v>
      </c>
      <c r="R153" s="238">
        <f>Q153*H153</f>
        <v>0</v>
      </c>
      <c r="S153" s="238">
        <v>0</v>
      </c>
      <c r="T153" s="23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0" t="s">
        <v>556</v>
      </c>
      <c r="AT153" s="240" t="s">
        <v>162</v>
      </c>
      <c r="AU153" s="240" t="s">
        <v>84</v>
      </c>
      <c r="AY153" s="18" t="s">
        <v>160</v>
      </c>
      <c r="BE153" s="241">
        <f>IF(N153="základní",J153,0)</f>
        <v>0</v>
      </c>
      <c r="BF153" s="241">
        <f>IF(N153="snížená",J153,0)</f>
        <v>0</v>
      </c>
      <c r="BG153" s="241">
        <f>IF(N153="zákl. přenesená",J153,0)</f>
        <v>0</v>
      </c>
      <c r="BH153" s="241">
        <f>IF(N153="sníž. přenesená",J153,0)</f>
        <v>0</v>
      </c>
      <c r="BI153" s="241">
        <f>IF(N153="nulová",J153,0)</f>
        <v>0</v>
      </c>
      <c r="BJ153" s="18" t="s">
        <v>82</v>
      </c>
      <c r="BK153" s="241">
        <f>ROUND(I153*H153,2)</f>
        <v>0</v>
      </c>
      <c r="BL153" s="18" t="s">
        <v>556</v>
      </c>
      <c r="BM153" s="240" t="s">
        <v>2092</v>
      </c>
    </row>
    <row r="154" s="2" customFormat="1" ht="24" customHeight="1">
      <c r="A154" s="39"/>
      <c r="B154" s="40"/>
      <c r="C154" s="229" t="s">
        <v>431</v>
      </c>
      <c r="D154" s="229" t="s">
        <v>162</v>
      </c>
      <c r="E154" s="230" t="s">
        <v>2093</v>
      </c>
      <c r="F154" s="231" t="s">
        <v>2094</v>
      </c>
      <c r="G154" s="232" t="s">
        <v>1986</v>
      </c>
      <c r="H154" s="233">
        <v>1</v>
      </c>
      <c r="I154" s="234"/>
      <c r="J154" s="235">
        <f>ROUND(I154*H154,2)</f>
        <v>0</v>
      </c>
      <c r="K154" s="231" t="s">
        <v>19</v>
      </c>
      <c r="L154" s="45"/>
      <c r="M154" s="236" t="s">
        <v>19</v>
      </c>
      <c r="N154" s="237" t="s">
        <v>46</v>
      </c>
      <c r="O154" s="85"/>
      <c r="P154" s="238">
        <f>O154*H154</f>
        <v>0</v>
      </c>
      <c r="Q154" s="238">
        <v>0</v>
      </c>
      <c r="R154" s="238">
        <f>Q154*H154</f>
        <v>0</v>
      </c>
      <c r="S154" s="238">
        <v>0</v>
      </c>
      <c r="T154" s="23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0" t="s">
        <v>556</v>
      </c>
      <c r="AT154" s="240" t="s">
        <v>162</v>
      </c>
      <c r="AU154" s="240" t="s">
        <v>84</v>
      </c>
      <c r="AY154" s="18" t="s">
        <v>160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8" t="s">
        <v>82</v>
      </c>
      <c r="BK154" s="241">
        <f>ROUND(I154*H154,2)</f>
        <v>0</v>
      </c>
      <c r="BL154" s="18" t="s">
        <v>556</v>
      </c>
      <c r="BM154" s="240" t="s">
        <v>2095</v>
      </c>
    </row>
    <row r="155" s="2" customFormat="1" ht="24" customHeight="1">
      <c r="A155" s="39"/>
      <c r="B155" s="40"/>
      <c r="C155" s="229" t="s">
        <v>436</v>
      </c>
      <c r="D155" s="229" t="s">
        <v>162</v>
      </c>
      <c r="E155" s="230" t="s">
        <v>2096</v>
      </c>
      <c r="F155" s="231" t="s">
        <v>2097</v>
      </c>
      <c r="G155" s="232" t="s">
        <v>1986</v>
      </c>
      <c r="H155" s="233">
        <v>1</v>
      </c>
      <c r="I155" s="234"/>
      <c r="J155" s="235">
        <f>ROUND(I155*H155,2)</f>
        <v>0</v>
      </c>
      <c r="K155" s="231" t="s">
        <v>19</v>
      </c>
      <c r="L155" s="45"/>
      <c r="M155" s="236" t="s">
        <v>19</v>
      </c>
      <c r="N155" s="237" t="s">
        <v>46</v>
      </c>
      <c r="O155" s="85"/>
      <c r="P155" s="238">
        <f>O155*H155</f>
        <v>0</v>
      </c>
      <c r="Q155" s="238">
        <v>0</v>
      </c>
      <c r="R155" s="238">
        <f>Q155*H155</f>
        <v>0</v>
      </c>
      <c r="S155" s="238">
        <v>0</v>
      </c>
      <c r="T155" s="23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0" t="s">
        <v>556</v>
      </c>
      <c r="AT155" s="240" t="s">
        <v>162</v>
      </c>
      <c r="AU155" s="240" t="s">
        <v>84</v>
      </c>
      <c r="AY155" s="18" t="s">
        <v>160</v>
      </c>
      <c r="BE155" s="241">
        <f>IF(N155="základní",J155,0)</f>
        <v>0</v>
      </c>
      <c r="BF155" s="241">
        <f>IF(N155="snížená",J155,0)</f>
        <v>0</v>
      </c>
      <c r="BG155" s="241">
        <f>IF(N155="zákl. přenesená",J155,0)</f>
        <v>0</v>
      </c>
      <c r="BH155" s="241">
        <f>IF(N155="sníž. přenesená",J155,0)</f>
        <v>0</v>
      </c>
      <c r="BI155" s="241">
        <f>IF(N155="nulová",J155,0)</f>
        <v>0</v>
      </c>
      <c r="BJ155" s="18" t="s">
        <v>82</v>
      </c>
      <c r="BK155" s="241">
        <f>ROUND(I155*H155,2)</f>
        <v>0</v>
      </c>
      <c r="BL155" s="18" t="s">
        <v>556</v>
      </c>
      <c r="BM155" s="240" t="s">
        <v>2098</v>
      </c>
    </row>
    <row r="156" s="2" customFormat="1" ht="36" customHeight="1">
      <c r="A156" s="39"/>
      <c r="B156" s="40"/>
      <c r="C156" s="229" t="s">
        <v>442</v>
      </c>
      <c r="D156" s="229" t="s">
        <v>162</v>
      </c>
      <c r="E156" s="230" t="s">
        <v>2099</v>
      </c>
      <c r="F156" s="231" t="s">
        <v>2100</v>
      </c>
      <c r="G156" s="232" t="s">
        <v>1986</v>
      </c>
      <c r="H156" s="233">
        <v>1</v>
      </c>
      <c r="I156" s="234"/>
      <c r="J156" s="235">
        <f>ROUND(I156*H156,2)</f>
        <v>0</v>
      </c>
      <c r="K156" s="231" t="s">
        <v>19</v>
      </c>
      <c r="L156" s="45"/>
      <c r="M156" s="236" t="s">
        <v>19</v>
      </c>
      <c r="N156" s="237" t="s">
        <v>46</v>
      </c>
      <c r="O156" s="85"/>
      <c r="P156" s="238">
        <f>O156*H156</f>
        <v>0</v>
      </c>
      <c r="Q156" s="238">
        <v>0</v>
      </c>
      <c r="R156" s="238">
        <f>Q156*H156</f>
        <v>0</v>
      </c>
      <c r="S156" s="238">
        <v>0</v>
      </c>
      <c r="T156" s="23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0" t="s">
        <v>556</v>
      </c>
      <c r="AT156" s="240" t="s">
        <v>162</v>
      </c>
      <c r="AU156" s="240" t="s">
        <v>84</v>
      </c>
      <c r="AY156" s="18" t="s">
        <v>160</v>
      </c>
      <c r="BE156" s="241">
        <f>IF(N156="základní",J156,0)</f>
        <v>0</v>
      </c>
      <c r="BF156" s="241">
        <f>IF(N156="snížená",J156,0)</f>
        <v>0</v>
      </c>
      <c r="BG156" s="241">
        <f>IF(N156="zákl. přenesená",J156,0)</f>
        <v>0</v>
      </c>
      <c r="BH156" s="241">
        <f>IF(N156="sníž. přenesená",J156,0)</f>
        <v>0</v>
      </c>
      <c r="BI156" s="241">
        <f>IF(N156="nulová",J156,0)</f>
        <v>0</v>
      </c>
      <c r="BJ156" s="18" t="s">
        <v>82</v>
      </c>
      <c r="BK156" s="241">
        <f>ROUND(I156*H156,2)</f>
        <v>0</v>
      </c>
      <c r="BL156" s="18" t="s">
        <v>556</v>
      </c>
      <c r="BM156" s="240" t="s">
        <v>2101</v>
      </c>
    </row>
    <row r="157" s="2" customFormat="1" ht="16.5" customHeight="1">
      <c r="A157" s="39"/>
      <c r="B157" s="40"/>
      <c r="C157" s="229" t="s">
        <v>452</v>
      </c>
      <c r="D157" s="229" t="s">
        <v>162</v>
      </c>
      <c r="E157" s="230" t="s">
        <v>2102</v>
      </c>
      <c r="F157" s="231" t="s">
        <v>2103</v>
      </c>
      <c r="G157" s="232" t="s">
        <v>1986</v>
      </c>
      <c r="H157" s="233">
        <v>1</v>
      </c>
      <c r="I157" s="234"/>
      <c r="J157" s="235">
        <f>ROUND(I157*H157,2)</f>
        <v>0</v>
      </c>
      <c r="K157" s="231" t="s">
        <v>19</v>
      </c>
      <c r="L157" s="45"/>
      <c r="M157" s="236" t="s">
        <v>19</v>
      </c>
      <c r="N157" s="237" t="s">
        <v>46</v>
      </c>
      <c r="O157" s="85"/>
      <c r="P157" s="238">
        <f>O157*H157</f>
        <v>0</v>
      </c>
      <c r="Q157" s="238">
        <v>0</v>
      </c>
      <c r="R157" s="238">
        <f>Q157*H157</f>
        <v>0</v>
      </c>
      <c r="S157" s="238">
        <v>0</v>
      </c>
      <c r="T157" s="23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0" t="s">
        <v>556</v>
      </c>
      <c r="AT157" s="240" t="s">
        <v>162</v>
      </c>
      <c r="AU157" s="240" t="s">
        <v>84</v>
      </c>
      <c r="AY157" s="18" t="s">
        <v>160</v>
      </c>
      <c r="BE157" s="241">
        <f>IF(N157="základní",J157,0)</f>
        <v>0</v>
      </c>
      <c r="BF157" s="241">
        <f>IF(N157="snížená",J157,0)</f>
        <v>0</v>
      </c>
      <c r="BG157" s="241">
        <f>IF(N157="zákl. přenesená",J157,0)</f>
        <v>0</v>
      </c>
      <c r="BH157" s="241">
        <f>IF(N157="sníž. přenesená",J157,0)</f>
        <v>0</v>
      </c>
      <c r="BI157" s="241">
        <f>IF(N157="nulová",J157,0)</f>
        <v>0</v>
      </c>
      <c r="BJ157" s="18" t="s">
        <v>82</v>
      </c>
      <c r="BK157" s="241">
        <f>ROUND(I157*H157,2)</f>
        <v>0</v>
      </c>
      <c r="BL157" s="18" t="s">
        <v>556</v>
      </c>
      <c r="BM157" s="240" t="s">
        <v>2104</v>
      </c>
    </row>
    <row r="158" s="2" customFormat="1" ht="16.5" customHeight="1">
      <c r="A158" s="39"/>
      <c r="B158" s="40"/>
      <c r="C158" s="229" t="s">
        <v>457</v>
      </c>
      <c r="D158" s="229" t="s">
        <v>162</v>
      </c>
      <c r="E158" s="230" t="s">
        <v>2105</v>
      </c>
      <c r="F158" s="231" t="s">
        <v>2106</v>
      </c>
      <c r="G158" s="232" t="s">
        <v>1986</v>
      </c>
      <c r="H158" s="233">
        <v>1</v>
      </c>
      <c r="I158" s="234"/>
      <c r="J158" s="235">
        <f>ROUND(I158*H158,2)</f>
        <v>0</v>
      </c>
      <c r="K158" s="231" t="s">
        <v>19</v>
      </c>
      <c r="L158" s="45"/>
      <c r="M158" s="236" t="s">
        <v>19</v>
      </c>
      <c r="N158" s="237" t="s">
        <v>46</v>
      </c>
      <c r="O158" s="85"/>
      <c r="P158" s="238">
        <f>O158*H158</f>
        <v>0</v>
      </c>
      <c r="Q158" s="238">
        <v>0</v>
      </c>
      <c r="R158" s="238">
        <f>Q158*H158</f>
        <v>0</v>
      </c>
      <c r="S158" s="238">
        <v>0</v>
      </c>
      <c r="T158" s="23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0" t="s">
        <v>556</v>
      </c>
      <c r="AT158" s="240" t="s">
        <v>162</v>
      </c>
      <c r="AU158" s="240" t="s">
        <v>84</v>
      </c>
      <c r="AY158" s="18" t="s">
        <v>160</v>
      </c>
      <c r="BE158" s="241">
        <f>IF(N158="základní",J158,0)</f>
        <v>0</v>
      </c>
      <c r="BF158" s="241">
        <f>IF(N158="snížená",J158,0)</f>
        <v>0</v>
      </c>
      <c r="BG158" s="241">
        <f>IF(N158="zákl. přenesená",J158,0)</f>
        <v>0</v>
      </c>
      <c r="BH158" s="241">
        <f>IF(N158="sníž. přenesená",J158,0)</f>
        <v>0</v>
      </c>
      <c r="BI158" s="241">
        <f>IF(N158="nulová",J158,0)</f>
        <v>0</v>
      </c>
      <c r="BJ158" s="18" t="s">
        <v>82</v>
      </c>
      <c r="BK158" s="241">
        <f>ROUND(I158*H158,2)</f>
        <v>0</v>
      </c>
      <c r="BL158" s="18" t="s">
        <v>556</v>
      </c>
      <c r="BM158" s="240" t="s">
        <v>2107</v>
      </c>
    </row>
    <row r="159" s="2" customFormat="1" ht="16.5" customHeight="1">
      <c r="A159" s="39"/>
      <c r="B159" s="40"/>
      <c r="C159" s="229" t="s">
        <v>462</v>
      </c>
      <c r="D159" s="229" t="s">
        <v>162</v>
      </c>
      <c r="E159" s="230" t="s">
        <v>2108</v>
      </c>
      <c r="F159" s="231" t="s">
        <v>2109</v>
      </c>
      <c r="G159" s="232" t="s">
        <v>1986</v>
      </c>
      <c r="H159" s="233">
        <v>1</v>
      </c>
      <c r="I159" s="234"/>
      <c r="J159" s="235">
        <f>ROUND(I159*H159,2)</f>
        <v>0</v>
      </c>
      <c r="K159" s="231" t="s">
        <v>19</v>
      </c>
      <c r="L159" s="45"/>
      <c r="M159" s="236" t="s">
        <v>19</v>
      </c>
      <c r="N159" s="237" t="s">
        <v>46</v>
      </c>
      <c r="O159" s="85"/>
      <c r="P159" s="238">
        <f>O159*H159</f>
        <v>0</v>
      </c>
      <c r="Q159" s="238">
        <v>0</v>
      </c>
      <c r="R159" s="238">
        <f>Q159*H159</f>
        <v>0</v>
      </c>
      <c r="S159" s="238">
        <v>0</v>
      </c>
      <c r="T159" s="23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0" t="s">
        <v>556</v>
      </c>
      <c r="AT159" s="240" t="s">
        <v>162</v>
      </c>
      <c r="AU159" s="240" t="s">
        <v>84</v>
      </c>
      <c r="AY159" s="18" t="s">
        <v>160</v>
      </c>
      <c r="BE159" s="241">
        <f>IF(N159="základní",J159,0)</f>
        <v>0</v>
      </c>
      <c r="BF159" s="241">
        <f>IF(N159="snížená",J159,0)</f>
        <v>0</v>
      </c>
      <c r="BG159" s="241">
        <f>IF(N159="zákl. přenesená",J159,0)</f>
        <v>0</v>
      </c>
      <c r="BH159" s="241">
        <f>IF(N159="sníž. přenesená",J159,0)</f>
        <v>0</v>
      </c>
      <c r="BI159" s="241">
        <f>IF(N159="nulová",J159,0)</f>
        <v>0</v>
      </c>
      <c r="BJ159" s="18" t="s">
        <v>82</v>
      </c>
      <c r="BK159" s="241">
        <f>ROUND(I159*H159,2)</f>
        <v>0</v>
      </c>
      <c r="BL159" s="18" t="s">
        <v>556</v>
      </c>
      <c r="BM159" s="240" t="s">
        <v>2110</v>
      </c>
    </row>
    <row r="160" s="2" customFormat="1" ht="24" customHeight="1">
      <c r="A160" s="39"/>
      <c r="B160" s="40"/>
      <c r="C160" s="229" t="s">
        <v>472</v>
      </c>
      <c r="D160" s="229" t="s">
        <v>162</v>
      </c>
      <c r="E160" s="230" t="s">
        <v>2111</v>
      </c>
      <c r="F160" s="231" t="s">
        <v>2112</v>
      </c>
      <c r="G160" s="232" t="s">
        <v>1986</v>
      </c>
      <c r="H160" s="233">
        <v>5</v>
      </c>
      <c r="I160" s="234"/>
      <c r="J160" s="235">
        <f>ROUND(I160*H160,2)</f>
        <v>0</v>
      </c>
      <c r="K160" s="231" t="s">
        <v>19</v>
      </c>
      <c r="L160" s="45"/>
      <c r="M160" s="236" t="s">
        <v>19</v>
      </c>
      <c r="N160" s="237" t="s">
        <v>46</v>
      </c>
      <c r="O160" s="85"/>
      <c r="P160" s="238">
        <f>O160*H160</f>
        <v>0</v>
      </c>
      <c r="Q160" s="238">
        <v>0</v>
      </c>
      <c r="R160" s="238">
        <f>Q160*H160</f>
        <v>0</v>
      </c>
      <c r="S160" s="238">
        <v>0</v>
      </c>
      <c r="T160" s="23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0" t="s">
        <v>556</v>
      </c>
      <c r="AT160" s="240" t="s">
        <v>162</v>
      </c>
      <c r="AU160" s="240" t="s">
        <v>84</v>
      </c>
      <c r="AY160" s="18" t="s">
        <v>160</v>
      </c>
      <c r="BE160" s="241">
        <f>IF(N160="základní",J160,0)</f>
        <v>0</v>
      </c>
      <c r="BF160" s="241">
        <f>IF(N160="snížená",J160,0)</f>
        <v>0</v>
      </c>
      <c r="BG160" s="241">
        <f>IF(N160="zákl. přenesená",J160,0)</f>
        <v>0</v>
      </c>
      <c r="BH160" s="241">
        <f>IF(N160="sníž. přenesená",J160,0)</f>
        <v>0</v>
      </c>
      <c r="BI160" s="241">
        <f>IF(N160="nulová",J160,0)</f>
        <v>0</v>
      </c>
      <c r="BJ160" s="18" t="s">
        <v>82</v>
      </c>
      <c r="BK160" s="241">
        <f>ROUND(I160*H160,2)</f>
        <v>0</v>
      </c>
      <c r="BL160" s="18" t="s">
        <v>556</v>
      </c>
      <c r="BM160" s="240" t="s">
        <v>2113</v>
      </c>
    </row>
    <row r="161" s="2" customFormat="1" ht="24" customHeight="1">
      <c r="A161" s="39"/>
      <c r="B161" s="40"/>
      <c r="C161" s="229" t="s">
        <v>477</v>
      </c>
      <c r="D161" s="229" t="s">
        <v>162</v>
      </c>
      <c r="E161" s="230" t="s">
        <v>2114</v>
      </c>
      <c r="F161" s="231" t="s">
        <v>2115</v>
      </c>
      <c r="G161" s="232" t="s">
        <v>1986</v>
      </c>
      <c r="H161" s="233">
        <v>2</v>
      </c>
      <c r="I161" s="234"/>
      <c r="J161" s="235">
        <f>ROUND(I161*H161,2)</f>
        <v>0</v>
      </c>
      <c r="K161" s="231" t="s">
        <v>19</v>
      </c>
      <c r="L161" s="45"/>
      <c r="M161" s="236" t="s">
        <v>19</v>
      </c>
      <c r="N161" s="237" t="s">
        <v>46</v>
      </c>
      <c r="O161" s="85"/>
      <c r="P161" s="238">
        <f>O161*H161</f>
        <v>0</v>
      </c>
      <c r="Q161" s="238">
        <v>0</v>
      </c>
      <c r="R161" s="238">
        <f>Q161*H161</f>
        <v>0</v>
      </c>
      <c r="S161" s="238">
        <v>0</v>
      </c>
      <c r="T161" s="23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0" t="s">
        <v>556</v>
      </c>
      <c r="AT161" s="240" t="s">
        <v>162</v>
      </c>
      <c r="AU161" s="240" t="s">
        <v>84</v>
      </c>
      <c r="AY161" s="18" t="s">
        <v>160</v>
      </c>
      <c r="BE161" s="241">
        <f>IF(N161="základní",J161,0)</f>
        <v>0</v>
      </c>
      <c r="BF161" s="241">
        <f>IF(N161="snížená",J161,0)</f>
        <v>0</v>
      </c>
      <c r="BG161" s="241">
        <f>IF(N161="zákl. přenesená",J161,0)</f>
        <v>0</v>
      </c>
      <c r="BH161" s="241">
        <f>IF(N161="sníž. přenesená",J161,0)</f>
        <v>0</v>
      </c>
      <c r="BI161" s="241">
        <f>IF(N161="nulová",J161,0)</f>
        <v>0</v>
      </c>
      <c r="BJ161" s="18" t="s">
        <v>82</v>
      </c>
      <c r="BK161" s="241">
        <f>ROUND(I161*H161,2)</f>
        <v>0</v>
      </c>
      <c r="BL161" s="18" t="s">
        <v>556</v>
      </c>
      <c r="BM161" s="240" t="s">
        <v>2116</v>
      </c>
    </row>
    <row r="162" s="2" customFormat="1" ht="60" customHeight="1">
      <c r="A162" s="39"/>
      <c r="B162" s="40"/>
      <c r="C162" s="229" t="s">
        <v>484</v>
      </c>
      <c r="D162" s="229" t="s">
        <v>162</v>
      </c>
      <c r="E162" s="230" t="s">
        <v>2117</v>
      </c>
      <c r="F162" s="231" t="s">
        <v>2118</v>
      </c>
      <c r="G162" s="232" t="s">
        <v>1986</v>
      </c>
      <c r="H162" s="233">
        <v>1</v>
      </c>
      <c r="I162" s="234"/>
      <c r="J162" s="235">
        <f>ROUND(I162*H162,2)</f>
        <v>0</v>
      </c>
      <c r="K162" s="231" t="s">
        <v>19</v>
      </c>
      <c r="L162" s="45"/>
      <c r="M162" s="236" t="s">
        <v>19</v>
      </c>
      <c r="N162" s="237" t="s">
        <v>46</v>
      </c>
      <c r="O162" s="85"/>
      <c r="P162" s="238">
        <f>O162*H162</f>
        <v>0</v>
      </c>
      <c r="Q162" s="238">
        <v>0</v>
      </c>
      <c r="R162" s="238">
        <f>Q162*H162</f>
        <v>0</v>
      </c>
      <c r="S162" s="238">
        <v>0</v>
      </c>
      <c r="T162" s="23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0" t="s">
        <v>556</v>
      </c>
      <c r="AT162" s="240" t="s">
        <v>162</v>
      </c>
      <c r="AU162" s="240" t="s">
        <v>84</v>
      </c>
      <c r="AY162" s="18" t="s">
        <v>160</v>
      </c>
      <c r="BE162" s="241">
        <f>IF(N162="základní",J162,0)</f>
        <v>0</v>
      </c>
      <c r="BF162" s="241">
        <f>IF(N162="snížená",J162,0)</f>
        <v>0</v>
      </c>
      <c r="BG162" s="241">
        <f>IF(N162="zákl. přenesená",J162,0)</f>
        <v>0</v>
      </c>
      <c r="BH162" s="241">
        <f>IF(N162="sníž. přenesená",J162,0)</f>
        <v>0</v>
      </c>
      <c r="BI162" s="241">
        <f>IF(N162="nulová",J162,0)</f>
        <v>0</v>
      </c>
      <c r="BJ162" s="18" t="s">
        <v>82</v>
      </c>
      <c r="BK162" s="241">
        <f>ROUND(I162*H162,2)</f>
        <v>0</v>
      </c>
      <c r="BL162" s="18" t="s">
        <v>556</v>
      </c>
      <c r="BM162" s="240" t="s">
        <v>2119</v>
      </c>
    </row>
    <row r="163" s="2" customFormat="1" ht="16.5" customHeight="1">
      <c r="A163" s="39"/>
      <c r="B163" s="40"/>
      <c r="C163" s="229" t="s">
        <v>493</v>
      </c>
      <c r="D163" s="229" t="s">
        <v>162</v>
      </c>
      <c r="E163" s="230" t="s">
        <v>2120</v>
      </c>
      <c r="F163" s="231" t="s">
        <v>2121</v>
      </c>
      <c r="G163" s="232" t="s">
        <v>1986</v>
      </c>
      <c r="H163" s="233">
        <v>1</v>
      </c>
      <c r="I163" s="234"/>
      <c r="J163" s="235">
        <f>ROUND(I163*H163,2)</f>
        <v>0</v>
      </c>
      <c r="K163" s="231" t="s">
        <v>19</v>
      </c>
      <c r="L163" s="45"/>
      <c r="M163" s="236" t="s">
        <v>19</v>
      </c>
      <c r="N163" s="237" t="s">
        <v>46</v>
      </c>
      <c r="O163" s="85"/>
      <c r="P163" s="238">
        <f>O163*H163</f>
        <v>0</v>
      </c>
      <c r="Q163" s="238">
        <v>0</v>
      </c>
      <c r="R163" s="238">
        <f>Q163*H163</f>
        <v>0</v>
      </c>
      <c r="S163" s="238">
        <v>0</v>
      </c>
      <c r="T163" s="23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0" t="s">
        <v>556</v>
      </c>
      <c r="AT163" s="240" t="s">
        <v>162</v>
      </c>
      <c r="AU163" s="240" t="s">
        <v>84</v>
      </c>
      <c r="AY163" s="18" t="s">
        <v>160</v>
      </c>
      <c r="BE163" s="241">
        <f>IF(N163="základní",J163,0)</f>
        <v>0</v>
      </c>
      <c r="BF163" s="241">
        <f>IF(N163="snížená",J163,0)</f>
        <v>0</v>
      </c>
      <c r="BG163" s="241">
        <f>IF(N163="zákl. přenesená",J163,0)</f>
        <v>0</v>
      </c>
      <c r="BH163" s="241">
        <f>IF(N163="sníž. přenesená",J163,0)</f>
        <v>0</v>
      </c>
      <c r="BI163" s="241">
        <f>IF(N163="nulová",J163,0)</f>
        <v>0</v>
      </c>
      <c r="BJ163" s="18" t="s">
        <v>82</v>
      </c>
      <c r="BK163" s="241">
        <f>ROUND(I163*H163,2)</f>
        <v>0</v>
      </c>
      <c r="BL163" s="18" t="s">
        <v>556</v>
      </c>
      <c r="BM163" s="240" t="s">
        <v>2122</v>
      </c>
    </row>
    <row r="164" s="2" customFormat="1" ht="24" customHeight="1">
      <c r="A164" s="39"/>
      <c r="B164" s="40"/>
      <c r="C164" s="229" t="s">
        <v>506</v>
      </c>
      <c r="D164" s="229" t="s">
        <v>162</v>
      </c>
      <c r="E164" s="230" t="s">
        <v>2123</v>
      </c>
      <c r="F164" s="231" t="s">
        <v>2124</v>
      </c>
      <c r="G164" s="232" t="s">
        <v>1986</v>
      </c>
      <c r="H164" s="233">
        <v>1</v>
      </c>
      <c r="I164" s="234"/>
      <c r="J164" s="235">
        <f>ROUND(I164*H164,2)</f>
        <v>0</v>
      </c>
      <c r="K164" s="231" t="s">
        <v>19</v>
      </c>
      <c r="L164" s="45"/>
      <c r="M164" s="236" t="s">
        <v>19</v>
      </c>
      <c r="N164" s="237" t="s">
        <v>46</v>
      </c>
      <c r="O164" s="85"/>
      <c r="P164" s="238">
        <f>O164*H164</f>
        <v>0</v>
      </c>
      <c r="Q164" s="238">
        <v>0</v>
      </c>
      <c r="R164" s="238">
        <f>Q164*H164</f>
        <v>0</v>
      </c>
      <c r="S164" s="238">
        <v>0</v>
      </c>
      <c r="T164" s="23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0" t="s">
        <v>556</v>
      </c>
      <c r="AT164" s="240" t="s">
        <v>162</v>
      </c>
      <c r="AU164" s="240" t="s">
        <v>84</v>
      </c>
      <c r="AY164" s="18" t="s">
        <v>160</v>
      </c>
      <c r="BE164" s="241">
        <f>IF(N164="základní",J164,0)</f>
        <v>0</v>
      </c>
      <c r="BF164" s="241">
        <f>IF(N164="snížená",J164,0)</f>
        <v>0</v>
      </c>
      <c r="BG164" s="241">
        <f>IF(N164="zákl. přenesená",J164,0)</f>
        <v>0</v>
      </c>
      <c r="BH164" s="241">
        <f>IF(N164="sníž. přenesená",J164,0)</f>
        <v>0</v>
      </c>
      <c r="BI164" s="241">
        <f>IF(N164="nulová",J164,0)</f>
        <v>0</v>
      </c>
      <c r="BJ164" s="18" t="s">
        <v>82</v>
      </c>
      <c r="BK164" s="241">
        <f>ROUND(I164*H164,2)</f>
        <v>0</v>
      </c>
      <c r="BL164" s="18" t="s">
        <v>556</v>
      </c>
      <c r="BM164" s="240" t="s">
        <v>2125</v>
      </c>
    </row>
    <row r="165" s="2" customFormat="1" ht="24" customHeight="1">
      <c r="A165" s="39"/>
      <c r="B165" s="40"/>
      <c r="C165" s="229" t="s">
        <v>510</v>
      </c>
      <c r="D165" s="229" t="s">
        <v>162</v>
      </c>
      <c r="E165" s="230" t="s">
        <v>2126</v>
      </c>
      <c r="F165" s="231" t="s">
        <v>2127</v>
      </c>
      <c r="G165" s="232" t="s">
        <v>1986</v>
      </c>
      <c r="H165" s="233">
        <v>1</v>
      </c>
      <c r="I165" s="234"/>
      <c r="J165" s="235">
        <f>ROUND(I165*H165,2)</f>
        <v>0</v>
      </c>
      <c r="K165" s="231" t="s">
        <v>19</v>
      </c>
      <c r="L165" s="45"/>
      <c r="M165" s="236" t="s">
        <v>19</v>
      </c>
      <c r="N165" s="237" t="s">
        <v>46</v>
      </c>
      <c r="O165" s="85"/>
      <c r="P165" s="238">
        <f>O165*H165</f>
        <v>0</v>
      </c>
      <c r="Q165" s="238">
        <v>0</v>
      </c>
      <c r="R165" s="238">
        <f>Q165*H165</f>
        <v>0</v>
      </c>
      <c r="S165" s="238">
        <v>0</v>
      </c>
      <c r="T165" s="23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0" t="s">
        <v>556</v>
      </c>
      <c r="AT165" s="240" t="s">
        <v>162</v>
      </c>
      <c r="AU165" s="240" t="s">
        <v>84</v>
      </c>
      <c r="AY165" s="18" t="s">
        <v>160</v>
      </c>
      <c r="BE165" s="241">
        <f>IF(N165="základní",J165,0)</f>
        <v>0</v>
      </c>
      <c r="BF165" s="241">
        <f>IF(N165="snížená",J165,0)</f>
        <v>0</v>
      </c>
      <c r="BG165" s="241">
        <f>IF(N165="zákl. přenesená",J165,0)</f>
        <v>0</v>
      </c>
      <c r="BH165" s="241">
        <f>IF(N165="sníž. přenesená",J165,0)</f>
        <v>0</v>
      </c>
      <c r="BI165" s="241">
        <f>IF(N165="nulová",J165,0)</f>
        <v>0</v>
      </c>
      <c r="BJ165" s="18" t="s">
        <v>82</v>
      </c>
      <c r="BK165" s="241">
        <f>ROUND(I165*H165,2)</f>
        <v>0</v>
      </c>
      <c r="BL165" s="18" t="s">
        <v>556</v>
      </c>
      <c r="BM165" s="240" t="s">
        <v>2128</v>
      </c>
    </row>
    <row r="166" s="2" customFormat="1" ht="16.5" customHeight="1">
      <c r="A166" s="39"/>
      <c r="B166" s="40"/>
      <c r="C166" s="229" t="s">
        <v>520</v>
      </c>
      <c r="D166" s="229" t="s">
        <v>162</v>
      </c>
      <c r="E166" s="230" t="s">
        <v>2129</v>
      </c>
      <c r="F166" s="231" t="s">
        <v>2130</v>
      </c>
      <c r="G166" s="232" t="s">
        <v>1986</v>
      </c>
      <c r="H166" s="233">
        <v>11</v>
      </c>
      <c r="I166" s="234"/>
      <c r="J166" s="235">
        <f>ROUND(I166*H166,2)</f>
        <v>0</v>
      </c>
      <c r="K166" s="231" t="s">
        <v>19</v>
      </c>
      <c r="L166" s="45"/>
      <c r="M166" s="236" t="s">
        <v>19</v>
      </c>
      <c r="N166" s="237" t="s">
        <v>46</v>
      </c>
      <c r="O166" s="85"/>
      <c r="P166" s="238">
        <f>O166*H166</f>
        <v>0</v>
      </c>
      <c r="Q166" s="238">
        <v>0</v>
      </c>
      <c r="R166" s="238">
        <f>Q166*H166</f>
        <v>0</v>
      </c>
      <c r="S166" s="238">
        <v>0</v>
      </c>
      <c r="T166" s="23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0" t="s">
        <v>556</v>
      </c>
      <c r="AT166" s="240" t="s">
        <v>162</v>
      </c>
      <c r="AU166" s="240" t="s">
        <v>84</v>
      </c>
      <c r="AY166" s="18" t="s">
        <v>160</v>
      </c>
      <c r="BE166" s="241">
        <f>IF(N166="základní",J166,0)</f>
        <v>0</v>
      </c>
      <c r="BF166" s="241">
        <f>IF(N166="snížená",J166,0)</f>
        <v>0</v>
      </c>
      <c r="BG166" s="241">
        <f>IF(N166="zákl. přenesená",J166,0)</f>
        <v>0</v>
      </c>
      <c r="BH166" s="241">
        <f>IF(N166="sníž. přenesená",J166,0)</f>
        <v>0</v>
      </c>
      <c r="BI166" s="241">
        <f>IF(N166="nulová",J166,0)</f>
        <v>0</v>
      </c>
      <c r="BJ166" s="18" t="s">
        <v>82</v>
      </c>
      <c r="BK166" s="241">
        <f>ROUND(I166*H166,2)</f>
        <v>0</v>
      </c>
      <c r="BL166" s="18" t="s">
        <v>556</v>
      </c>
      <c r="BM166" s="240" t="s">
        <v>2131</v>
      </c>
    </row>
    <row r="167" s="2" customFormat="1" ht="24" customHeight="1">
      <c r="A167" s="39"/>
      <c r="B167" s="40"/>
      <c r="C167" s="229" t="s">
        <v>534</v>
      </c>
      <c r="D167" s="229" t="s">
        <v>162</v>
      </c>
      <c r="E167" s="230" t="s">
        <v>2132</v>
      </c>
      <c r="F167" s="231" t="s">
        <v>2133</v>
      </c>
      <c r="G167" s="232" t="s">
        <v>1986</v>
      </c>
      <c r="H167" s="233">
        <v>1</v>
      </c>
      <c r="I167" s="234"/>
      <c r="J167" s="235">
        <f>ROUND(I167*H167,2)</f>
        <v>0</v>
      </c>
      <c r="K167" s="231" t="s">
        <v>19</v>
      </c>
      <c r="L167" s="45"/>
      <c r="M167" s="236" t="s">
        <v>19</v>
      </c>
      <c r="N167" s="237" t="s">
        <v>46</v>
      </c>
      <c r="O167" s="85"/>
      <c r="P167" s="238">
        <f>O167*H167</f>
        <v>0</v>
      </c>
      <c r="Q167" s="238">
        <v>0</v>
      </c>
      <c r="R167" s="238">
        <f>Q167*H167</f>
        <v>0</v>
      </c>
      <c r="S167" s="238">
        <v>0</v>
      </c>
      <c r="T167" s="23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0" t="s">
        <v>556</v>
      </c>
      <c r="AT167" s="240" t="s">
        <v>162</v>
      </c>
      <c r="AU167" s="240" t="s">
        <v>84</v>
      </c>
      <c r="AY167" s="18" t="s">
        <v>160</v>
      </c>
      <c r="BE167" s="241">
        <f>IF(N167="základní",J167,0)</f>
        <v>0</v>
      </c>
      <c r="BF167" s="241">
        <f>IF(N167="snížená",J167,0)</f>
        <v>0</v>
      </c>
      <c r="BG167" s="241">
        <f>IF(N167="zákl. přenesená",J167,0)</f>
        <v>0</v>
      </c>
      <c r="BH167" s="241">
        <f>IF(N167="sníž. přenesená",J167,0)</f>
        <v>0</v>
      </c>
      <c r="BI167" s="241">
        <f>IF(N167="nulová",J167,0)</f>
        <v>0</v>
      </c>
      <c r="BJ167" s="18" t="s">
        <v>82</v>
      </c>
      <c r="BK167" s="241">
        <f>ROUND(I167*H167,2)</f>
        <v>0</v>
      </c>
      <c r="BL167" s="18" t="s">
        <v>556</v>
      </c>
      <c r="BM167" s="240" t="s">
        <v>2134</v>
      </c>
    </row>
    <row r="168" s="2" customFormat="1" ht="24" customHeight="1">
      <c r="A168" s="39"/>
      <c r="B168" s="40"/>
      <c r="C168" s="229" t="s">
        <v>541</v>
      </c>
      <c r="D168" s="229" t="s">
        <v>162</v>
      </c>
      <c r="E168" s="230" t="s">
        <v>2135</v>
      </c>
      <c r="F168" s="231" t="s">
        <v>2136</v>
      </c>
      <c r="G168" s="232" t="s">
        <v>1986</v>
      </c>
      <c r="H168" s="233">
        <v>1</v>
      </c>
      <c r="I168" s="234"/>
      <c r="J168" s="235">
        <f>ROUND(I168*H168,2)</f>
        <v>0</v>
      </c>
      <c r="K168" s="231" t="s">
        <v>19</v>
      </c>
      <c r="L168" s="45"/>
      <c r="M168" s="236" t="s">
        <v>19</v>
      </c>
      <c r="N168" s="237" t="s">
        <v>46</v>
      </c>
      <c r="O168" s="85"/>
      <c r="P168" s="238">
        <f>O168*H168</f>
        <v>0</v>
      </c>
      <c r="Q168" s="238">
        <v>0</v>
      </c>
      <c r="R168" s="238">
        <f>Q168*H168</f>
        <v>0</v>
      </c>
      <c r="S168" s="238">
        <v>0</v>
      </c>
      <c r="T168" s="23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0" t="s">
        <v>556</v>
      </c>
      <c r="AT168" s="240" t="s">
        <v>162</v>
      </c>
      <c r="AU168" s="240" t="s">
        <v>84</v>
      </c>
      <c r="AY168" s="18" t="s">
        <v>160</v>
      </c>
      <c r="BE168" s="241">
        <f>IF(N168="základní",J168,0)</f>
        <v>0</v>
      </c>
      <c r="BF168" s="241">
        <f>IF(N168="snížená",J168,0)</f>
        <v>0</v>
      </c>
      <c r="BG168" s="241">
        <f>IF(N168="zákl. přenesená",J168,0)</f>
        <v>0</v>
      </c>
      <c r="BH168" s="241">
        <f>IF(N168="sníž. přenesená",J168,0)</f>
        <v>0</v>
      </c>
      <c r="BI168" s="241">
        <f>IF(N168="nulová",J168,0)</f>
        <v>0</v>
      </c>
      <c r="BJ168" s="18" t="s">
        <v>82</v>
      </c>
      <c r="BK168" s="241">
        <f>ROUND(I168*H168,2)</f>
        <v>0</v>
      </c>
      <c r="BL168" s="18" t="s">
        <v>556</v>
      </c>
      <c r="BM168" s="240" t="s">
        <v>2137</v>
      </c>
    </row>
    <row r="169" s="2" customFormat="1" ht="16.5" customHeight="1">
      <c r="A169" s="39"/>
      <c r="B169" s="40"/>
      <c r="C169" s="229" t="s">
        <v>545</v>
      </c>
      <c r="D169" s="229" t="s">
        <v>162</v>
      </c>
      <c r="E169" s="230" t="s">
        <v>2138</v>
      </c>
      <c r="F169" s="231" t="s">
        <v>2139</v>
      </c>
      <c r="G169" s="232" t="s">
        <v>1986</v>
      </c>
      <c r="H169" s="233">
        <v>1</v>
      </c>
      <c r="I169" s="234"/>
      <c r="J169" s="235">
        <f>ROUND(I169*H169,2)</f>
        <v>0</v>
      </c>
      <c r="K169" s="231" t="s">
        <v>19</v>
      </c>
      <c r="L169" s="45"/>
      <c r="M169" s="236" t="s">
        <v>19</v>
      </c>
      <c r="N169" s="237" t="s">
        <v>46</v>
      </c>
      <c r="O169" s="85"/>
      <c r="P169" s="238">
        <f>O169*H169</f>
        <v>0</v>
      </c>
      <c r="Q169" s="238">
        <v>0</v>
      </c>
      <c r="R169" s="238">
        <f>Q169*H169</f>
        <v>0</v>
      </c>
      <c r="S169" s="238">
        <v>0</v>
      </c>
      <c r="T169" s="23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0" t="s">
        <v>556</v>
      </c>
      <c r="AT169" s="240" t="s">
        <v>162</v>
      </c>
      <c r="AU169" s="240" t="s">
        <v>84</v>
      </c>
      <c r="AY169" s="18" t="s">
        <v>160</v>
      </c>
      <c r="BE169" s="241">
        <f>IF(N169="základní",J169,0)</f>
        <v>0</v>
      </c>
      <c r="BF169" s="241">
        <f>IF(N169="snížená",J169,0)</f>
        <v>0</v>
      </c>
      <c r="BG169" s="241">
        <f>IF(N169="zákl. přenesená",J169,0)</f>
        <v>0</v>
      </c>
      <c r="BH169" s="241">
        <f>IF(N169="sníž. přenesená",J169,0)</f>
        <v>0</v>
      </c>
      <c r="BI169" s="241">
        <f>IF(N169="nulová",J169,0)</f>
        <v>0</v>
      </c>
      <c r="BJ169" s="18" t="s">
        <v>82</v>
      </c>
      <c r="BK169" s="241">
        <f>ROUND(I169*H169,2)</f>
        <v>0</v>
      </c>
      <c r="BL169" s="18" t="s">
        <v>556</v>
      </c>
      <c r="BM169" s="240" t="s">
        <v>2140</v>
      </c>
    </row>
    <row r="170" s="2" customFormat="1" ht="48" customHeight="1">
      <c r="A170" s="39"/>
      <c r="B170" s="40"/>
      <c r="C170" s="229" t="s">
        <v>549</v>
      </c>
      <c r="D170" s="229" t="s">
        <v>162</v>
      </c>
      <c r="E170" s="230" t="s">
        <v>2141</v>
      </c>
      <c r="F170" s="231" t="s">
        <v>2142</v>
      </c>
      <c r="G170" s="232" t="s">
        <v>1986</v>
      </c>
      <c r="H170" s="233">
        <v>3</v>
      </c>
      <c r="I170" s="234"/>
      <c r="J170" s="235">
        <f>ROUND(I170*H170,2)</f>
        <v>0</v>
      </c>
      <c r="K170" s="231" t="s">
        <v>19</v>
      </c>
      <c r="L170" s="45"/>
      <c r="M170" s="236" t="s">
        <v>19</v>
      </c>
      <c r="N170" s="237" t="s">
        <v>46</v>
      </c>
      <c r="O170" s="85"/>
      <c r="P170" s="238">
        <f>O170*H170</f>
        <v>0</v>
      </c>
      <c r="Q170" s="238">
        <v>0</v>
      </c>
      <c r="R170" s="238">
        <f>Q170*H170</f>
        <v>0</v>
      </c>
      <c r="S170" s="238">
        <v>0</v>
      </c>
      <c r="T170" s="23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0" t="s">
        <v>556</v>
      </c>
      <c r="AT170" s="240" t="s">
        <v>162</v>
      </c>
      <c r="AU170" s="240" t="s">
        <v>84</v>
      </c>
      <c r="AY170" s="18" t="s">
        <v>160</v>
      </c>
      <c r="BE170" s="241">
        <f>IF(N170="základní",J170,0)</f>
        <v>0</v>
      </c>
      <c r="BF170" s="241">
        <f>IF(N170="snížená",J170,0)</f>
        <v>0</v>
      </c>
      <c r="BG170" s="241">
        <f>IF(N170="zákl. přenesená",J170,0)</f>
        <v>0</v>
      </c>
      <c r="BH170" s="241">
        <f>IF(N170="sníž. přenesená",J170,0)</f>
        <v>0</v>
      </c>
      <c r="BI170" s="241">
        <f>IF(N170="nulová",J170,0)</f>
        <v>0</v>
      </c>
      <c r="BJ170" s="18" t="s">
        <v>82</v>
      </c>
      <c r="BK170" s="241">
        <f>ROUND(I170*H170,2)</f>
        <v>0</v>
      </c>
      <c r="BL170" s="18" t="s">
        <v>556</v>
      </c>
      <c r="BM170" s="240" t="s">
        <v>2143</v>
      </c>
    </row>
    <row r="171" s="2" customFormat="1" ht="24" customHeight="1">
      <c r="A171" s="39"/>
      <c r="B171" s="40"/>
      <c r="C171" s="229" t="s">
        <v>556</v>
      </c>
      <c r="D171" s="229" t="s">
        <v>162</v>
      </c>
      <c r="E171" s="230" t="s">
        <v>2144</v>
      </c>
      <c r="F171" s="231" t="s">
        <v>2145</v>
      </c>
      <c r="G171" s="232" t="s">
        <v>1986</v>
      </c>
      <c r="H171" s="233">
        <v>2</v>
      </c>
      <c r="I171" s="234"/>
      <c r="J171" s="235">
        <f>ROUND(I171*H171,2)</f>
        <v>0</v>
      </c>
      <c r="K171" s="231" t="s">
        <v>19</v>
      </c>
      <c r="L171" s="45"/>
      <c r="M171" s="236" t="s">
        <v>19</v>
      </c>
      <c r="N171" s="237" t="s">
        <v>46</v>
      </c>
      <c r="O171" s="85"/>
      <c r="P171" s="238">
        <f>O171*H171</f>
        <v>0</v>
      </c>
      <c r="Q171" s="238">
        <v>0</v>
      </c>
      <c r="R171" s="238">
        <f>Q171*H171</f>
        <v>0</v>
      </c>
      <c r="S171" s="238">
        <v>0</v>
      </c>
      <c r="T171" s="23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0" t="s">
        <v>556</v>
      </c>
      <c r="AT171" s="240" t="s">
        <v>162</v>
      </c>
      <c r="AU171" s="240" t="s">
        <v>84</v>
      </c>
      <c r="AY171" s="18" t="s">
        <v>160</v>
      </c>
      <c r="BE171" s="241">
        <f>IF(N171="základní",J171,0)</f>
        <v>0</v>
      </c>
      <c r="BF171" s="241">
        <f>IF(N171="snížená",J171,0)</f>
        <v>0</v>
      </c>
      <c r="BG171" s="241">
        <f>IF(N171="zákl. přenesená",J171,0)</f>
        <v>0</v>
      </c>
      <c r="BH171" s="241">
        <f>IF(N171="sníž. přenesená",J171,0)</f>
        <v>0</v>
      </c>
      <c r="BI171" s="241">
        <f>IF(N171="nulová",J171,0)</f>
        <v>0</v>
      </c>
      <c r="BJ171" s="18" t="s">
        <v>82</v>
      </c>
      <c r="BK171" s="241">
        <f>ROUND(I171*H171,2)</f>
        <v>0</v>
      </c>
      <c r="BL171" s="18" t="s">
        <v>556</v>
      </c>
      <c r="BM171" s="240" t="s">
        <v>2146</v>
      </c>
    </row>
    <row r="172" s="2" customFormat="1" ht="24" customHeight="1">
      <c r="A172" s="39"/>
      <c r="B172" s="40"/>
      <c r="C172" s="229" t="s">
        <v>560</v>
      </c>
      <c r="D172" s="229" t="s">
        <v>162</v>
      </c>
      <c r="E172" s="230" t="s">
        <v>2147</v>
      </c>
      <c r="F172" s="231" t="s">
        <v>2148</v>
      </c>
      <c r="G172" s="232" t="s">
        <v>1986</v>
      </c>
      <c r="H172" s="233">
        <v>2</v>
      </c>
      <c r="I172" s="234"/>
      <c r="J172" s="235">
        <f>ROUND(I172*H172,2)</f>
        <v>0</v>
      </c>
      <c r="K172" s="231" t="s">
        <v>19</v>
      </c>
      <c r="L172" s="45"/>
      <c r="M172" s="236" t="s">
        <v>19</v>
      </c>
      <c r="N172" s="237" t="s">
        <v>46</v>
      </c>
      <c r="O172" s="85"/>
      <c r="P172" s="238">
        <f>O172*H172</f>
        <v>0</v>
      </c>
      <c r="Q172" s="238">
        <v>0</v>
      </c>
      <c r="R172" s="238">
        <f>Q172*H172</f>
        <v>0</v>
      </c>
      <c r="S172" s="238">
        <v>0</v>
      </c>
      <c r="T172" s="23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0" t="s">
        <v>556</v>
      </c>
      <c r="AT172" s="240" t="s">
        <v>162</v>
      </c>
      <c r="AU172" s="240" t="s">
        <v>84</v>
      </c>
      <c r="AY172" s="18" t="s">
        <v>160</v>
      </c>
      <c r="BE172" s="241">
        <f>IF(N172="základní",J172,0)</f>
        <v>0</v>
      </c>
      <c r="BF172" s="241">
        <f>IF(N172="snížená",J172,0)</f>
        <v>0</v>
      </c>
      <c r="BG172" s="241">
        <f>IF(N172="zákl. přenesená",J172,0)</f>
        <v>0</v>
      </c>
      <c r="BH172" s="241">
        <f>IF(N172="sníž. přenesená",J172,0)</f>
        <v>0</v>
      </c>
      <c r="BI172" s="241">
        <f>IF(N172="nulová",J172,0)</f>
        <v>0</v>
      </c>
      <c r="BJ172" s="18" t="s">
        <v>82</v>
      </c>
      <c r="BK172" s="241">
        <f>ROUND(I172*H172,2)</f>
        <v>0</v>
      </c>
      <c r="BL172" s="18" t="s">
        <v>556</v>
      </c>
      <c r="BM172" s="240" t="s">
        <v>2149</v>
      </c>
    </row>
    <row r="173" s="2" customFormat="1" ht="16.5" customHeight="1">
      <c r="A173" s="39"/>
      <c r="B173" s="40"/>
      <c r="C173" s="229" t="s">
        <v>566</v>
      </c>
      <c r="D173" s="229" t="s">
        <v>162</v>
      </c>
      <c r="E173" s="230" t="s">
        <v>2150</v>
      </c>
      <c r="F173" s="231" t="s">
        <v>2151</v>
      </c>
      <c r="G173" s="232" t="s">
        <v>1986</v>
      </c>
      <c r="H173" s="233">
        <v>1</v>
      </c>
      <c r="I173" s="234"/>
      <c r="J173" s="235">
        <f>ROUND(I173*H173,2)</f>
        <v>0</v>
      </c>
      <c r="K173" s="231" t="s">
        <v>19</v>
      </c>
      <c r="L173" s="45"/>
      <c r="M173" s="236" t="s">
        <v>19</v>
      </c>
      <c r="N173" s="237" t="s">
        <v>46</v>
      </c>
      <c r="O173" s="85"/>
      <c r="P173" s="238">
        <f>O173*H173</f>
        <v>0</v>
      </c>
      <c r="Q173" s="238">
        <v>0</v>
      </c>
      <c r="R173" s="238">
        <f>Q173*H173</f>
        <v>0</v>
      </c>
      <c r="S173" s="238">
        <v>0</v>
      </c>
      <c r="T173" s="23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0" t="s">
        <v>556</v>
      </c>
      <c r="AT173" s="240" t="s">
        <v>162</v>
      </c>
      <c r="AU173" s="240" t="s">
        <v>84</v>
      </c>
      <c r="AY173" s="18" t="s">
        <v>160</v>
      </c>
      <c r="BE173" s="241">
        <f>IF(N173="základní",J173,0)</f>
        <v>0</v>
      </c>
      <c r="BF173" s="241">
        <f>IF(N173="snížená",J173,0)</f>
        <v>0</v>
      </c>
      <c r="BG173" s="241">
        <f>IF(N173="zákl. přenesená",J173,0)</f>
        <v>0</v>
      </c>
      <c r="BH173" s="241">
        <f>IF(N173="sníž. přenesená",J173,0)</f>
        <v>0</v>
      </c>
      <c r="BI173" s="241">
        <f>IF(N173="nulová",J173,0)</f>
        <v>0</v>
      </c>
      <c r="BJ173" s="18" t="s">
        <v>82</v>
      </c>
      <c r="BK173" s="241">
        <f>ROUND(I173*H173,2)</f>
        <v>0</v>
      </c>
      <c r="BL173" s="18" t="s">
        <v>556</v>
      </c>
      <c r="BM173" s="240" t="s">
        <v>2152</v>
      </c>
    </row>
    <row r="174" s="2" customFormat="1" ht="16.5" customHeight="1">
      <c r="A174" s="39"/>
      <c r="B174" s="40"/>
      <c r="C174" s="229" t="s">
        <v>579</v>
      </c>
      <c r="D174" s="229" t="s">
        <v>162</v>
      </c>
      <c r="E174" s="230" t="s">
        <v>2153</v>
      </c>
      <c r="F174" s="231" t="s">
        <v>2154</v>
      </c>
      <c r="G174" s="232" t="s">
        <v>1986</v>
      </c>
      <c r="H174" s="233">
        <v>1</v>
      </c>
      <c r="I174" s="234"/>
      <c r="J174" s="235">
        <f>ROUND(I174*H174,2)</f>
        <v>0</v>
      </c>
      <c r="K174" s="231" t="s">
        <v>19</v>
      </c>
      <c r="L174" s="45"/>
      <c r="M174" s="236" t="s">
        <v>19</v>
      </c>
      <c r="N174" s="237" t="s">
        <v>46</v>
      </c>
      <c r="O174" s="85"/>
      <c r="P174" s="238">
        <f>O174*H174</f>
        <v>0</v>
      </c>
      <c r="Q174" s="238">
        <v>0</v>
      </c>
      <c r="R174" s="238">
        <f>Q174*H174</f>
        <v>0</v>
      </c>
      <c r="S174" s="238">
        <v>0</v>
      </c>
      <c r="T174" s="23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0" t="s">
        <v>556</v>
      </c>
      <c r="AT174" s="240" t="s">
        <v>162</v>
      </c>
      <c r="AU174" s="240" t="s">
        <v>84</v>
      </c>
      <c r="AY174" s="18" t="s">
        <v>160</v>
      </c>
      <c r="BE174" s="241">
        <f>IF(N174="základní",J174,0)</f>
        <v>0</v>
      </c>
      <c r="BF174" s="241">
        <f>IF(N174="snížená",J174,0)</f>
        <v>0</v>
      </c>
      <c r="BG174" s="241">
        <f>IF(N174="zákl. přenesená",J174,0)</f>
        <v>0</v>
      </c>
      <c r="BH174" s="241">
        <f>IF(N174="sníž. přenesená",J174,0)</f>
        <v>0</v>
      </c>
      <c r="BI174" s="241">
        <f>IF(N174="nulová",J174,0)</f>
        <v>0</v>
      </c>
      <c r="BJ174" s="18" t="s">
        <v>82</v>
      </c>
      <c r="BK174" s="241">
        <f>ROUND(I174*H174,2)</f>
        <v>0</v>
      </c>
      <c r="BL174" s="18" t="s">
        <v>556</v>
      </c>
      <c r="BM174" s="240" t="s">
        <v>2155</v>
      </c>
    </row>
    <row r="175" s="2" customFormat="1" ht="16.5" customHeight="1">
      <c r="A175" s="39"/>
      <c r="B175" s="40"/>
      <c r="C175" s="229" t="s">
        <v>583</v>
      </c>
      <c r="D175" s="229" t="s">
        <v>162</v>
      </c>
      <c r="E175" s="230" t="s">
        <v>2156</v>
      </c>
      <c r="F175" s="231" t="s">
        <v>2157</v>
      </c>
      <c r="G175" s="232" t="s">
        <v>1986</v>
      </c>
      <c r="H175" s="233">
        <v>1</v>
      </c>
      <c r="I175" s="234"/>
      <c r="J175" s="235">
        <f>ROUND(I175*H175,2)</f>
        <v>0</v>
      </c>
      <c r="K175" s="231" t="s">
        <v>19</v>
      </c>
      <c r="L175" s="45"/>
      <c r="M175" s="236" t="s">
        <v>19</v>
      </c>
      <c r="N175" s="237" t="s">
        <v>46</v>
      </c>
      <c r="O175" s="85"/>
      <c r="P175" s="238">
        <f>O175*H175</f>
        <v>0</v>
      </c>
      <c r="Q175" s="238">
        <v>0</v>
      </c>
      <c r="R175" s="238">
        <f>Q175*H175</f>
        <v>0</v>
      </c>
      <c r="S175" s="238">
        <v>0</v>
      </c>
      <c r="T175" s="23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0" t="s">
        <v>556</v>
      </c>
      <c r="AT175" s="240" t="s">
        <v>162</v>
      </c>
      <c r="AU175" s="240" t="s">
        <v>84</v>
      </c>
      <c r="AY175" s="18" t="s">
        <v>160</v>
      </c>
      <c r="BE175" s="241">
        <f>IF(N175="základní",J175,0)</f>
        <v>0</v>
      </c>
      <c r="BF175" s="241">
        <f>IF(N175="snížená",J175,0)</f>
        <v>0</v>
      </c>
      <c r="BG175" s="241">
        <f>IF(N175="zákl. přenesená",J175,0)</f>
        <v>0</v>
      </c>
      <c r="BH175" s="241">
        <f>IF(N175="sníž. přenesená",J175,0)</f>
        <v>0</v>
      </c>
      <c r="BI175" s="241">
        <f>IF(N175="nulová",J175,0)</f>
        <v>0</v>
      </c>
      <c r="BJ175" s="18" t="s">
        <v>82</v>
      </c>
      <c r="BK175" s="241">
        <f>ROUND(I175*H175,2)</f>
        <v>0</v>
      </c>
      <c r="BL175" s="18" t="s">
        <v>556</v>
      </c>
      <c r="BM175" s="240" t="s">
        <v>2158</v>
      </c>
    </row>
    <row r="176" s="2" customFormat="1" ht="16.5" customHeight="1">
      <c r="A176" s="39"/>
      <c r="B176" s="40"/>
      <c r="C176" s="229" t="s">
        <v>588</v>
      </c>
      <c r="D176" s="229" t="s">
        <v>162</v>
      </c>
      <c r="E176" s="230" t="s">
        <v>2159</v>
      </c>
      <c r="F176" s="231" t="s">
        <v>2160</v>
      </c>
      <c r="G176" s="232" t="s">
        <v>2161</v>
      </c>
      <c r="H176" s="233">
        <v>0.69999999999999996</v>
      </c>
      <c r="I176" s="234"/>
      <c r="J176" s="235">
        <f>ROUND(I176*H176,2)</f>
        <v>0</v>
      </c>
      <c r="K176" s="231" t="s">
        <v>19</v>
      </c>
      <c r="L176" s="45"/>
      <c r="M176" s="236" t="s">
        <v>19</v>
      </c>
      <c r="N176" s="237" t="s">
        <v>46</v>
      </c>
      <c r="O176" s="85"/>
      <c r="P176" s="238">
        <f>O176*H176</f>
        <v>0</v>
      </c>
      <c r="Q176" s="238">
        <v>0</v>
      </c>
      <c r="R176" s="238">
        <f>Q176*H176</f>
        <v>0</v>
      </c>
      <c r="S176" s="238">
        <v>0</v>
      </c>
      <c r="T176" s="23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0" t="s">
        <v>556</v>
      </c>
      <c r="AT176" s="240" t="s">
        <v>162</v>
      </c>
      <c r="AU176" s="240" t="s">
        <v>84</v>
      </c>
      <c r="AY176" s="18" t="s">
        <v>160</v>
      </c>
      <c r="BE176" s="241">
        <f>IF(N176="základní",J176,0)</f>
        <v>0</v>
      </c>
      <c r="BF176" s="241">
        <f>IF(N176="snížená",J176,0)</f>
        <v>0</v>
      </c>
      <c r="BG176" s="241">
        <f>IF(N176="zákl. přenesená",J176,0)</f>
        <v>0</v>
      </c>
      <c r="BH176" s="241">
        <f>IF(N176="sníž. přenesená",J176,0)</f>
        <v>0</v>
      </c>
      <c r="BI176" s="241">
        <f>IF(N176="nulová",J176,0)</f>
        <v>0</v>
      </c>
      <c r="BJ176" s="18" t="s">
        <v>82</v>
      </c>
      <c r="BK176" s="241">
        <f>ROUND(I176*H176,2)</f>
        <v>0</v>
      </c>
      <c r="BL176" s="18" t="s">
        <v>556</v>
      </c>
      <c r="BM176" s="240" t="s">
        <v>2162</v>
      </c>
    </row>
    <row r="177" s="2" customFormat="1" ht="16.5" customHeight="1">
      <c r="A177" s="39"/>
      <c r="B177" s="40"/>
      <c r="C177" s="229" t="s">
        <v>592</v>
      </c>
      <c r="D177" s="229" t="s">
        <v>162</v>
      </c>
      <c r="E177" s="230" t="s">
        <v>2163</v>
      </c>
      <c r="F177" s="231" t="s">
        <v>2164</v>
      </c>
      <c r="G177" s="232" t="s">
        <v>1986</v>
      </c>
      <c r="H177" s="233">
        <v>15</v>
      </c>
      <c r="I177" s="234"/>
      <c r="J177" s="235">
        <f>ROUND(I177*H177,2)</f>
        <v>0</v>
      </c>
      <c r="K177" s="231" t="s">
        <v>19</v>
      </c>
      <c r="L177" s="45"/>
      <c r="M177" s="236" t="s">
        <v>19</v>
      </c>
      <c r="N177" s="237" t="s">
        <v>46</v>
      </c>
      <c r="O177" s="85"/>
      <c r="P177" s="238">
        <f>O177*H177</f>
        <v>0</v>
      </c>
      <c r="Q177" s="238">
        <v>0</v>
      </c>
      <c r="R177" s="238">
        <f>Q177*H177</f>
        <v>0</v>
      </c>
      <c r="S177" s="238">
        <v>0</v>
      </c>
      <c r="T177" s="23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0" t="s">
        <v>556</v>
      </c>
      <c r="AT177" s="240" t="s">
        <v>162</v>
      </c>
      <c r="AU177" s="240" t="s">
        <v>84</v>
      </c>
      <c r="AY177" s="18" t="s">
        <v>160</v>
      </c>
      <c r="BE177" s="241">
        <f>IF(N177="základní",J177,0)</f>
        <v>0</v>
      </c>
      <c r="BF177" s="241">
        <f>IF(N177="snížená",J177,0)</f>
        <v>0</v>
      </c>
      <c r="BG177" s="241">
        <f>IF(N177="zákl. přenesená",J177,0)</f>
        <v>0</v>
      </c>
      <c r="BH177" s="241">
        <f>IF(N177="sníž. přenesená",J177,0)</f>
        <v>0</v>
      </c>
      <c r="BI177" s="241">
        <f>IF(N177="nulová",J177,0)</f>
        <v>0</v>
      </c>
      <c r="BJ177" s="18" t="s">
        <v>82</v>
      </c>
      <c r="BK177" s="241">
        <f>ROUND(I177*H177,2)</f>
        <v>0</v>
      </c>
      <c r="BL177" s="18" t="s">
        <v>556</v>
      </c>
      <c r="BM177" s="240" t="s">
        <v>2165</v>
      </c>
    </row>
    <row r="178" s="2" customFormat="1" ht="16.5" customHeight="1">
      <c r="A178" s="39"/>
      <c r="B178" s="40"/>
      <c r="C178" s="229" t="s">
        <v>596</v>
      </c>
      <c r="D178" s="229" t="s">
        <v>162</v>
      </c>
      <c r="E178" s="230" t="s">
        <v>2166</v>
      </c>
      <c r="F178" s="231" t="s">
        <v>2167</v>
      </c>
      <c r="G178" s="232" t="s">
        <v>1986</v>
      </c>
      <c r="H178" s="233">
        <v>155</v>
      </c>
      <c r="I178" s="234"/>
      <c r="J178" s="235">
        <f>ROUND(I178*H178,2)</f>
        <v>0</v>
      </c>
      <c r="K178" s="231" t="s">
        <v>19</v>
      </c>
      <c r="L178" s="45"/>
      <c r="M178" s="236" t="s">
        <v>19</v>
      </c>
      <c r="N178" s="237" t="s">
        <v>46</v>
      </c>
      <c r="O178" s="85"/>
      <c r="P178" s="238">
        <f>O178*H178</f>
        <v>0</v>
      </c>
      <c r="Q178" s="238">
        <v>0</v>
      </c>
      <c r="R178" s="238">
        <f>Q178*H178</f>
        <v>0</v>
      </c>
      <c r="S178" s="238">
        <v>0</v>
      </c>
      <c r="T178" s="23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0" t="s">
        <v>556</v>
      </c>
      <c r="AT178" s="240" t="s">
        <v>162</v>
      </c>
      <c r="AU178" s="240" t="s">
        <v>84</v>
      </c>
      <c r="AY178" s="18" t="s">
        <v>160</v>
      </c>
      <c r="BE178" s="241">
        <f>IF(N178="základní",J178,0)</f>
        <v>0</v>
      </c>
      <c r="BF178" s="241">
        <f>IF(N178="snížená",J178,0)</f>
        <v>0</v>
      </c>
      <c r="BG178" s="241">
        <f>IF(N178="zákl. přenesená",J178,0)</f>
        <v>0</v>
      </c>
      <c r="BH178" s="241">
        <f>IF(N178="sníž. přenesená",J178,0)</f>
        <v>0</v>
      </c>
      <c r="BI178" s="241">
        <f>IF(N178="nulová",J178,0)</f>
        <v>0</v>
      </c>
      <c r="BJ178" s="18" t="s">
        <v>82</v>
      </c>
      <c r="BK178" s="241">
        <f>ROUND(I178*H178,2)</f>
        <v>0</v>
      </c>
      <c r="BL178" s="18" t="s">
        <v>556</v>
      </c>
      <c r="BM178" s="240" t="s">
        <v>2168</v>
      </c>
    </row>
    <row r="179" s="2" customFormat="1" ht="16.5" customHeight="1">
      <c r="A179" s="39"/>
      <c r="B179" s="40"/>
      <c r="C179" s="229" t="s">
        <v>601</v>
      </c>
      <c r="D179" s="229" t="s">
        <v>162</v>
      </c>
      <c r="E179" s="230" t="s">
        <v>2169</v>
      </c>
      <c r="F179" s="231" t="s">
        <v>2170</v>
      </c>
      <c r="G179" s="232" t="s">
        <v>1986</v>
      </c>
      <c r="H179" s="233">
        <v>350</v>
      </c>
      <c r="I179" s="234"/>
      <c r="J179" s="235">
        <f>ROUND(I179*H179,2)</f>
        <v>0</v>
      </c>
      <c r="K179" s="231" t="s">
        <v>19</v>
      </c>
      <c r="L179" s="45"/>
      <c r="M179" s="236" t="s">
        <v>19</v>
      </c>
      <c r="N179" s="237" t="s">
        <v>46</v>
      </c>
      <c r="O179" s="85"/>
      <c r="P179" s="238">
        <f>O179*H179</f>
        <v>0</v>
      </c>
      <c r="Q179" s="238">
        <v>0</v>
      </c>
      <c r="R179" s="238">
        <f>Q179*H179</f>
        <v>0</v>
      </c>
      <c r="S179" s="238">
        <v>0</v>
      </c>
      <c r="T179" s="23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0" t="s">
        <v>556</v>
      </c>
      <c r="AT179" s="240" t="s">
        <v>162</v>
      </c>
      <c r="AU179" s="240" t="s">
        <v>84</v>
      </c>
      <c r="AY179" s="18" t="s">
        <v>160</v>
      </c>
      <c r="BE179" s="241">
        <f>IF(N179="základní",J179,0)</f>
        <v>0</v>
      </c>
      <c r="BF179" s="241">
        <f>IF(N179="snížená",J179,0)</f>
        <v>0</v>
      </c>
      <c r="BG179" s="241">
        <f>IF(N179="zákl. přenesená",J179,0)</f>
        <v>0</v>
      </c>
      <c r="BH179" s="241">
        <f>IF(N179="sníž. přenesená",J179,0)</f>
        <v>0</v>
      </c>
      <c r="BI179" s="241">
        <f>IF(N179="nulová",J179,0)</f>
        <v>0</v>
      </c>
      <c r="BJ179" s="18" t="s">
        <v>82</v>
      </c>
      <c r="BK179" s="241">
        <f>ROUND(I179*H179,2)</f>
        <v>0</v>
      </c>
      <c r="BL179" s="18" t="s">
        <v>556</v>
      </c>
      <c r="BM179" s="240" t="s">
        <v>2171</v>
      </c>
    </row>
    <row r="180" s="2" customFormat="1" ht="16.5" customHeight="1">
      <c r="A180" s="39"/>
      <c r="B180" s="40"/>
      <c r="C180" s="229" t="s">
        <v>607</v>
      </c>
      <c r="D180" s="229" t="s">
        <v>162</v>
      </c>
      <c r="E180" s="230" t="s">
        <v>2172</v>
      </c>
      <c r="F180" s="231" t="s">
        <v>2173</v>
      </c>
      <c r="G180" s="232" t="s">
        <v>2174</v>
      </c>
      <c r="H180" s="233">
        <v>1</v>
      </c>
      <c r="I180" s="234"/>
      <c r="J180" s="235">
        <f>ROUND(I180*H180,2)</f>
        <v>0</v>
      </c>
      <c r="K180" s="231" t="s">
        <v>19</v>
      </c>
      <c r="L180" s="45"/>
      <c r="M180" s="236" t="s">
        <v>19</v>
      </c>
      <c r="N180" s="237" t="s">
        <v>46</v>
      </c>
      <c r="O180" s="85"/>
      <c r="P180" s="238">
        <f>O180*H180</f>
        <v>0</v>
      </c>
      <c r="Q180" s="238">
        <v>0</v>
      </c>
      <c r="R180" s="238">
        <f>Q180*H180</f>
        <v>0</v>
      </c>
      <c r="S180" s="238">
        <v>0</v>
      </c>
      <c r="T180" s="23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0" t="s">
        <v>556</v>
      </c>
      <c r="AT180" s="240" t="s">
        <v>162</v>
      </c>
      <c r="AU180" s="240" t="s">
        <v>84</v>
      </c>
      <c r="AY180" s="18" t="s">
        <v>160</v>
      </c>
      <c r="BE180" s="241">
        <f>IF(N180="základní",J180,0)</f>
        <v>0</v>
      </c>
      <c r="BF180" s="241">
        <f>IF(N180="snížená",J180,0)</f>
        <v>0</v>
      </c>
      <c r="BG180" s="241">
        <f>IF(N180="zákl. přenesená",J180,0)</f>
        <v>0</v>
      </c>
      <c r="BH180" s="241">
        <f>IF(N180="sníž. přenesená",J180,0)</f>
        <v>0</v>
      </c>
      <c r="BI180" s="241">
        <f>IF(N180="nulová",J180,0)</f>
        <v>0</v>
      </c>
      <c r="BJ180" s="18" t="s">
        <v>82</v>
      </c>
      <c r="BK180" s="241">
        <f>ROUND(I180*H180,2)</f>
        <v>0</v>
      </c>
      <c r="BL180" s="18" t="s">
        <v>556</v>
      </c>
      <c r="BM180" s="240" t="s">
        <v>2175</v>
      </c>
    </row>
    <row r="181" s="2" customFormat="1" ht="16.5" customHeight="1">
      <c r="A181" s="39"/>
      <c r="B181" s="40"/>
      <c r="C181" s="229" t="s">
        <v>612</v>
      </c>
      <c r="D181" s="229" t="s">
        <v>162</v>
      </c>
      <c r="E181" s="230" t="s">
        <v>2176</v>
      </c>
      <c r="F181" s="231" t="s">
        <v>2177</v>
      </c>
      <c r="G181" s="232" t="s">
        <v>206</v>
      </c>
      <c r="H181" s="233">
        <v>255</v>
      </c>
      <c r="I181" s="234"/>
      <c r="J181" s="235">
        <f>ROUND(I181*H181,2)</f>
        <v>0</v>
      </c>
      <c r="K181" s="231" t="s">
        <v>19</v>
      </c>
      <c r="L181" s="45"/>
      <c r="M181" s="236" t="s">
        <v>19</v>
      </c>
      <c r="N181" s="237" t="s">
        <v>46</v>
      </c>
      <c r="O181" s="85"/>
      <c r="P181" s="238">
        <f>O181*H181</f>
        <v>0</v>
      </c>
      <c r="Q181" s="238">
        <v>0</v>
      </c>
      <c r="R181" s="238">
        <f>Q181*H181</f>
        <v>0</v>
      </c>
      <c r="S181" s="238">
        <v>0</v>
      </c>
      <c r="T181" s="23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0" t="s">
        <v>556</v>
      </c>
      <c r="AT181" s="240" t="s">
        <v>162</v>
      </c>
      <c r="AU181" s="240" t="s">
        <v>84</v>
      </c>
      <c r="AY181" s="18" t="s">
        <v>160</v>
      </c>
      <c r="BE181" s="241">
        <f>IF(N181="základní",J181,0)</f>
        <v>0</v>
      </c>
      <c r="BF181" s="241">
        <f>IF(N181="snížená",J181,0)</f>
        <v>0</v>
      </c>
      <c r="BG181" s="241">
        <f>IF(N181="zákl. přenesená",J181,0)</f>
        <v>0</v>
      </c>
      <c r="BH181" s="241">
        <f>IF(N181="sníž. přenesená",J181,0)</f>
        <v>0</v>
      </c>
      <c r="BI181" s="241">
        <f>IF(N181="nulová",J181,0)</f>
        <v>0</v>
      </c>
      <c r="BJ181" s="18" t="s">
        <v>82</v>
      </c>
      <c r="BK181" s="241">
        <f>ROUND(I181*H181,2)</f>
        <v>0</v>
      </c>
      <c r="BL181" s="18" t="s">
        <v>556</v>
      </c>
      <c r="BM181" s="240" t="s">
        <v>2178</v>
      </c>
    </row>
    <row r="182" s="2" customFormat="1" ht="16.5" customHeight="1">
      <c r="A182" s="39"/>
      <c r="B182" s="40"/>
      <c r="C182" s="229" t="s">
        <v>616</v>
      </c>
      <c r="D182" s="229" t="s">
        <v>162</v>
      </c>
      <c r="E182" s="230" t="s">
        <v>2179</v>
      </c>
      <c r="F182" s="231" t="s">
        <v>2180</v>
      </c>
      <c r="G182" s="232" t="s">
        <v>206</v>
      </c>
      <c r="H182" s="233">
        <v>20</v>
      </c>
      <c r="I182" s="234"/>
      <c r="J182" s="235">
        <f>ROUND(I182*H182,2)</f>
        <v>0</v>
      </c>
      <c r="K182" s="231" t="s">
        <v>19</v>
      </c>
      <c r="L182" s="45"/>
      <c r="M182" s="236" t="s">
        <v>19</v>
      </c>
      <c r="N182" s="237" t="s">
        <v>46</v>
      </c>
      <c r="O182" s="85"/>
      <c r="P182" s="238">
        <f>O182*H182</f>
        <v>0</v>
      </c>
      <c r="Q182" s="238">
        <v>0</v>
      </c>
      <c r="R182" s="238">
        <f>Q182*H182</f>
        <v>0</v>
      </c>
      <c r="S182" s="238">
        <v>0</v>
      </c>
      <c r="T182" s="23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0" t="s">
        <v>556</v>
      </c>
      <c r="AT182" s="240" t="s">
        <v>162</v>
      </c>
      <c r="AU182" s="240" t="s">
        <v>84</v>
      </c>
      <c r="AY182" s="18" t="s">
        <v>160</v>
      </c>
      <c r="BE182" s="241">
        <f>IF(N182="základní",J182,0)</f>
        <v>0</v>
      </c>
      <c r="BF182" s="241">
        <f>IF(N182="snížená",J182,0)</f>
        <v>0</v>
      </c>
      <c r="BG182" s="241">
        <f>IF(N182="zákl. přenesená",J182,0)</f>
        <v>0</v>
      </c>
      <c r="BH182" s="241">
        <f>IF(N182="sníž. přenesená",J182,0)</f>
        <v>0</v>
      </c>
      <c r="BI182" s="241">
        <f>IF(N182="nulová",J182,0)</f>
        <v>0</v>
      </c>
      <c r="BJ182" s="18" t="s">
        <v>82</v>
      </c>
      <c r="BK182" s="241">
        <f>ROUND(I182*H182,2)</f>
        <v>0</v>
      </c>
      <c r="BL182" s="18" t="s">
        <v>556</v>
      </c>
      <c r="BM182" s="240" t="s">
        <v>2181</v>
      </c>
    </row>
    <row r="183" s="2" customFormat="1" ht="16.5" customHeight="1">
      <c r="A183" s="39"/>
      <c r="B183" s="40"/>
      <c r="C183" s="229" t="s">
        <v>620</v>
      </c>
      <c r="D183" s="229" t="s">
        <v>162</v>
      </c>
      <c r="E183" s="230" t="s">
        <v>2182</v>
      </c>
      <c r="F183" s="231" t="s">
        <v>2183</v>
      </c>
      <c r="G183" s="232" t="s">
        <v>206</v>
      </c>
      <c r="H183" s="233">
        <v>155</v>
      </c>
      <c r="I183" s="234"/>
      <c r="J183" s="235">
        <f>ROUND(I183*H183,2)</f>
        <v>0</v>
      </c>
      <c r="K183" s="231" t="s">
        <v>19</v>
      </c>
      <c r="L183" s="45"/>
      <c r="M183" s="236" t="s">
        <v>19</v>
      </c>
      <c r="N183" s="237" t="s">
        <v>46</v>
      </c>
      <c r="O183" s="85"/>
      <c r="P183" s="238">
        <f>O183*H183</f>
        <v>0</v>
      </c>
      <c r="Q183" s="238">
        <v>0</v>
      </c>
      <c r="R183" s="238">
        <f>Q183*H183</f>
        <v>0</v>
      </c>
      <c r="S183" s="238">
        <v>0</v>
      </c>
      <c r="T183" s="23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0" t="s">
        <v>556</v>
      </c>
      <c r="AT183" s="240" t="s">
        <v>162</v>
      </c>
      <c r="AU183" s="240" t="s">
        <v>84</v>
      </c>
      <c r="AY183" s="18" t="s">
        <v>160</v>
      </c>
      <c r="BE183" s="241">
        <f>IF(N183="základní",J183,0)</f>
        <v>0</v>
      </c>
      <c r="BF183" s="241">
        <f>IF(N183="snížená",J183,0)</f>
        <v>0</v>
      </c>
      <c r="BG183" s="241">
        <f>IF(N183="zákl. přenesená",J183,0)</f>
        <v>0</v>
      </c>
      <c r="BH183" s="241">
        <f>IF(N183="sníž. přenesená",J183,0)</f>
        <v>0</v>
      </c>
      <c r="BI183" s="241">
        <f>IF(N183="nulová",J183,0)</f>
        <v>0</v>
      </c>
      <c r="BJ183" s="18" t="s">
        <v>82</v>
      </c>
      <c r="BK183" s="241">
        <f>ROUND(I183*H183,2)</f>
        <v>0</v>
      </c>
      <c r="BL183" s="18" t="s">
        <v>556</v>
      </c>
      <c r="BM183" s="240" t="s">
        <v>2184</v>
      </c>
    </row>
    <row r="184" s="2" customFormat="1" ht="16.5" customHeight="1">
      <c r="A184" s="39"/>
      <c r="B184" s="40"/>
      <c r="C184" s="229" t="s">
        <v>624</v>
      </c>
      <c r="D184" s="229" t="s">
        <v>162</v>
      </c>
      <c r="E184" s="230" t="s">
        <v>2185</v>
      </c>
      <c r="F184" s="231" t="s">
        <v>2186</v>
      </c>
      <c r="G184" s="232" t="s">
        <v>1986</v>
      </c>
      <c r="H184" s="233">
        <v>46</v>
      </c>
      <c r="I184" s="234"/>
      <c r="J184" s="235">
        <f>ROUND(I184*H184,2)</f>
        <v>0</v>
      </c>
      <c r="K184" s="231" t="s">
        <v>19</v>
      </c>
      <c r="L184" s="45"/>
      <c r="M184" s="236" t="s">
        <v>19</v>
      </c>
      <c r="N184" s="237" t="s">
        <v>46</v>
      </c>
      <c r="O184" s="85"/>
      <c r="P184" s="238">
        <f>O184*H184</f>
        <v>0</v>
      </c>
      <c r="Q184" s="238">
        <v>0</v>
      </c>
      <c r="R184" s="238">
        <f>Q184*H184</f>
        <v>0</v>
      </c>
      <c r="S184" s="238">
        <v>0</v>
      </c>
      <c r="T184" s="23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0" t="s">
        <v>556</v>
      </c>
      <c r="AT184" s="240" t="s">
        <v>162</v>
      </c>
      <c r="AU184" s="240" t="s">
        <v>84</v>
      </c>
      <c r="AY184" s="18" t="s">
        <v>160</v>
      </c>
      <c r="BE184" s="241">
        <f>IF(N184="základní",J184,0)</f>
        <v>0</v>
      </c>
      <c r="BF184" s="241">
        <f>IF(N184="snížená",J184,0)</f>
        <v>0</v>
      </c>
      <c r="BG184" s="241">
        <f>IF(N184="zákl. přenesená",J184,0)</f>
        <v>0</v>
      </c>
      <c r="BH184" s="241">
        <f>IF(N184="sníž. přenesená",J184,0)</f>
        <v>0</v>
      </c>
      <c r="BI184" s="241">
        <f>IF(N184="nulová",J184,0)</f>
        <v>0</v>
      </c>
      <c r="BJ184" s="18" t="s">
        <v>82</v>
      </c>
      <c r="BK184" s="241">
        <f>ROUND(I184*H184,2)</f>
        <v>0</v>
      </c>
      <c r="BL184" s="18" t="s">
        <v>556</v>
      </c>
      <c r="BM184" s="240" t="s">
        <v>2187</v>
      </c>
    </row>
    <row r="185" s="2" customFormat="1" ht="16.5" customHeight="1">
      <c r="A185" s="39"/>
      <c r="B185" s="40"/>
      <c r="C185" s="229" t="s">
        <v>629</v>
      </c>
      <c r="D185" s="229" t="s">
        <v>162</v>
      </c>
      <c r="E185" s="230" t="s">
        <v>2188</v>
      </c>
      <c r="F185" s="231" t="s">
        <v>2189</v>
      </c>
      <c r="G185" s="232" t="s">
        <v>1986</v>
      </c>
      <c r="H185" s="233">
        <v>50</v>
      </c>
      <c r="I185" s="234"/>
      <c r="J185" s="235">
        <f>ROUND(I185*H185,2)</f>
        <v>0</v>
      </c>
      <c r="K185" s="231" t="s">
        <v>19</v>
      </c>
      <c r="L185" s="45"/>
      <c r="M185" s="236" t="s">
        <v>19</v>
      </c>
      <c r="N185" s="237" t="s">
        <v>46</v>
      </c>
      <c r="O185" s="85"/>
      <c r="P185" s="238">
        <f>O185*H185</f>
        <v>0</v>
      </c>
      <c r="Q185" s="238">
        <v>0</v>
      </c>
      <c r="R185" s="238">
        <f>Q185*H185</f>
        <v>0</v>
      </c>
      <c r="S185" s="238">
        <v>0</v>
      </c>
      <c r="T185" s="23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0" t="s">
        <v>556</v>
      </c>
      <c r="AT185" s="240" t="s">
        <v>162</v>
      </c>
      <c r="AU185" s="240" t="s">
        <v>84</v>
      </c>
      <c r="AY185" s="18" t="s">
        <v>160</v>
      </c>
      <c r="BE185" s="241">
        <f>IF(N185="základní",J185,0)</f>
        <v>0</v>
      </c>
      <c r="BF185" s="241">
        <f>IF(N185="snížená",J185,0)</f>
        <v>0</v>
      </c>
      <c r="BG185" s="241">
        <f>IF(N185="zákl. přenesená",J185,0)</f>
        <v>0</v>
      </c>
      <c r="BH185" s="241">
        <f>IF(N185="sníž. přenesená",J185,0)</f>
        <v>0</v>
      </c>
      <c r="BI185" s="241">
        <f>IF(N185="nulová",J185,0)</f>
        <v>0</v>
      </c>
      <c r="BJ185" s="18" t="s">
        <v>82</v>
      </c>
      <c r="BK185" s="241">
        <f>ROUND(I185*H185,2)</f>
        <v>0</v>
      </c>
      <c r="BL185" s="18" t="s">
        <v>556</v>
      </c>
      <c r="BM185" s="240" t="s">
        <v>2190</v>
      </c>
    </row>
    <row r="186" s="2" customFormat="1" ht="16.5" customHeight="1">
      <c r="A186" s="39"/>
      <c r="B186" s="40"/>
      <c r="C186" s="229" t="s">
        <v>633</v>
      </c>
      <c r="D186" s="229" t="s">
        <v>162</v>
      </c>
      <c r="E186" s="230" t="s">
        <v>2191</v>
      </c>
      <c r="F186" s="231" t="s">
        <v>2192</v>
      </c>
      <c r="G186" s="232" t="s">
        <v>1986</v>
      </c>
      <c r="H186" s="233">
        <v>55</v>
      </c>
      <c r="I186" s="234"/>
      <c r="J186" s="235">
        <f>ROUND(I186*H186,2)</f>
        <v>0</v>
      </c>
      <c r="K186" s="231" t="s">
        <v>19</v>
      </c>
      <c r="L186" s="45"/>
      <c r="M186" s="236" t="s">
        <v>19</v>
      </c>
      <c r="N186" s="237" t="s">
        <v>46</v>
      </c>
      <c r="O186" s="85"/>
      <c r="P186" s="238">
        <f>O186*H186</f>
        <v>0</v>
      </c>
      <c r="Q186" s="238">
        <v>0</v>
      </c>
      <c r="R186" s="238">
        <f>Q186*H186</f>
        <v>0</v>
      </c>
      <c r="S186" s="238">
        <v>0</v>
      </c>
      <c r="T186" s="23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0" t="s">
        <v>556</v>
      </c>
      <c r="AT186" s="240" t="s">
        <v>162</v>
      </c>
      <c r="AU186" s="240" t="s">
        <v>84</v>
      </c>
      <c r="AY186" s="18" t="s">
        <v>160</v>
      </c>
      <c r="BE186" s="241">
        <f>IF(N186="základní",J186,0)</f>
        <v>0</v>
      </c>
      <c r="BF186" s="241">
        <f>IF(N186="snížená",J186,0)</f>
        <v>0</v>
      </c>
      <c r="BG186" s="241">
        <f>IF(N186="zákl. přenesená",J186,0)</f>
        <v>0</v>
      </c>
      <c r="BH186" s="241">
        <f>IF(N186="sníž. přenesená",J186,0)</f>
        <v>0</v>
      </c>
      <c r="BI186" s="241">
        <f>IF(N186="nulová",J186,0)</f>
        <v>0</v>
      </c>
      <c r="BJ186" s="18" t="s">
        <v>82</v>
      </c>
      <c r="BK186" s="241">
        <f>ROUND(I186*H186,2)</f>
        <v>0</v>
      </c>
      <c r="BL186" s="18" t="s">
        <v>556</v>
      </c>
      <c r="BM186" s="240" t="s">
        <v>2193</v>
      </c>
    </row>
    <row r="187" s="2" customFormat="1" ht="16.5" customHeight="1">
      <c r="A187" s="39"/>
      <c r="B187" s="40"/>
      <c r="C187" s="229" t="s">
        <v>639</v>
      </c>
      <c r="D187" s="229" t="s">
        <v>162</v>
      </c>
      <c r="E187" s="230" t="s">
        <v>2194</v>
      </c>
      <c r="F187" s="231" t="s">
        <v>2195</v>
      </c>
      <c r="G187" s="232" t="s">
        <v>1986</v>
      </c>
      <c r="H187" s="233">
        <v>6</v>
      </c>
      <c r="I187" s="234"/>
      <c r="J187" s="235">
        <f>ROUND(I187*H187,2)</f>
        <v>0</v>
      </c>
      <c r="K187" s="231" t="s">
        <v>19</v>
      </c>
      <c r="L187" s="45"/>
      <c r="M187" s="236" t="s">
        <v>19</v>
      </c>
      <c r="N187" s="237" t="s">
        <v>46</v>
      </c>
      <c r="O187" s="85"/>
      <c r="P187" s="238">
        <f>O187*H187</f>
        <v>0</v>
      </c>
      <c r="Q187" s="238">
        <v>0</v>
      </c>
      <c r="R187" s="238">
        <f>Q187*H187</f>
        <v>0</v>
      </c>
      <c r="S187" s="238">
        <v>0</v>
      </c>
      <c r="T187" s="23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0" t="s">
        <v>556</v>
      </c>
      <c r="AT187" s="240" t="s">
        <v>162</v>
      </c>
      <c r="AU187" s="240" t="s">
        <v>84</v>
      </c>
      <c r="AY187" s="18" t="s">
        <v>160</v>
      </c>
      <c r="BE187" s="241">
        <f>IF(N187="základní",J187,0)</f>
        <v>0</v>
      </c>
      <c r="BF187" s="241">
        <f>IF(N187="snížená",J187,0)</f>
        <v>0</v>
      </c>
      <c r="BG187" s="241">
        <f>IF(N187="zákl. přenesená",J187,0)</f>
        <v>0</v>
      </c>
      <c r="BH187" s="241">
        <f>IF(N187="sníž. přenesená",J187,0)</f>
        <v>0</v>
      </c>
      <c r="BI187" s="241">
        <f>IF(N187="nulová",J187,0)</f>
        <v>0</v>
      </c>
      <c r="BJ187" s="18" t="s">
        <v>82</v>
      </c>
      <c r="BK187" s="241">
        <f>ROUND(I187*H187,2)</f>
        <v>0</v>
      </c>
      <c r="BL187" s="18" t="s">
        <v>556</v>
      </c>
      <c r="BM187" s="240" t="s">
        <v>2196</v>
      </c>
    </row>
    <row r="188" s="2" customFormat="1" ht="16.5" customHeight="1">
      <c r="A188" s="39"/>
      <c r="B188" s="40"/>
      <c r="C188" s="229" t="s">
        <v>647</v>
      </c>
      <c r="D188" s="229" t="s">
        <v>162</v>
      </c>
      <c r="E188" s="230" t="s">
        <v>2197</v>
      </c>
      <c r="F188" s="231" t="s">
        <v>2198</v>
      </c>
      <c r="G188" s="232" t="s">
        <v>206</v>
      </c>
      <c r="H188" s="233">
        <v>90</v>
      </c>
      <c r="I188" s="234"/>
      <c r="J188" s="235">
        <f>ROUND(I188*H188,2)</f>
        <v>0</v>
      </c>
      <c r="K188" s="231" t="s">
        <v>19</v>
      </c>
      <c r="L188" s="45"/>
      <c r="M188" s="236" t="s">
        <v>19</v>
      </c>
      <c r="N188" s="237" t="s">
        <v>46</v>
      </c>
      <c r="O188" s="85"/>
      <c r="P188" s="238">
        <f>O188*H188</f>
        <v>0</v>
      </c>
      <c r="Q188" s="238">
        <v>0</v>
      </c>
      <c r="R188" s="238">
        <f>Q188*H188</f>
        <v>0</v>
      </c>
      <c r="S188" s="238">
        <v>0</v>
      </c>
      <c r="T188" s="23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0" t="s">
        <v>556</v>
      </c>
      <c r="AT188" s="240" t="s">
        <v>162</v>
      </c>
      <c r="AU188" s="240" t="s">
        <v>84</v>
      </c>
      <c r="AY188" s="18" t="s">
        <v>160</v>
      </c>
      <c r="BE188" s="241">
        <f>IF(N188="základní",J188,0)</f>
        <v>0</v>
      </c>
      <c r="BF188" s="241">
        <f>IF(N188="snížená",J188,0)</f>
        <v>0</v>
      </c>
      <c r="BG188" s="241">
        <f>IF(N188="zákl. přenesená",J188,0)</f>
        <v>0</v>
      </c>
      <c r="BH188" s="241">
        <f>IF(N188="sníž. přenesená",J188,0)</f>
        <v>0</v>
      </c>
      <c r="BI188" s="241">
        <f>IF(N188="nulová",J188,0)</f>
        <v>0</v>
      </c>
      <c r="BJ188" s="18" t="s">
        <v>82</v>
      </c>
      <c r="BK188" s="241">
        <f>ROUND(I188*H188,2)</f>
        <v>0</v>
      </c>
      <c r="BL188" s="18" t="s">
        <v>556</v>
      </c>
      <c r="BM188" s="240" t="s">
        <v>2199</v>
      </c>
    </row>
    <row r="189" s="2" customFormat="1" ht="16.5" customHeight="1">
      <c r="A189" s="39"/>
      <c r="B189" s="40"/>
      <c r="C189" s="229" t="s">
        <v>652</v>
      </c>
      <c r="D189" s="229" t="s">
        <v>162</v>
      </c>
      <c r="E189" s="230" t="s">
        <v>2200</v>
      </c>
      <c r="F189" s="231" t="s">
        <v>2201</v>
      </c>
      <c r="G189" s="232" t="s">
        <v>206</v>
      </c>
      <c r="H189" s="233">
        <v>90</v>
      </c>
      <c r="I189" s="234"/>
      <c r="J189" s="235">
        <f>ROUND(I189*H189,2)</f>
        <v>0</v>
      </c>
      <c r="K189" s="231" t="s">
        <v>19</v>
      </c>
      <c r="L189" s="45"/>
      <c r="M189" s="236" t="s">
        <v>19</v>
      </c>
      <c r="N189" s="237" t="s">
        <v>46</v>
      </c>
      <c r="O189" s="85"/>
      <c r="P189" s="238">
        <f>O189*H189</f>
        <v>0</v>
      </c>
      <c r="Q189" s="238">
        <v>0</v>
      </c>
      <c r="R189" s="238">
        <f>Q189*H189</f>
        <v>0</v>
      </c>
      <c r="S189" s="238">
        <v>0</v>
      </c>
      <c r="T189" s="23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0" t="s">
        <v>556</v>
      </c>
      <c r="AT189" s="240" t="s">
        <v>162</v>
      </c>
      <c r="AU189" s="240" t="s">
        <v>84</v>
      </c>
      <c r="AY189" s="18" t="s">
        <v>160</v>
      </c>
      <c r="BE189" s="241">
        <f>IF(N189="základní",J189,0)</f>
        <v>0</v>
      </c>
      <c r="BF189" s="241">
        <f>IF(N189="snížená",J189,0)</f>
        <v>0</v>
      </c>
      <c r="BG189" s="241">
        <f>IF(N189="zákl. přenesená",J189,0)</f>
        <v>0</v>
      </c>
      <c r="BH189" s="241">
        <f>IF(N189="sníž. přenesená",J189,0)</f>
        <v>0</v>
      </c>
      <c r="BI189" s="241">
        <f>IF(N189="nulová",J189,0)</f>
        <v>0</v>
      </c>
      <c r="BJ189" s="18" t="s">
        <v>82</v>
      </c>
      <c r="BK189" s="241">
        <f>ROUND(I189*H189,2)</f>
        <v>0</v>
      </c>
      <c r="BL189" s="18" t="s">
        <v>556</v>
      </c>
      <c r="BM189" s="240" t="s">
        <v>2202</v>
      </c>
    </row>
    <row r="190" s="2" customFormat="1" ht="16.5" customHeight="1">
      <c r="A190" s="39"/>
      <c r="B190" s="40"/>
      <c r="C190" s="229" t="s">
        <v>660</v>
      </c>
      <c r="D190" s="229" t="s">
        <v>162</v>
      </c>
      <c r="E190" s="230" t="s">
        <v>2203</v>
      </c>
      <c r="F190" s="231" t="s">
        <v>2204</v>
      </c>
      <c r="G190" s="232" t="s">
        <v>206</v>
      </c>
      <c r="H190" s="233">
        <v>85</v>
      </c>
      <c r="I190" s="234"/>
      <c r="J190" s="235">
        <f>ROUND(I190*H190,2)</f>
        <v>0</v>
      </c>
      <c r="K190" s="231" t="s">
        <v>19</v>
      </c>
      <c r="L190" s="45"/>
      <c r="M190" s="236" t="s">
        <v>19</v>
      </c>
      <c r="N190" s="237" t="s">
        <v>46</v>
      </c>
      <c r="O190" s="85"/>
      <c r="P190" s="238">
        <f>O190*H190</f>
        <v>0</v>
      </c>
      <c r="Q190" s="238">
        <v>0</v>
      </c>
      <c r="R190" s="238">
        <f>Q190*H190</f>
        <v>0</v>
      </c>
      <c r="S190" s="238">
        <v>0</v>
      </c>
      <c r="T190" s="23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0" t="s">
        <v>556</v>
      </c>
      <c r="AT190" s="240" t="s">
        <v>162</v>
      </c>
      <c r="AU190" s="240" t="s">
        <v>84</v>
      </c>
      <c r="AY190" s="18" t="s">
        <v>160</v>
      </c>
      <c r="BE190" s="241">
        <f>IF(N190="základní",J190,0)</f>
        <v>0</v>
      </c>
      <c r="BF190" s="241">
        <f>IF(N190="snížená",J190,0)</f>
        <v>0</v>
      </c>
      <c r="BG190" s="241">
        <f>IF(N190="zákl. přenesená",J190,0)</f>
        <v>0</v>
      </c>
      <c r="BH190" s="241">
        <f>IF(N190="sníž. přenesená",J190,0)</f>
        <v>0</v>
      </c>
      <c r="BI190" s="241">
        <f>IF(N190="nulová",J190,0)</f>
        <v>0</v>
      </c>
      <c r="BJ190" s="18" t="s">
        <v>82</v>
      </c>
      <c r="BK190" s="241">
        <f>ROUND(I190*H190,2)</f>
        <v>0</v>
      </c>
      <c r="BL190" s="18" t="s">
        <v>556</v>
      </c>
      <c r="BM190" s="240" t="s">
        <v>2205</v>
      </c>
    </row>
    <row r="191" s="2" customFormat="1" ht="16.5" customHeight="1">
      <c r="A191" s="39"/>
      <c r="B191" s="40"/>
      <c r="C191" s="229" t="s">
        <v>666</v>
      </c>
      <c r="D191" s="229" t="s">
        <v>162</v>
      </c>
      <c r="E191" s="230" t="s">
        <v>2191</v>
      </c>
      <c r="F191" s="231" t="s">
        <v>2192</v>
      </c>
      <c r="G191" s="232" t="s">
        <v>1986</v>
      </c>
      <c r="H191" s="233">
        <v>25</v>
      </c>
      <c r="I191" s="234"/>
      <c r="J191" s="235">
        <f>ROUND(I191*H191,2)</f>
        <v>0</v>
      </c>
      <c r="K191" s="231" t="s">
        <v>19</v>
      </c>
      <c r="L191" s="45"/>
      <c r="M191" s="236" t="s">
        <v>19</v>
      </c>
      <c r="N191" s="237" t="s">
        <v>46</v>
      </c>
      <c r="O191" s="85"/>
      <c r="P191" s="238">
        <f>O191*H191</f>
        <v>0</v>
      </c>
      <c r="Q191" s="238">
        <v>0</v>
      </c>
      <c r="R191" s="238">
        <f>Q191*H191</f>
        <v>0</v>
      </c>
      <c r="S191" s="238">
        <v>0</v>
      </c>
      <c r="T191" s="23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0" t="s">
        <v>556</v>
      </c>
      <c r="AT191" s="240" t="s">
        <v>162</v>
      </c>
      <c r="AU191" s="240" t="s">
        <v>84</v>
      </c>
      <c r="AY191" s="18" t="s">
        <v>160</v>
      </c>
      <c r="BE191" s="241">
        <f>IF(N191="základní",J191,0)</f>
        <v>0</v>
      </c>
      <c r="BF191" s="241">
        <f>IF(N191="snížená",J191,0)</f>
        <v>0</v>
      </c>
      <c r="BG191" s="241">
        <f>IF(N191="zákl. přenesená",J191,0)</f>
        <v>0</v>
      </c>
      <c r="BH191" s="241">
        <f>IF(N191="sníž. přenesená",J191,0)</f>
        <v>0</v>
      </c>
      <c r="BI191" s="241">
        <f>IF(N191="nulová",J191,0)</f>
        <v>0</v>
      </c>
      <c r="BJ191" s="18" t="s">
        <v>82</v>
      </c>
      <c r="BK191" s="241">
        <f>ROUND(I191*H191,2)</f>
        <v>0</v>
      </c>
      <c r="BL191" s="18" t="s">
        <v>556</v>
      </c>
      <c r="BM191" s="240" t="s">
        <v>2206</v>
      </c>
    </row>
    <row r="192" s="2" customFormat="1" ht="16.5" customHeight="1">
      <c r="A192" s="39"/>
      <c r="B192" s="40"/>
      <c r="C192" s="229" t="s">
        <v>671</v>
      </c>
      <c r="D192" s="229" t="s">
        <v>162</v>
      </c>
      <c r="E192" s="230" t="s">
        <v>2207</v>
      </c>
      <c r="F192" s="231" t="s">
        <v>2208</v>
      </c>
      <c r="G192" s="232" t="s">
        <v>1986</v>
      </c>
      <c r="H192" s="233">
        <v>15</v>
      </c>
      <c r="I192" s="234"/>
      <c r="J192" s="235">
        <f>ROUND(I192*H192,2)</f>
        <v>0</v>
      </c>
      <c r="K192" s="231" t="s">
        <v>19</v>
      </c>
      <c r="L192" s="45"/>
      <c r="M192" s="236" t="s">
        <v>19</v>
      </c>
      <c r="N192" s="237" t="s">
        <v>46</v>
      </c>
      <c r="O192" s="85"/>
      <c r="P192" s="238">
        <f>O192*H192</f>
        <v>0</v>
      </c>
      <c r="Q192" s="238">
        <v>0</v>
      </c>
      <c r="R192" s="238">
        <f>Q192*H192</f>
        <v>0</v>
      </c>
      <c r="S192" s="238">
        <v>0</v>
      </c>
      <c r="T192" s="23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0" t="s">
        <v>556</v>
      </c>
      <c r="AT192" s="240" t="s">
        <v>162</v>
      </c>
      <c r="AU192" s="240" t="s">
        <v>84</v>
      </c>
      <c r="AY192" s="18" t="s">
        <v>160</v>
      </c>
      <c r="BE192" s="241">
        <f>IF(N192="základní",J192,0)</f>
        <v>0</v>
      </c>
      <c r="BF192" s="241">
        <f>IF(N192="snížená",J192,0)</f>
        <v>0</v>
      </c>
      <c r="BG192" s="241">
        <f>IF(N192="zákl. přenesená",J192,0)</f>
        <v>0</v>
      </c>
      <c r="BH192" s="241">
        <f>IF(N192="sníž. přenesená",J192,0)</f>
        <v>0</v>
      </c>
      <c r="BI192" s="241">
        <f>IF(N192="nulová",J192,0)</f>
        <v>0</v>
      </c>
      <c r="BJ192" s="18" t="s">
        <v>82</v>
      </c>
      <c r="BK192" s="241">
        <f>ROUND(I192*H192,2)</f>
        <v>0</v>
      </c>
      <c r="BL192" s="18" t="s">
        <v>556</v>
      </c>
      <c r="BM192" s="240" t="s">
        <v>2209</v>
      </c>
    </row>
    <row r="193" s="2" customFormat="1" ht="16.5" customHeight="1">
      <c r="A193" s="39"/>
      <c r="B193" s="40"/>
      <c r="C193" s="229" t="s">
        <v>681</v>
      </c>
      <c r="D193" s="229" t="s">
        <v>162</v>
      </c>
      <c r="E193" s="230" t="s">
        <v>2210</v>
      </c>
      <c r="F193" s="231" t="s">
        <v>2211</v>
      </c>
      <c r="G193" s="232" t="s">
        <v>1986</v>
      </c>
      <c r="H193" s="233">
        <v>32</v>
      </c>
      <c r="I193" s="234"/>
      <c r="J193" s="235">
        <f>ROUND(I193*H193,2)</f>
        <v>0</v>
      </c>
      <c r="K193" s="231" t="s">
        <v>19</v>
      </c>
      <c r="L193" s="45"/>
      <c r="M193" s="236" t="s">
        <v>19</v>
      </c>
      <c r="N193" s="237" t="s">
        <v>46</v>
      </c>
      <c r="O193" s="85"/>
      <c r="P193" s="238">
        <f>O193*H193</f>
        <v>0</v>
      </c>
      <c r="Q193" s="238">
        <v>0</v>
      </c>
      <c r="R193" s="238">
        <f>Q193*H193</f>
        <v>0</v>
      </c>
      <c r="S193" s="238">
        <v>0</v>
      </c>
      <c r="T193" s="23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0" t="s">
        <v>556</v>
      </c>
      <c r="AT193" s="240" t="s">
        <v>162</v>
      </c>
      <c r="AU193" s="240" t="s">
        <v>84</v>
      </c>
      <c r="AY193" s="18" t="s">
        <v>160</v>
      </c>
      <c r="BE193" s="241">
        <f>IF(N193="základní",J193,0)</f>
        <v>0</v>
      </c>
      <c r="BF193" s="241">
        <f>IF(N193="snížená",J193,0)</f>
        <v>0</v>
      </c>
      <c r="BG193" s="241">
        <f>IF(N193="zákl. přenesená",J193,0)</f>
        <v>0</v>
      </c>
      <c r="BH193" s="241">
        <f>IF(N193="sníž. přenesená",J193,0)</f>
        <v>0</v>
      </c>
      <c r="BI193" s="241">
        <f>IF(N193="nulová",J193,0)</f>
        <v>0</v>
      </c>
      <c r="BJ193" s="18" t="s">
        <v>82</v>
      </c>
      <c r="BK193" s="241">
        <f>ROUND(I193*H193,2)</f>
        <v>0</v>
      </c>
      <c r="BL193" s="18" t="s">
        <v>556</v>
      </c>
      <c r="BM193" s="240" t="s">
        <v>2212</v>
      </c>
    </row>
    <row r="194" s="2" customFormat="1" ht="16.5" customHeight="1">
      <c r="A194" s="39"/>
      <c r="B194" s="40"/>
      <c r="C194" s="229" t="s">
        <v>686</v>
      </c>
      <c r="D194" s="229" t="s">
        <v>162</v>
      </c>
      <c r="E194" s="230" t="s">
        <v>2213</v>
      </c>
      <c r="F194" s="231" t="s">
        <v>2214</v>
      </c>
      <c r="G194" s="232" t="s">
        <v>1986</v>
      </c>
      <c r="H194" s="233">
        <v>25</v>
      </c>
      <c r="I194" s="234"/>
      <c r="J194" s="235">
        <f>ROUND(I194*H194,2)</f>
        <v>0</v>
      </c>
      <c r="K194" s="231" t="s">
        <v>19</v>
      </c>
      <c r="L194" s="45"/>
      <c r="M194" s="236" t="s">
        <v>19</v>
      </c>
      <c r="N194" s="237" t="s">
        <v>46</v>
      </c>
      <c r="O194" s="85"/>
      <c r="P194" s="238">
        <f>O194*H194</f>
        <v>0</v>
      </c>
      <c r="Q194" s="238">
        <v>0</v>
      </c>
      <c r="R194" s="238">
        <f>Q194*H194</f>
        <v>0</v>
      </c>
      <c r="S194" s="238">
        <v>0</v>
      </c>
      <c r="T194" s="23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0" t="s">
        <v>556</v>
      </c>
      <c r="AT194" s="240" t="s">
        <v>162</v>
      </c>
      <c r="AU194" s="240" t="s">
        <v>84</v>
      </c>
      <c r="AY194" s="18" t="s">
        <v>160</v>
      </c>
      <c r="BE194" s="241">
        <f>IF(N194="základní",J194,0)</f>
        <v>0</v>
      </c>
      <c r="BF194" s="241">
        <f>IF(N194="snížená",J194,0)</f>
        <v>0</v>
      </c>
      <c r="BG194" s="241">
        <f>IF(N194="zákl. přenesená",J194,0)</f>
        <v>0</v>
      </c>
      <c r="BH194" s="241">
        <f>IF(N194="sníž. přenesená",J194,0)</f>
        <v>0</v>
      </c>
      <c r="BI194" s="241">
        <f>IF(N194="nulová",J194,0)</f>
        <v>0</v>
      </c>
      <c r="BJ194" s="18" t="s">
        <v>82</v>
      </c>
      <c r="BK194" s="241">
        <f>ROUND(I194*H194,2)</f>
        <v>0</v>
      </c>
      <c r="BL194" s="18" t="s">
        <v>556</v>
      </c>
      <c r="BM194" s="240" t="s">
        <v>2215</v>
      </c>
    </row>
    <row r="195" s="2" customFormat="1" ht="16.5" customHeight="1">
      <c r="A195" s="39"/>
      <c r="B195" s="40"/>
      <c r="C195" s="229" t="s">
        <v>697</v>
      </c>
      <c r="D195" s="229" t="s">
        <v>162</v>
      </c>
      <c r="E195" s="230" t="s">
        <v>2216</v>
      </c>
      <c r="F195" s="231" t="s">
        <v>2217</v>
      </c>
      <c r="G195" s="232" t="s">
        <v>1986</v>
      </c>
      <c r="H195" s="233">
        <v>25</v>
      </c>
      <c r="I195" s="234"/>
      <c r="J195" s="235">
        <f>ROUND(I195*H195,2)</f>
        <v>0</v>
      </c>
      <c r="K195" s="231" t="s">
        <v>19</v>
      </c>
      <c r="L195" s="45"/>
      <c r="M195" s="236" t="s">
        <v>19</v>
      </c>
      <c r="N195" s="237" t="s">
        <v>46</v>
      </c>
      <c r="O195" s="85"/>
      <c r="P195" s="238">
        <f>O195*H195</f>
        <v>0</v>
      </c>
      <c r="Q195" s="238">
        <v>0</v>
      </c>
      <c r="R195" s="238">
        <f>Q195*H195</f>
        <v>0</v>
      </c>
      <c r="S195" s="238">
        <v>0</v>
      </c>
      <c r="T195" s="23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0" t="s">
        <v>556</v>
      </c>
      <c r="AT195" s="240" t="s">
        <v>162</v>
      </c>
      <c r="AU195" s="240" t="s">
        <v>84</v>
      </c>
      <c r="AY195" s="18" t="s">
        <v>160</v>
      </c>
      <c r="BE195" s="241">
        <f>IF(N195="základní",J195,0)</f>
        <v>0</v>
      </c>
      <c r="BF195" s="241">
        <f>IF(N195="snížená",J195,0)</f>
        <v>0</v>
      </c>
      <c r="BG195" s="241">
        <f>IF(N195="zákl. přenesená",J195,0)</f>
        <v>0</v>
      </c>
      <c r="BH195" s="241">
        <f>IF(N195="sníž. přenesená",J195,0)</f>
        <v>0</v>
      </c>
      <c r="BI195" s="241">
        <f>IF(N195="nulová",J195,0)</f>
        <v>0</v>
      </c>
      <c r="BJ195" s="18" t="s">
        <v>82</v>
      </c>
      <c r="BK195" s="241">
        <f>ROUND(I195*H195,2)</f>
        <v>0</v>
      </c>
      <c r="BL195" s="18" t="s">
        <v>556</v>
      </c>
      <c r="BM195" s="240" t="s">
        <v>2218</v>
      </c>
    </row>
    <row r="196" s="2" customFormat="1" ht="16.5" customHeight="1">
      <c r="A196" s="39"/>
      <c r="B196" s="40"/>
      <c r="C196" s="229" t="s">
        <v>705</v>
      </c>
      <c r="D196" s="229" t="s">
        <v>162</v>
      </c>
      <c r="E196" s="230" t="s">
        <v>2219</v>
      </c>
      <c r="F196" s="231" t="s">
        <v>2220</v>
      </c>
      <c r="G196" s="232" t="s">
        <v>1986</v>
      </c>
      <c r="H196" s="233">
        <v>25</v>
      </c>
      <c r="I196" s="234"/>
      <c r="J196" s="235">
        <f>ROUND(I196*H196,2)</f>
        <v>0</v>
      </c>
      <c r="K196" s="231" t="s">
        <v>19</v>
      </c>
      <c r="L196" s="45"/>
      <c r="M196" s="236" t="s">
        <v>19</v>
      </c>
      <c r="N196" s="237" t="s">
        <v>46</v>
      </c>
      <c r="O196" s="85"/>
      <c r="P196" s="238">
        <f>O196*H196</f>
        <v>0</v>
      </c>
      <c r="Q196" s="238">
        <v>0</v>
      </c>
      <c r="R196" s="238">
        <f>Q196*H196</f>
        <v>0</v>
      </c>
      <c r="S196" s="238">
        <v>0</v>
      </c>
      <c r="T196" s="23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0" t="s">
        <v>556</v>
      </c>
      <c r="AT196" s="240" t="s">
        <v>162</v>
      </c>
      <c r="AU196" s="240" t="s">
        <v>84</v>
      </c>
      <c r="AY196" s="18" t="s">
        <v>160</v>
      </c>
      <c r="BE196" s="241">
        <f>IF(N196="základní",J196,0)</f>
        <v>0</v>
      </c>
      <c r="BF196" s="241">
        <f>IF(N196="snížená",J196,0)</f>
        <v>0</v>
      </c>
      <c r="BG196" s="241">
        <f>IF(N196="zákl. přenesená",J196,0)</f>
        <v>0</v>
      </c>
      <c r="BH196" s="241">
        <f>IF(N196="sníž. přenesená",J196,0)</f>
        <v>0</v>
      </c>
      <c r="BI196" s="241">
        <f>IF(N196="nulová",J196,0)</f>
        <v>0</v>
      </c>
      <c r="BJ196" s="18" t="s">
        <v>82</v>
      </c>
      <c r="BK196" s="241">
        <f>ROUND(I196*H196,2)</f>
        <v>0</v>
      </c>
      <c r="BL196" s="18" t="s">
        <v>556</v>
      </c>
      <c r="BM196" s="240" t="s">
        <v>2221</v>
      </c>
    </row>
    <row r="197" s="2" customFormat="1" ht="16.5" customHeight="1">
      <c r="A197" s="39"/>
      <c r="B197" s="40"/>
      <c r="C197" s="229" t="s">
        <v>710</v>
      </c>
      <c r="D197" s="229" t="s">
        <v>162</v>
      </c>
      <c r="E197" s="230" t="s">
        <v>2222</v>
      </c>
      <c r="F197" s="231" t="s">
        <v>2223</v>
      </c>
      <c r="G197" s="232" t="s">
        <v>1986</v>
      </c>
      <c r="H197" s="233">
        <v>5</v>
      </c>
      <c r="I197" s="234"/>
      <c r="J197" s="235">
        <f>ROUND(I197*H197,2)</f>
        <v>0</v>
      </c>
      <c r="K197" s="231" t="s">
        <v>19</v>
      </c>
      <c r="L197" s="45"/>
      <c r="M197" s="236" t="s">
        <v>19</v>
      </c>
      <c r="N197" s="237" t="s">
        <v>46</v>
      </c>
      <c r="O197" s="85"/>
      <c r="P197" s="238">
        <f>O197*H197</f>
        <v>0</v>
      </c>
      <c r="Q197" s="238">
        <v>0</v>
      </c>
      <c r="R197" s="238">
        <f>Q197*H197</f>
        <v>0</v>
      </c>
      <c r="S197" s="238">
        <v>0</v>
      </c>
      <c r="T197" s="23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0" t="s">
        <v>556</v>
      </c>
      <c r="AT197" s="240" t="s">
        <v>162</v>
      </c>
      <c r="AU197" s="240" t="s">
        <v>84</v>
      </c>
      <c r="AY197" s="18" t="s">
        <v>160</v>
      </c>
      <c r="BE197" s="241">
        <f>IF(N197="základní",J197,0)</f>
        <v>0</v>
      </c>
      <c r="BF197" s="241">
        <f>IF(N197="snížená",J197,0)</f>
        <v>0</v>
      </c>
      <c r="BG197" s="241">
        <f>IF(N197="zákl. přenesená",J197,0)</f>
        <v>0</v>
      </c>
      <c r="BH197" s="241">
        <f>IF(N197="sníž. přenesená",J197,0)</f>
        <v>0</v>
      </c>
      <c r="BI197" s="241">
        <f>IF(N197="nulová",J197,0)</f>
        <v>0</v>
      </c>
      <c r="BJ197" s="18" t="s">
        <v>82</v>
      </c>
      <c r="BK197" s="241">
        <f>ROUND(I197*H197,2)</f>
        <v>0</v>
      </c>
      <c r="BL197" s="18" t="s">
        <v>556</v>
      </c>
      <c r="BM197" s="240" t="s">
        <v>2224</v>
      </c>
    </row>
    <row r="198" s="12" customFormat="1" ht="22.8" customHeight="1">
      <c r="A198" s="12"/>
      <c r="B198" s="213"/>
      <c r="C198" s="214"/>
      <c r="D198" s="215" t="s">
        <v>74</v>
      </c>
      <c r="E198" s="227" t="s">
        <v>1866</v>
      </c>
      <c r="F198" s="227" t="s">
        <v>2225</v>
      </c>
      <c r="G198" s="214"/>
      <c r="H198" s="214"/>
      <c r="I198" s="217"/>
      <c r="J198" s="228">
        <f>BK198</f>
        <v>0</v>
      </c>
      <c r="K198" s="214"/>
      <c r="L198" s="219"/>
      <c r="M198" s="220"/>
      <c r="N198" s="221"/>
      <c r="O198" s="221"/>
      <c r="P198" s="222">
        <f>SUM(P199:P209)</f>
        <v>0</v>
      </c>
      <c r="Q198" s="221"/>
      <c r="R198" s="222">
        <f>SUM(R199:R209)</f>
        <v>0</v>
      </c>
      <c r="S198" s="221"/>
      <c r="T198" s="223">
        <f>SUM(T199:T209)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24" t="s">
        <v>82</v>
      </c>
      <c r="AT198" s="225" t="s">
        <v>74</v>
      </c>
      <c r="AU198" s="225" t="s">
        <v>82</v>
      </c>
      <c r="AY198" s="224" t="s">
        <v>160</v>
      </c>
      <c r="BK198" s="226">
        <f>SUM(BK199:BK209)</f>
        <v>0</v>
      </c>
    </row>
    <row r="199" s="2" customFormat="1" ht="36" customHeight="1">
      <c r="A199" s="39"/>
      <c r="B199" s="40"/>
      <c r="C199" s="229" t="s">
        <v>715</v>
      </c>
      <c r="D199" s="229" t="s">
        <v>162</v>
      </c>
      <c r="E199" s="230" t="s">
        <v>2226</v>
      </c>
      <c r="F199" s="231" t="s">
        <v>2227</v>
      </c>
      <c r="G199" s="232" t="s">
        <v>1986</v>
      </c>
      <c r="H199" s="233">
        <v>8</v>
      </c>
      <c r="I199" s="234"/>
      <c r="J199" s="235">
        <f>ROUND(I199*H199,2)</f>
        <v>0</v>
      </c>
      <c r="K199" s="231" t="s">
        <v>19</v>
      </c>
      <c r="L199" s="45"/>
      <c r="M199" s="236" t="s">
        <v>19</v>
      </c>
      <c r="N199" s="237" t="s">
        <v>46</v>
      </c>
      <c r="O199" s="85"/>
      <c r="P199" s="238">
        <f>O199*H199</f>
        <v>0</v>
      </c>
      <c r="Q199" s="238">
        <v>0</v>
      </c>
      <c r="R199" s="238">
        <f>Q199*H199</f>
        <v>0</v>
      </c>
      <c r="S199" s="238">
        <v>0</v>
      </c>
      <c r="T199" s="23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0" t="s">
        <v>556</v>
      </c>
      <c r="AT199" s="240" t="s">
        <v>162</v>
      </c>
      <c r="AU199" s="240" t="s">
        <v>84</v>
      </c>
      <c r="AY199" s="18" t="s">
        <v>160</v>
      </c>
      <c r="BE199" s="241">
        <f>IF(N199="základní",J199,0)</f>
        <v>0</v>
      </c>
      <c r="BF199" s="241">
        <f>IF(N199="snížená",J199,0)</f>
        <v>0</v>
      </c>
      <c r="BG199" s="241">
        <f>IF(N199="zákl. přenesená",J199,0)</f>
        <v>0</v>
      </c>
      <c r="BH199" s="241">
        <f>IF(N199="sníž. přenesená",J199,0)</f>
        <v>0</v>
      </c>
      <c r="BI199" s="241">
        <f>IF(N199="nulová",J199,0)</f>
        <v>0</v>
      </c>
      <c r="BJ199" s="18" t="s">
        <v>82</v>
      </c>
      <c r="BK199" s="241">
        <f>ROUND(I199*H199,2)</f>
        <v>0</v>
      </c>
      <c r="BL199" s="18" t="s">
        <v>556</v>
      </c>
      <c r="BM199" s="240" t="s">
        <v>2228</v>
      </c>
    </row>
    <row r="200" s="2" customFormat="1" ht="24" customHeight="1">
      <c r="A200" s="39"/>
      <c r="B200" s="40"/>
      <c r="C200" s="229" t="s">
        <v>720</v>
      </c>
      <c r="D200" s="229" t="s">
        <v>162</v>
      </c>
      <c r="E200" s="230" t="s">
        <v>2229</v>
      </c>
      <c r="F200" s="231" t="s">
        <v>2230</v>
      </c>
      <c r="G200" s="232" t="s">
        <v>1986</v>
      </c>
      <c r="H200" s="233">
        <v>12</v>
      </c>
      <c r="I200" s="234"/>
      <c r="J200" s="235">
        <f>ROUND(I200*H200,2)</f>
        <v>0</v>
      </c>
      <c r="K200" s="231" t="s">
        <v>19</v>
      </c>
      <c r="L200" s="45"/>
      <c r="M200" s="236" t="s">
        <v>19</v>
      </c>
      <c r="N200" s="237" t="s">
        <v>46</v>
      </c>
      <c r="O200" s="85"/>
      <c r="P200" s="238">
        <f>O200*H200</f>
        <v>0</v>
      </c>
      <c r="Q200" s="238">
        <v>0</v>
      </c>
      <c r="R200" s="238">
        <f>Q200*H200</f>
        <v>0</v>
      </c>
      <c r="S200" s="238">
        <v>0</v>
      </c>
      <c r="T200" s="23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0" t="s">
        <v>556</v>
      </c>
      <c r="AT200" s="240" t="s">
        <v>162</v>
      </c>
      <c r="AU200" s="240" t="s">
        <v>84</v>
      </c>
      <c r="AY200" s="18" t="s">
        <v>160</v>
      </c>
      <c r="BE200" s="241">
        <f>IF(N200="základní",J200,0)</f>
        <v>0</v>
      </c>
      <c r="BF200" s="241">
        <f>IF(N200="snížená",J200,0)</f>
        <v>0</v>
      </c>
      <c r="BG200" s="241">
        <f>IF(N200="zákl. přenesená",J200,0)</f>
        <v>0</v>
      </c>
      <c r="BH200" s="241">
        <f>IF(N200="sníž. přenesená",J200,0)</f>
        <v>0</v>
      </c>
      <c r="BI200" s="241">
        <f>IF(N200="nulová",J200,0)</f>
        <v>0</v>
      </c>
      <c r="BJ200" s="18" t="s">
        <v>82</v>
      </c>
      <c r="BK200" s="241">
        <f>ROUND(I200*H200,2)</f>
        <v>0</v>
      </c>
      <c r="BL200" s="18" t="s">
        <v>556</v>
      </c>
      <c r="BM200" s="240" t="s">
        <v>2231</v>
      </c>
    </row>
    <row r="201" s="2" customFormat="1" ht="24" customHeight="1">
      <c r="A201" s="39"/>
      <c r="B201" s="40"/>
      <c r="C201" s="229" t="s">
        <v>729</v>
      </c>
      <c r="D201" s="229" t="s">
        <v>162</v>
      </c>
      <c r="E201" s="230" t="s">
        <v>2232</v>
      </c>
      <c r="F201" s="231" t="s">
        <v>2233</v>
      </c>
      <c r="G201" s="232" t="s">
        <v>1986</v>
      </c>
      <c r="H201" s="233">
        <v>19</v>
      </c>
      <c r="I201" s="234"/>
      <c r="J201" s="235">
        <f>ROUND(I201*H201,2)</f>
        <v>0</v>
      </c>
      <c r="K201" s="231" t="s">
        <v>19</v>
      </c>
      <c r="L201" s="45"/>
      <c r="M201" s="236" t="s">
        <v>19</v>
      </c>
      <c r="N201" s="237" t="s">
        <v>46</v>
      </c>
      <c r="O201" s="85"/>
      <c r="P201" s="238">
        <f>O201*H201</f>
        <v>0</v>
      </c>
      <c r="Q201" s="238">
        <v>0</v>
      </c>
      <c r="R201" s="238">
        <f>Q201*H201</f>
        <v>0</v>
      </c>
      <c r="S201" s="238">
        <v>0</v>
      </c>
      <c r="T201" s="23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0" t="s">
        <v>556</v>
      </c>
      <c r="AT201" s="240" t="s">
        <v>162</v>
      </c>
      <c r="AU201" s="240" t="s">
        <v>84</v>
      </c>
      <c r="AY201" s="18" t="s">
        <v>160</v>
      </c>
      <c r="BE201" s="241">
        <f>IF(N201="základní",J201,0)</f>
        <v>0</v>
      </c>
      <c r="BF201" s="241">
        <f>IF(N201="snížená",J201,0)</f>
        <v>0</v>
      </c>
      <c r="BG201" s="241">
        <f>IF(N201="zákl. přenesená",J201,0)</f>
        <v>0</v>
      </c>
      <c r="BH201" s="241">
        <f>IF(N201="sníž. přenesená",J201,0)</f>
        <v>0</v>
      </c>
      <c r="BI201" s="241">
        <f>IF(N201="nulová",J201,0)</f>
        <v>0</v>
      </c>
      <c r="BJ201" s="18" t="s">
        <v>82</v>
      </c>
      <c r="BK201" s="241">
        <f>ROUND(I201*H201,2)</f>
        <v>0</v>
      </c>
      <c r="BL201" s="18" t="s">
        <v>556</v>
      </c>
      <c r="BM201" s="240" t="s">
        <v>2234</v>
      </c>
    </row>
    <row r="202" s="2" customFormat="1" ht="24" customHeight="1">
      <c r="A202" s="39"/>
      <c r="B202" s="40"/>
      <c r="C202" s="229" t="s">
        <v>737</v>
      </c>
      <c r="D202" s="229" t="s">
        <v>162</v>
      </c>
      <c r="E202" s="230" t="s">
        <v>2235</v>
      </c>
      <c r="F202" s="231" t="s">
        <v>2236</v>
      </c>
      <c r="G202" s="232" t="s">
        <v>1986</v>
      </c>
      <c r="H202" s="233">
        <v>16</v>
      </c>
      <c r="I202" s="234"/>
      <c r="J202" s="235">
        <f>ROUND(I202*H202,2)</f>
        <v>0</v>
      </c>
      <c r="K202" s="231" t="s">
        <v>19</v>
      </c>
      <c r="L202" s="45"/>
      <c r="M202" s="236" t="s">
        <v>19</v>
      </c>
      <c r="N202" s="237" t="s">
        <v>46</v>
      </c>
      <c r="O202" s="85"/>
      <c r="P202" s="238">
        <f>O202*H202</f>
        <v>0</v>
      </c>
      <c r="Q202" s="238">
        <v>0</v>
      </c>
      <c r="R202" s="238">
        <f>Q202*H202</f>
        <v>0</v>
      </c>
      <c r="S202" s="238">
        <v>0</v>
      </c>
      <c r="T202" s="23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0" t="s">
        <v>556</v>
      </c>
      <c r="AT202" s="240" t="s">
        <v>162</v>
      </c>
      <c r="AU202" s="240" t="s">
        <v>84</v>
      </c>
      <c r="AY202" s="18" t="s">
        <v>160</v>
      </c>
      <c r="BE202" s="241">
        <f>IF(N202="základní",J202,0)</f>
        <v>0</v>
      </c>
      <c r="BF202" s="241">
        <f>IF(N202="snížená",J202,0)</f>
        <v>0</v>
      </c>
      <c r="BG202" s="241">
        <f>IF(N202="zákl. přenesená",J202,0)</f>
        <v>0</v>
      </c>
      <c r="BH202" s="241">
        <f>IF(N202="sníž. přenesená",J202,0)</f>
        <v>0</v>
      </c>
      <c r="BI202" s="241">
        <f>IF(N202="nulová",J202,0)</f>
        <v>0</v>
      </c>
      <c r="BJ202" s="18" t="s">
        <v>82</v>
      </c>
      <c r="BK202" s="241">
        <f>ROUND(I202*H202,2)</f>
        <v>0</v>
      </c>
      <c r="BL202" s="18" t="s">
        <v>556</v>
      </c>
      <c r="BM202" s="240" t="s">
        <v>2237</v>
      </c>
    </row>
    <row r="203" s="2" customFormat="1" ht="24" customHeight="1">
      <c r="A203" s="39"/>
      <c r="B203" s="40"/>
      <c r="C203" s="229" t="s">
        <v>742</v>
      </c>
      <c r="D203" s="229" t="s">
        <v>162</v>
      </c>
      <c r="E203" s="230" t="s">
        <v>2238</v>
      </c>
      <c r="F203" s="231" t="s">
        <v>2239</v>
      </c>
      <c r="G203" s="232" t="s">
        <v>1986</v>
      </c>
      <c r="H203" s="233">
        <v>1</v>
      </c>
      <c r="I203" s="234"/>
      <c r="J203" s="235">
        <f>ROUND(I203*H203,2)</f>
        <v>0</v>
      </c>
      <c r="K203" s="231" t="s">
        <v>19</v>
      </c>
      <c r="L203" s="45"/>
      <c r="M203" s="236" t="s">
        <v>19</v>
      </c>
      <c r="N203" s="237" t="s">
        <v>46</v>
      </c>
      <c r="O203" s="85"/>
      <c r="P203" s="238">
        <f>O203*H203</f>
        <v>0</v>
      </c>
      <c r="Q203" s="238">
        <v>0</v>
      </c>
      <c r="R203" s="238">
        <f>Q203*H203</f>
        <v>0</v>
      </c>
      <c r="S203" s="238">
        <v>0</v>
      </c>
      <c r="T203" s="23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0" t="s">
        <v>556</v>
      </c>
      <c r="AT203" s="240" t="s">
        <v>162</v>
      </c>
      <c r="AU203" s="240" t="s">
        <v>84</v>
      </c>
      <c r="AY203" s="18" t="s">
        <v>160</v>
      </c>
      <c r="BE203" s="241">
        <f>IF(N203="základní",J203,0)</f>
        <v>0</v>
      </c>
      <c r="BF203" s="241">
        <f>IF(N203="snížená",J203,0)</f>
        <v>0</v>
      </c>
      <c r="BG203" s="241">
        <f>IF(N203="zákl. přenesená",J203,0)</f>
        <v>0</v>
      </c>
      <c r="BH203" s="241">
        <f>IF(N203="sníž. přenesená",J203,0)</f>
        <v>0</v>
      </c>
      <c r="BI203" s="241">
        <f>IF(N203="nulová",J203,0)</f>
        <v>0</v>
      </c>
      <c r="BJ203" s="18" t="s">
        <v>82</v>
      </c>
      <c r="BK203" s="241">
        <f>ROUND(I203*H203,2)</f>
        <v>0</v>
      </c>
      <c r="BL203" s="18" t="s">
        <v>556</v>
      </c>
      <c r="BM203" s="240" t="s">
        <v>2240</v>
      </c>
    </row>
    <row r="204" s="2" customFormat="1" ht="24" customHeight="1">
      <c r="A204" s="39"/>
      <c r="B204" s="40"/>
      <c r="C204" s="229" t="s">
        <v>746</v>
      </c>
      <c r="D204" s="229" t="s">
        <v>162</v>
      </c>
      <c r="E204" s="230" t="s">
        <v>2241</v>
      </c>
      <c r="F204" s="231" t="s">
        <v>2242</v>
      </c>
      <c r="G204" s="232" t="s">
        <v>1986</v>
      </c>
      <c r="H204" s="233">
        <v>4</v>
      </c>
      <c r="I204" s="234"/>
      <c r="J204" s="235">
        <f>ROUND(I204*H204,2)</f>
        <v>0</v>
      </c>
      <c r="K204" s="231" t="s">
        <v>19</v>
      </c>
      <c r="L204" s="45"/>
      <c r="M204" s="236" t="s">
        <v>19</v>
      </c>
      <c r="N204" s="237" t="s">
        <v>46</v>
      </c>
      <c r="O204" s="85"/>
      <c r="P204" s="238">
        <f>O204*H204</f>
        <v>0</v>
      </c>
      <c r="Q204" s="238">
        <v>0</v>
      </c>
      <c r="R204" s="238">
        <f>Q204*H204</f>
        <v>0</v>
      </c>
      <c r="S204" s="238">
        <v>0</v>
      </c>
      <c r="T204" s="23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0" t="s">
        <v>556</v>
      </c>
      <c r="AT204" s="240" t="s">
        <v>162</v>
      </c>
      <c r="AU204" s="240" t="s">
        <v>84</v>
      </c>
      <c r="AY204" s="18" t="s">
        <v>160</v>
      </c>
      <c r="BE204" s="241">
        <f>IF(N204="základní",J204,0)</f>
        <v>0</v>
      </c>
      <c r="BF204" s="241">
        <f>IF(N204="snížená",J204,0)</f>
        <v>0</v>
      </c>
      <c r="BG204" s="241">
        <f>IF(N204="zákl. přenesená",J204,0)</f>
        <v>0</v>
      </c>
      <c r="BH204" s="241">
        <f>IF(N204="sníž. přenesená",J204,0)</f>
        <v>0</v>
      </c>
      <c r="BI204" s="241">
        <f>IF(N204="nulová",J204,0)</f>
        <v>0</v>
      </c>
      <c r="BJ204" s="18" t="s">
        <v>82</v>
      </c>
      <c r="BK204" s="241">
        <f>ROUND(I204*H204,2)</f>
        <v>0</v>
      </c>
      <c r="BL204" s="18" t="s">
        <v>556</v>
      </c>
      <c r="BM204" s="240" t="s">
        <v>2243</v>
      </c>
    </row>
    <row r="205" s="2" customFormat="1" ht="24" customHeight="1">
      <c r="A205" s="39"/>
      <c r="B205" s="40"/>
      <c r="C205" s="229" t="s">
        <v>752</v>
      </c>
      <c r="D205" s="229" t="s">
        <v>162</v>
      </c>
      <c r="E205" s="230" t="s">
        <v>2244</v>
      </c>
      <c r="F205" s="231" t="s">
        <v>2245</v>
      </c>
      <c r="G205" s="232" t="s">
        <v>1986</v>
      </c>
      <c r="H205" s="233">
        <v>4</v>
      </c>
      <c r="I205" s="234"/>
      <c r="J205" s="235">
        <f>ROUND(I205*H205,2)</f>
        <v>0</v>
      </c>
      <c r="K205" s="231" t="s">
        <v>19</v>
      </c>
      <c r="L205" s="45"/>
      <c r="M205" s="236" t="s">
        <v>19</v>
      </c>
      <c r="N205" s="237" t="s">
        <v>46</v>
      </c>
      <c r="O205" s="85"/>
      <c r="P205" s="238">
        <f>O205*H205</f>
        <v>0</v>
      </c>
      <c r="Q205" s="238">
        <v>0</v>
      </c>
      <c r="R205" s="238">
        <f>Q205*H205</f>
        <v>0</v>
      </c>
      <c r="S205" s="238">
        <v>0</v>
      </c>
      <c r="T205" s="23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0" t="s">
        <v>556</v>
      </c>
      <c r="AT205" s="240" t="s">
        <v>162</v>
      </c>
      <c r="AU205" s="240" t="s">
        <v>84</v>
      </c>
      <c r="AY205" s="18" t="s">
        <v>160</v>
      </c>
      <c r="BE205" s="241">
        <f>IF(N205="základní",J205,0)</f>
        <v>0</v>
      </c>
      <c r="BF205" s="241">
        <f>IF(N205="snížená",J205,0)</f>
        <v>0</v>
      </c>
      <c r="BG205" s="241">
        <f>IF(N205="zákl. přenesená",J205,0)</f>
        <v>0</v>
      </c>
      <c r="BH205" s="241">
        <f>IF(N205="sníž. přenesená",J205,0)</f>
        <v>0</v>
      </c>
      <c r="BI205" s="241">
        <f>IF(N205="nulová",J205,0)</f>
        <v>0</v>
      </c>
      <c r="BJ205" s="18" t="s">
        <v>82</v>
      </c>
      <c r="BK205" s="241">
        <f>ROUND(I205*H205,2)</f>
        <v>0</v>
      </c>
      <c r="BL205" s="18" t="s">
        <v>556</v>
      </c>
      <c r="BM205" s="240" t="s">
        <v>2246</v>
      </c>
    </row>
    <row r="206" s="2" customFormat="1" ht="24" customHeight="1">
      <c r="A206" s="39"/>
      <c r="B206" s="40"/>
      <c r="C206" s="229" t="s">
        <v>759</v>
      </c>
      <c r="D206" s="229" t="s">
        <v>162</v>
      </c>
      <c r="E206" s="230" t="s">
        <v>2247</v>
      </c>
      <c r="F206" s="231" t="s">
        <v>2248</v>
      </c>
      <c r="G206" s="232" t="s">
        <v>1986</v>
      </c>
      <c r="H206" s="233">
        <v>3</v>
      </c>
      <c r="I206" s="234"/>
      <c r="J206" s="235">
        <f>ROUND(I206*H206,2)</f>
        <v>0</v>
      </c>
      <c r="K206" s="231" t="s">
        <v>19</v>
      </c>
      <c r="L206" s="45"/>
      <c r="M206" s="236" t="s">
        <v>19</v>
      </c>
      <c r="N206" s="237" t="s">
        <v>46</v>
      </c>
      <c r="O206" s="85"/>
      <c r="P206" s="238">
        <f>O206*H206</f>
        <v>0</v>
      </c>
      <c r="Q206" s="238">
        <v>0</v>
      </c>
      <c r="R206" s="238">
        <f>Q206*H206</f>
        <v>0</v>
      </c>
      <c r="S206" s="238">
        <v>0</v>
      </c>
      <c r="T206" s="23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0" t="s">
        <v>556</v>
      </c>
      <c r="AT206" s="240" t="s">
        <v>162</v>
      </c>
      <c r="AU206" s="240" t="s">
        <v>84</v>
      </c>
      <c r="AY206" s="18" t="s">
        <v>160</v>
      </c>
      <c r="BE206" s="241">
        <f>IF(N206="základní",J206,0)</f>
        <v>0</v>
      </c>
      <c r="BF206" s="241">
        <f>IF(N206="snížená",J206,0)</f>
        <v>0</v>
      </c>
      <c r="BG206" s="241">
        <f>IF(N206="zákl. přenesená",J206,0)</f>
        <v>0</v>
      </c>
      <c r="BH206" s="241">
        <f>IF(N206="sníž. přenesená",J206,0)</f>
        <v>0</v>
      </c>
      <c r="BI206" s="241">
        <f>IF(N206="nulová",J206,0)</f>
        <v>0</v>
      </c>
      <c r="BJ206" s="18" t="s">
        <v>82</v>
      </c>
      <c r="BK206" s="241">
        <f>ROUND(I206*H206,2)</f>
        <v>0</v>
      </c>
      <c r="BL206" s="18" t="s">
        <v>556</v>
      </c>
      <c r="BM206" s="240" t="s">
        <v>2249</v>
      </c>
    </row>
    <row r="207" s="2" customFormat="1" ht="24" customHeight="1">
      <c r="A207" s="39"/>
      <c r="B207" s="40"/>
      <c r="C207" s="229" t="s">
        <v>769</v>
      </c>
      <c r="D207" s="229" t="s">
        <v>162</v>
      </c>
      <c r="E207" s="230" t="s">
        <v>2250</v>
      </c>
      <c r="F207" s="231" t="s">
        <v>2251</v>
      </c>
      <c r="G207" s="232" t="s">
        <v>1986</v>
      </c>
      <c r="H207" s="233">
        <v>1</v>
      </c>
      <c r="I207" s="234"/>
      <c r="J207" s="235">
        <f>ROUND(I207*H207,2)</f>
        <v>0</v>
      </c>
      <c r="K207" s="231" t="s">
        <v>19</v>
      </c>
      <c r="L207" s="45"/>
      <c r="M207" s="236" t="s">
        <v>19</v>
      </c>
      <c r="N207" s="237" t="s">
        <v>46</v>
      </c>
      <c r="O207" s="85"/>
      <c r="P207" s="238">
        <f>O207*H207</f>
        <v>0</v>
      </c>
      <c r="Q207" s="238">
        <v>0</v>
      </c>
      <c r="R207" s="238">
        <f>Q207*H207</f>
        <v>0</v>
      </c>
      <c r="S207" s="238">
        <v>0</v>
      </c>
      <c r="T207" s="23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0" t="s">
        <v>556</v>
      </c>
      <c r="AT207" s="240" t="s">
        <v>162</v>
      </c>
      <c r="AU207" s="240" t="s">
        <v>84</v>
      </c>
      <c r="AY207" s="18" t="s">
        <v>160</v>
      </c>
      <c r="BE207" s="241">
        <f>IF(N207="základní",J207,0)</f>
        <v>0</v>
      </c>
      <c r="BF207" s="241">
        <f>IF(N207="snížená",J207,0)</f>
        <v>0</v>
      </c>
      <c r="BG207" s="241">
        <f>IF(N207="zákl. přenesená",J207,0)</f>
        <v>0</v>
      </c>
      <c r="BH207" s="241">
        <f>IF(N207="sníž. přenesená",J207,0)</f>
        <v>0</v>
      </c>
      <c r="BI207" s="241">
        <f>IF(N207="nulová",J207,0)</f>
        <v>0</v>
      </c>
      <c r="BJ207" s="18" t="s">
        <v>82</v>
      </c>
      <c r="BK207" s="241">
        <f>ROUND(I207*H207,2)</f>
        <v>0</v>
      </c>
      <c r="BL207" s="18" t="s">
        <v>556</v>
      </c>
      <c r="BM207" s="240" t="s">
        <v>2252</v>
      </c>
    </row>
    <row r="208" s="2" customFormat="1" ht="24" customHeight="1">
      <c r="A208" s="39"/>
      <c r="B208" s="40"/>
      <c r="C208" s="229" t="s">
        <v>90</v>
      </c>
      <c r="D208" s="229" t="s">
        <v>162</v>
      </c>
      <c r="E208" s="230" t="s">
        <v>2253</v>
      </c>
      <c r="F208" s="231" t="s">
        <v>2254</v>
      </c>
      <c r="G208" s="232" t="s">
        <v>1986</v>
      </c>
      <c r="H208" s="233">
        <v>2</v>
      </c>
      <c r="I208" s="234"/>
      <c r="J208" s="235">
        <f>ROUND(I208*H208,2)</f>
        <v>0</v>
      </c>
      <c r="K208" s="231" t="s">
        <v>19</v>
      </c>
      <c r="L208" s="45"/>
      <c r="M208" s="236" t="s">
        <v>19</v>
      </c>
      <c r="N208" s="237" t="s">
        <v>46</v>
      </c>
      <c r="O208" s="85"/>
      <c r="P208" s="238">
        <f>O208*H208</f>
        <v>0</v>
      </c>
      <c r="Q208" s="238">
        <v>0</v>
      </c>
      <c r="R208" s="238">
        <f>Q208*H208</f>
        <v>0</v>
      </c>
      <c r="S208" s="238">
        <v>0</v>
      </c>
      <c r="T208" s="23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0" t="s">
        <v>556</v>
      </c>
      <c r="AT208" s="240" t="s">
        <v>162</v>
      </c>
      <c r="AU208" s="240" t="s">
        <v>84</v>
      </c>
      <c r="AY208" s="18" t="s">
        <v>160</v>
      </c>
      <c r="BE208" s="241">
        <f>IF(N208="základní",J208,0)</f>
        <v>0</v>
      </c>
      <c r="BF208" s="241">
        <f>IF(N208="snížená",J208,0)</f>
        <v>0</v>
      </c>
      <c r="BG208" s="241">
        <f>IF(N208="zákl. přenesená",J208,0)</f>
        <v>0</v>
      </c>
      <c r="BH208" s="241">
        <f>IF(N208="sníž. přenesená",J208,0)</f>
        <v>0</v>
      </c>
      <c r="BI208" s="241">
        <f>IF(N208="nulová",J208,0)</f>
        <v>0</v>
      </c>
      <c r="BJ208" s="18" t="s">
        <v>82</v>
      </c>
      <c r="BK208" s="241">
        <f>ROUND(I208*H208,2)</f>
        <v>0</v>
      </c>
      <c r="BL208" s="18" t="s">
        <v>556</v>
      </c>
      <c r="BM208" s="240" t="s">
        <v>2255</v>
      </c>
    </row>
    <row r="209" s="2" customFormat="1" ht="24" customHeight="1">
      <c r="A209" s="39"/>
      <c r="B209" s="40"/>
      <c r="C209" s="229" t="s">
        <v>777</v>
      </c>
      <c r="D209" s="229" t="s">
        <v>162</v>
      </c>
      <c r="E209" s="230" t="s">
        <v>2256</v>
      </c>
      <c r="F209" s="231" t="s">
        <v>2257</v>
      </c>
      <c r="G209" s="232" t="s">
        <v>1986</v>
      </c>
      <c r="H209" s="233">
        <v>1</v>
      </c>
      <c r="I209" s="234"/>
      <c r="J209" s="235">
        <f>ROUND(I209*H209,2)</f>
        <v>0</v>
      </c>
      <c r="K209" s="231" t="s">
        <v>19</v>
      </c>
      <c r="L209" s="45"/>
      <c r="M209" s="236" t="s">
        <v>19</v>
      </c>
      <c r="N209" s="237" t="s">
        <v>46</v>
      </c>
      <c r="O209" s="85"/>
      <c r="P209" s="238">
        <f>O209*H209</f>
        <v>0</v>
      </c>
      <c r="Q209" s="238">
        <v>0</v>
      </c>
      <c r="R209" s="238">
        <f>Q209*H209</f>
        <v>0</v>
      </c>
      <c r="S209" s="238">
        <v>0</v>
      </c>
      <c r="T209" s="23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0" t="s">
        <v>556</v>
      </c>
      <c r="AT209" s="240" t="s">
        <v>162</v>
      </c>
      <c r="AU209" s="240" t="s">
        <v>84</v>
      </c>
      <c r="AY209" s="18" t="s">
        <v>160</v>
      </c>
      <c r="BE209" s="241">
        <f>IF(N209="základní",J209,0)</f>
        <v>0</v>
      </c>
      <c r="BF209" s="241">
        <f>IF(N209="snížená",J209,0)</f>
        <v>0</v>
      </c>
      <c r="BG209" s="241">
        <f>IF(N209="zákl. přenesená",J209,0)</f>
        <v>0</v>
      </c>
      <c r="BH209" s="241">
        <f>IF(N209="sníž. přenesená",J209,0)</f>
        <v>0</v>
      </c>
      <c r="BI209" s="241">
        <f>IF(N209="nulová",J209,0)</f>
        <v>0</v>
      </c>
      <c r="BJ209" s="18" t="s">
        <v>82</v>
      </c>
      <c r="BK209" s="241">
        <f>ROUND(I209*H209,2)</f>
        <v>0</v>
      </c>
      <c r="BL209" s="18" t="s">
        <v>556</v>
      </c>
      <c r="BM209" s="240" t="s">
        <v>2258</v>
      </c>
    </row>
    <row r="210" s="12" customFormat="1" ht="22.8" customHeight="1">
      <c r="A210" s="12"/>
      <c r="B210" s="213"/>
      <c r="C210" s="214"/>
      <c r="D210" s="215" t="s">
        <v>74</v>
      </c>
      <c r="E210" s="227" t="s">
        <v>2259</v>
      </c>
      <c r="F210" s="227" t="s">
        <v>2260</v>
      </c>
      <c r="G210" s="214"/>
      <c r="H210" s="214"/>
      <c r="I210" s="217"/>
      <c r="J210" s="228">
        <f>BK210</f>
        <v>0</v>
      </c>
      <c r="K210" s="214"/>
      <c r="L210" s="219"/>
      <c r="M210" s="220"/>
      <c r="N210" s="221"/>
      <c r="O210" s="221"/>
      <c r="P210" s="222">
        <f>SUM(P211:P219)</f>
        <v>0</v>
      </c>
      <c r="Q210" s="221"/>
      <c r="R210" s="222">
        <f>SUM(R211:R219)</f>
        <v>0</v>
      </c>
      <c r="S210" s="221"/>
      <c r="T210" s="223">
        <f>SUM(T211:T219)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24" t="s">
        <v>82</v>
      </c>
      <c r="AT210" s="225" t="s">
        <v>74</v>
      </c>
      <c r="AU210" s="225" t="s">
        <v>82</v>
      </c>
      <c r="AY210" s="224" t="s">
        <v>160</v>
      </c>
      <c r="BK210" s="226">
        <f>SUM(BK211:BK219)</f>
        <v>0</v>
      </c>
    </row>
    <row r="211" s="2" customFormat="1" ht="24" customHeight="1">
      <c r="A211" s="39"/>
      <c r="B211" s="40"/>
      <c r="C211" s="229" t="s">
        <v>781</v>
      </c>
      <c r="D211" s="229" t="s">
        <v>162</v>
      </c>
      <c r="E211" s="230" t="s">
        <v>2261</v>
      </c>
      <c r="F211" s="231" t="s">
        <v>2262</v>
      </c>
      <c r="G211" s="232" t="s">
        <v>2174</v>
      </c>
      <c r="H211" s="233">
        <v>1</v>
      </c>
      <c r="I211" s="234"/>
      <c r="J211" s="235">
        <f>ROUND(I211*H211,2)</f>
        <v>0</v>
      </c>
      <c r="K211" s="231" t="s">
        <v>19</v>
      </c>
      <c r="L211" s="45"/>
      <c r="M211" s="236" t="s">
        <v>19</v>
      </c>
      <c r="N211" s="237" t="s">
        <v>46</v>
      </c>
      <c r="O211" s="85"/>
      <c r="P211" s="238">
        <f>O211*H211</f>
        <v>0</v>
      </c>
      <c r="Q211" s="238">
        <v>0</v>
      </c>
      <c r="R211" s="238">
        <f>Q211*H211</f>
        <v>0</v>
      </c>
      <c r="S211" s="238">
        <v>0</v>
      </c>
      <c r="T211" s="23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0" t="s">
        <v>556</v>
      </c>
      <c r="AT211" s="240" t="s">
        <v>162</v>
      </c>
      <c r="AU211" s="240" t="s">
        <v>84</v>
      </c>
      <c r="AY211" s="18" t="s">
        <v>160</v>
      </c>
      <c r="BE211" s="241">
        <f>IF(N211="základní",J211,0)</f>
        <v>0</v>
      </c>
      <c r="BF211" s="241">
        <f>IF(N211="snížená",J211,0)</f>
        <v>0</v>
      </c>
      <c r="BG211" s="241">
        <f>IF(N211="zákl. přenesená",J211,0)</f>
        <v>0</v>
      </c>
      <c r="BH211" s="241">
        <f>IF(N211="sníž. přenesená",J211,0)</f>
        <v>0</v>
      </c>
      <c r="BI211" s="241">
        <f>IF(N211="nulová",J211,0)</f>
        <v>0</v>
      </c>
      <c r="BJ211" s="18" t="s">
        <v>82</v>
      </c>
      <c r="BK211" s="241">
        <f>ROUND(I211*H211,2)</f>
        <v>0</v>
      </c>
      <c r="BL211" s="18" t="s">
        <v>556</v>
      </c>
      <c r="BM211" s="240" t="s">
        <v>2263</v>
      </c>
    </row>
    <row r="212" s="2" customFormat="1" ht="16.5" customHeight="1">
      <c r="A212" s="39"/>
      <c r="B212" s="40"/>
      <c r="C212" s="229" t="s">
        <v>791</v>
      </c>
      <c r="D212" s="229" t="s">
        <v>162</v>
      </c>
      <c r="E212" s="230" t="s">
        <v>2264</v>
      </c>
      <c r="F212" s="231" t="s">
        <v>2265</v>
      </c>
      <c r="G212" s="232" t="s">
        <v>1986</v>
      </c>
      <c r="H212" s="233">
        <v>30</v>
      </c>
      <c r="I212" s="234"/>
      <c r="J212" s="235">
        <f>ROUND(I212*H212,2)</f>
        <v>0</v>
      </c>
      <c r="K212" s="231" t="s">
        <v>19</v>
      </c>
      <c r="L212" s="45"/>
      <c r="M212" s="236" t="s">
        <v>19</v>
      </c>
      <c r="N212" s="237" t="s">
        <v>46</v>
      </c>
      <c r="O212" s="85"/>
      <c r="P212" s="238">
        <f>O212*H212</f>
        <v>0</v>
      </c>
      <c r="Q212" s="238">
        <v>0</v>
      </c>
      <c r="R212" s="238">
        <f>Q212*H212</f>
        <v>0</v>
      </c>
      <c r="S212" s="238">
        <v>0</v>
      </c>
      <c r="T212" s="23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0" t="s">
        <v>556</v>
      </c>
      <c r="AT212" s="240" t="s">
        <v>162</v>
      </c>
      <c r="AU212" s="240" t="s">
        <v>84</v>
      </c>
      <c r="AY212" s="18" t="s">
        <v>160</v>
      </c>
      <c r="BE212" s="241">
        <f>IF(N212="základní",J212,0)</f>
        <v>0</v>
      </c>
      <c r="BF212" s="241">
        <f>IF(N212="snížená",J212,0)</f>
        <v>0</v>
      </c>
      <c r="BG212" s="241">
        <f>IF(N212="zákl. přenesená",J212,0)</f>
        <v>0</v>
      </c>
      <c r="BH212" s="241">
        <f>IF(N212="sníž. přenesená",J212,0)</f>
        <v>0</v>
      </c>
      <c r="BI212" s="241">
        <f>IF(N212="nulová",J212,0)</f>
        <v>0</v>
      </c>
      <c r="BJ212" s="18" t="s">
        <v>82</v>
      </c>
      <c r="BK212" s="241">
        <f>ROUND(I212*H212,2)</f>
        <v>0</v>
      </c>
      <c r="BL212" s="18" t="s">
        <v>556</v>
      </c>
      <c r="BM212" s="240" t="s">
        <v>2266</v>
      </c>
    </row>
    <row r="213" s="2" customFormat="1" ht="16.5" customHeight="1">
      <c r="A213" s="39"/>
      <c r="B213" s="40"/>
      <c r="C213" s="229" t="s">
        <v>797</v>
      </c>
      <c r="D213" s="229" t="s">
        <v>162</v>
      </c>
      <c r="E213" s="230" t="s">
        <v>2267</v>
      </c>
      <c r="F213" s="231" t="s">
        <v>2268</v>
      </c>
      <c r="G213" s="232" t="s">
        <v>2174</v>
      </c>
      <c r="H213" s="233">
        <v>1</v>
      </c>
      <c r="I213" s="234"/>
      <c r="J213" s="235">
        <f>ROUND(I213*H213,2)</f>
        <v>0</v>
      </c>
      <c r="K213" s="231" t="s">
        <v>19</v>
      </c>
      <c r="L213" s="45"/>
      <c r="M213" s="236" t="s">
        <v>19</v>
      </c>
      <c r="N213" s="237" t="s">
        <v>46</v>
      </c>
      <c r="O213" s="85"/>
      <c r="P213" s="238">
        <f>O213*H213</f>
        <v>0</v>
      </c>
      <c r="Q213" s="238">
        <v>0</v>
      </c>
      <c r="R213" s="238">
        <f>Q213*H213</f>
        <v>0</v>
      </c>
      <c r="S213" s="238">
        <v>0</v>
      </c>
      <c r="T213" s="23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0" t="s">
        <v>556</v>
      </c>
      <c r="AT213" s="240" t="s">
        <v>162</v>
      </c>
      <c r="AU213" s="240" t="s">
        <v>84</v>
      </c>
      <c r="AY213" s="18" t="s">
        <v>160</v>
      </c>
      <c r="BE213" s="241">
        <f>IF(N213="základní",J213,0)</f>
        <v>0</v>
      </c>
      <c r="BF213" s="241">
        <f>IF(N213="snížená",J213,0)</f>
        <v>0</v>
      </c>
      <c r="BG213" s="241">
        <f>IF(N213="zákl. přenesená",J213,0)</f>
        <v>0</v>
      </c>
      <c r="BH213" s="241">
        <f>IF(N213="sníž. přenesená",J213,0)</f>
        <v>0</v>
      </c>
      <c r="BI213" s="241">
        <f>IF(N213="nulová",J213,0)</f>
        <v>0</v>
      </c>
      <c r="BJ213" s="18" t="s">
        <v>82</v>
      </c>
      <c r="BK213" s="241">
        <f>ROUND(I213*H213,2)</f>
        <v>0</v>
      </c>
      <c r="BL213" s="18" t="s">
        <v>556</v>
      </c>
      <c r="BM213" s="240" t="s">
        <v>2269</v>
      </c>
    </row>
    <row r="214" s="2" customFormat="1" ht="24" customHeight="1">
      <c r="A214" s="39"/>
      <c r="B214" s="40"/>
      <c r="C214" s="229" t="s">
        <v>802</v>
      </c>
      <c r="D214" s="229" t="s">
        <v>162</v>
      </c>
      <c r="E214" s="230" t="s">
        <v>2270</v>
      </c>
      <c r="F214" s="231" t="s">
        <v>2271</v>
      </c>
      <c r="G214" s="232" t="s">
        <v>2174</v>
      </c>
      <c r="H214" s="233">
        <v>1</v>
      </c>
      <c r="I214" s="234"/>
      <c r="J214" s="235">
        <f>ROUND(I214*H214,2)</f>
        <v>0</v>
      </c>
      <c r="K214" s="231" t="s">
        <v>19</v>
      </c>
      <c r="L214" s="45"/>
      <c r="M214" s="236" t="s">
        <v>19</v>
      </c>
      <c r="N214" s="237" t="s">
        <v>46</v>
      </c>
      <c r="O214" s="85"/>
      <c r="P214" s="238">
        <f>O214*H214</f>
        <v>0</v>
      </c>
      <c r="Q214" s="238">
        <v>0</v>
      </c>
      <c r="R214" s="238">
        <f>Q214*H214</f>
        <v>0</v>
      </c>
      <c r="S214" s="238">
        <v>0</v>
      </c>
      <c r="T214" s="23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0" t="s">
        <v>556</v>
      </c>
      <c r="AT214" s="240" t="s">
        <v>162</v>
      </c>
      <c r="AU214" s="240" t="s">
        <v>84</v>
      </c>
      <c r="AY214" s="18" t="s">
        <v>160</v>
      </c>
      <c r="BE214" s="241">
        <f>IF(N214="základní",J214,0)</f>
        <v>0</v>
      </c>
      <c r="BF214" s="241">
        <f>IF(N214="snížená",J214,0)</f>
        <v>0</v>
      </c>
      <c r="BG214" s="241">
        <f>IF(N214="zákl. přenesená",J214,0)</f>
        <v>0</v>
      </c>
      <c r="BH214" s="241">
        <f>IF(N214="sníž. přenesená",J214,0)</f>
        <v>0</v>
      </c>
      <c r="BI214" s="241">
        <f>IF(N214="nulová",J214,0)</f>
        <v>0</v>
      </c>
      <c r="BJ214" s="18" t="s">
        <v>82</v>
      </c>
      <c r="BK214" s="241">
        <f>ROUND(I214*H214,2)</f>
        <v>0</v>
      </c>
      <c r="BL214" s="18" t="s">
        <v>556</v>
      </c>
      <c r="BM214" s="240" t="s">
        <v>2272</v>
      </c>
    </row>
    <row r="215" s="2" customFormat="1" ht="16.5" customHeight="1">
      <c r="A215" s="39"/>
      <c r="B215" s="40"/>
      <c r="C215" s="229" t="s">
        <v>806</v>
      </c>
      <c r="D215" s="229" t="s">
        <v>162</v>
      </c>
      <c r="E215" s="230" t="s">
        <v>2273</v>
      </c>
      <c r="F215" s="231" t="s">
        <v>2274</v>
      </c>
      <c r="G215" s="232" t="s">
        <v>1986</v>
      </c>
      <c r="H215" s="233">
        <v>14</v>
      </c>
      <c r="I215" s="234"/>
      <c r="J215" s="235">
        <f>ROUND(I215*H215,2)</f>
        <v>0</v>
      </c>
      <c r="K215" s="231" t="s">
        <v>19</v>
      </c>
      <c r="L215" s="45"/>
      <c r="M215" s="236" t="s">
        <v>19</v>
      </c>
      <c r="N215" s="237" t="s">
        <v>46</v>
      </c>
      <c r="O215" s="85"/>
      <c r="P215" s="238">
        <f>O215*H215</f>
        <v>0</v>
      </c>
      <c r="Q215" s="238">
        <v>0</v>
      </c>
      <c r="R215" s="238">
        <f>Q215*H215</f>
        <v>0</v>
      </c>
      <c r="S215" s="238">
        <v>0</v>
      </c>
      <c r="T215" s="23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0" t="s">
        <v>556</v>
      </c>
      <c r="AT215" s="240" t="s">
        <v>162</v>
      </c>
      <c r="AU215" s="240" t="s">
        <v>84</v>
      </c>
      <c r="AY215" s="18" t="s">
        <v>160</v>
      </c>
      <c r="BE215" s="241">
        <f>IF(N215="základní",J215,0)</f>
        <v>0</v>
      </c>
      <c r="BF215" s="241">
        <f>IF(N215="snížená",J215,0)</f>
        <v>0</v>
      </c>
      <c r="BG215" s="241">
        <f>IF(N215="zákl. přenesená",J215,0)</f>
        <v>0</v>
      </c>
      <c r="BH215" s="241">
        <f>IF(N215="sníž. přenesená",J215,0)</f>
        <v>0</v>
      </c>
      <c r="BI215" s="241">
        <f>IF(N215="nulová",J215,0)</f>
        <v>0</v>
      </c>
      <c r="BJ215" s="18" t="s">
        <v>82</v>
      </c>
      <c r="BK215" s="241">
        <f>ROUND(I215*H215,2)</f>
        <v>0</v>
      </c>
      <c r="BL215" s="18" t="s">
        <v>556</v>
      </c>
      <c r="BM215" s="240" t="s">
        <v>2275</v>
      </c>
    </row>
    <row r="216" s="2" customFormat="1" ht="16.5" customHeight="1">
      <c r="A216" s="39"/>
      <c r="B216" s="40"/>
      <c r="C216" s="229" t="s">
        <v>810</v>
      </c>
      <c r="D216" s="229" t="s">
        <v>162</v>
      </c>
      <c r="E216" s="230" t="s">
        <v>2276</v>
      </c>
      <c r="F216" s="231" t="s">
        <v>2277</v>
      </c>
      <c r="G216" s="232" t="s">
        <v>1986</v>
      </c>
      <c r="H216" s="233">
        <v>7</v>
      </c>
      <c r="I216" s="234"/>
      <c r="J216" s="235">
        <f>ROUND(I216*H216,2)</f>
        <v>0</v>
      </c>
      <c r="K216" s="231" t="s">
        <v>19</v>
      </c>
      <c r="L216" s="45"/>
      <c r="M216" s="236" t="s">
        <v>19</v>
      </c>
      <c r="N216" s="237" t="s">
        <v>46</v>
      </c>
      <c r="O216" s="85"/>
      <c r="P216" s="238">
        <f>O216*H216</f>
        <v>0</v>
      </c>
      <c r="Q216" s="238">
        <v>0</v>
      </c>
      <c r="R216" s="238">
        <f>Q216*H216</f>
        <v>0</v>
      </c>
      <c r="S216" s="238">
        <v>0</v>
      </c>
      <c r="T216" s="23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0" t="s">
        <v>556</v>
      </c>
      <c r="AT216" s="240" t="s">
        <v>162</v>
      </c>
      <c r="AU216" s="240" t="s">
        <v>84</v>
      </c>
      <c r="AY216" s="18" t="s">
        <v>160</v>
      </c>
      <c r="BE216" s="241">
        <f>IF(N216="základní",J216,0)</f>
        <v>0</v>
      </c>
      <c r="BF216" s="241">
        <f>IF(N216="snížená",J216,0)</f>
        <v>0</v>
      </c>
      <c r="BG216" s="241">
        <f>IF(N216="zákl. přenesená",J216,0)</f>
        <v>0</v>
      </c>
      <c r="BH216" s="241">
        <f>IF(N216="sníž. přenesená",J216,0)</f>
        <v>0</v>
      </c>
      <c r="BI216" s="241">
        <f>IF(N216="nulová",J216,0)</f>
        <v>0</v>
      </c>
      <c r="BJ216" s="18" t="s">
        <v>82</v>
      </c>
      <c r="BK216" s="241">
        <f>ROUND(I216*H216,2)</f>
        <v>0</v>
      </c>
      <c r="BL216" s="18" t="s">
        <v>556</v>
      </c>
      <c r="BM216" s="240" t="s">
        <v>2278</v>
      </c>
    </row>
    <row r="217" s="2" customFormat="1" ht="16.5" customHeight="1">
      <c r="A217" s="39"/>
      <c r="B217" s="40"/>
      <c r="C217" s="229" t="s">
        <v>814</v>
      </c>
      <c r="D217" s="229" t="s">
        <v>162</v>
      </c>
      <c r="E217" s="230" t="s">
        <v>2279</v>
      </c>
      <c r="F217" s="231" t="s">
        <v>2280</v>
      </c>
      <c r="G217" s="232" t="s">
        <v>1986</v>
      </c>
      <c r="H217" s="233">
        <v>1</v>
      </c>
      <c r="I217" s="234"/>
      <c r="J217" s="235">
        <f>ROUND(I217*H217,2)</f>
        <v>0</v>
      </c>
      <c r="K217" s="231" t="s">
        <v>19</v>
      </c>
      <c r="L217" s="45"/>
      <c r="M217" s="236" t="s">
        <v>19</v>
      </c>
      <c r="N217" s="237" t="s">
        <v>46</v>
      </c>
      <c r="O217" s="85"/>
      <c r="P217" s="238">
        <f>O217*H217</f>
        <v>0</v>
      </c>
      <c r="Q217" s="238">
        <v>0</v>
      </c>
      <c r="R217" s="238">
        <f>Q217*H217</f>
        <v>0</v>
      </c>
      <c r="S217" s="238">
        <v>0</v>
      </c>
      <c r="T217" s="23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0" t="s">
        <v>556</v>
      </c>
      <c r="AT217" s="240" t="s">
        <v>162</v>
      </c>
      <c r="AU217" s="240" t="s">
        <v>84</v>
      </c>
      <c r="AY217" s="18" t="s">
        <v>160</v>
      </c>
      <c r="BE217" s="241">
        <f>IF(N217="základní",J217,0)</f>
        <v>0</v>
      </c>
      <c r="BF217" s="241">
        <f>IF(N217="snížená",J217,0)</f>
        <v>0</v>
      </c>
      <c r="BG217" s="241">
        <f>IF(N217="zákl. přenesená",J217,0)</f>
        <v>0</v>
      </c>
      <c r="BH217" s="241">
        <f>IF(N217="sníž. přenesená",J217,0)</f>
        <v>0</v>
      </c>
      <c r="BI217" s="241">
        <f>IF(N217="nulová",J217,0)</f>
        <v>0</v>
      </c>
      <c r="BJ217" s="18" t="s">
        <v>82</v>
      </c>
      <c r="BK217" s="241">
        <f>ROUND(I217*H217,2)</f>
        <v>0</v>
      </c>
      <c r="BL217" s="18" t="s">
        <v>556</v>
      </c>
      <c r="BM217" s="240" t="s">
        <v>2281</v>
      </c>
    </row>
    <row r="218" s="2" customFormat="1" ht="24" customHeight="1">
      <c r="A218" s="39"/>
      <c r="B218" s="40"/>
      <c r="C218" s="229" t="s">
        <v>820</v>
      </c>
      <c r="D218" s="229" t="s">
        <v>162</v>
      </c>
      <c r="E218" s="230" t="s">
        <v>2282</v>
      </c>
      <c r="F218" s="231" t="s">
        <v>2283</v>
      </c>
      <c r="G218" s="232" t="s">
        <v>1986</v>
      </c>
      <c r="H218" s="233">
        <v>22</v>
      </c>
      <c r="I218" s="234"/>
      <c r="J218" s="235">
        <f>ROUND(I218*H218,2)</f>
        <v>0</v>
      </c>
      <c r="K218" s="231" t="s">
        <v>19</v>
      </c>
      <c r="L218" s="45"/>
      <c r="M218" s="236" t="s">
        <v>19</v>
      </c>
      <c r="N218" s="237" t="s">
        <v>46</v>
      </c>
      <c r="O218" s="85"/>
      <c r="P218" s="238">
        <f>O218*H218</f>
        <v>0</v>
      </c>
      <c r="Q218" s="238">
        <v>0</v>
      </c>
      <c r="R218" s="238">
        <f>Q218*H218</f>
        <v>0</v>
      </c>
      <c r="S218" s="238">
        <v>0</v>
      </c>
      <c r="T218" s="23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0" t="s">
        <v>556</v>
      </c>
      <c r="AT218" s="240" t="s">
        <v>162</v>
      </c>
      <c r="AU218" s="240" t="s">
        <v>84</v>
      </c>
      <c r="AY218" s="18" t="s">
        <v>160</v>
      </c>
      <c r="BE218" s="241">
        <f>IF(N218="základní",J218,0)</f>
        <v>0</v>
      </c>
      <c r="BF218" s="241">
        <f>IF(N218="snížená",J218,0)</f>
        <v>0</v>
      </c>
      <c r="BG218" s="241">
        <f>IF(N218="zákl. přenesená",J218,0)</f>
        <v>0</v>
      </c>
      <c r="BH218" s="241">
        <f>IF(N218="sníž. přenesená",J218,0)</f>
        <v>0</v>
      </c>
      <c r="BI218" s="241">
        <f>IF(N218="nulová",J218,0)</f>
        <v>0</v>
      </c>
      <c r="BJ218" s="18" t="s">
        <v>82</v>
      </c>
      <c r="BK218" s="241">
        <f>ROUND(I218*H218,2)</f>
        <v>0</v>
      </c>
      <c r="BL218" s="18" t="s">
        <v>556</v>
      </c>
      <c r="BM218" s="240" t="s">
        <v>2284</v>
      </c>
    </row>
    <row r="219" s="2" customFormat="1" ht="16.5" customHeight="1">
      <c r="A219" s="39"/>
      <c r="B219" s="40"/>
      <c r="C219" s="229" t="s">
        <v>824</v>
      </c>
      <c r="D219" s="229" t="s">
        <v>162</v>
      </c>
      <c r="E219" s="230" t="s">
        <v>2285</v>
      </c>
      <c r="F219" s="231" t="s">
        <v>2286</v>
      </c>
      <c r="G219" s="232" t="s">
        <v>1986</v>
      </c>
      <c r="H219" s="233">
        <v>2</v>
      </c>
      <c r="I219" s="234"/>
      <c r="J219" s="235">
        <f>ROUND(I219*H219,2)</f>
        <v>0</v>
      </c>
      <c r="K219" s="231" t="s">
        <v>19</v>
      </c>
      <c r="L219" s="45"/>
      <c r="M219" s="236" t="s">
        <v>19</v>
      </c>
      <c r="N219" s="237" t="s">
        <v>46</v>
      </c>
      <c r="O219" s="85"/>
      <c r="P219" s="238">
        <f>O219*H219</f>
        <v>0</v>
      </c>
      <c r="Q219" s="238">
        <v>0</v>
      </c>
      <c r="R219" s="238">
        <f>Q219*H219</f>
        <v>0</v>
      </c>
      <c r="S219" s="238">
        <v>0</v>
      </c>
      <c r="T219" s="23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0" t="s">
        <v>556</v>
      </c>
      <c r="AT219" s="240" t="s">
        <v>162</v>
      </c>
      <c r="AU219" s="240" t="s">
        <v>84</v>
      </c>
      <c r="AY219" s="18" t="s">
        <v>160</v>
      </c>
      <c r="BE219" s="241">
        <f>IF(N219="základní",J219,0)</f>
        <v>0</v>
      </c>
      <c r="BF219" s="241">
        <f>IF(N219="snížená",J219,0)</f>
        <v>0</v>
      </c>
      <c r="BG219" s="241">
        <f>IF(N219="zákl. přenesená",J219,0)</f>
        <v>0</v>
      </c>
      <c r="BH219" s="241">
        <f>IF(N219="sníž. přenesená",J219,0)</f>
        <v>0</v>
      </c>
      <c r="BI219" s="241">
        <f>IF(N219="nulová",J219,0)</f>
        <v>0</v>
      </c>
      <c r="BJ219" s="18" t="s">
        <v>82</v>
      </c>
      <c r="BK219" s="241">
        <f>ROUND(I219*H219,2)</f>
        <v>0</v>
      </c>
      <c r="BL219" s="18" t="s">
        <v>556</v>
      </c>
      <c r="BM219" s="240" t="s">
        <v>2287</v>
      </c>
    </row>
    <row r="220" s="12" customFormat="1" ht="22.8" customHeight="1">
      <c r="A220" s="12"/>
      <c r="B220" s="213"/>
      <c r="C220" s="214"/>
      <c r="D220" s="215" t="s">
        <v>74</v>
      </c>
      <c r="E220" s="227" t="s">
        <v>2288</v>
      </c>
      <c r="F220" s="227" t="s">
        <v>2289</v>
      </c>
      <c r="G220" s="214"/>
      <c r="H220" s="214"/>
      <c r="I220" s="217"/>
      <c r="J220" s="228">
        <f>BK220</f>
        <v>0</v>
      </c>
      <c r="K220" s="214"/>
      <c r="L220" s="219"/>
      <c r="M220" s="220"/>
      <c r="N220" s="221"/>
      <c r="O220" s="221"/>
      <c r="P220" s="222">
        <f>P221+P244</f>
        <v>0</v>
      </c>
      <c r="Q220" s="221"/>
      <c r="R220" s="222">
        <f>R221+R244</f>
        <v>0</v>
      </c>
      <c r="S220" s="221"/>
      <c r="T220" s="223">
        <f>T221+T244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24" t="s">
        <v>82</v>
      </c>
      <c r="AT220" s="225" t="s">
        <v>74</v>
      </c>
      <c r="AU220" s="225" t="s">
        <v>82</v>
      </c>
      <c r="AY220" s="224" t="s">
        <v>160</v>
      </c>
      <c r="BK220" s="226">
        <f>BK221+BK244</f>
        <v>0</v>
      </c>
    </row>
    <row r="221" s="12" customFormat="1" ht="20.88" customHeight="1">
      <c r="A221" s="12"/>
      <c r="B221" s="213"/>
      <c r="C221" s="214"/>
      <c r="D221" s="215" t="s">
        <v>74</v>
      </c>
      <c r="E221" s="227" t="s">
        <v>2290</v>
      </c>
      <c r="F221" s="227" t="s">
        <v>2291</v>
      </c>
      <c r="G221" s="214"/>
      <c r="H221" s="214"/>
      <c r="I221" s="217"/>
      <c r="J221" s="228">
        <f>BK221</f>
        <v>0</v>
      </c>
      <c r="K221" s="214"/>
      <c r="L221" s="219"/>
      <c r="M221" s="220"/>
      <c r="N221" s="221"/>
      <c r="O221" s="221"/>
      <c r="P221" s="222">
        <f>SUM(P222:P243)</f>
        <v>0</v>
      </c>
      <c r="Q221" s="221"/>
      <c r="R221" s="222">
        <f>SUM(R222:R243)</f>
        <v>0</v>
      </c>
      <c r="S221" s="221"/>
      <c r="T221" s="223">
        <f>SUM(T222:T243)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24" t="s">
        <v>82</v>
      </c>
      <c r="AT221" s="225" t="s">
        <v>74</v>
      </c>
      <c r="AU221" s="225" t="s">
        <v>84</v>
      </c>
      <c r="AY221" s="224" t="s">
        <v>160</v>
      </c>
      <c r="BK221" s="226">
        <f>SUM(BK222:BK243)</f>
        <v>0</v>
      </c>
    </row>
    <row r="222" s="2" customFormat="1" ht="24" customHeight="1">
      <c r="A222" s="39"/>
      <c r="B222" s="40"/>
      <c r="C222" s="229" t="s">
        <v>828</v>
      </c>
      <c r="D222" s="229" t="s">
        <v>162</v>
      </c>
      <c r="E222" s="230" t="s">
        <v>2292</v>
      </c>
      <c r="F222" s="231" t="s">
        <v>2293</v>
      </c>
      <c r="G222" s="232" t="s">
        <v>1986</v>
      </c>
      <c r="H222" s="233">
        <v>1</v>
      </c>
      <c r="I222" s="234"/>
      <c r="J222" s="235">
        <f>ROUND(I222*H222,2)</f>
        <v>0</v>
      </c>
      <c r="K222" s="231" t="s">
        <v>19</v>
      </c>
      <c r="L222" s="45"/>
      <c r="M222" s="236" t="s">
        <v>19</v>
      </c>
      <c r="N222" s="237" t="s">
        <v>46</v>
      </c>
      <c r="O222" s="85"/>
      <c r="P222" s="238">
        <f>O222*H222</f>
        <v>0</v>
      </c>
      <c r="Q222" s="238">
        <v>0</v>
      </c>
      <c r="R222" s="238">
        <f>Q222*H222</f>
        <v>0</v>
      </c>
      <c r="S222" s="238">
        <v>0</v>
      </c>
      <c r="T222" s="23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0" t="s">
        <v>556</v>
      </c>
      <c r="AT222" s="240" t="s">
        <v>162</v>
      </c>
      <c r="AU222" s="240" t="s">
        <v>92</v>
      </c>
      <c r="AY222" s="18" t="s">
        <v>160</v>
      </c>
      <c r="BE222" s="241">
        <f>IF(N222="základní",J222,0)</f>
        <v>0</v>
      </c>
      <c r="BF222" s="241">
        <f>IF(N222="snížená",J222,0)</f>
        <v>0</v>
      </c>
      <c r="BG222" s="241">
        <f>IF(N222="zákl. přenesená",J222,0)</f>
        <v>0</v>
      </c>
      <c r="BH222" s="241">
        <f>IF(N222="sníž. přenesená",J222,0)</f>
        <v>0</v>
      </c>
      <c r="BI222" s="241">
        <f>IF(N222="nulová",J222,0)</f>
        <v>0</v>
      </c>
      <c r="BJ222" s="18" t="s">
        <v>82</v>
      </c>
      <c r="BK222" s="241">
        <f>ROUND(I222*H222,2)</f>
        <v>0</v>
      </c>
      <c r="BL222" s="18" t="s">
        <v>556</v>
      </c>
      <c r="BM222" s="240" t="s">
        <v>2294</v>
      </c>
    </row>
    <row r="223" s="2" customFormat="1" ht="16.5" customHeight="1">
      <c r="A223" s="39"/>
      <c r="B223" s="40"/>
      <c r="C223" s="229" t="s">
        <v>832</v>
      </c>
      <c r="D223" s="229" t="s">
        <v>162</v>
      </c>
      <c r="E223" s="230" t="s">
        <v>2295</v>
      </c>
      <c r="F223" s="231" t="s">
        <v>2296</v>
      </c>
      <c r="G223" s="232" t="s">
        <v>1986</v>
      </c>
      <c r="H223" s="233">
        <v>1</v>
      </c>
      <c r="I223" s="234"/>
      <c r="J223" s="235">
        <f>ROUND(I223*H223,2)</f>
        <v>0</v>
      </c>
      <c r="K223" s="231" t="s">
        <v>19</v>
      </c>
      <c r="L223" s="45"/>
      <c r="M223" s="236" t="s">
        <v>19</v>
      </c>
      <c r="N223" s="237" t="s">
        <v>46</v>
      </c>
      <c r="O223" s="85"/>
      <c r="P223" s="238">
        <f>O223*H223</f>
        <v>0</v>
      </c>
      <c r="Q223" s="238">
        <v>0</v>
      </c>
      <c r="R223" s="238">
        <f>Q223*H223</f>
        <v>0</v>
      </c>
      <c r="S223" s="238">
        <v>0</v>
      </c>
      <c r="T223" s="23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0" t="s">
        <v>556</v>
      </c>
      <c r="AT223" s="240" t="s">
        <v>162</v>
      </c>
      <c r="AU223" s="240" t="s">
        <v>92</v>
      </c>
      <c r="AY223" s="18" t="s">
        <v>160</v>
      </c>
      <c r="BE223" s="241">
        <f>IF(N223="základní",J223,0)</f>
        <v>0</v>
      </c>
      <c r="BF223" s="241">
        <f>IF(N223="snížená",J223,0)</f>
        <v>0</v>
      </c>
      <c r="BG223" s="241">
        <f>IF(N223="zákl. přenesená",J223,0)</f>
        <v>0</v>
      </c>
      <c r="BH223" s="241">
        <f>IF(N223="sníž. přenesená",J223,0)</f>
        <v>0</v>
      </c>
      <c r="BI223" s="241">
        <f>IF(N223="nulová",J223,0)</f>
        <v>0</v>
      </c>
      <c r="BJ223" s="18" t="s">
        <v>82</v>
      </c>
      <c r="BK223" s="241">
        <f>ROUND(I223*H223,2)</f>
        <v>0</v>
      </c>
      <c r="BL223" s="18" t="s">
        <v>556</v>
      </c>
      <c r="BM223" s="240" t="s">
        <v>2297</v>
      </c>
    </row>
    <row r="224" s="2" customFormat="1" ht="24" customHeight="1">
      <c r="A224" s="39"/>
      <c r="B224" s="40"/>
      <c r="C224" s="229" t="s">
        <v>836</v>
      </c>
      <c r="D224" s="229" t="s">
        <v>162</v>
      </c>
      <c r="E224" s="230" t="s">
        <v>2298</v>
      </c>
      <c r="F224" s="231" t="s">
        <v>2299</v>
      </c>
      <c r="G224" s="232" t="s">
        <v>1986</v>
      </c>
      <c r="H224" s="233">
        <v>1</v>
      </c>
      <c r="I224" s="234"/>
      <c r="J224" s="235">
        <f>ROUND(I224*H224,2)</f>
        <v>0</v>
      </c>
      <c r="K224" s="231" t="s">
        <v>19</v>
      </c>
      <c r="L224" s="45"/>
      <c r="M224" s="236" t="s">
        <v>19</v>
      </c>
      <c r="N224" s="237" t="s">
        <v>46</v>
      </c>
      <c r="O224" s="85"/>
      <c r="P224" s="238">
        <f>O224*H224</f>
        <v>0</v>
      </c>
      <c r="Q224" s="238">
        <v>0</v>
      </c>
      <c r="R224" s="238">
        <f>Q224*H224</f>
        <v>0</v>
      </c>
      <c r="S224" s="238">
        <v>0</v>
      </c>
      <c r="T224" s="23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0" t="s">
        <v>556</v>
      </c>
      <c r="AT224" s="240" t="s">
        <v>162</v>
      </c>
      <c r="AU224" s="240" t="s">
        <v>92</v>
      </c>
      <c r="AY224" s="18" t="s">
        <v>160</v>
      </c>
      <c r="BE224" s="241">
        <f>IF(N224="základní",J224,0)</f>
        <v>0</v>
      </c>
      <c r="BF224" s="241">
        <f>IF(N224="snížená",J224,0)</f>
        <v>0</v>
      </c>
      <c r="BG224" s="241">
        <f>IF(N224="zákl. přenesená",J224,0)</f>
        <v>0</v>
      </c>
      <c r="BH224" s="241">
        <f>IF(N224="sníž. přenesená",J224,0)</f>
        <v>0</v>
      </c>
      <c r="BI224" s="241">
        <f>IF(N224="nulová",J224,0)</f>
        <v>0</v>
      </c>
      <c r="BJ224" s="18" t="s">
        <v>82</v>
      </c>
      <c r="BK224" s="241">
        <f>ROUND(I224*H224,2)</f>
        <v>0</v>
      </c>
      <c r="BL224" s="18" t="s">
        <v>556</v>
      </c>
      <c r="BM224" s="240" t="s">
        <v>2300</v>
      </c>
    </row>
    <row r="225" s="2" customFormat="1" ht="24" customHeight="1">
      <c r="A225" s="39"/>
      <c r="B225" s="40"/>
      <c r="C225" s="229" t="s">
        <v>840</v>
      </c>
      <c r="D225" s="229" t="s">
        <v>162</v>
      </c>
      <c r="E225" s="230" t="s">
        <v>2301</v>
      </c>
      <c r="F225" s="231" t="s">
        <v>2302</v>
      </c>
      <c r="G225" s="232" t="s">
        <v>1986</v>
      </c>
      <c r="H225" s="233">
        <v>1</v>
      </c>
      <c r="I225" s="234"/>
      <c r="J225" s="235">
        <f>ROUND(I225*H225,2)</f>
        <v>0</v>
      </c>
      <c r="K225" s="231" t="s">
        <v>19</v>
      </c>
      <c r="L225" s="45"/>
      <c r="M225" s="236" t="s">
        <v>19</v>
      </c>
      <c r="N225" s="237" t="s">
        <v>46</v>
      </c>
      <c r="O225" s="85"/>
      <c r="P225" s="238">
        <f>O225*H225</f>
        <v>0</v>
      </c>
      <c r="Q225" s="238">
        <v>0</v>
      </c>
      <c r="R225" s="238">
        <f>Q225*H225</f>
        <v>0</v>
      </c>
      <c r="S225" s="238">
        <v>0</v>
      </c>
      <c r="T225" s="23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0" t="s">
        <v>556</v>
      </c>
      <c r="AT225" s="240" t="s">
        <v>162</v>
      </c>
      <c r="AU225" s="240" t="s">
        <v>92</v>
      </c>
      <c r="AY225" s="18" t="s">
        <v>160</v>
      </c>
      <c r="BE225" s="241">
        <f>IF(N225="základní",J225,0)</f>
        <v>0</v>
      </c>
      <c r="BF225" s="241">
        <f>IF(N225="snížená",J225,0)</f>
        <v>0</v>
      </c>
      <c r="BG225" s="241">
        <f>IF(N225="zákl. přenesená",J225,0)</f>
        <v>0</v>
      </c>
      <c r="BH225" s="241">
        <f>IF(N225="sníž. přenesená",J225,0)</f>
        <v>0</v>
      </c>
      <c r="BI225" s="241">
        <f>IF(N225="nulová",J225,0)</f>
        <v>0</v>
      </c>
      <c r="BJ225" s="18" t="s">
        <v>82</v>
      </c>
      <c r="BK225" s="241">
        <f>ROUND(I225*H225,2)</f>
        <v>0</v>
      </c>
      <c r="BL225" s="18" t="s">
        <v>556</v>
      </c>
      <c r="BM225" s="240" t="s">
        <v>2303</v>
      </c>
    </row>
    <row r="226" s="2" customFormat="1" ht="16.5" customHeight="1">
      <c r="A226" s="39"/>
      <c r="B226" s="40"/>
      <c r="C226" s="229" t="s">
        <v>844</v>
      </c>
      <c r="D226" s="229" t="s">
        <v>162</v>
      </c>
      <c r="E226" s="230" t="s">
        <v>2304</v>
      </c>
      <c r="F226" s="231" t="s">
        <v>2305</v>
      </c>
      <c r="G226" s="232" t="s">
        <v>1986</v>
      </c>
      <c r="H226" s="233">
        <v>5</v>
      </c>
      <c r="I226" s="234"/>
      <c r="J226" s="235">
        <f>ROUND(I226*H226,2)</f>
        <v>0</v>
      </c>
      <c r="K226" s="231" t="s">
        <v>19</v>
      </c>
      <c r="L226" s="45"/>
      <c r="M226" s="236" t="s">
        <v>19</v>
      </c>
      <c r="N226" s="237" t="s">
        <v>46</v>
      </c>
      <c r="O226" s="85"/>
      <c r="P226" s="238">
        <f>O226*H226</f>
        <v>0</v>
      </c>
      <c r="Q226" s="238">
        <v>0</v>
      </c>
      <c r="R226" s="238">
        <f>Q226*H226</f>
        <v>0</v>
      </c>
      <c r="S226" s="238">
        <v>0</v>
      </c>
      <c r="T226" s="23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0" t="s">
        <v>556</v>
      </c>
      <c r="AT226" s="240" t="s">
        <v>162</v>
      </c>
      <c r="AU226" s="240" t="s">
        <v>92</v>
      </c>
      <c r="AY226" s="18" t="s">
        <v>160</v>
      </c>
      <c r="BE226" s="241">
        <f>IF(N226="základní",J226,0)</f>
        <v>0</v>
      </c>
      <c r="BF226" s="241">
        <f>IF(N226="snížená",J226,0)</f>
        <v>0</v>
      </c>
      <c r="BG226" s="241">
        <f>IF(N226="zákl. přenesená",J226,0)</f>
        <v>0</v>
      </c>
      <c r="BH226" s="241">
        <f>IF(N226="sníž. přenesená",J226,0)</f>
        <v>0</v>
      </c>
      <c r="BI226" s="241">
        <f>IF(N226="nulová",J226,0)</f>
        <v>0</v>
      </c>
      <c r="BJ226" s="18" t="s">
        <v>82</v>
      </c>
      <c r="BK226" s="241">
        <f>ROUND(I226*H226,2)</f>
        <v>0</v>
      </c>
      <c r="BL226" s="18" t="s">
        <v>556</v>
      </c>
      <c r="BM226" s="240" t="s">
        <v>2306</v>
      </c>
    </row>
    <row r="227" s="2" customFormat="1" ht="16.5" customHeight="1">
      <c r="A227" s="39"/>
      <c r="B227" s="40"/>
      <c r="C227" s="229" t="s">
        <v>848</v>
      </c>
      <c r="D227" s="229" t="s">
        <v>162</v>
      </c>
      <c r="E227" s="230" t="s">
        <v>2307</v>
      </c>
      <c r="F227" s="231" t="s">
        <v>2308</v>
      </c>
      <c r="G227" s="232" t="s">
        <v>1986</v>
      </c>
      <c r="H227" s="233">
        <v>1</v>
      </c>
      <c r="I227" s="234"/>
      <c r="J227" s="235">
        <f>ROUND(I227*H227,2)</f>
        <v>0</v>
      </c>
      <c r="K227" s="231" t="s">
        <v>19</v>
      </c>
      <c r="L227" s="45"/>
      <c r="M227" s="236" t="s">
        <v>19</v>
      </c>
      <c r="N227" s="237" t="s">
        <v>46</v>
      </c>
      <c r="O227" s="85"/>
      <c r="P227" s="238">
        <f>O227*H227</f>
        <v>0</v>
      </c>
      <c r="Q227" s="238">
        <v>0</v>
      </c>
      <c r="R227" s="238">
        <f>Q227*H227</f>
        <v>0</v>
      </c>
      <c r="S227" s="238">
        <v>0</v>
      </c>
      <c r="T227" s="23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40" t="s">
        <v>556</v>
      </c>
      <c r="AT227" s="240" t="s">
        <v>162</v>
      </c>
      <c r="AU227" s="240" t="s">
        <v>92</v>
      </c>
      <c r="AY227" s="18" t="s">
        <v>160</v>
      </c>
      <c r="BE227" s="241">
        <f>IF(N227="základní",J227,0)</f>
        <v>0</v>
      </c>
      <c r="BF227" s="241">
        <f>IF(N227="snížená",J227,0)</f>
        <v>0</v>
      </c>
      <c r="BG227" s="241">
        <f>IF(N227="zákl. přenesená",J227,0)</f>
        <v>0</v>
      </c>
      <c r="BH227" s="241">
        <f>IF(N227="sníž. přenesená",J227,0)</f>
        <v>0</v>
      </c>
      <c r="BI227" s="241">
        <f>IF(N227="nulová",J227,0)</f>
        <v>0</v>
      </c>
      <c r="BJ227" s="18" t="s">
        <v>82</v>
      </c>
      <c r="BK227" s="241">
        <f>ROUND(I227*H227,2)</f>
        <v>0</v>
      </c>
      <c r="BL227" s="18" t="s">
        <v>556</v>
      </c>
      <c r="BM227" s="240" t="s">
        <v>2309</v>
      </c>
    </row>
    <row r="228" s="2" customFormat="1" ht="16.5" customHeight="1">
      <c r="A228" s="39"/>
      <c r="B228" s="40"/>
      <c r="C228" s="229" t="s">
        <v>852</v>
      </c>
      <c r="D228" s="229" t="s">
        <v>162</v>
      </c>
      <c r="E228" s="230" t="s">
        <v>2310</v>
      </c>
      <c r="F228" s="231" t="s">
        <v>2311</v>
      </c>
      <c r="G228" s="232" t="s">
        <v>1986</v>
      </c>
      <c r="H228" s="233">
        <v>2</v>
      </c>
      <c r="I228" s="234"/>
      <c r="J228" s="235">
        <f>ROUND(I228*H228,2)</f>
        <v>0</v>
      </c>
      <c r="K228" s="231" t="s">
        <v>19</v>
      </c>
      <c r="L228" s="45"/>
      <c r="M228" s="236" t="s">
        <v>19</v>
      </c>
      <c r="N228" s="237" t="s">
        <v>46</v>
      </c>
      <c r="O228" s="85"/>
      <c r="P228" s="238">
        <f>O228*H228</f>
        <v>0</v>
      </c>
      <c r="Q228" s="238">
        <v>0</v>
      </c>
      <c r="R228" s="238">
        <f>Q228*H228</f>
        <v>0</v>
      </c>
      <c r="S228" s="238">
        <v>0</v>
      </c>
      <c r="T228" s="23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0" t="s">
        <v>556</v>
      </c>
      <c r="AT228" s="240" t="s">
        <v>162</v>
      </c>
      <c r="AU228" s="240" t="s">
        <v>92</v>
      </c>
      <c r="AY228" s="18" t="s">
        <v>160</v>
      </c>
      <c r="BE228" s="241">
        <f>IF(N228="základní",J228,0)</f>
        <v>0</v>
      </c>
      <c r="BF228" s="241">
        <f>IF(N228="snížená",J228,0)</f>
        <v>0</v>
      </c>
      <c r="BG228" s="241">
        <f>IF(N228="zákl. přenesená",J228,0)</f>
        <v>0</v>
      </c>
      <c r="BH228" s="241">
        <f>IF(N228="sníž. přenesená",J228,0)</f>
        <v>0</v>
      </c>
      <c r="BI228" s="241">
        <f>IF(N228="nulová",J228,0)</f>
        <v>0</v>
      </c>
      <c r="BJ228" s="18" t="s">
        <v>82</v>
      </c>
      <c r="BK228" s="241">
        <f>ROUND(I228*H228,2)</f>
        <v>0</v>
      </c>
      <c r="BL228" s="18" t="s">
        <v>556</v>
      </c>
      <c r="BM228" s="240" t="s">
        <v>2312</v>
      </c>
    </row>
    <row r="229" s="2" customFormat="1" ht="16.5" customHeight="1">
      <c r="A229" s="39"/>
      <c r="B229" s="40"/>
      <c r="C229" s="229" t="s">
        <v>856</v>
      </c>
      <c r="D229" s="229" t="s">
        <v>162</v>
      </c>
      <c r="E229" s="230" t="s">
        <v>2313</v>
      </c>
      <c r="F229" s="231" t="s">
        <v>2314</v>
      </c>
      <c r="G229" s="232" t="s">
        <v>1986</v>
      </c>
      <c r="H229" s="233">
        <v>7</v>
      </c>
      <c r="I229" s="234"/>
      <c r="J229" s="235">
        <f>ROUND(I229*H229,2)</f>
        <v>0</v>
      </c>
      <c r="K229" s="231" t="s">
        <v>19</v>
      </c>
      <c r="L229" s="45"/>
      <c r="M229" s="236" t="s">
        <v>19</v>
      </c>
      <c r="N229" s="237" t="s">
        <v>46</v>
      </c>
      <c r="O229" s="85"/>
      <c r="P229" s="238">
        <f>O229*H229</f>
        <v>0</v>
      </c>
      <c r="Q229" s="238">
        <v>0</v>
      </c>
      <c r="R229" s="238">
        <f>Q229*H229</f>
        <v>0</v>
      </c>
      <c r="S229" s="238">
        <v>0</v>
      </c>
      <c r="T229" s="23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0" t="s">
        <v>556</v>
      </c>
      <c r="AT229" s="240" t="s">
        <v>162</v>
      </c>
      <c r="AU229" s="240" t="s">
        <v>92</v>
      </c>
      <c r="AY229" s="18" t="s">
        <v>160</v>
      </c>
      <c r="BE229" s="241">
        <f>IF(N229="základní",J229,0)</f>
        <v>0</v>
      </c>
      <c r="BF229" s="241">
        <f>IF(N229="snížená",J229,0)</f>
        <v>0</v>
      </c>
      <c r="BG229" s="241">
        <f>IF(N229="zákl. přenesená",J229,0)</f>
        <v>0</v>
      </c>
      <c r="BH229" s="241">
        <f>IF(N229="sníž. přenesená",J229,0)</f>
        <v>0</v>
      </c>
      <c r="BI229" s="241">
        <f>IF(N229="nulová",J229,0)</f>
        <v>0</v>
      </c>
      <c r="BJ229" s="18" t="s">
        <v>82</v>
      </c>
      <c r="BK229" s="241">
        <f>ROUND(I229*H229,2)</f>
        <v>0</v>
      </c>
      <c r="BL229" s="18" t="s">
        <v>556</v>
      </c>
      <c r="BM229" s="240" t="s">
        <v>2315</v>
      </c>
    </row>
    <row r="230" s="2" customFormat="1" ht="16.5" customHeight="1">
      <c r="A230" s="39"/>
      <c r="B230" s="40"/>
      <c r="C230" s="229" t="s">
        <v>860</v>
      </c>
      <c r="D230" s="229" t="s">
        <v>162</v>
      </c>
      <c r="E230" s="230" t="s">
        <v>2316</v>
      </c>
      <c r="F230" s="231" t="s">
        <v>2317</v>
      </c>
      <c r="G230" s="232" t="s">
        <v>1986</v>
      </c>
      <c r="H230" s="233">
        <v>12</v>
      </c>
      <c r="I230" s="234"/>
      <c r="J230" s="235">
        <f>ROUND(I230*H230,2)</f>
        <v>0</v>
      </c>
      <c r="K230" s="231" t="s">
        <v>19</v>
      </c>
      <c r="L230" s="45"/>
      <c r="M230" s="236" t="s">
        <v>19</v>
      </c>
      <c r="N230" s="237" t="s">
        <v>46</v>
      </c>
      <c r="O230" s="85"/>
      <c r="P230" s="238">
        <f>O230*H230</f>
        <v>0</v>
      </c>
      <c r="Q230" s="238">
        <v>0</v>
      </c>
      <c r="R230" s="238">
        <f>Q230*H230</f>
        <v>0</v>
      </c>
      <c r="S230" s="238">
        <v>0</v>
      </c>
      <c r="T230" s="23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40" t="s">
        <v>556</v>
      </c>
      <c r="AT230" s="240" t="s">
        <v>162</v>
      </c>
      <c r="AU230" s="240" t="s">
        <v>92</v>
      </c>
      <c r="AY230" s="18" t="s">
        <v>160</v>
      </c>
      <c r="BE230" s="241">
        <f>IF(N230="základní",J230,0)</f>
        <v>0</v>
      </c>
      <c r="BF230" s="241">
        <f>IF(N230="snížená",J230,0)</f>
        <v>0</v>
      </c>
      <c r="BG230" s="241">
        <f>IF(N230="zákl. přenesená",J230,0)</f>
        <v>0</v>
      </c>
      <c r="BH230" s="241">
        <f>IF(N230="sníž. přenesená",J230,0)</f>
        <v>0</v>
      </c>
      <c r="BI230" s="241">
        <f>IF(N230="nulová",J230,0)</f>
        <v>0</v>
      </c>
      <c r="BJ230" s="18" t="s">
        <v>82</v>
      </c>
      <c r="BK230" s="241">
        <f>ROUND(I230*H230,2)</f>
        <v>0</v>
      </c>
      <c r="BL230" s="18" t="s">
        <v>556</v>
      </c>
      <c r="BM230" s="240" t="s">
        <v>2318</v>
      </c>
    </row>
    <row r="231" s="2" customFormat="1" ht="16.5" customHeight="1">
      <c r="A231" s="39"/>
      <c r="B231" s="40"/>
      <c r="C231" s="229" t="s">
        <v>865</v>
      </c>
      <c r="D231" s="229" t="s">
        <v>162</v>
      </c>
      <c r="E231" s="230" t="s">
        <v>2319</v>
      </c>
      <c r="F231" s="231" t="s">
        <v>2320</v>
      </c>
      <c r="G231" s="232" t="s">
        <v>1986</v>
      </c>
      <c r="H231" s="233">
        <v>12</v>
      </c>
      <c r="I231" s="234"/>
      <c r="J231" s="235">
        <f>ROUND(I231*H231,2)</f>
        <v>0</v>
      </c>
      <c r="K231" s="231" t="s">
        <v>19</v>
      </c>
      <c r="L231" s="45"/>
      <c r="M231" s="236" t="s">
        <v>19</v>
      </c>
      <c r="N231" s="237" t="s">
        <v>46</v>
      </c>
      <c r="O231" s="85"/>
      <c r="P231" s="238">
        <f>O231*H231</f>
        <v>0</v>
      </c>
      <c r="Q231" s="238">
        <v>0</v>
      </c>
      <c r="R231" s="238">
        <f>Q231*H231</f>
        <v>0</v>
      </c>
      <c r="S231" s="238">
        <v>0</v>
      </c>
      <c r="T231" s="239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40" t="s">
        <v>556</v>
      </c>
      <c r="AT231" s="240" t="s">
        <v>162</v>
      </c>
      <c r="AU231" s="240" t="s">
        <v>92</v>
      </c>
      <c r="AY231" s="18" t="s">
        <v>160</v>
      </c>
      <c r="BE231" s="241">
        <f>IF(N231="základní",J231,0)</f>
        <v>0</v>
      </c>
      <c r="BF231" s="241">
        <f>IF(N231="snížená",J231,0)</f>
        <v>0</v>
      </c>
      <c r="BG231" s="241">
        <f>IF(N231="zákl. přenesená",J231,0)</f>
        <v>0</v>
      </c>
      <c r="BH231" s="241">
        <f>IF(N231="sníž. přenesená",J231,0)</f>
        <v>0</v>
      </c>
      <c r="BI231" s="241">
        <f>IF(N231="nulová",J231,0)</f>
        <v>0</v>
      </c>
      <c r="BJ231" s="18" t="s">
        <v>82</v>
      </c>
      <c r="BK231" s="241">
        <f>ROUND(I231*H231,2)</f>
        <v>0</v>
      </c>
      <c r="BL231" s="18" t="s">
        <v>556</v>
      </c>
      <c r="BM231" s="240" t="s">
        <v>2321</v>
      </c>
    </row>
    <row r="232" s="2" customFormat="1" ht="16.5" customHeight="1">
      <c r="A232" s="39"/>
      <c r="B232" s="40"/>
      <c r="C232" s="229" t="s">
        <v>873</v>
      </c>
      <c r="D232" s="229" t="s">
        <v>162</v>
      </c>
      <c r="E232" s="230" t="s">
        <v>2322</v>
      </c>
      <c r="F232" s="231" t="s">
        <v>2323</v>
      </c>
      <c r="G232" s="232" t="s">
        <v>1986</v>
      </c>
      <c r="H232" s="233">
        <v>1</v>
      </c>
      <c r="I232" s="234"/>
      <c r="J232" s="235">
        <f>ROUND(I232*H232,2)</f>
        <v>0</v>
      </c>
      <c r="K232" s="231" t="s">
        <v>19</v>
      </c>
      <c r="L232" s="45"/>
      <c r="M232" s="236" t="s">
        <v>19</v>
      </c>
      <c r="N232" s="237" t="s">
        <v>46</v>
      </c>
      <c r="O232" s="85"/>
      <c r="P232" s="238">
        <f>O232*H232</f>
        <v>0</v>
      </c>
      <c r="Q232" s="238">
        <v>0</v>
      </c>
      <c r="R232" s="238">
        <f>Q232*H232</f>
        <v>0</v>
      </c>
      <c r="S232" s="238">
        <v>0</v>
      </c>
      <c r="T232" s="23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40" t="s">
        <v>556</v>
      </c>
      <c r="AT232" s="240" t="s">
        <v>162</v>
      </c>
      <c r="AU232" s="240" t="s">
        <v>92</v>
      </c>
      <c r="AY232" s="18" t="s">
        <v>160</v>
      </c>
      <c r="BE232" s="241">
        <f>IF(N232="základní",J232,0)</f>
        <v>0</v>
      </c>
      <c r="BF232" s="241">
        <f>IF(N232="snížená",J232,0)</f>
        <v>0</v>
      </c>
      <c r="BG232" s="241">
        <f>IF(N232="zákl. přenesená",J232,0)</f>
        <v>0</v>
      </c>
      <c r="BH232" s="241">
        <f>IF(N232="sníž. přenesená",J232,0)</f>
        <v>0</v>
      </c>
      <c r="BI232" s="241">
        <f>IF(N232="nulová",J232,0)</f>
        <v>0</v>
      </c>
      <c r="BJ232" s="18" t="s">
        <v>82</v>
      </c>
      <c r="BK232" s="241">
        <f>ROUND(I232*H232,2)</f>
        <v>0</v>
      </c>
      <c r="BL232" s="18" t="s">
        <v>556</v>
      </c>
      <c r="BM232" s="240" t="s">
        <v>2324</v>
      </c>
    </row>
    <row r="233" s="2" customFormat="1" ht="16.5" customHeight="1">
      <c r="A233" s="39"/>
      <c r="B233" s="40"/>
      <c r="C233" s="229" t="s">
        <v>880</v>
      </c>
      <c r="D233" s="229" t="s">
        <v>162</v>
      </c>
      <c r="E233" s="230" t="s">
        <v>2325</v>
      </c>
      <c r="F233" s="231" t="s">
        <v>2326</v>
      </c>
      <c r="G233" s="232" t="s">
        <v>1986</v>
      </c>
      <c r="H233" s="233">
        <v>3</v>
      </c>
      <c r="I233" s="234"/>
      <c r="J233" s="235">
        <f>ROUND(I233*H233,2)</f>
        <v>0</v>
      </c>
      <c r="K233" s="231" t="s">
        <v>19</v>
      </c>
      <c r="L233" s="45"/>
      <c r="M233" s="236" t="s">
        <v>19</v>
      </c>
      <c r="N233" s="237" t="s">
        <v>46</v>
      </c>
      <c r="O233" s="85"/>
      <c r="P233" s="238">
        <f>O233*H233</f>
        <v>0</v>
      </c>
      <c r="Q233" s="238">
        <v>0</v>
      </c>
      <c r="R233" s="238">
        <f>Q233*H233</f>
        <v>0</v>
      </c>
      <c r="S233" s="238">
        <v>0</v>
      </c>
      <c r="T233" s="239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40" t="s">
        <v>556</v>
      </c>
      <c r="AT233" s="240" t="s">
        <v>162</v>
      </c>
      <c r="AU233" s="240" t="s">
        <v>92</v>
      </c>
      <c r="AY233" s="18" t="s">
        <v>160</v>
      </c>
      <c r="BE233" s="241">
        <f>IF(N233="základní",J233,0)</f>
        <v>0</v>
      </c>
      <c r="BF233" s="241">
        <f>IF(N233="snížená",J233,0)</f>
        <v>0</v>
      </c>
      <c r="BG233" s="241">
        <f>IF(N233="zákl. přenesená",J233,0)</f>
        <v>0</v>
      </c>
      <c r="BH233" s="241">
        <f>IF(N233="sníž. přenesená",J233,0)</f>
        <v>0</v>
      </c>
      <c r="BI233" s="241">
        <f>IF(N233="nulová",J233,0)</f>
        <v>0</v>
      </c>
      <c r="BJ233" s="18" t="s">
        <v>82</v>
      </c>
      <c r="BK233" s="241">
        <f>ROUND(I233*H233,2)</f>
        <v>0</v>
      </c>
      <c r="BL233" s="18" t="s">
        <v>556</v>
      </c>
      <c r="BM233" s="240" t="s">
        <v>2327</v>
      </c>
    </row>
    <row r="234" s="2" customFormat="1" ht="16.5" customHeight="1">
      <c r="A234" s="39"/>
      <c r="B234" s="40"/>
      <c r="C234" s="229" t="s">
        <v>885</v>
      </c>
      <c r="D234" s="229" t="s">
        <v>162</v>
      </c>
      <c r="E234" s="230" t="s">
        <v>2328</v>
      </c>
      <c r="F234" s="231" t="s">
        <v>2329</v>
      </c>
      <c r="G234" s="232" t="s">
        <v>1986</v>
      </c>
      <c r="H234" s="233">
        <v>4</v>
      </c>
      <c r="I234" s="234"/>
      <c r="J234" s="235">
        <f>ROUND(I234*H234,2)</f>
        <v>0</v>
      </c>
      <c r="K234" s="231" t="s">
        <v>19</v>
      </c>
      <c r="L234" s="45"/>
      <c r="M234" s="236" t="s">
        <v>19</v>
      </c>
      <c r="N234" s="237" t="s">
        <v>46</v>
      </c>
      <c r="O234" s="85"/>
      <c r="P234" s="238">
        <f>O234*H234</f>
        <v>0</v>
      </c>
      <c r="Q234" s="238">
        <v>0</v>
      </c>
      <c r="R234" s="238">
        <f>Q234*H234</f>
        <v>0</v>
      </c>
      <c r="S234" s="238">
        <v>0</v>
      </c>
      <c r="T234" s="23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0" t="s">
        <v>556</v>
      </c>
      <c r="AT234" s="240" t="s">
        <v>162</v>
      </c>
      <c r="AU234" s="240" t="s">
        <v>92</v>
      </c>
      <c r="AY234" s="18" t="s">
        <v>160</v>
      </c>
      <c r="BE234" s="241">
        <f>IF(N234="základní",J234,0)</f>
        <v>0</v>
      </c>
      <c r="BF234" s="241">
        <f>IF(N234="snížená",J234,0)</f>
        <v>0</v>
      </c>
      <c r="BG234" s="241">
        <f>IF(N234="zákl. přenesená",J234,0)</f>
        <v>0</v>
      </c>
      <c r="BH234" s="241">
        <f>IF(N234="sníž. přenesená",J234,0)</f>
        <v>0</v>
      </c>
      <c r="BI234" s="241">
        <f>IF(N234="nulová",J234,0)</f>
        <v>0</v>
      </c>
      <c r="BJ234" s="18" t="s">
        <v>82</v>
      </c>
      <c r="BK234" s="241">
        <f>ROUND(I234*H234,2)</f>
        <v>0</v>
      </c>
      <c r="BL234" s="18" t="s">
        <v>556</v>
      </c>
      <c r="BM234" s="240" t="s">
        <v>2330</v>
      </c>
    </row>
    <row r="235" s="2" customFormat="1" ht="24" customHeight="1">
      <c r="A235" s="39"/>
      <c r="B235" s="40"/>
      <c r="C235" s="229" t="s">
        <v>890</v>
      </c>
      <c r="D235" s="229" t="s">
        <v>162</v>
      </c>
      <c r="E235" s="230" t="s">
        <v>2331</v>
      </c>
      <c r="F235" s="231" t="s">
        <v>2332</v>
      </c>
      <c r="G235" s="232" t="s">
        <v>1986</v>
      </c>
      <c r="H235" s="233">
        <v>1</v>
      </c>
      <c r="I235" s="234"/>
      <c r="J235" s="235">
        <f>ROUND(I235*H235,2)</f>
        <v>0</v>
      </c>
      <c r="K235" s="231" t="s">
        <v>19</v>
      </c>
      <c r="L235" s="45"/>
      <c r="M235" s="236" t="s">
        <v>19</v>
      </c>
      <c r="N235" s="237" t="s">
        <v>46</v>
      </c>
      <c r="O235" s="85"/>
      <c r="P235" s="238">
        <f>O235*H235</f>
        <v>0</v>
      </c>
      <c r="Q235" s="238">
        <v>0</v>
      </c>
      <c r="R235" s="238">
        <f>Q235*H235</f>
        <v>0</v>
      </c>
      <c r="S235" s="238">
        <v>0</v>
      </c>
      <c r="T235" s="23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0" t="s">
        <v>556</v>
      </c>
      <c r="AT235" s="240" t="s">
        <v>162</v>
      </c>
      <c r="AU235" s="240" t="s">
        <v>92</v>
      </c>
      <c r="AY235" s="18" t="s">
        <v>160</v>
      </c>
      <c r="BE235" s="241">
        <f>IF(N235="základní",J235,0)</f>
        <v>0</v>
      </c>
      <c r="BF235" s="241">
        <f>IF(N235="snížená",J235,0)</f>
        <v>0</v>
      </c>
      <c r="BG235" s="241">
        <f>IF(N235="zákl. přenesená",J235,0)</f>
        <v>0</v>
      </c>
      <c r="BH235" s="241">
        <f>IF(N235="sníž. přenesená",J235,0)</f>
        <v>0</v>
      </c>
      <c r="BI235" s="241">
        <f>IF(N235="nulová",J235,0)</f>
        <v>0</v>
      </c>
      <c r="BJ235" s="18" t="s">
        <v>82</v>
      </c>
      <c r="BK235" s="241">
        <f>ROUND(I235*H235,2)</f>
        <v>0</v>
      </c>
      <c r="BL235" s="18" t="s">
        <v>556</v>
      </c>
      <c r="BM235" s="240" t="s">
        <v>2333</v>
      </c>
    </row>
    <row r="236" s="2" customFormat="1" ht="24" customHeight="1">
      <c r="A236" s="39"/>
      <c r="B236" s="40"/>
      <c r="C236" s="229" t="s">
        <v>895</v>
      </c>
      <c r="D236" s="229" t="s">
        <v>162</v>
      </c>
      <c r="E236" s="230" t="s">
        <v>2334</v>
      </c>
      <c r="F236" s="231" t="s">
        <v>2335</v>
      </c>
      <c r="G236" s="232" t="s">
        <v>1986</v>
      </c>
      <c r="H236" s="233">
        <v>5</v>
      </c>
      <c r="I236" s="234"/>
      <c r="J236" s="235">
        <f>ROUND(I236*H236,2)</f>
        <v>0</v>
      </c>
      <c r="K236" s="231" t="s">
        <v>19</v>
      </c>
      <c r="L236" s="45"/>
      <c r="M236" s="236" t="s">
        <v>19</v>
      </c>
      <c r="N236" s="237" t="s">
        <v>46</v>
      </c>
      <c r="O236" s="85"/>
      <c r="P236" s="238">
        <f>O236*H236</f>
        <v>0</v>
      </c>
      <c r="Q236" s="238">
        <v>0</v>
      </c>
      <c r="R236" s="238">
        <f>Q236*H236</f>
        <v>0</v>
      </c>
      <c r="S236" s="238">
        <v>0</v>
      </c>
      <c r="T236" s="23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40" t="s">
        <v>556</v>
      </c>
      <c r="AT236" s="240" t="s">
        <v>162</v>
      </c>
      <c r="AU236" s="240" t="s">
        <v>92</v>
      </c>
      <c r="AY236" s="18" t="s">
        <v>160</v>
      </c>
      <c r="BE236" s="241">
        <f>IF(N236="základní",J236,0)</f>
        <v>0</v>
      </c>
      <c r="BF236" s="241">
        <f>IF(N236="snížená",J236,0)</f>
        <v>0</v>
      </c>
      <c r="BG236" s="241">
        <f>IF(N236="zákl. přenesená",J236,0)</f>
        <v>0</v>
      </c>
      <c r="BH236" s="241">
        <f>IF(N236="sníž. přenesená",J236,0)</f>
        <v>0</v>
      </c>
      <c r="BI236" s="241">
        <f>IF(N236="nulová",J236,0)</f>
        <v>0</v>
      </c>
      <c r="BJ236" s="18" t="s">
        <v>82</v>
      </c>
      <c r="BK236" s="241">
        <f>ROUND(I236*H236,2)</f>
        <v>0</v>
      </c>
      <c r="BL236" s="18" t="s">
        <v>556</v>
      </c>
      <c r="BM236" s="240" t="s">
        <v>2336</v>
      </c>
    </row>
    <row r="237" s="2" customFormat="1" ht="16.5" customHeight="1">
      <c r="A237" s="39"/>
      <c r="B237" s="40"/>
      <c r="C237" s="229" t="s">
        <v>900</v>
      </c>
      <c r="D237" s="229" t="s">
        <v>162</v>
      </c>
      <c r="E237" s="230" t="s">
        <v>2337</v>
      </c>
      <c r="F237" s="231" t="s">
        <v>2338</v>
      </c>
      <c r="G237" s="232" t="s">
        <v>1986</v>
      </c>
      <c r="H237" s="233">
        <v>1</v>
      </c>
      <c r="I237" s="234"/>
      <c r="J237" s="235">
        <f>ROUND(I237*H237,2)</f>
        <v>0</v>
      </c>
      <c r="K237" s="231" t="s">
        <v>19</v>
      </c>
      <c r="L237" s="45"/>
      <c r="M237" s="236" t="s">
        <v>19</v>
      </c>
      <c r="N237" s="237" t="s">
        <v>46</v>
      </c>
      <c r="O237" s="85"/>
      <c r="P237" s="238">
        <f>O237*H237</f>
        <v>0</v>
      </c>
      <c r="Q237" s="238">
        <v>0</v>
      </c>
      <c r="R237" s="238">
        <f>Q237*H237</f>
        <v>0</v>
      </c>
      <c r="S237" s="238">
        <v>0</v>
      </c>
      <c r="T237" s="23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40" t="s">
        <v>556</v>
      </c>
      <c r="AT237" s="240" t="s">
        <v>162</v>
      </c>
      <c r="AU237" s="240" t="s">
        <v>92</v>
      </c>
      <c r="AY237" s="18" t="s">
        <v>160</v>
      </c>
      <c r="BE237" s="241">
        <f>IF(N237="základní",J237,0)</f>
        <v>0</v>
      </c>
      <c r="BF237" s="241">
        <f>IF(N237="snížená",J237,0)</f>
        <v>0</v>
      </c>
      <c r="BG237" s="241">
        <f>IF(N237="zákl. přenesená",J237,0)</f>
        <v>0</v>
      </c>
      <c r="BH237" s="241">
        <f>IF(N237="sníž. přenesená",J237,0)</f>
        <v>0</v>
      </c>
      <c r="BI237" s="241">
        <f>IF(N237="nulová",J237,0)</f>
        <v>0</v>
      </c>
      <c r="BJ237" s="18" t="s">
        <v>82</v>
      </c>
      <c r="BK237" s="241">
        <f>ROUND(I237*H237,2)</f>
        <v>0</v>
      </c>
      <c r="BL237" s="18" t="s">
        <v>556</v>
      </c>
      <c r="BM237" s="240" t="s">
        <v>2339</v>
      </c>
    </row>
    <row r="238" s="2" customFormat="1" ht="16.5" customHeight="1">
      <c r="A238" s="39"/>
      <c r="B238" s="40"/>
      <c r="C238" s="229" t="s">
        <v>904</v>
      </c>
      <c r="D238" s="229" t="s">
        <v>162</v>
      </c>
      <c r="E238" s="230" t="s">
        <v>2340</v>
      </c>
      <c r="F238" s="231" t="s">
        <v>2341</v>
      </c>
      <c r="G238" s="232" t="s">
        <v>1986</v>
      </c>
      <c r="H238" s="233">
        <v>1</v>
      </c>
      <c r="I238" s="234"/>
      <c r="J238" s="235">
        <f>ROUND(I238*H238,2)</f>
        <v>0</v>
      </c>
      <c r="K238" s="231" t="s">
        <v>19</v>
      </c>
      <c r="L238" s="45"/>
      <c r="M238" s="236" t="s">
        <v>19</v>
      </c>
      <c r="N238" s="237" t="s">
        <v>46</v>
      </c>
      <c r="O238" s="85"/>
      <c r="P238" s="238">
        <f>O238*H238</f>
        <v>0</v>
      </c>
      <c r="Q238" s="238">
        <v>0</v>
      </c>
      <c r="R238" s="238">
        <f>Q238*H238</f>
        <v>0</v>
      </c>
      <c r="S238" s="238">
        <v>0</v>
      </c>
      <c r="T238" s="23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40" t="s">
        <v>556</v>
      </c>
      <c r="AT238" s="240" t="s">
        <v>162</v>
      </c>
      <c r="AU238" s="240" t="s">
        <v>92</v>
      </c>
      <c r="AY238" s="18" t="s">
        <v>160</v>
      </c>
      <c r="BE238" s="241">
        <f>IF(N238="základní",J238,0)</f>
        <v>0</v>
      </c>
      <c r="BF238" s="241">
        <f>IF(N238="snížená",J238,0)</f>
        <v>0</v>
      </c>
      <c r="BG238" s="241">
        <f>IF(N238="zákl. přenesená",J238,0)</f>
        <v>0</v>
      </c>
      <c r="BH238" s="241">
        <f>IF(N238="sníž. přenesená",J238,0)</f>
        <v>0</v>
      </c>
      <c r="BI238" s="241">
        <f>IF(N238="nulová",J238,0)</f>
        <v>0</v>
      </c>
      <c r="BJ238" s="18" t="s">
        <v>82</v>
      </c>
      <c r="BK238" s="241">
        <f>ROUND(I238*H238,2)</f>
        <v>0</v>
      </c>
      <c r="BL238" s="18" t="s">
        <v>556</v>
      </c>
      <c r="BM238" s="240" t="s">
        <v>2342</v>
      </c>
    </row>
    <row r="239" s="2" customFormat="1" ht="16.5" customHeight="1">
      <c r="A239" s="39"/>
      <c r="B239" s="40"/>
      <c r="C239" s="229" t="s">
        <v>916</v>
      </c>
      <c r="D239" s="229" t="s">
        <v>162</v>
      </c>
      <c r="E239" s="230" t="s">
        <v>2343</v>
      </c>
      <c r="F239" s="231" t="s">
        <v>2344</v>
      </c>
      <c r="G239" s="232" t="s">
        <v>1986</v>
      </c>
      <c r="H239" s="233">
        <v>3</v>
      </c>
      <c r="I239" s="234"/>
      <c r="J239" s="235">
        <f>ROUND(I239*H239,2)</f>
        <v>0</v>
      </c>
      <c r="K239" s="231" t="s">
        <v>19</v>
      </c>
      <c r="L239" s="45"/>
      <c r="M239" s="236" t="s">
        <v>19</v>
      </c>
      <c r="N239" s="237" t="s">
        <v>46</v>
      </c>
      <c r="O239" s="85"/>
      <c r="P239" s="238">
        <f>O239*H239</f>
        <v>0</v>
      </c>
      <c r="Q239" s="238">
        <v>0</v>
      </c>
      <c r="R239" s="238">
        <f>Q239*H239</f>
        <v>0</v>
      </c>
      <c r="S239" s="238">
        <v>0</v>
      </c>
      <c r="T239" s="23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40" t="s">
        <v>556</v>
      </c>
      <c r="AT239" s="240" t="s">
        <v>162</v>
      </c>
      <c r="AU239" s="240" t="s">
        <v>92</v>
      </c>
      <c r="AY239" s="18" t="s">
        <v>160</v>
      </c>
      <c r="BE239" s="241">
        <f>IF(N239="základní",J239,0)</f>
        <v>0</v>
      </c>
      <c r="BF239" s="241">
        <f>IF(N239="snížená",J239,0)</f>
        <v>0</v>
      </c>
      <c r="BG239" s="241">
        <f>IF(N239="zákl. přenesená",J239,0)</f>
        <v>0</v>
      </c>
      <c r="BH239" s="241">
        <f>IF(N239="sníž. přenesená",J239,0)</f>
        <v>0</v>
      </c>
      <c r="BI239" s="241">
        <f>IF(N239="nulová",J239,0)</f>
        <v>0</v>
      </c>
      <c r="BJ239" s="18" t="s">
        <v>82</v>
      </c>
      <c r="BK239" s="241">
        <f>ROUND(I239*H239,2)</f>
        <v>0</v>
      </c>
      <c r="BL239" s="18" t="s">
        <v>556</v>
      </c>
      <c r="BM239" s="240" t="s">
        <v>2345</v>
      </c>
    </row>
    <row r="240" s="2" customFormat="1" ht="16.5" customHeight="1">
      <c r="A240" s="39"/>
      <c r="B240" s="40"/>
      <c r="C240" s="229" t="s">
        <v>922</v>
      </c>
      <c r="D240" s="229" t="s">
        <v>162</v>
      </c>
      <c r="E240" s="230" t="s">
        <v>2346</v>
      </c>
      <c r="F240" s="231" t="s">
        <v>2347</v>
      </c>
      <c r="G240" s="232" t="s">
        <v>1986</v>
      </c>
      <c r="H240" s="233">
        <v>185</v>
      </c>
      <c r="I240" s="234"/>
      <c r="J240" s="235">
        <f>ROUND(I240*H240,2)</f>
        <v>0</v>
      </c>
      <c r="K240" s="231" t="s">
        <v>19</v>
      </c>
      <c r="L240" s="45"/>
      <c r="M240" s="236" t="s">
        <v>19</v>
      </c>
      <c r="N240" s="237" t="s">
        <v>46</v>
      </c>
      <c r="O240" s="85"/>
      <c r="P240" s="238">
        <f>O240*H240</f>
        <v>0</v>
      </c>
      <c r="Q240" s="238">
        <v>0</v>
      </c>
      <c r="R240" s="238">
        <f>Q240*H240</f>
        <v>0</v>
      </c>
      <c r="S240" s="238">
        <v>0</v>
      </c>
      <c r="T240" s="23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0" t="s">
        <v>556</v>
      </c>
      <c r="AT240" s="240" t="s">
        <v>162</v>
      </c>
      <c r="AU240" s="240" t="s">
        <v>92</v>
      </c>
      <c r="AY240" s="18" t="s">
        <v>160</v>
      </c>
      <c r="BE240" s="241">
        <f>IF(N240="základní",J240,0)</f>
        <v>0</v>
      </c>
      <c r="BF240" s="241">
        <f>IF(N240="snížená",J240,0)</f>
        <v>0</v>
      </c>
      <c r="BG240" s="241">
        <f>IF(N240="zákl. přenesená",J240,0)</f>
        <v>0</v>
      </c>
      <c r="BH240" s="241">
        <f>IF(N240="sníž. přenesená",J240,0)</f>
        <v>0</v>
      </c>
      <c r="BI240" s="241">
        <f>IF(N240="nulová",J240,0)</f>
        <v>0</v>
      </c>
      <c r="BJ240" s="18" t="s">
        <v>82</v>
      </c>
      <c r="BK240" s="241">
        <f>ROUND(I240*H240,2)</f>
        <v>0</v>
      </c>
      <c r="BL240" s="18" t="s">
        <v>556</v>
      </c>
      <c r="BM240" s="240" t="s">
        <v>2348</v>
      </c>
    </row>
    <row r="241" s="2" customFormat="1" ht="16.5" customHeight="1">
      <c r="A241" s="39"/>
      <c r="B241" s="40"/>
      <c r="C241" s="229" t="s">
        <v>931</v>
      </c>
      <c r="D241" s="229" t="s">
        <v>162</v>
      </c>
      <c r="E241" s="230" t="s">
        <v>2349</v>
      </c>
      <c r="F241" s="231" t="s">
        <v>2350</v>
      </c>
      <c r="G241" s="232" t="s">
        <v>2174</v>
      </c>
      <c r="H241" s="233">
        <v>1</v>
      </c>
      <c r="I241" s="234"/>
      <c r="J241" s="235">
        <f>ROUND(I241*H241,2)</f>
        <v>0</v>
      </c>
      <c r="K241" s="231" t="s">
        <v>19</v>
      </c>
      <c r="L241" s="45"/>
      <c r="M241" s="236" t="s">
        <v>19</v>
      </c>
      <c r="N241" s="237" t="s">
        <v>46</v>
      </c>
      <c r="O241" s="85"/>
      <c r="P241" s="238">
        <f>O241*H241</f>
        <v>0</v>
      </c>
      <c r="Q241" s="238">
        <v>0</v>
      </c>
      <c r="R241" s="238">
        <f>Q241*H241</f>
        <v>0</v>
      </c>
      <c r="S241" s="238">
        <v>0</v>
      </c>
      <c r="T241" s="239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40" t="s">
        <v>556</v>
      </c>
      <c r="AT241" s="240" t="s">
        <v>162</v>
      </c>
      <c r="AU241" s="240" t="s">
        <v>92</v>
      </c>
      <c r="AY241" s="18" t="s">
        <v>160</v>
      </c>
      <c r="BE241" s="241">
        <f>IF(N241="základní",J241,0)</f>
        <v>0</v>
      </c>
      <c r="BF241" s="241">
        <f>IF(N241="snížená",J241,0)</f>
        <v>0</v>
      </c>
      <c r="BG241" s="241">
        <f>IF(N241="zákl. přenesená",J241,0)</f>
        <v>0</v>
      </c>
      <c r="BH241" s="241">
        <f>IF(N241="sníž. přenesená",J241,0)</f>
        <v>0</v>
      </c>
      <c r="BI241" s="241">
        <f>IF(N241="nulová",J241,0)</f>
        <v>0</v>
      </c>
      <c r="BJ241" s="18" t="s">
        <v>82</v>
      </c>
      <c r="BK241" s="241">
        <f>ROUND(I241*H241,2)</f>
        <v>0</v>
      </c>
      <c r="BL241" s="18" t="s">
        <v>556</v>
      </c>
      <c r="BM241" s="240" t="s">
        <v>2351</v>
      </c>
    </row>
    <row r="242" s="2" customFormat="1" ht="24" customHeight="1">
      <c r="A242" s="39"/>
      <c r="B242" s="40"/>
      <c r="C242" s="229" t="s">
        <v>935</v>
      </c>
      <c r="D242" s="229" t="s">
        <v>162</v>
      </c>
      <c r="E242" s="230" t="s">
        <v>2352</v>
      </c>
      <c r="F242" s="231" t="s">
        <v>2353</v>
      </c>
      <c r="G242" s="232" t="s">
        <v>2174</v>
      </c>
      <c r="H242" s="233">
        <v>1</v>
      </c>
      <c r="I242" s="234"/>
      <c r="J242" s="235">
        <f>ROUND(I242*H242,2)</f>
        <v>0</v>
      </c>
      <c r="K242" s="231" t="s">
        <v>19</v>
      </c>
      <c r="L242" s="45"/>
      <c r="M242" s="236" t="s">
        <v>19</v>
      </c>
      <c r="N242" s="237" t="s">
        <v>46</v>
      </c>
      <c r="O242" s="85"/>
      <c r="P242" s="238">
        <f>O242*H242</f>
        <v>0</v>
      </c>
      <c r="Q242" s="238">
        <v>0</v>
      </c>
      <c r="R242" s="238">
        <f>Q242*H242</f>
        <v>0</v>
      </c>
      <c r="S242" s="238">
        <v>0</v>
      </c>
      <c r="T242" s="23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0" t="s">
        <v>556</v>
      </c>
      <c r="AT242" s="240" t="s">
        <v>162</v>
      </c>
      <c r="AU242" s="240" t="s">
        <v>92</v>
      </c>
      <c r="AY242" s="18" t="s">
        <v>160</v>
      </c>
      <c r="BE242" s="241">
        <f>IF(N242="základní",J242,0)</f>
        <v>0</v>
      </c>
      <c r="BF242" s="241">
        <f>IF(N242="snížená",J242,0)</f>
        <v>0</v>
      </c>
      <c r="BG242" s="241">
        <f>IF(N242="zákl. přenesená",J242,0)</f>
        <v>0</v>
      </c>
      <c r="BH242" s="241">
        <f>IF(N242="sníž. přenesená",J242,0)</f>
        <v>0</v>
      </c>
      <c r="BI242" s="241">
        <f>IF(N242="nulová",J242,0)</f>
        <v>0</v>
      </c>
      <c r="BJ242" s="18" t="s">
        <v>82</v>
      </c>
      <c r="BK242" s="241">
        <f>ROUND(I242*H242,2)</f>
        <v>0</v>
      </c>
      <c r="BL242" s="18" t="s">
        <v>556</v>
      </c>
      <c r="BM242" s="240" t="s">
        <v>2354</v>
      </c>
    </row>
    <row r="243" s="2" customFormat="1" ht="16.5" customHeight="1">
      <c r="A243" s="39"/>
      <c r="B243" s="40"/>
      <c r="C243" s="229" t="s">
        <v>948</v>
      </c>
      <c r="D243" s="229" t="s">
        <v>162</v>
      </c>
      <c r="E243" s="230" t="s">
        <v>2355</v>
      </c>
      <c r="F243" s="231" t="s">
        <v>2356</v>
      </c>
      <c r="G243" s="232" t="s">
        <v>2174</v>
      </c>
      <c r="H243" s="233">
        <v>1</v>
      </c>
      <c r="I243" s="234"/>
      <c r="J243" s="235">
        <f>ROUND(I243*H243,2)</f>
        <v>0</v>
      </c>
      <c r="K243" s="231" t="s">
        <v>19</v>
      </c>
      <c r="L243" s="45"/>
      <c r="M243" s="236" t="s">
        <v>19</v>
      </c>
      <c r="N243" s="237" t="s">
        <v>46</v>
      </c>
      <c r="O243" s="85"/>
      <c r="P243" s="238">
        <f>O243*H243</f>
        <v>0</v>
      </c>
      <c r="Q243" s="238">
        <v>0</v>
      </c>
      <c r="R243" s="238">
        <f>Q243*H243</f>
        <v>0</v>
      </c>
      <c r="S243" s="238">
        <v>0</v>
      </c>
      <c r="T243" s="23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0" t="s">
        <v>556</v>
      </c>
      <c r="AT243" s="240" t="s">
        <v>162</v>
      </c>
      <c r="AU243" s="240" t="s">
        <v>92</v>
      </c>
      <c r="AY243" s="18" t="s">
        <v>160</v>
      </c>
      <c r="BE243" s="241">
        <f>IF(N243="základní",J243,0)</f>
        <v>0</v>
      </c>
      <c r="BF243" s="241">
        <f>IF(N243="snížená",J243,0)</f>
        <v>0</v>
      </c>
      <c r="BG243" s="241">
        <f>IF(N243="zákl. přenesená",J243,0)</f>
        <v>0</v>
      </c>
      <c r="BH243" s="241">
        <f>IF(N243="sníž. přenesená",J243,0)</f>
        <v>0</v>
      </c>
      <c r="BI243" s="241">
        <f>IF(N243="nulová",J243,0)</f>
        <v>0</v>
      </c>
      <c r="BJ243" s="18" t="s">
        <v>82</v>
      </c>
      <c r="BK243" s="241">
        <f>ROUND(I243*H243,2)</f>
        <v>0</v>
      </c>
      <c r="BL243" s="18" t="s">
        <v>556</v>
      </c>
      <c r="BM243" s="240" t="s">
        <v>2357</v>
      </c>
    </row>
    <row r="244" s="12" customFormat="1" ht="20.88" customHeight="1">
      <c r="A244" s="12"/>
      <c r="B244" s="213"/>
      <c r="C244" s="214"/>
      <c r="D244" s="215" t="s">
        <v>74</v>
      </c>
      <c r="E244" s="227" t="s">
        <v>2358</v>
      </c>
      <c r="F244" s="227" t="s">
        <v>2359</v>
      </c>
      <c r="G244" s="214"/>
      <c r="H244" s="214"/>
      <c r="I244" s="217"/>
      <c r="J244" s="228">
        <f>BK244</f>
        <v>0</v>
      </c>
      <c r="K244" s="214"/>
      <c r="L244" s="219"/>
      <c r="M244" s="220"/>
      <c r="N244" s="221"/>
      <c r="O244" s="221"/>
      <c r="P244" s="222">
        <f>SUM(P245:P266)</f>
        <v>0</v>
      </c>
      <c r="Q244" s="221"/>
      <c r="R244" s="222">
        <f>SUM(R245:R266)</f>
        <v>0</v>
      </c>
      <c r="S244" s="221"/>
      <c r="T244" s="223">
        <f>SUM(T245:T266)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24" t="s">
        <v>82</v>
      </c>
      <c r="AT244" s="225" t="s">
        <v>74</v>
      </c>
      <c r="AU244" s="225" t="s">
        <v>84</v>
      </c>
      <c r="AY244" s="224" t="s">
        <v>160</v>
      </c>
      <c r="BK244" s="226">
        <f>SUM(BK245:BK266)</f>
        <v>0</v>
      </c>
    </row>
    <row r="245" s="2" customFormat="1" ht="24" customHeight="1">
      <c r="A245" s="39"/>
      <c r="B245" s="40"/>
      <c r="C245" s="229" t="s">
        <v>952</v>
      </c>
      <c r="D245" s="229" t="s">
        <v>162</v>
      </c>
      <c r="E245" s="230" t="s">
        <v>2360</v>
      </c>
      <c r="F245" s="231" t="s">
        <v>2361</v>
      </c>
      <c r="G245" s="232" t="s">
        <v>1986</v>
      </c>
      <c r="H245" s="233">
        <v>1</v>
      </c>
      <c r="I245" s="234"/>
      <c r="J245" s="235">
        <f>ROUND(I245*H245,2)</f>
        <v>0</v>
      </c>
      <c r="K245" s="231" t="s">
        <v>19</v>
      </c>
      <c r="L245" s="45"/>
      <c r="M245" s="236" t="s">
        <v>19</v>
      </c>
      <c r="N245" s="237" t="s">
        <v>46</v>
      </c>
      <c r="O245" s="85"/>
      <c r="P245" s="238">
        <f>O245*H245</f>
        <v>0</v>
      </c>
      <c r="Q245" s="238">
        <v>0</v>
      </c>
      <c r="R245" s="238">
        <f>Q245*H245</f>
        <v>0</v>
      </c>
      <c r="S245" s="238">
        <v>0</v>
      </c>
      <c r="T245" s="23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0" t="s">
        <v>556</v>
      </c>
      <c r="AT245" s="240" t="s">
        <v>162</v>
      </c>
      <c r="AU245" s="240" t="s">
        <v>92</v>
      </c>
      <c r="AY245" s="18" t="s">
        <v>160</v>
      </c>
      <c r="BE245" s="241">
        <f>IF(N245="základní",J245,0)</f>
        <v>0</v>
      </c>
      <c r="BF245" s="241">
        <f>IF(N245="snížená",J245,0)</f>
        <v>0</v>
      </c>
      <c r="BG245" s="241">
        <f>IF(N245="zákl. přenesená",J245,0)</f>
        <v>0</v>
      </c>
      <c r="BH245" s="241">
        <f>IF(N245="sníž. přenesená",J245,0)</f>
        <v>0</v>
      </c>
      <c r="BI245" s="241">
        <f>IF(N245="nulová",J245,0)</f>
        <v>0</v>
      </c>
      <c r="BJ245" s="18" t="s">
        <v>82</v>
      </c>
      <c r="BK245" s="241">
        <f>ROUND(I245*H245,2)</f>
        <v>0</v>
      </c>
      <c r="BL245" s="18" t="s">
        <v>556</v>
      </c>
      <c r="BM245" s="240" t="s">
        <v>2362</v>
      </c>
    </row>
    <row r="246" s="2" customFormat="1" ht="16.5" customHeight="1">
      <c r="A246" s="39"/>
      <c r="B246" s="40"/>
      <c r="C246" s="229" t="s">
        <v>959</v>
      </c>
      <c r="D246" s="229" t="s">
        <v>162</v>
      </c>
      <c r="E246" s="230" t="s">
        <v>2295</v>
      </c>
      <c r="F246" s="231" t="s">
        <v>2296</v>
      </c>
      <c r="G246" s="232" t="s">
        <v>1986</v>
      </c>
      <c r="H246" s="233">
        <v>1</v>
      </c>
      <c r="I246" s="234"/>
      <c r="J246" s="235">
        <f>ROUND(I246*H246,2)</f>
        <v>0</v>
      </c>
      <c r="K246" s="231" t="s">
        <v>19</v>
      </c>
      <c r="L246" s="45"/>
      <c r="M246" s="236" t="s">
        <v>19</v>
      </c>
      <c r="N246" s="237" t="s">
        <v>46</v>
      </c>
      <c r="O246" s="85"/>
      <c r="P246" s="238">
        <f>O246*H246</f>
        <v>0</v>
      </c>
      <c r="Q246" s="238">
        <v>0</v>
      </c>
      <c r="R246" s="238">
        <f>Q246*H246</f>
        <v>0</v>
      </c>
      <c r="S246" s="238">
        <v>0</v>
      </c>
      <c r="T246" s="23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40" t="s">
        <v>556</v>
      </c>
      <c r="AT246" s="240" t="s">
        <v>162</v>
      </c>
      <c r="AU246" s="240" t="s">
        <v>92</v>
      </c>
      <c r="AY246" s="18" t="s">
        <v>160</v>
      </c>
      <c r="BE246" s="241">
        <f>IF(N246="základní",J246,0)</f>
        <v>0</v>
      </c>
      <c r="BF246" s="241">
        <f>IF(N246="snížená",J246,0)</f>
        <v>0</v>
      </c>
      <c r="BG246" s="241">
        <f>IF(N246="zákl. přenesená",J246,0)</f>
        <v>0</v>
      </c>
      <c r="BH246" s="241">
        <f>IF(N246="sníž. přenesená",J246,0)</f>
        <v>0</v>
      </c>
      <c r="BI246" s="241">
        <f>IF(N246="nulová",J246,0)</f>
        <v>0</v>
      </c>
      <c r="BJ246" s="18" t="s">
        <v>82</v>
      </c>
      <c r="BK246" s="241">
        <f>ROUND(I246*H246,2)</f>
        <v>0</v>
      </c>
      <c r="BL246" s="18" t="s">
        <v>556</v>
      </c>
      <c r="BM246" s="240" t="s">
        <v>2363</v>
      </c>
    </row>
    <row r="247" s="2" customFormat="1" ht="24" customHeight="1">
      <c r="A247" s="39"/>
      <c r="B247" s="40"/>
      <c r="C247" s="229" t="s">
        <v>963</v>
      </c>
      <c r="D247" s="229" t="s">
        <v>162</v>
      </c>
      <c r="E247" s="230" t="s">
        <v>2298</v>
      </c>
      <c r="F247" s="231" t="s">
        <v>2299</v>
      </c>
      <c r="G247" s="232" t="s">
        <v>1986</v>
      </c>
      <c r="H247" s="233">
        <v>1</v>
      </c>
      <c r="I247" s="234"/>
      <c r="J247" s="235">
        <f>ROUND(I247*H247,2)</f>
        <v>0</v>
      </c>
      <c r="K247" s="231" t="s">
        <v>19</v>
      </c>
      <c r="L247" s="45"/>
      <c r="M247" s="236" t="s">
        <v>19</v>
      </c>
      <c r="N247" s="237" t="s">
        <v>46</v>
      </c>
      <c r="O247" s="85"/>
      <c r="P247" s="238">
        <f>O247*H247</f>
        <v>0</v>
      </c>
      <c r="Q247" s="238">
        <v>0</v>
      </c>
      <c r="R247" s="238">
        <f>Q247*H247</f>
        <v>0</v>
      </c>
      <c r="S247" s="238">
        <v>0</v>
      </c>
      <c r="T247" s="23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0" t="s">
        <v>556</v>
      </c>
      <c r="AT247" s="240" t="s">
        <v>162</v>
      </c>
      <c r="AU247" s="240" t="s">
        <v>92</v>
      </c>
      <c r="AY247" s="18" t="s">
        <v>160</v>
      </c>
      <c r="BE247" s="241">
        <f>IF(N247="základní",J247,0)</f>
        <v>0</v>
      </c>
      <c r="BF247" s="241">
        <f>IF(N247="snížená",J247,0)</f>
        <v>0</v>
      </c>
      <c r="BG247" s="241">
        <f>IF(N247="zákl. přenesená",J247,0)</f>
        <v>0</v>
      </c>
      <c r="BH247" s="241">
        <f>IF(N247="sníž. přenesená",J247,0)</f>
        <v>0</v>
      </c>
      <c r="BI247" s="241">
        <f>IF(N247="nulová",J247,0)</f>
        <v>0</v>
      </c>
      <c r="BJ247" s="18" t="s">
        <v>82</v>
      </c>
      <c r="BK247" s="241">
        <f>ROUND(I247*H247,2)</f>
        <v>0</v>
      </c>
      <c r="BL247" s="18" t="s">
        <v>556</v>
      </c>
      <c r="BM247" s="240" t="s">
        <v>2364</v>
      </c>
    </row>
    <row r="248" s="2" customFormat="1" ht="24" customHeight="1">
      <c r="A248" s="39"/>
      <c r="B248" s="40"/>
      <c r="C248" s="229" t="s">
        <v>973</v>
      </c>
      <c r="D248" s="229" t="s">
        <v>162</v>
      </c>
      <c r="E248" s="230" t="s">
        <v>2301</v>
      </c>
      <c r="F248" s="231" t="s">
        <v>2302</v>
      </c>
      <c r="G248" s="232" t="s">
        <v>1986</v>
      </c>
      <c r="H248" s="233">
        <v>1</v>
      </c>
      <c r="I248" s="234"/>
      <c r="J248" s="235">
        <f>ROUND(I248*H248,2)</f>
        <v>0</v>
      </c>
      <c r="K248" s="231" t="s">
        <v>19</v>
      </c>
      <c r="L248" s="45"/>
      <c r="M248" s="236" t="s">
        <v>19</v>
      </c>
      <c r="N248" s="237" t="s">
        <v>46</v>
      </c>
      <c r="O248" s="85"/>
      <c r="P248" s="238">
        <f>O248*H248</f>
        <v>0</v>
      </c>
      <c r="Q248" s="238">
        <v>0</v>
      </c>
      <c r="R248" s="238">
        <f>Q248*H248</f>
        <v>0</v>
      </c>
      <c r="S248" s="238">
        <v>0</v>
      </c>
      <c r="T248" s="23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0" t="s">
        <v>556</v>
      </c>
      <c r="AT248" s="240" t="s">
        <v>162</v>
      </c>
      <c r="AU248" s="240" t="s">
        <v>92</v>
      </c>
      <c r="AY248" s="18" t="s">
        <v>160</v>
      </c>
      <c r="BE248" s="241">
        <f>IF(N248="základní",J248,0)</f>
        <v>0</v>
      </c>
      <c r="BF248" s="241">
        <f>IF(N248="snížená",J248,0)</f>
        <v>0</v>
      </c>
      <c r="BG248" s="241">
        <f>IF(N248="zákl. přenesená",J248,0)</f>
        <v>0</v>
      </c>
      <c r="BH248" s="241">
        <f>IF(N248="sníž. přenesená",J248,0)</f>
        <v>0</v>
      </c>
      <c r="BI248" s="241">
        <f>IF(N248="nulová",J248,0)</f>
        <v>0</v>
      </c>
      <c r="BJ248" s="18" t="s">
        <v>82</v>
      </c>
      <c r="BK248" s="241">
        <f>ROUND(I248*H248,2)</f>
        <v>0</v>
      </c>
      <c r="BL248" s="18" t="s">
        <v>556</v>
      </c>
      <c r="BM248" s="240" t="s">
        <v>2365</v>
      </c>
    </row>
    <row r="249" s="2" customFormat="1" ht="16.5" customHeight="1">
      <c r="A249" s="39"/>
      <c r="B249" s="40"/>
      <c r="C249" s="229" t="s">
        <v>977</v>
      </c>
      <c r="D249" s="229" t="s">
        <v>162</v>
      </c>
      <c r="E249" s="230" t="s">
        <v>2310</v>
      </c>
      <c r="F249" s="231" t="s">
        <v>2311</v>
      </c>
      <c r="G249" s="232" t="s">
        <v>1986</v>
      </c>
      <c r="H249" s="233">
        <v>4</v>
      </c>
      <c r="I249" s="234"/>
      <c r="J249" s="235">
        <f>ROUND(I249*H249,2)</f>
        <v>0</v>
      </c>
      <c r="K249" s="231" t="s">
        <v>19</v>
      </c>
      <c r="L249" s="45"/>
      <c r="M249" s="236" t="s">
        <v>19</v>
      </c>
      <c r="N249" s="237" t="s">
        <v>46</v>
      </c>
      <c r="O249" s="85"/>
      <c r="P249" s="238">
        <f>O249*H249</f>
        <v>0</v>
      </c>
      <c r="Q249" s="238">
        <v>0</v>
      </c>
      <c r="R249" s="238">
        <f>Q249*H249</f>
        <v>0</v>
      </c>
      <c r="S249" s="238">
        <v>0</v>
      </c>
      <c r="T249" s="23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0" t="s">
        <v>556</v>
      </c>
      <c r="AT249" s="240" t="s">
        <v>162</v>
      </c>
      <c r="AU249" s="240" t="s">
        <v>92</v>
      </c>
      <c r="AY249" s="18" t="s">
        <v>160</v>
      </c>
      <c r="BE249" s="241">
        <f>IF(N249="základní",J249,0)</f>
        <v>0</v>
      </c>
      <c r="BF249" s="241">
        <f>IF(N249="snížená",J249,0)</f>
        <v>0</v>
      </c>
      <c r="BG249" s="241">
        <f>IF(N249="zákl. přenesená",J249,0)</f>
        <v>0</v>
      </c>
      <c r="BH249" s="241">
        <f>IF(N249="sníž. přenesená",J249,0)</f>
        <v>0</v>
      </c>
      <c r="BI249" s="241">
        <f>IF(N249="nulová",J249,0)</f>
        <v>0</v>
      </c>
      <c r="BJ249" s="18" t="s">
        <v>82</v>
      </c>
      <c r="BK249" s="241">
        <f>ROUND(I249*H249,2)</f>
        <v>0</v>
      </c>
      <c r="BL249" s="18" t="s">
        <v>556</v>
      </c>
      <c r="BM249" s="240" t="s">
        <v>2366</v>
      </c>
    </row>
    <row r="250" s="2" customFormat="1" ht="16.5" customHeight="1">
      <c r="A250" s="39"/>
      <c r="B250" s="40"/>
      <c r="C250" s="229" t="s">
        <v>983</v>
      </c>
      <c r="D250" s="229" t="s">
        <v>162</v>
      </c>
      <c r="E250" s="230" t="s">
        <v>2316</v>
      </c>
      <c r="F250" s="231" t="s">
        <v>2317</v>
      </c>
      <c r="G250" s="232" t="s">
        <v>1986</v>
      </c>
      <c r="H250" s="233">
        <v>13</v>
      </c>
      <c r="I250" s="234"/>
      <c r="J250" s="235">
        <f>ROUND(I250*H250,2)</f>
        <v>0</v>
      </c>
      <c r="K250" s="231" t="s">
        <v>19</v>
      </c>
      <c r="L250" s="45"/>
      <c r="M250" s="236" t="s">
        <v>19</v>
      </c>
      <c r="N250" s="237" t="s">
        <v>46</v>
      </c>
      <c r="O250" s="85"/>
      <c r="P250" s="238">
        <f>O250*H250</f>
        <v>0</v>
      </c>
      <c r="Q250" s="238">
        <v>0</v>
      </c>
      <c r="R250" s="238">
        <f>Q250*H250</f>
        <v>0</v>
      </c>
      <c r="S250" s="238">
        <v>0</v>
      </c>
      <c r="T250" s="23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0" t="s">
        <v>556</v>
      </c>
      <c r="AT250" s="240" t="s">
        <v>162</v>
      </c>
      <c r="AU250" s="240" t="s">
        <v>92</v>
      </c>
      <c r="AY250" s="18" t="s">
        <v>160</v>
      </c>
      <c r="BE250" s="241">
        <f>IF(N250="základní",J250,0)</f>
        <v>0</v>
      </c>
      <c r="BF250" s="241">
        <f>IF(N250="snížená",J250,0)</f>
        <v>0</v>
      </c>
      <c r="BG250" s="241">
        <f>IF(N250="zákl. přenesená",J250,0)</f>
        <v>0</v>
      </c>
      <c r="BH250" s="241">
        <f>IF(N250="sníž. přenesená",J250,0)</f>
        <v>0</v>
      </c>
      <c r="BI250" s="241">
        <f>IF(N250="nulová",J250,0)</f>
        <v>0</v>
      </c>
      <c r="BJ250" s="18" t="s">
        <v>82</v>
      </c>
      <c r="BK250" s="241">
        <f>ROUND(I250*H250,2)</f>
        <v>0</v>
      </c>
      <c r="BL250" s="18" t="s">
        <v>556</v>
      </c>
      <c r="BM250" s="240" t="s">
        <v>2367</v>
      </c>
    </row>
    <row r="251" s="2" customFormat="1" ht="16.5" customHeight="1">
      <c r="A251" s="39"/>
      <c r="B251" s="40"/>
      <c r="C251" s="229" t="s">
        <v>987</v>
      </c>
      <c r="D251" s="229" t="s">
        <v>162</v>
      </c>
      <c r="E251" s="230" t="s">
        <v>2319</v>
      </c>
      <c r="F251" s="231" t="s">
        <v>2320</v>
      </c>
      <c r="G251" s="232" t="s">
        <v>1986</v>
      </c>
      <c r="H251" s="233">
        <v>9</v>
      </c>
      <c r="I251" s="234"/>
      <c r="J251" s="235">
        <f>ROUND(I251*H251,2)</f>
        <v>0</v>
      </c>
      <c r="K251" s="231" t="s">
        <v>19</v>
      </c>
      <c r="L251" s="45"/>
      <c r="M251" s="236" t="s">
        <v>19</v>
      </c>
      <c r="N251" s="237" t="s">
        <v>46</v>
      </c>
      <c r="O251" s="85"/>
      <c r="P251" s="238">
        <f>O251*H251</f>
        <v>0</v>
      </c>
      <c r="Q251" s="238">
        <v>0</v>
      </c>
      <c r="R251" s="238">
        <f>Q251*H251</f>
        <v>0</v>
      </c>
      <c r="S251" s="238">
        <v>0</v>
      </c>
      <c r="T251" s="239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0" t="s">
        <v>556</v>
      </c>
      <c r="AT251" s="240" t="s">
        <v>162</v>
      </c>
      <c r="AU251" s="240" t="s">
        <v>92</v>
      </c>
      <c r="AY251" s="18" t="s">
        <v>160</v>
      </c>
      <c r="BE251" s="241">
        <f>IF(N251="základní",J251,0)</f>
        <v>0</v>
      </c>
      <c r="BF251" s="241">
        <f>IF(N251="snížená",J251,0)</f>
        <v>0</v>
      </c>
      <c r="BG251" s="241">
        <f>IF(N251="zákl. přenesená",J251,0)</f>
        <v>0</v>
      </c>
      <c r="BH251" s="241">
        <f>IF(N251="sníž. přenesená",J251,0)</f>
        <v>0</v>
      </c>
      <c r="BI251" s="241">
        <f>IF(N251="nulová",J251,0)</f>
        <v>0</v>
      </c>
      <c r="BJ251" s="18" t="s">
        <v>82</v>
      </c>
      <c r="BK251" s="241">
        <f>ROUND(I251*H251,2)</f>
        <v>0</v>
      </c>
      <c r="BL251" s="18" t="s">
        <v>556</v>
      </c>
      <c r="BM251" s="240" t="s">
        <v>2368</v>
      </c>
    </row>
    <row r="252" s="2" customFormat="1" ht="16.5" customHeight="1">
      <c r="A252" s="39"/>
      <c r="B252" s="40"/>
      <c r="C252" s="229" t="s">
        <v>992</v>
      </c>
      <c r="D252" s="229" t="s">
        <v>162</v>
      </c>
      <c r="E252" s="230" t="s">
        <v>2328</v>
      </c>
      <c r="F252" s="231" t="s">
        <v>2329</v>
      </c>
      <c r="G252" s="232" t="s">
        <v>1986</v>
      </c>
      <c r="H252" s="233">
        <v>2</v>
      </c>
      <c r="I252" s="234"/>
      <c r="J252" s="235">
        <f>ROUND(I252*H252,2)</f>
        <v>0</v>
      </c>
      <c r="K252" s="231" t="s">
        <v>19</v>
      </c>
      <c r="L252" s="45"/>
      <c r="M252" s="236" t="s">
        <v>19</v>
      </c>
      <c r="N252" s="237" t="s">
        <v>46</v>
      </c>
      <c r="O252" s="85"/>
      <c r="P252" s="238">
        <f>O252*H252</f>
        <v>0</v>
      </c>
      <c r="Q252" s="238">
        <v>0</v>
      </c>
      <c r="R252" s="238">
        <f>Q252*H252</f>
        <v>0</v>
      </c>
      <c r="S252" s="238">
        <v>0</v>
      </c>
      <c r="T252" s="23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0" t="s">
        <v>556</v>
      </c>
      <c r="AT252" s="240" t="s">
        <v>162</v>
      </c>
      <c r="AU252" s="240" t="s">
        <v>92</v>
      </c>
      <c r="AY252" s="18" t="s">
        <v>160</v>
      </c>
      <c r="BE252" s="241">
        <f>IF(N252="základní",J252,0)</f>
        <v>0</v>
      </c>
      <c r="BF252" s="241">
        <f>IF(N252="snížená",J252,0)</f>
        <v>0</v>
      </c>
      <c r="BG252" s="241">
        <f>IF(N252="zákl. přenesená",J252,0)</f>
        <v>0</v>
      </c>
      <c r="BH252" s="241">
        <f>IF(N252="sníž. přenesená",J252,0)</f>
        <v>0</v>
      </c>
      <c r="BI252" s="241">
        <f>IF(N252="nulová",J252,0)</f>
        <v>0</v>
      </c>
      <c r="BJ252" s="18" t="s">
        <v>82</v>
      </c>
      <c r="BK252" s="241">
        <f>ROUND(I252*H252,2)</f>
        <v>0</v>
      </c>
      <c r="BL252" s="18" t="s">
        <v>556</v>
      </c>
      <c r="BM252" s="240" t="s">
        <v>2369</v>
      </c>
    </row>
    <row r="253" s="2" customFormat="1" ht="16.5" customHeight="1">
      <c r="A253" s="39"/>
      <c r="B253" s="40"/>
      <c r="C253" s="229" t="s">
        <v>997</v>
      </c>
      <c r="D253" s="229" t="s">
        <v>162</v>
      </c>
      <c r="E253" s="230" t="s">
        <v>2370</v>
      </c>
      <c r="F253" s="231" t="s">
        <v>2371</v>
      </c>
      <c r="G253" s="232" t="s">
        <v>1986</v>
      </c>
      <c r="H253" s="233">
        <v>2</v>
      </c>
      <c r="I253" s="234"/>
      <c r="J253" s="235">
        <f>ROUND(I253*H253,2)</f>
        <v>0</v>
      </c>
      <c r="K253" s="231" t="s">
        <v>19</v>
      </c>
      <c r="L253" s="45"/>
      <c r="M253" s="236" t="s">
        <v>19</v>
      </c>
      <c r="N253" s="237" t="s">
        <v>46</v>
      </c>
      <c r="O253" s="85"/>
      <c r="P253" s="238">
        <f>O253*H253</f>
        <v>0</v>
      </c>
      <c r="Q253" s="238">
        <v>0</v>
      </c>
      <c r="R253" s="238">
        <f>Q253*H253</f>
        <v>0</v>
      </c>
      <c r="S253" s="238">
        <v>0</v>
      </c>
      <c r="T253" s="239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0" t="s">
        <v>556</v>
      </c>
      <c r="AT253" s="240" t="s">
        <v>162</v>
      </c>
      <c r="AU253" s="240" t="s">
        <v>92</v>
      </c>
      <c r="AY253" s="18" t="s">
        <v>160</v>
      </c>
      <c r="BE253" s="241">
        <f>IF(N253="základní",J253,0)</f>
        <v>0</v>
      </c>
      <c r="BF253" s="241">
        <f>IF(N253="snížená",J253,0)</f>
        <v>0</v>
      </c>
      <c r="BG253" s="241">
        <f>IF(N253="zákl. přenesená",J253,0)</f>
        <v>0</v>
      </c>
      <c r="BH253" s="241">
        <f>IF(N253="sníž. přenesená",J253,0)</f>
        <v>0</v>
      </c>
      <c r="BI253" s="241">
        <f>IF(N253="nulová",J253,0)</f>
        <v>0</v>
      </c>
      <c r="BJ253" s="18" t="s">
        <v>82</v>
      </c>
      <c r="BK253" s="241">
        <f>ROUND(I253*H253,2)</f>
        <v>0</v>
      </c>
      <c r="BL253" s="18" t="s">
        <v>556</v>
      </c>
      <c r="BM253" s="240" t="s">
        <v>2372</v>
      </c>
    </row>
    <row r="254" s="2" customFormat="1" ht="24" customHeight="1">
      <c r="A254" s="39"/>
      <c r="B254" s="40"/>
      <c r="C254" s="229" t="s">
        <v>1002</v>
      </c>
      <c r="D254" s="229" t="s">
        <v>162</v>
      </c>
      <c r="E254" s="230" t="s">
        <v>2331</v>
      </c>
      <c r="F254" s="231" t="s">
        <v>2332</v>
      </c>
      <c r="G254" s="232" t="s">
        <v>1986</v>
      </c>
      <c r="H254" s="233">
        <v>5</v>
      </c>
      <c r="I254" s="234"/>
      <c r="J254" s="235">
        <f>ROUND(I254*H254,2)</f>
        <v>0</v>
      </c>
      <c r="K254" s="231" t="s">
        <v>19</v>
      </c>
      <c r="L254" s="45"/>
      <c r="M254" s="236" t="s">
        <v>19</v>
      </c>
      <c r="N254" s="237" t="s">
        <v>46</v>
      </c>
      <c r="O254" s="85"/>
      <c r="P254" s="238">
        <f>O254*H254</f>
        <v>0</v>
      </c>
      <c r="Q254" s="238">
        <v>0</v>
      </c>
      <c r="R254" s="238">
        <f>Q254*H254</f>
        <v>0</v>
      </c>
      <c r="S254" s="238">
        <v>0</v>
      </c>
      <c r="T254" s="23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40" t="s">
        <v>556</v>
      </c>
      <c r="AT254" s="240" t="s">
        <v>162</v>
      </c>
      <c r="AU254" s="240" t="s">
        <v>92</v>
      </c>
      <c r="AY254" s="18" t="s">
        <v>160</v>
      </c>
      <c r="BE254" s="241">
        <f>IF(N254="základní",J254,0)</f>
        <v>0</v>
      </c>
      <c r="BF254" s="241">
        <f>IF(N254="snížená",J254,0)</f>
        <v>0</v>
      </c>
      <c r="BG254" s="241">
        <f>IF(N254="zákl. přenesená",J254,0)</f>
        <v>0</v>
      </c>
      <c r="BH254" s="241">
        <f>IF(N254="sníž. přenesená",J254,0)</f>
        <v>0</v>
      </c>
      <c r="BI254" s="241">
        <f>IF(N254="nulová",J254,0)</f>
        <v>0</v>
      </c>
      <c r="BJ254" s="18" t="s">
        <v>82</v>
      </c>
      <c r="BK254" s="241">
        <f>ROUND(I254*H254,2)</f>
        <v>0</v>
      </c>
      <c r="BL254" s="18" t="s">
        <v>556</v>
      </c>
      <c r="BM254" s="240" t="s">
        <v>2373</v>
      </c>
    </row>
    <row r="255" s="2" customFormat="1" ht="24" customHeight="1">
      <c r="A255" s="39"/>
      <c r="B255" s="40"/>
      <c r="C255" s="229" t="s">
        <v>1012</v>
      </c>
      <c r="D255" s="229" t="s">
        <v>162</v>
      </c>
      <c r="E255" s="230" t="s">
        <v>2334</v>
      </c>
      <c r="F255" s="231" t="s">
        <v>2335</v>
      </c>
      <c r="G255" s="232" t="s">
        <v>1986</v>
      </c>
      <c r="H255" s="233">
        <v>5</v>
      </c>
      <c r="I255" s="234"/>
      <c r="J255" s="235">
        <f>ROUND(I255*H255,2)</f>
        <v>0</v>
      </c>
      <c r="K255" s="231" t="s">
        <v>19</v>
      </c>
      <c r="L255" s="45"/>
      <c r="M255" s="236" t="s">
        <v>19</v>
      </c>
      <c r="N255" s="237" t="s">
        <v>46</v>
      </c>
      <c r="O255" s="85"/>
      <c r="P255" s="238">
        <f>O255*H255</f>
        <v>0</v>
      </c>
      <c r="Q255" s="238">
        <v>0</v>
      </c>
      <c r="R255" s="238">
        <f>Q255*H255</f>
        <v>0</v>
      </c>
      <c r="S255" s="238">
        <v>0</v>
      </c>
      <c r="T255" s="239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0" t="s">
        <v>556</v>
      </c>
      <c r="AT255" s="240" t="s">
        <v>162</v>
      </c>
      <c r="AU255" s="240" t="s">
        <v>92</v>
      </c>
      <c r="AY255" s="18" t="s">
        <v>160</v>
      </c>
      <c r="BE255" s="241">
        <f>IF(N255="základní",J255,0)</f>
        <v>0</v>
      </c>
      <c r="BF255" s="241">
        <f>IF(N255="snížená",J255,0)</f>
        <v>0</v>
      </c>
      <c r="BG255" s="241">
        <f>IF(N255="zákl. přenesená",J255,0)</f>
        <v>0</v>
      </c>
      <c r="BH255" s="241">
        <f>IF(N255="sníž. přenesená",J255,0)</f>
        <v>0</v>
      </c>
      <c r="BI255" s="241">
        <f>IF(N255="nulová",J255,0)</f>
        <v>0</v>
      </c>
      <c r="BJ255" s="18" t="s">
        <v>82</v>
      </c>
      <c r="BK255" s="241">
        <f>ROUND(I255*H255,2)</f>
        <v>0</v>
      </c>
      <c r="BL255" s="18" t="s">
        <v>556</v>
      </c>
      <c r="BM255" s="240" t="s">
        <v>2374</v>
      </c>
    </row>
    <row r="256" s="2" customFormat="1" ht="16.5" customHeight="1">
      <c r="A256" s="39"/>
      <c r="B256" s="40"/>
      <c r="C256" s="229" t="s">
        <v>1016</v>
      </c>
      <c r="D256" s="229" t="s">
        <v>162</v>
      </c>
      <c r="E256" s="230" t="s">
        <v>2375</v>
      </c>
      <c r="F256" s="231" t="s">
        <v>2376</v>
      </c>
      <c r="G256" s="232" t="s">
        <v>1986</v>
      </c>
      <c r="H256" s="233">
        <v>3</v>
      </c>
      <c r="I256" s="234"/>
      <c r="J256" s="235">
        <f>ROUND(I256*H256,2)</f>
        <v>0</v>
      </c>
      <c r="K256" s="231" t="s">
        <v>19</v>
      </c>
      <c r="L256" s="45"/>
      <c r="M256" s="236" t="s">
        <v>19</v>
      </c>
      <c r="N256" s="237" t="s">
        <v>46</v>
      </c>
      <c r="O256" s="85"/>
      <c r="P256" s="238">
        <f>O256*H256</f>
        <v>0</v>
      </c>
      <c r="Q256" s="238">
        <v>0</v>
      </c>
      <c r="R256" s="238">
        <f>Q256*H256</f>
        <v>0</v>
      </c>
      <c r="S256" s="238">
        <v>0</v>
      </c>
      <c r="T256" s="23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40" t="s">
        <v>556</v>
      </c>
      <c r="AT256" s="240" t="s">
        <v>162</v>
      </c>
      <c r="AU256" s="240" t="s">
        <v>92</v>
      </c>
      <c r="AY256" s="18" t="s">
        <v>160</v>
      </c>
      <c r="BE256" s="241">
        <f>IF(N256="základní",J256,0)</f>
        <v>0</v>
      </c>
      <c r="BF256" s="241">
        <f>IF(N256="snížená",J256,0)</f>
        <v>0</v>
      </c>
      <c r="BG256" s="241">
        <f>IF(N256="zákl. přenesená",J256,0)</f>
        <v>0</v>
      </c>
      <c r="BH256" s="241">
        <f>IF(N256="sníž. přenesená",J256,0)</f>
        <v>0</v>
      </c>
      <c r="BI256" s="241">
        <f>IF(N256="nulová",J256,0)</f>
        <v>0</v>
      </c>
      <c r="BJ256" s="18" t="s">
        <v>82</v>
      </c>
      <c r="BK256" s="241">
        <f>ROUND(I256*H256,2)</f>
        <v>0</v>
      </c>
      <c r="BL256" s="18" t="s">
        <v>556</v>
      </c>
      <c r="BM256" s="240" t="s">
        <v>2377</v>
      </c>
    </row>
    <row r="257" s="2" customFormat="1" ht="24" customHeight="1">
      <c r="A257" s="39"/>
      <c r="B257" s="40"/>
      <c r="C257" s="229" t="s">
        <v>1020</v>
      </c>
      <c r="D257" s="229" t="s">
        <v>162</v>
      </c>
      <c r="E257" s="230" t="s">
        <v>2378</v>
      </c>
      <c r="F257" s="231" t="s">
        <v>2379</v>
      </c>
      <c r="G257" s="232" t="s">
        <v>1986</v>
      </c>
      <c r="H257" s="233">
        <v>1</v>
      </c>
      <c r="I257" s="234"/>
      <c r="J257" s="235">
        <f>ROUND(I257*H257,2)</f>
        <v>0</v>
      </c>
      <c r="K257" s="231" t="s">
        <v>19</v>
      </c>
      <c r="L257" s="45"/>
      <c r="M257" s="236" t="s">
        <v>19</v>
      </c>
      <c r="N257" s="237" t="s">
        <v>46</v>
      </c>
      <c r="O257" s="85"/>
      <c r="P257" s="238">
        <f>O257*H257</f>
        <v>0</v>
      </c>
      <c r="Q257" s="238">
        <v>0</v>
      </c>
      <c r="R257" s="238">
        <f>Q257*H257</f>
        <v>0</v>
      </c>
      <c r="S257" s="238">
        <v>0</v>
      </c>
      <c r="T257" s="239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40" t="s">
        <v>556</v>
      </c>
      <c r="AT257" s="240" t="s">
        <v>162</v>
      </c>
      <c r="AU257" s="240" t="s">
        <v>92</v>
      </c>
      <c r="AY257" s="18" t="s">
        <v>160</v>
      </c>
      <c r="BE257" s="241">
        <f>IF(N257="základní",J257,0)</f>
        <v>0</v>
      </c>
      <c r="BF257" s="241">
        <f>IF(N257="snížená",J257,0)</f>
        <v>0</v>
      </c>
      <c r="BG257" s="241">
        <f>IF(N257="zákl. přenesená",J257,0)</f>
        <v>0</v>
      </c>
      <c r="BH257" s="241">
        <f>IF(N257="sníž. přenesená",J257,0)</f>
        <v>0</v>
      </c>
      <c r="BI257" s="241">
        <f>IF(N257="nulová",J257,0)</f>
        <v>0</v>
      </c>
      <c r="BJ257" s="18" t="s">
        <v>82</v>
      </c>
      <c r="BK257" s="241">
        <f>ROUND(I257*H257,2)</f>
        <v>0</v>
      </c>
      <c r="BL257" s="18" t="s">
        <v>556</v>
      </c>
      <c r="BM257" s="240" t="s">
        <v>2380</v>
      </c>
    </row>
    <row r="258" s="2" customFormat="1" ht="24" customHeight="1">
      <c r="A258" s="39"/>
      <c r="B258" s="40"/>
      <c r="C258" s="229" t="s">
        <v>1025</v>
      </c>
      <c r="D258" s="229" t="s">
        <v>162</v>
      </c>
      <c r="E258" s="230" t="s">
        <v>2381</v>
      </c>
      <c r="F258" s="231" t="s">
        <v>2382</v>
      </c>
      <c r="G258" s="232" t="s">
        <v>1986</v>
      </c>
      <c r="H258" s="233">
        <v>1</v>
      </c>
      <c r="I258" s="234"/>
      <c r="J258" s="235">
        <f>ROUND(I258*H258,2)</f>
        <v>0</v>
      </c>
      <c r="K258" s="231" t="s">
        <v>19</v>
      </c>
      <c r="L258" s="45"/>
      <c r="M258" s="236" t="s">
        <v>19</v>
      </c>
      <c r="N258" s="237" t="s">
        <v>46</v>
      </c>
      <c r="O258" s="85"/>
      <c r="P258" s="238">
        <f>O258*H258</f>
        <v>0</v>
      </c>
      <c r="Q258" s="238">
        <v>0</v>
      </c>
      <c r="R258" s="238">
        <f>Q258*H258</f>
        <v>0</v>
      </c>
      <c r="S258" s="238">
        <v>0</v>
      </c>
      <c r="T258" s="23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40" t="s">
        <v>556</v>
      </c>
      <c r="AT258" s="240" t="s">
        <v>162</v>
      </c>
      <c r="AU258" s="240" t="s">
        <v>92</v>
      </c>
      <c r="AY258" s="18" t="s">
        <v>160</v>
      </c>
      <c r="BE258" s="241">
        <f>IF(N258="základní",J258,0)</f>
        <v>0</v>
      </c>
      <c r="BF258" s="241">
        <f>IF(N258="snížená",J258,0)</f>
        <v>0</v>
      </c>
      <c r="BG258" s="241">
        <f>IF(N258="zákl. přenesená",J258,0)</f>
        <v>0</v>
      </c>
      <c r="BH258" s="241">
        <f>IF(N258="sníž. přenesená",J258,0)</f>
        <v>0</v>
      </c>
      <c r="BI258" s="241">
        <f>IF(N258="nulová",J258,0)</f>
        <v>0</v>
      </c>
      <c r="BJ258" s="18" t="s">
        <v>82</v>
      </c>
      <c r="BK258" s="241">
        <f>ROUND(I258*H258,2)</f>
        <v>0</v>
      </c>
      <c r="BL258" s="18" t="s">
        <v>556</v>
      </c>
      <c r="BM258" s="240" t="s">
        <v>2383</v>
      </c>
    </row>
    <row r="259" s="2" customFormat="1" ht="16.5" customHeight="1">
      <c r="A259" s="39"/>
      <c r="B259" s="40"/>
      <c r="C259" s="229" t="s">
        <v>1029</v>
      </c>
      <c r="D259" s="229" t="s">
        <v>162</v>
      </c>
      <c r="E259" s="230" t="s">
        <v>2384</v>
      </c>
      <c r="F259" s="231" t="s">
        <v>2385</v>
      </c>
      <c r="G259" s="232" t="s">
        <v>1986</v>
      </c>
      <c r="H259" s="233">
        <v>3</v>
      </c>
      <c r="I259" s="234"/>
      <c r="J259" s="235">
        <f>ROUND(I259*H259,2)</f>
        <v>0</v>
      </c>
      <c r="K259" s="231" t="s">
        <v>19</v>
      </c>
      <c r="L259" s="45"/>
      <c r="M259" s="236" t="s">
        <v>19</v>
      </c>
      <c r="N259" s="237" t="s">
        <v>46</v>
      </c>
      <c r="O259" s="85"/>
      <c r="P259" s="238">
        <f>O259*H259</f>
        <v>0</v>
      </c>
      <c r="Q259" s="238">
        <v>0</v>
      </c>
      <c r="R259" s="238">
        <f>Q259*H259</f>
        <v>0</v>
      </c>
      <c r="S259" s="238">
        <v>0</v>
      </c>
      <c r="T259" s="239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40" t="s">
        <v>556</v>
      </c>
      <c r="AT259" s="240" t="s">
        <v>162</v>
      </c>
      <c r="AU259" s="240" t="s">
        <v>92</v>
      </c>
      <c r="AY259" s="18" t="s">
        <v>160</v>
      </c>
      <c r="BE259" s="241">
        <f>IF(N259="základní",J259,0)</f>
        <v>0</v>
      </c>
      <c r="BF259" s="241">
        <f>IF(N259="snížená",J259,0)</f>
        <v>0</v>
      </c>
      <c r="BG259" s="241">
        <f>IF(N259="zákl. přenesená",J259,0)</f>
        <v>0</v>
      </c>
      <c r="BH259" s="241">
        <f>IF(N259="sníž. přenesená",J259,0)</f>
        <v>0</v>
      </c>
      <c r="BI259" s="241">
        <f>IF(N259="nulová",J259,0)</f>
        <v>0</v>
      </c>
      <c r="BJ259" s="18" t="s">
        <v>82</v>
      </c>
      <c r="BK259" s="241">
        <f>ROUND(I259*H259,2)</f>
        <v>0</v>
      </c>
      <c r="BL259" s="18" t="s">
        <v>556</v>
      </c>
      <c r="BM259" s="240" t="s">
        <v>2386</v>
      </c>
    </row>
    <row r="260" s="2" customFormat="1" ht="16.5" customHeight="1">
      <c r="A260" s="39"/>
      <c r="B260" s="40"/>
      <c r="C260" s="229" t="s">
        <v>1034</v>
      </c>
      <c r="D260" s="229" t="s">
        <v>162</v>
      </c>
      <c r="E260" s="230" t="s">
        <v>2387</v>
      </c>
      <c r="F260" s="231" t="s">
        <v>2388</v>
      </c>
      <c r="G260" s="232" t="s">
        <v>1986</v>
      </c>
      <c r="H260" s="233">
        <v>3</v>
      </c>
      <c r="I260" s="234"/>
      <c r="J260" s="235">
        <f>ROUND(I260*H260,2)</f>
        <v>0</v>
      </c>
      <c r="K260" s="231" t="s">
        <v>19</v>
      </c>
      <c r="L260" s="45"/>
      <c r="M260" s="236" t="s">
        <v>19</v>
      </c>
      <c r="N260" s="237" t="s">
        <v>46</v>
      </c>
      <c r="O260" s="85"/>
      <c r="P260" s="238">
        <f>O260*H260</f>
        <v>0</v>
      </c>
      <c r="Q260" s="238">
        <v>0</v>
      </c>
      <c r="R260" s="238">
        <f>Q260*H260</f>
        <v>0</v>
      </c>
      <c r="S260" s="238">
        <v>0</v>
      </c>
      <c r="T260" s="239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40" t="s">
        <v>556</v>
      </c>
      <c r="AT260" s="240" t="s">
        <v>162</v>
      </c>
      <c r="AU260" s="240" t="s">
        <v>92</v>
      </c>
      <c r="AY260" s="18" t="s">
        <v>160</v>
      </c>
      <c r="BE260" s="241">
        <f>IF(N260="základní",J260,0)</f>
        <v>0</v>
      </c>
      <c r="BF260" s="241">
        <f>IF(N260="snížená",J260,0)</f>
        <v>0</v>
      </c>
      <c r="BG260" s="241">
        <f>IF(N260="zákl. přenesená",J260,0)</f>
        <v>0</v>
      </c>
      <c r="BH260" s="241">
        <f>IF(N260="sníž. přenesená",J260,0)</f>
        <v>0</v>
      </c>
      <c r="BI260" s="241">
        <f>IF(N260="nulová",J260,0)</f>
        <v>0</v>
      </c>
      <c r="BJ260" s="18" t="s">
        <v>82</v>
      </c>
      <c r="BK260" s="241">
        <f>ROUND(I260*H260,2)</f>
        <v>0</v>
      </c>
      <c r="BL260" s="18" t="s">
        <v>556</v>
      </c>
      <c r="BM260" s="240" t="s">
        <v>2389</v>
      </c>
    </row>
    <row r="261" s="2" customFormat="1" ht="16.5" customHeight="1">
      <c r="A261" s="39"/>
      <c r="B261" s="40"/>
      <c r="C261" s="229" t="s">
        <v>1039</v>
      </c>
      <c r="D261" s="229" t="s">
        <v>162</v>
      </c>
      <c r="E261" s="230" t="s">
        <v>2390</v>
      </c>
      <c r="F261" s="231" t="s">
        <v>2391</v>
      </c>
      <c r="G261" s="232" t="s">
        <v>1986</v>
      </c>
      <c r="H261" s="233">
        <v>1</v>
      </c>
      <c r="I261" s="234"/>
      <c r="J261" s="235">
        <f>ROUND(I261*H261,2)</f>
        <v>0</v>
      </c>
      <c r="K261" s="231" t="s">
        <v>19</v>
      </c>
      <c r="L261" s="45"/>
      <c r="M261" s="236" t="s">
        <v>19</v>
      </c>
      <c r="N261" s="237" t="s">
        <v>46</v>
      </c>
      <c r="O261" s="85"/>
      <c r="P261" s="238">
        <f>O261*H261</f>
        <v>0</v>
      </c>
      <c r="Q261" s="238">
        <v>0</v>
      </c>
      <c r="R261" s="238">
        <f>Q261*H261</f>
        <v>0</v>
      </c>
      <c r="S261" s="238">
        <v>0</v>
      </c>
      <c r="T261" s="239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40" t="s">
        <v>556</v>
      </c>
      <c r="AT261" s="240" t="s">
        <v>162</v>
      </c>
      <c r="AU261" s="240" t="s">
        <v>92</v>
      </c>
      <c r="AY261" s="18" t="s">
        <v>160</v>
      </c>
      <c r="BE261" s="241">
        <f>IF(N261="základní",J261,0)</f>
        <v>0</v>
      </c>
      <c r="BF261" s="241">
        <f>IF(N261="snížená",J261,0)</f>
        <v>0</v>
      </c>
      <c r="BG261" s="241">
        <f>IF(N261="zákl. přenesená",J261,0)</f>
        <v>0</v>
      </c>
      <c r="BH261" s="241">
        <f>IF(N261="sníž. přenesená",J261,0)</f>
        <v>0</v>
      </c>
      <c r="BI261" s="241">
        <f>IF(N261="nulová",J261,0)</f>
        <v>0</v>
      </c>
      <c r="BJ261" s="18" t="s">
        <v>82</v>
      </c>
      <c r="BK261" s="241">
        <f>ROUND(I261*H261,2)</f>
        <v>0</v>
      </c>
      <c r="BL261" s="18" t="s">
        <v>556</v>
      </c>
      <c r="BM261" s="240" t="s">
        <v>2392</v>
      </c>
    </row>
    <row r="262" s="2" customFormat="1" ht="16.5" customHeight="1">
      <c r="A262" s="39"/>
      <c r="B262" s="40"/>
      <c r="C262" s="229" t="s">
        <v>1043</v>
      </c>
      <c r="D262" s="229" t="s">
        <v>162</v>
      </c>
      <c r="E262" s="230" t="s">
        <v>2343</v>
      </c>
      <c r="F262" s="231" t="s">
        <v>2344</v>
      </c>
      <c r="G262" s="232" t="s">
        <v>1986</v>
      </c>
      <c r="H262" s="233">
        <v>4</v>
      </c>
      <c r="I262" s="234"/>
      <c r="J262" s="235">
        <f>ROUND(I262*H262,2)</f>
        <v>0</v>
      </c>
      <c r="K262" s="231" t="s">
        <v>19</v>
      </c>
      <c r="L262" s="45"/>
      <c r="M262" s="236" t="s">
        <v>19</v>
      </c>
      <c r="N262" s="237" t="s">
        <v>46</v>
      </c>
      <c r="O262" s="85"/>
      <c r="P262" s="238">
        <f>O262*H262</f>
        <v>0</v>
      </c>
      <c r="Q262" s="238">
        <v>0</v>
      </c>
      <c r="R262" s="238">
        <f>Q262*H262</f>
        <v>0</v>
      </c>
      <c r="S262" s="238">
        <v>0</v>
      </c>
      <c r="T262" s="239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40" t="s">
        <v>556</v>
      </c>
      <c r="AT262" s="240" t="s">
        <v>162</v>
      </c>
      <c r="AU262" s="240" t="s">
        <v>92</v>
      </c>
      <c r="AY262" s="18" t="s">
        <v>160</v>
      </c>
      <c r="BE262" s="241">
        <f>IF(N262="základní",J262,0)</f>
        <v>0</v>
      </c>
      <c r="BF262" s="241">
        <f>IF(N262="snížená",J262,0)</f>
        <v>0</v>
      </c>
      <c r="BG262" s="241">
        <f>IF(N262="zákl. přenesená",J262,0)</f>
        <v>0</v>
      </c>
      <c r="BH262" s="241">
        <f>IF(N262="sníž. přenesená",J262,0)</f>
        <v>0</v>
      </c>
      <c r="BI262" s="241">
        <f>IF(N262="nulová",J262,0)</f>
        <v>0</v>
      </c>
      <c r="BJ262" s="18" t="s">
        <v>82</v>
      </c>
      <c r="BK262" s="241">
        <f>ROUND(I262*H262,2)</f>
        <v>0</v>
      </c>
      <c r="BL262" s="18" t="s">
        <v>556</v>
      </c>
      <c r="BM262" s="240" t="s">
        <v>2393</v>
      </c>
    </row>
    <row r="263" s="2" customFormat="1" ht="16.5" customHeight="1">
      <c r="A263" s="39"/>
      <c r="B263" s="40"/>
      <c r="C263" s="229" t="s">
        <v>1049</v>
      </c>
      <c r="D263" s="229" t="s">
        <v>162</v>
      </c>
      <c r="E263" s="230" t="s">
        <v>2346</v>
      </c>
      <c r="F263" s="231" t="s">
        <v>2347</v>
      </c>
      <c r="G263" s="232" t="s">
        <v>1986</v>
      </c>
      <c r="H263" s="233">
        <v>185</v>
      </c>
      <c r="I263" s="234"/>
      <c r="J263" s="235">
        <f>ROUND(I263*H263,2)</f>
        <v>0</v>
      </c>
      <c r="K263" s="231" t="s">
        <v>19</v>
      </c>
      <c r="L263" s="45"/>
      <c r="M263" s="236" t="s">
        <v>19</v>
      </c>
      <c r="N263" s="237" t="s">
        <v>46</v>
      </c>
      <c r="O263" s="85"/>
      <c r="P263" s="238">
        <f>O263*H263</f>
        <v>0</v>
      </c>
      <c r="Q263" s="238">
        <v>0</v>
      </c>
      <c r="R263" s="238">
        <f>Q263*H263</f>
        <v>0</v>
      </c>
      <c r="S263" s="238">
        <v>0</v>
      </c>
      <c r="T263" s="239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40" t="s">
        <v>556</v>
      </c>
      <c r="AT263" s="240" t="s">
        <v>162</v>
      </c>
      <c r="AU263" s="240" t="s">
        <v>92</v>
      </c>
      <c r="AY263" s="18" t="s">
        <v>160</v>
      </c>
      <c r="BE263" s="241">
        <f>IF(N263="základní",J263,0)</f>
        <v>0</v>
      </c>
      <c r="BF263" s="241">
        <f>IF(N263="snížená",J263,0)</f>
        <v>0</v>
      </c>
      <c r="BG263" s="241">
        <f>IF(N263="zákl. přenesená",J263,0)</f>
        <v>0</v>
      </c>
      <c r="BH263" s="241">
        <f>IF(N263="sníž. přenesená",J263,0)</f>
        <v>0</v>
      </c>
      <c r="BI263" s="241">
        <f>IF(N263="nulová",J263,0)</f>
        <v>0</v>
      </c>
      <c r="BJ263" s="18" t="s">
        <v>82</v>
      </c>
      <c r="BK263" s="241">
        <f>ROUND(I263*H263,2)</f>
        <v>0</v>
      </c>
      <c r="BL263" s="18" t="s">
        <v>556</v>
      </c>
      <c r="BM263" s="240" t="s">
        <v>2394</v>
      </c>
    </row>
    <row r="264" s="2" customFormat="1" ht="16.5" customHeight="1">
      <c r="A264" s="39"/>
      <c r="B264" s="40"/>
      <c r="C264" s="229" t="s">
        <v>1053</v>
      </c>
      <c r="D264" s="229" t="s">
        <v>162</v>
      </c>
      <c r="E264" s="230" t="s">
        <v>2395</v>
      </c>
      <c r="F264" s="231" t="s">
        <v>2350</v>
      </c>
      <c r="G264" s="232" t="s">
        <v>2174</v>
      </c>
      <c r="H264" s="233">
        <v>1</v>
      </c>
      <c r="I264" s="234"/>
      <c r="J264" s="235">
        <f>ROUND(I264*H264,2)</f>
        <v>0</v>
      </c>
      <c r="K264" s="231" t="s">
        <v>19</v>
      </c>
      <c r="L264" s="45"/>
      <c r="M264" s="236" t="s">
        <v>19</v>
      </c>
      <c r="N264" s="237" t="s">
        <v>46</v>
      </c>
      <c r="O264" s="85"/>
      <c r="P264" s="238">
        <f>O264*H264</f>
        <v>0</v>
      </c>
      <c r="Q264" s="238">
        <v>0</v>
      </c>
      <c r="R264" s="238">
        <f>Q264*H264</f>
        <v>0</v>
      </c>
      <c r="S264" s="238">
        <v>0</v>
      </c>
      <c r="T264" s="239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0" t="s">
        <v>556</v>
      </c>
      <c r="AT264" s="240" t="s">
        <v>162</v>
      </c>
      <c r="AU264" s="240" t="s">
        <v>92</v>
      </c>
      <c r="AY264" s="18" t="s">
        <v>160</v>
      </c>
      <c r="BE264" s="241">
        <f>IF(N264="základní",J264,0)</f>
        <v>0</v>
      </c>
      <c r="BF264" s="241">
        <f>IF(N264="snížená",J264,0)</f>
        <v>0</v>
      </c>
      <c r="BG264" s="241">
        <f>IF(N264="zákl. přenesená",J264,0)</f>
        <v>0</v>
      </c>
      <c r="BH264" s="241">
        <f>IF(N264="sníž. přenesená",J264,0)</f>
        <v>0</v>
      </c>
      <c r="BI264" s="241">
        <f>IF(N264="nulová",J264,0)</f>
        <v>0</v>
      </c>
      <c r="BJ264" s="18" t="s">
        <v>82</v>
      </c>
      <c r="BK264" s="241">
        <f>ROUND(I264*H264,2)</f>
        <v>0</v>
      </c>
      <c r="BL264" s="18" t="s">
        <v>556</v>
      </c>
      <c r="BM264" s="240" t="s">
        <v>2396</v>
      </c>
    </row>
    <row r="265" s="2" customFormat="1" ht="24" customHeight="1">
      <c r="A265" s="39"/>
      <c r="B265" s="40"/>
      <c r="C265" s="229" t="s">
        <v>1063</v>
      </c>
      <c r="D265" s="229" t="s">
        <v>162</v>
      </c>
      <c r="E265" s="230" t="s">
        <v>2352</v>
      </c>
      <c r="F265" s="231" t="s">
        <v>2353</v>
      </c>
      <c r="G265" s="232" t="s">
        <v>2174</v>
      </c>
      <c r="H265" s="233">
        <v>1</v>
      </c>
      <c r="I265" s="234"/>
      <c r="J265" s="235">
        <f>ROUND(I265*H265,2)</f>
        <v>0</v>
      </c>
      <c r="K265" s="231" t="s">
        <v>19</v>
      </c>
      <c r="L265" s="45"/>
      <c r="M265" s="236" t="s">
        <v>19</v>
      </c>
      <c r="N265" s="237" t="s">
        <v>46</v>
      </c>
      <c r="O265" s="85"/>
      <c r="P265" s="238">
        <f>O265*H265</f>
        <v>0</v>
      </c>
      <c r="Q265" s="238">
        <v>0</v>
      </c>
      <c r="R265" s="238">
        <f>Q265*H265</f>
        <v>0</v>
      </c>
      <c r="S265" s="238">
        <v>0</v>
      </c>
      <c r="T265" s="239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40" t="s">
        <v>556</v>
      </c>
      <c r="AT265" s="240" t="s">
        <v>162</v>
      </c>
      <c r="AU265" s="240" t="s">
        <v>92</v>
      </c>
      <c r="AY265" s="18" t="s">
        <v>160</v>
      </c>
      <c r="BE265" s="241">
        <f>IF(N265="základní",J265,0)</f>
        <v>0</v>
      </c>
      <c r="BF265" s="241">
        <f>IF(N265="snížená",J265,0)</f>
        <v>0</v>
      </c>
      <c r="BG265" s="241">
        <f>IF(N265="zákl. přenesená",J265,0)</f>
        <v>0</v>
      </c>
      <c r="BH265" s="241">
        <f>IF(N265="sníž. přenesená",J265,0)</f>
        <v>0</v>
      </c>
      <c r="BI265" s="241">
        <f>IF(N265="nulová",J265,0)</f>
        <v>0</v>
      </c>
      <c r="BJ265" s="18" t="s">
        <v>82</v>
      </c>
      <c r="BK265" s="241">
        <f>ROUND(I265*H265,2)</f>
        <v>0</v>
      </c>
      <c r="BL265" s="18" t="s">
        <v>556</v>
      </c>
      <c r="BM265" s="240" t="s">
        <v>2397</v>
      </c>
    </row>
    <row r="266" s="2" customFormat="1" ht="16.5" customHeight="1">
      <c r="A266" s="39"/>
      <c r="B266" s="40"/>
      <c r="C266" s="229" t="s">
        <v>1067</v>
      </c>
      <c r="D266" s="229" t="s">
        <v>162</v>
      </c>
      <c r="E266" s="230" t="s">
        <v>2355</v>
      </c>
      <c r="F266" s="231" t="s">
        <v>2356</v>
      </c>
      <c r="G266" s="232" t="s">
        <v>2174</v>
      </c>
      <c r="H266" s="233">
        <v>1</v>
      </c>
      <c r="I266" s="234"/>
      <c r="J266" s="235">
        <f>ROUND(I266*H266,2)</f>
        <v>0</v>
      </c>
      <c r="K266" s="231" t="s">
        <v>19</v>
      </c>
      <c r="L266" s="45"/>
      <c r="M266" s="236" t="s">
        <v>19</v>
      </c>
      <c r="N266" s="237" t="s">
        <v>46</v>
      </c>
      <c r="O266" s="85"/>
      <c r="P266" s="238">
        <f>O266*H266</f>
        <v>0</v>
      </c>
      <c r="Q266" s="238">
        <v>0</v>
      </c>
      <c r="R266" s="238">
        <f>Q266*H266</f>
        <v>0</v>
      </c>
      <c r="S266" s="238">
        <v>0</v>
      </c>
      <c r="T266" s="239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40" t="s">
        <v>556</v>
      </c>
      <c r="AT266" s="240" t="s">
        <v>162</v>
      </c>
      <c r="AU266" s="240" t="s">
        <v>92</v>
      </c>
      <c r="AY266" s="18" t="s">
        <v>160</v>
      </c>
      <c r="BE266" s="241">
        <f>IF(N266="základní",J266,0)</f>
        <v>0</v>
      </c>
      <c r="BF266" s="241">
        <f>IF(N266="snížená",J266,0)</f>
        <v>0</v>
      </c>
      <c r="BG266" s="241">
        <f>IF(N266="zákl. přenesená",J266,0)</f>
        <v>0</v>
      </c>
      <c r="BH266" s="241">
        <f>IF(N266="sníž. přenesená",J266,0)</f>
        <v>0</v>
      </c>
      <c r="BI266" s="241">
        <f>IF(N266="nulová",J266,0)</f>
        <v>0</v>
      </c>
      <c r="BJ266" s="18" t="s">
        <v>82</v>
      </c>
      <c r="BK266" s="241">
        <f>ROUND(I266*H266,2)</f>
        <v>0</v>
      </c>
      <c r="BL266" s="18" t="s">
        <v>556</v>
      </c>
      <c r="BM266" s="240" t="s">
        <v>2398</v>
      </c>
    </row>
    <row r="267" s="12" customFormat="1" ht="22.8" customHeight="1">
      <c r="A267" s="12"/>
      <c r="B267" s="213"/>
      <c r="C267" s="214"/>
      <c r="D267" s="215" t="s">
        <v>74</v>
      </c>
      <c r="E267" s="227" t="s">
        <v>2399</v>
      </c>
      <c r="F267" s="227" t="s">
        <v>2400</v>
      </c>
      <c r="G267" s="214"/>
      <c r="H267" s="214"/>
      <c r="I267" s="217"/>
      <c r="J267" s="228">
        <f>BK267</f>
        <v>0</v>
      </c>
      <c r="K267" s="214"/>
      <c r="L267" s="219"/>
      <c r="M267" s="220"/>
      <c r="N267" s="221"/>
      <c r="O267" s="221"/>
      <c r="P267" s="222">
        <f>SUM(P268:P285)</f>
        <v>0</v>
      </c>
      <c r="Q267" s="221"/>
      <c r="R267" s="222">
        <f>SUM(R268:R285)</f>
        <v>0</v>
      </c>
      <c r="S267" s="221"/>
      <c r="T267" s="223">
        <f>SUM(T268:T285)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24" t="s">
        <v>82</v>
      </c>
      <c r="AT267" s="225" t="s">
        <v>74</v>
      </c>
      <c r="AU267" s="225" t="s">
        <v>82</v>
      </c>
      <c r="AY267" s="224" t="s">
        <v>160</v>
      </c>
      <c r="BK267" s="226">
        <f>SUM(BK268:BK285)</f>
        <v>0</v>
      </c>
    </row>
    <row r="268" s="2" customFormat="1" ht="16.5" customHeight="1">
      <c r="A268" s="39"/>
      <c r="B268" s="40"/>
      <c r="C268" s="229" t="s">
        <v>1072</v>
      </c>
      <c r="D268" s="229" t="s">
        <v>162</v>
      </c>
      <c r="E268" s="230" t="s">
        <v>2401</v>
      </c>
      <c r="F268" s="231" t="s">
        <v>2402</v>
      </c>
      <c r="G268" s="232" t="s">
        <v>206</v>
      </c>
      <c r="H268" s="233">
        <v>480</v>
      </c>
      <c r="I268" s="234"/>
      <c r="J268" s="235">
        <f>ROUND(I268*H268,2)</f>
        <v>0</v>
      </c>
      <c r="K268" s="231" t="s">
        <v>19</v>
      </c>
      <c r="L268" s="45"/>
      <c r="M268" s="236" t="s">
        <v>19</v>
      </c>
      <c r="N268" s="237" t="s">
        <v>46</v>
      </c>
      <c r="O268" s="85"/>
      <c r="P268" s="238">
        <f>O268*H268</f>
        <v>0</v>
      </c>
      <c r="Q268" s="238">
        <v>0</v>
      </c>
      <c r="R268" s="238">
        <f>Q268*H268</f>
        <v>0</v>
      </c>
      <c r="S268" s="238">
        <v>0</v>
      </c>
      <c r="T268" s="23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40" t="s">
        <v>556</v>
      </c>
      <c r="AT268" s="240" t="s">
        <v>162</v>
      </c>
      <c r="AU268" s="240" t="s">
        <v>84</v>
      </c>
      <c r="AY268" s="18" t="s">
        <v>160</v>
      </c>
      <c r="BE268" s="241">
        <f>IF(N268="základní",J268,0)</f>
        <v>0</v>
      </c>
      <c r="BF268" s="241">
        <f>IF(N268="snížená",J268,0)</f>
        <v>0</v>
      </c>
      <c r="BG268" s="241">
        <f>IF(N268="zákl. přenesená",J268,0)</f>
        <v>0</v>
      </c>
      <c r="BH268" s="241">
        <f>IF(N268="sníž. přenesená",J268,0)</f>
        <v>0</v>
      </c>
      <c r="BI268" s="241">
        <f>IF(N268="nulová",J268,0)</f>
        <v>0</v>
      </c>
      <c r="BJ268" s="18" t="s">
        <v>82</v>
      </c>
      <c r="BK268" s="241">
        <f>ROUND(I268*H268,2)</f>
        <v>0</v>
      </c>
      <c r="BL268" s="18" t="s">
        <v>556</v>
      </c>
      <c r="BM268" s="240" t="s">
        <v>2403</v>
      </c>
    </row>
    <row r="269" s="2" customFormat="1" ht="16.5" customHeight="1">
      <c r="A269" s="39"/>
      <c r="B269" s="40"/>
      <c r="C269" s="229" t="s">
        <v>1078</v>
      </c>
      <c r="D269" s="229" t="s">
        <v>162</v>
      </c>
      <c r="E269" s="230" t="s">
        <v>2404</v>
      </c>
      <c r="F269" s="231" t="s">
        <v>2405</v>
      </c>
      <c r="G269" s="232" t="s">
        <v>206</v>
      </c>
      <c r="H269" s="233">
        <v>10</v>
      </c>
      <c r="I269" s="234"/>
      <c r="J269" s="235">
        <f>ROUND(I269*H269,2)</f>
        <v>0</v>
      </c>
      <c r="K269" s="231" t="s">
        <v>19</v>
      </c>
      <c r="L269" s="45"/>
      <c r="M269" s="236" t="s">
        <v>19</v>
      </c>
      <c r="N269" s="237" t="s">
        <v>46</v>
      </c>
      <c r="O269" s="85"/>
      <c r="P269" s="238">
        <f>O269*H269</f>
        <v>0</v>
      </c>
      <c r="Q269" s="238">
        <v>0</v>
      </c>
      <c r="R269" s="238">
        <f>Q269*H269</f>
        <v>0</v>
      </c>
      <c r="S269" s="238">
        <v>0</v>
      </c>
      <c r="T269" s="23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40" t="s">
        <v>556</v>
      </c>
      <c r="AT269" s="240" t="s">
        <v>162</v>
      </c>
      <c r="AU269" s="240" t="s">
        <v>84</v>
      </c>
      <c r="AY269" s="18" t="s">
        <v>160</v>
      </c>
      <c r="BE269" s="241">
        <f>IF(N269="základní",J269,0)</f>
        <v>0</v>
      </c>
      <c r="BF269" s="241">
        <f>IF(N269="snížená",J269,0)</f>
        <v>0</v>
      </c>
      <c r="BG269" s="241">
        <f>IF(N269="zákl. přenesená",J269,0)</f>
        <v>0</v>
      </c>
      <c r="BH269" s="241">
        <f>IF(N269="sníž. přenesená",J269,0)</f>
        <v>0</v>
      </c>
      <c r="BI269" s="241">
        <f>IF(N269="nulová",J269,0)</f>
        <v>0</v>
      </c>
      <c r="BJ269" s="18" t="s">
        <v>82</v>
      </c>
      <c r="BK269" s="241">
        <f>ROUND(I269*H269,2)</f>
        <v>0</v>
      </c>
      <c r="BL269" s="18" t="s">
        <v>556</v>
      </c>
      <c r="BM269" s="240" t="s">
        <v>2406</v>
      </c>
    </row>
    <row r="270" s="2" customFormat="1" ht="16.5" customHeight="1">
      <c r="A270" s="39"/>
      <c r="B270" s="40"/>
      <c r="C270" s="229" t="s">
        <v>1082</v>
      </c>
      <c r="D270" s="229" t="s">
        <v>162</v>
      </c>
      <c r="E270" s="230" t="s">
        <v>2407</v>
      </c>
      <c r="F270" s="231" t="s">
        <v>2408</v>
      </c>
      <c r="G270" s="232" t="s">
        <v>1986</v>
      </c>
      <c r="H270" s="233">
        <v>3</v>
      </c>
      <c r="I270" s="234"/>
      <c r="J270" s="235">
        <f>ROUND(I270*H270,2)</f>
        <v>0</v>
      </c>
      <c r="K270" s="231" t="s">
        <v>19</v>
      </c>
      <c r="L270" s="45"/>
      <c r="M270" s="236" t="s">
        <v>19</v>
      </c>
      <c r="N270" s="237" t="s">
        <v>46</v>
      </c>
      <c r="O270" s="85"/>
      <c r="P270" s="238">
        <f>O270*H270</f>
        <v>0</v>
      </c>
      <c r="Q270" s="238">
        <v>0</v>
      </c>
      <c r="R270" s="238">
        <f>Q270*H270</f>
        <v>0</v>
      </c>
      <c r="S270" s="238">
        <v>0</v>
      </c>
      <c r="T270" s="23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40" t="s">
        <v>556</v>
      </c>
      <c r="AT270" s="240" t="s">
        <v>162</v>
      </c>
      <c r="AU270" s="240" t="s">
        <v>84</v>
      </c>
      <c r="AY270" s="18" t="s">
        <v>160</v>
      </c>
      <c r="BE270" s="241">
        <f>IF(N270="základní",J270,0)</f>
        <v>0</v>
      </c>
      <c r="BF270" s="241">
        <f>IF(N270="snížená",J270,0)</f>
        <v>0</v>
      </c>
      <c r="BG270" s="241">
        <f>IF(N270="zákl. přenesená",J270,0)</f>
        <v>0</v>
      </c>
      <c r="BH270" s="241">
        <f>IF(N270="sníž. přenesená",J270,0)</f>
        <v>0</v>
      </c>
      <c r="BI270" s="241">
        <f>IF(N270="nulová",J270,0)</f>
        <v>0</v>
      </c>
      <c r="BJ270" s="18" t="s">
        <v>82</v>
      </c>
      <c r="BK270" s="241">
        <f>ROUND(I270*H270,2)</f>
        <v>0</v>
      </c>
      <c r="BL270" s="18" t="s">
        <v>556</v>
      </c>
      <c r="BM270" s="240" t="s">
        <v>2409</v>
      </c>
    </row>
    <row r="271" s="2" customFormat="1" ht="16.5" customHeight="1">
      <c r="A271" s="39"/>
      <c r="B271" s="40"/>
      <c r="C271" s="229" t="s">
        <v>1088</v>
      </c>
      <c r="D271" s="229" t="s">
        <v>162</v>
      </c>
      <c r="E271" s="230" t="s">
        <v>2410</v>
      </c>
      <c r="F271" s="231" t="s">
        <v>2411</v>
      </c>
      <c r="G271" s="232" t="s">
        <v>1986</v>
      </c>
      <c r="H271" s="233">
        <v>9</v>
      </c>
      <c r="I271" s="234"/>
      <c r="J271" s="235">
        <f>ROUND(I271*H271,2)</f>
        <v>0</v>
      </c>
      <c r="K271" s="231" t="s">
        <v>19</v>
      </c>
      <c r="L271" s="45"/>
      <c r="M271" s="236" t="s">
        <v>19</v>
      </c>
      <c r="N271" s="237" t="s">
        <v>46</v>
      </c>
      <c r="O271" s="85"/>
      <c r="P271" s="238">
        <f>O271*H271</f>
        <v>0</v>
      </c>
      <c r="Q271" s="238">
        <v>0</v>
      </c>
      <c r="R271" s="238">
        <f>Q271*H271</f>
        <v>0</v>
      </c>
      <c r="S271" s="238">
        <v>0</v>
      </c>
      <c r="T271" s="23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0" t="s">
        <v>556</v>
      </c>
      <c r="AT271" s="240" t="s">
        <v>162</v>
      </c>
      <c r="AU271" s="240" t="s">
        <v>84</v>
      </c>
      <c r="AY271" s="18" t="s">
        <v>160</v>
      </c>
      <c r="BE271" s="241">
        <f>IF(N271="základní",J271,0)</f>
        <v>0</v>
      </c>
      <c r="BF271" s="241">
        <f>IF(N271="snížená",J271,0)</f>
        <v>0</v>
      </c>
      <c r="BG271" s="241">
        <f>IF(N271="zákl. přenesená",J271,0)</f>
        <v>0</v>
      </c>
      <c r="BH271" s="241">
        <f>IF(N271="sníž. přenesená",J271,0)</f>
        <v>0</v>
      </c>
      <c r="BI271" s="241">
        <f>IF(N271="nulová",J271,0)</f>
        <v>0</v>
      </c>
      <c r="BJ271" s="18" t="s">
        <v>82</v>
      </c>
      <c r="BK271" s="241">
        <f>ROUND(I271*H271,2)</f>
        <v>0</v>
      </c>
      <c r="BL271" s="18" t="s">
        <v>556</v>
      </c>
      <c r="BM271" s="240" t="s">
        <v>2412</v>
      </c>
    </row>
    <row r="272" s="2" customFormat="1" ht="16.5" customHeight="1">
      <c r="A272" s="39"/>
      <c r="B272" s="40"/>
      <c r="C272" s="229" t="s">
        <v>1093</v>
      </c>
      <c r="D272" s="229" t="s">
        <v>162</v>
      </c>
      <c r="E272" s="230" t="s">
        <v>2413</v>
      </c>
      <c r="F272" s="231" t="s">
        <v>2414</v>
      </c>
      <c r="G272" s="232" t="s">
        <v>1986</v>
      </c>
      <c r="H272" s="233">
        <v>280</v>
      </c>
      <c r="I272" s="234"/>
      <c r="J272" s="235">
        <f>ROUND(I272*H272,2)</f>
        <v>0</v>
      </c>
      <c r="K272" s="231" t="s">
        <v>19</v>
      </c>
      <c r="L272" s="45"/>
      <c r="M272" s="236" t="s">
        <v>19</v>
      </c>
      <c r="N272" s="237" t="s">
        <v>46</v>
      </c>
      <c r="O272" s="85"/>
      <c r="P272" s="238">
        <f>O272*H272</f>
        <v>0</v>
      </c>
      <c r="Q272" s="238">
        <v>0</v>
      </c>
      <c r="R272" s="238">
        <f>Q272*H272</f>
        <v>0</v>
      </c>
      <c r="S272" s="238">
        <v>0</v>
      </c>
      <c r="T272" s="239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40" t="s">
        <v>556</v>
      </c>
      <c r="AT272" s="240" t="s">
        <v>162</v>
      </c>
      <c r="AU272" s="240" t="s">
        <v>84</v>
      </c>
      <c r="AY272" s="18" t="s">
        <v>160</v>
      </c>
      <c r="BE272" s="241">
        <f>IF(N272="základní",J272,0)</f>
        <v>0</v>
      </c>
      <c r="BF272" s="241">
        <f>IF(N272="snížená",J272,0)</f>
        <v>0</v>
      </c>
      <c r="BG272" s="241">
        <f>IF(N272="zákl. přenesená",J272,0)</f>
        <v>0</v>
      </c>
      <c r="BH272" s="241">
        <f>IF(N272="sníž. přenesená",J272,0)</f>
        <v>0</v>
      </c>
      <c r="BI272" s="241">
        <f>IF(N272="nulová",J272,0)</f>
        <v>0</v>
      </c>
      <c r="BJ272" s="18" t="s">
        <v>82</v>
      </c>
      <c r="BK272" s="241">
        <f>ROUND(I272*H272,2)</f>
        <v>0</v>
      </c>
      <c r="BL272" s="18" t="s">
        <v>556</v>
      </c>
      <c r="BM272" s="240" t="s">
        <v>2415</v>
      </c>
    </row>
    <row r="273" s="2" customFormat="1" ht="16.5" customHeight="1">
      <c r="A273" s="39"/>
      <c r="B273" s="40"/>
      <c r="C273" s="229" t="s">
        <v>1097</v>
      </c>
      <c r="D273" s="229" t="s">
        <v>162</v>
      </c>
      <c r="E273" s="230" t="s">
        <v>2416</v>
      </c>
      <c r="F273" s="231" t="s">
        <v>2417</v>
      </c>
      <c r="G273" s="232" t="s">
        <v>1986</v>
      </c>
      <c r="H273" s="233">
        <v>120</v>
      </c>
      <c r="I273" s="234"/>
      <c r="J273" s="235">
        <f>ROUND(I273*H273,2)</f>
        <v>0</v>
      </c>
      <c r="K273" s="231" t="s">
        <v>19</v>
      </c>
      <c r="L273" s="45"/>
      <c r="M273" s="236" t="s">
        <v>19</v>
      </c>
      <c r="N273" s="237" t="s">
        <v>46</v>
      </c>
      <c r="O273" s="85"/>
      <c r="P273" s="238">
        <f>O273*H273</f>
        <v>0</v>
      </c>
      <c r="Q273" s="238">
        <v>0</v>
      </c>
      <c r="R273" s="238">
        <f>Q273*H273</f>
        <v>0</v>
      </c>
      <c r="S273" s="238">
        <v>0</v>
      </c>
      <c r="T273" s="239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40" t="s">
        <v>556</v>
      </c>
      <c r="AT273" s="240" t="s">
        <v>162</v>
      </c>
      <c r="AU273" s="240" t="s">
        <v>84</v>
      </c>
      <c r="AY273" s="18" t="s">
        <v>160</v>
      </c>
      <c r="BE273" s="241">
        <f>IF(N273="základní",J273,0)</f>
        <v>0</v>
      </c>
      <c r="BF273" s="241">
        <f>IF(N273="snížená",J273,0)</f>
        <v>0</v>
      </c>
      <c r="BG273" s="241">
        <f>IF(N273="zákl. přenesená",J273,0)</f>
        <v>0</v>
      </c>
      <c r="BH273" s="241">
        <f>IF(N273="sníž. přenesená",J273,0)</f>
        <v>0</v>
      </c>
      <c r="BI273" s="241">
        <f>IF(N273="nulová",J273,0)</f>
        <v>0</v>
      </c>
      <c r="BJ273" s="18" t="s">
        <v>82</v>
      </c>
      <c r="BK273" s="241">
        <f>ROUND(I273*H273,2)</f>
        <v>0</v>
      </c>
      <c r="BL273" s="18" t="s">
        <v>556</v>
      </c>
      <c r="BM273" s="240" t="s">
        <v>2418</v>
      </c>
    </row>
    <row r="274" s="2" customFormat="1" ht="16.5" customHeight="1">
      <c r="A274" s="39"/>
      <c r="B274" s="40"/>
      <c r="C274" s="229" t="s">
        <v>1102</v>
      </c>
      <c r="D274" s="229" t="s">
        <v>162</v>
      </c>
      <c r="E274" s="230" t="s">
        <v>2210</v>
      </c>
      <c r="F274" s="231" t="s">
        <v>2211</v>
      </c>
      <c r="G274" s="232" t="s">
        <v>1986</v>
      </c>
      <c r="H274" s="233">
        <v>160</v>
      </c>
      <c r="I274" s="234"/>
      <c r="J274" s="235">
        <f>ROUND(I274*H274,2)</f>
        <v>0</v>
      </c>
      <c r="K274" s="231" t="s">
        <v>19</v>
      </c>
      <c r="L274" s="45"/>
      <c r="M274" s="236" t="s">
        <v>19</v>
      </c>
      <c r="N274" s="237" t="s">
        <v>46</v>
      </c>
      <c r="O274" s="85"/>
      <c r="P274" s="238">
        <f>O274*H274</f>
        <v>0</v>
      </c>
      <c r="Q274" s="238">
        <v>0</v>
      </c>
      <c r="R274" s="238">
        <f>Q274*H274</f>
        <v>0</v>
      </c>
      <c r="S274" s="238">
        <v>0</v>
      </c>
      <c r="T274" s="239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40" t="s">
        <v>556</v>
      </c>
      <c r="AT274" s="240" t="s">
        <v>162</v>
      </c>
      <c r="AU274" s="240" t="s">
        <v>84</v>
      </c>
      <c r="AY274" s="18" t="s">
        <v>160</v>
      </c>
      <c r="BE274" s="241">
        <f>IF(N274="základní",J274,0)</f>
        <v>0</v>
      </c>
      <c r="BF274" s="241">
        <f>IF(N274="snížená",J274,0)</f>
        <v>0</v>
      </c>
      <c r="BG274" s="241">
        <f>IF(N274="zákl. přenesená",J274,0)</f>
        <v>0</v>
      </c>
      <c r="BH274" s="241">
        <f>IF(N274="sníž. přenesená",J274,0)</f>
        <v>0</v>
      </c>
      <c r="BI274" s="241">
        <f>IF(N274="nulová",J274,0)</f>
        <v>0</v>
      </c>
      <c r="BJ274" s="18" t="s">
        <v>82</v>
      </c>
      <c r="BK274" s="241">
        <f>ROUND(I274*H274,2)</f>
        <v>0</v>
      </c>
      <c r="BL274" s="18" t="s">
        <v>556</v>
      </c>
      <c r="BM274" s="240" t="s">
        <v>2419</v>
      </c>
    </row>
    <row r="275" s="2" customFormat="1" ht="16.5" customHeight="1">
      <c r="A275" s="39"/>
      <c r="B275" s="40"/>
      <c r="C275" s="229" t="s">
        <v>1106</v>
      </c>
      <c r="D275" s="229" t="s">
        <v>162</v>
      </c>
      <c r="E275" s="230" t="s">
        <v>2420</v>
      </c>
      <c r="F275" s="231" t="s">
        <v>2421</v>
      </c>
      <c r="G275" s="232" t="s">
        <v>1986</v>
      </c>
      <c r="H275" s="233">
        <v>60</v>
      </c>
      <c r="I275" s="234"/>
      <c r="J275" s="235">
        <f>ROUND(I275*H275,2)</f>
        <v>0</v>
      </c>
      <c r="K275" s="231" t="s">
        <v>19</v>
      </c>
      <c r="L275" s="45"/>
      <c r="M275" s="236" t="s">
        <v>19</v>
      </c>
      <c r="N275" s="237" t="s">
        <v>46</v>
      </c>
      <c r="O275" s="85"/>
      <c r="P275" s="238">
        <f>O275*H275</f>
        <v>0</v>
      </c>
      <c r="Q275" s="238">
        <v>0</v>
      </c>
      <c r="R275" s="238">
        <f>Q275*H275</f>
        <v>0</v>
      </c>
      <c r="S275" s="238">
        <v>0</v>
      </c>
      <c r="T275" s="23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40" t="s">
        <v>556</v>
      </c>
      <c r="AT275" s="240" t="s">
        <v>162</v>
      </c>
      <c r="AU275" s="240" t="s">
        <v>84</v>
      </c>
      <c r="AY275" s="18" t="s">
        <v>160</v>
      </c>
      <c r="BE275" s="241">
        <f>IF(N275="základní",J275,0)</f>
        <v>0</v>
      </c>
      <c r="BF275" s="241">
        <f>IF(N275="snížená",J275,0)</f>
        <v>0</v>
      </c>
      <c r="BG275" s="241">
        <f>IF(N275="zákl. přenesená",J275,0)</f>
        <v>0</v>
      </c>
      <c r="BH275" s="241">
        <f>IF(N275="sníž. přenesená",J275,0)</f>
        <v>0</v>
      </c>
      <c r="BI275" s="241">
        <f>IF(N275="nulová",J275,0)</f>
        <v>0</v>
      </c>
      <c r="BJ275" s="18" t="s">
        <v>82</v>
      </c>
      <c r="BK275" s="241">
        <f>ROUND(I275*H275,2)</f>
        <v>0</v>
      </c>
      <c r="BL275" s="18" t="s">
        <v>556</v>
      </c>
      <c r="BM275" s="240" t="s">
        <v>2422</v>
      </c>
    </row>
    <row r="276" s="2" customFormat="1" ht="16.5" customHeight="1">
      <c r="A276" s="39"/>
      <c r="B276" s="40"/>
      <c r="C276" s="229" t="s">
        <v>1112</v>
      </c>
      <c r="D276" s="229" t="s">
        <v>162</v>
      </c>
      <c r="E276" s="230" t="s">
        <v>2423</v>
      </c>
      <c r="F276" s="231" t="s">
        <v>2424</v>
      </c>
      <c r="G276" s="232" t="s">
        <v>1986</v>
      </c>
      <c r="H276" s="233">
        <v>30</v>
      </c>
      <c r="I276" s="234"/>
      <c r="J276" s="235">
        <f>ROUND(I276*H276,2)</f>
        <v>0</v>
      </c>
      <c r="K276" s="231" t="s">
        <v>19</v>
      </c>
      <c r="L276" s="45"/>
      <c r="M276" s="236" t="s">
        <v>19</v>
      </c>
      <c r="N276" s="237" t="s">
        <v>46</v>
      </c>
      <c r="O276" s="85"/>
      <c r="P276" s="238">
        <f>O276*H276</f>
        <v>0</v>
      </c>
      <c r="Q276" s="238">
        <v>0</v>
      </c>
      <c r="R276" s="238">
        <f>Q276*H276</f>
        <v>0</v>
      </c>
      <c r="S276" s="238">
        <v>0</v>
      </c>
      <c r="T276" s="239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40" t="s">
        <v>556</v>
      </c>
      <c r="AT276" s="240" t="s">
        <v>162</v>
      </c>
      <c r="AU276" s="240" t="s">
        <v>84</v>
      </c>
      <c r="AY276" s="18" t="s">
        <v>160</v>
      </c>
      <c r="BE276" s="241">
        <f>IF(N276="základní",J276,0)</f>
        <v>0</v>
      </c>
      <c r="BF276" s="241">
        <f>IF(N276="snížená",J276,0)</f>
        <v>0</v>
      </c>
      <c r="BG276" s="241">
        <f>IF(N276="zákl. přenesená",J276,0)</f>
        <v>0</v>
      </c>
      <c r="BH276" s="241">
        <f>IF(N276="sníž. přenesená",J276,0)</f>
        <v>0</v>
      </c>
      <c r="BI276" s="241">
        <f>IF(N276="nulová",J276,0)</f>
        <v>0</v>
      </c>
      <c r="BJ276" s="18" t="s">
        <v>82</v>
      </c>
      <c r="BK276" s="241">
        <f>ROUND(I276*H276,2)</f>
        <v>0</v>
      </c>
      <c r="BL276" s="18" t="s">
        <v>556</v>
      </c>
      <c r="BM276" s="240" t="s">
        <v>2425</v>
      </c>
    </row>
    <row r="277" s="2" customFormat="1" ht="16.5" customHeight="1">
      <c r="A277" s="39"/>
      <c r="B277" s="40"/>
      <c r="C277" s="229" t="s">
        <v>1118</v>
      </c>
      <c r="D277" s="229" t="s">
        <v>162</v>
      </c>
      <c r="E277" s="230" t="s">
        <v>2207</v>
      </c>
      <c r="F277" s="231" t="s">
        <v>2208</v>
      </c>
      <c r="G277" s="232" t="s">
        <v>1986</v>
      </c>
      <c r="H277" s="233">
        <v>35</v>
      </c>
      <c r="I277" s="234"/>
      <c r="J277" s="235">
        <f>ROUND(I277*H277,2)</f>
        <v>0</v>
      </c>
      <c r="K277" s="231" t="s">
        <v>19</v>
      </c>
      <c r="L277" s="45"/>
      <c r="M277" s="236" t="s">
        <v>19</v>
      </c>
      <c r="N277" s="237" t="s">
        <v>46</v>
      </c>
      <c r="O277" s="85"/>
      <c r="P277" s="238">
        <f>O277*H277</f>
        <v>0</v>
      </c>
      <c r="Q277" s="238">
        <v>0</v>
      </c>
      <c r="R277" s="238">
        <f>Q277*H277</f>
        <v>0</v>
      </c>
      <c r="S277" s="238">
        <v>0</v>
      </c>
      <c r="T277" s="239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40" t="s">
        <v>556</v>
      </c>
      <c r="AT277" s="240" t="s">
        <v>162</v>
      </c>
      <c r="AU277" s="240" t="s">
        <v>84</v>
      </c>
      <c r="AY277" s="18" t="s">
        <v>160</v>
      </c>
      <c r="BE277" s="241">
        <f>IF(N277="základní",J277,0)</f>
        <v>0</v>
      </c>
      <c r="BF277" s="241">
        <f>IF(N277="snížená",J277,0)</f>
        <v>0</v>
      </c>
      <c r="BG277" s="241">
        <f>IF(N277="zákl. přenesená",J277,0)</f>
        <v>0</v>
      </c>
      <c r="BH277" s="241">
        <f>IF(N277="sníž. přenesená",J277,0)</f>
        <v>0</v>
      </c>
      <c r="BI277" s="241">
        <f>IF(N277="nulová",J277,0)</f>
        <v>0</v>
      </c>
      <c r="BJ277" s="18" t="s">
        <v>82</v>
      </c>
      <c r="BK277" s="241">
        <f>ROUND(I277*H277,2)</f>
        <v>0</v>
      </c>
      <c r="BL277" s="18" t="s">
        <v>556</v>
      </c>
      <c r="BM277" s="240" t="s">
        <v>2426</v>
      </c>
    </row>
    <row r="278" s="2" customFormat="1" ht="16.5" customHeight="1">
      <c r="A278" s="39"/>
      <c r="B278" s="40"/>
      <c r="C278" s="229" t="s">
        <v>1122</v>
      </c>
      <c r="D278" s="229" t="s">
        <v>162</v>
      </c>
      <c r="E278" s="230" t="s">
        <v>2191</v>
      </c>
      <c r="F278" s="231" t="s">
        <v>2192</v>
      </c>
      <c r="G278" s="232" t="s">
        <v>1986</v>
      </c>
      <c r="H278" s="233">
        <v>85</v>
      </c>
      <c r="I278" s="234"/>
      <c r="J278" s="235">
        <f>ROUND(I278*H278,2)</f>
        <v>0</v>
      </c>
      <c r="K278" s="231" t="s">
        <v>19</v>
      </c>
      <c r="L278" s="45"/>
      <c r="M278" s="236" t="s">
        <v>19</v>
      </c>
      <c r="N278" s="237" t="s">
        <v>46</v>
      </c>
      <c r="O278" s="85"/>
      <c r="P278" s="238">
        <f>O278*H278</f>
        <v>0</v>
      </c>
      <c r="Q278" s="238">
        <v>0</v>
      </c>
      <c r="R278" s="238">
        <f>Q278*H278</f>
        <v>0</v>
      </c>
      <c r="S278" s="238">
        <v>0</v>
      </c>
      <c r="T278" s="239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40" t="s">
        <v>556</v>
      </c>
      <c r="AT278" s="240" t="s">
        <v>162</v>
      </c>
      <c r="AU278" s="240" t="s">
        <v>84</v>
      </c>
      <c r="AY278" s="18" t="s">
        <v>160</v>
      </c>
      <c r="BE278" s="241">
        <f>IF(N278="základní",J278,0)</f>
        <v>0</v>
      </c>
      <c r="BF278" s="241">
        <f>IF(N278="snížená",J278,0)</f>
        <v>0</v>
      </c>
      <c r="BG278" s="241">
        <f>IF(N278="zákl. přenesená",J278,0)</f>
        <v>0</v>
      </c>
      <c r="BH278" s="241">
        <f>IF(N278="sníž. přenesená",J278,0)</f>
        <v>0</v>
      </c>
      <c r="BI278" s="241">
        <f>IF(N278="nulová",J278,0)</f>
        <v>0</v>
      </c>
      <c r="BJ278" s="18" t="s">
        <v>82</v>
      </c>
      <c r="BK278" s="241">
        <f>ROUND(I278*H278,2)</f>
        <v>0</v>
      </c>
      <c r="BL278" s="18" t="s">
        <v>556</v>
      </c>
      <c r="BM278" s="240" t="s">
        <v>2427</v>
      </c>
    </row>
    <row r="279" s="2" customFormat="1" ht="16.5" customHeight="1">
      <c r="A279" s="39"/>
      <c r="B279" s="40"/>
      <c r="C279" s="229" t="s">
        <v>1126</v>
      </c>
      <c r="D279" s="229" t="s">
        <v>162</v>
      </c>
      <c r="E279" s="230" t="s">
        <v>2428</v>
      </c>
      <c r="F279" s="231" t="s">
        <v>2429</v>
      </c>
      <c r="G279" s="232" t="s">
        <v>1986</v>
      </c>
      <c r="H279" s="233">
        <v>12</v>
      </c>
      <c r="I279" s="234"/>
      <c r="J279" s="235">
        <f>ROUND(I279*H279,2)</f>
        <v>0</v>
      </c>
      <c r="K279" s="231" t="s">
        <v>19</v>
      </c>
      <c r="L279" s="45"/>
      <c r="M279" s="236" t="s">
        <v>19</v>
      </c>
      <c r="N279" s="237" t="s">
        <v>46</v>
      </c>
      <c r="O279" s="85"/>
      <c r="P279" s="238">
        <f>O279*H279</f>
        <v>0</v>
      </c>
      <c r="Q279" s="238">
        <v>0</v>
      </c>
      <c r="R279" s="238">
        <f>Q279*H279</f>
        <v>0</v>
      </c>
      <c r="S279" s="238">
        <v>0</v>
      </c>
      <c r="T279" s="239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40" t="s">
        <v>556</v>
      </c>
      <c r="AT279" s="240" t="s">
        <v>162</v>
      </c>
      <c r="AU279" s="240" t="s">
        <v>84</v>
      </c>
      <c r="AY279" s="18" t="s">
        <v>160</v>
      </c>
      <c r="BE279" s="241">
        <f>IF(N279="základní",J279,0)</f>
        <v>0</v>
      </c>
      <c r="BF279" s="241">
        <f>IF(N279="snížená",J279,0)</f>
        <v>0</v>
      </c>
      <c r="BG279" s="241">
        <f>IF(N279="zákl. přenesená",J279,0)</f>
        <v>0</v>
      </c>
      <c r="BH279" s="241">
        <f>IF(N279="sníž. přenesená",J279,0)</f>
        <v>0</v>
      </c>
      <c r="BI279" s="241">
        <f>IF(N279="nulová",J279,0)</f>
        <v>0</v>
      </c>
      <c r="BJ279" s="18" t="s">
        <v>82</v>
      </c>
      <c r="BK279" s="241">
        <f>ROUND(I279*H279,2)</f>
        <v>0</v>
      </c>
      <c r="BL279" s="18" t="s">
        <v>556</v>
      </c>
      <c r="BM279" s="240" t="s">
        <v>2430</v>
      </c>
    </row>
    <row r="280" s="2" customFormat="1" ht="16.5" customHeight="1">
      <c r="A280" s="39"/>
      <c r="B280" s="40"/>
      <c r="C280" s="229" t="s">
        <v>1130</v>
      </c>
      <c r="D280" s="229" t="s">
        <v>162</v>
      </c>
      <c r="E280" s="230" t="s">
        <v>2431</v>
      </c>
      <c r="F280" s="231" t="s">
        <v>2432</v>
      </c>
      <c r="G280" s="232" t="s">
        <v>1986</v>
      </c>
      <c r="H280" s="233">
        <v>10</v>
      </c>
      <c r="I280" s="234"/>
      <c r="J280" s="235">
        <f>ROUND(I280*H280,2)</f>
        <v>0</v>
      </c>
      <c r="K280" s="231" t="s">
        <v>19</v>
      </c>
      <c r="L280" s="45"/>
      <c r="M280" s="236" t="s">
        <v>19</v>
      </c>
      <c r="N280" s="237" t="s">
        <v>46</v>
      </c>
      <c r="O280" s="85"/>
      <c r="P280" s="238">
        <f>O280*H280</f>
        <v>0</v>
      </c>
      <c r="Q280" s="238">
        <v>0</v>
      </c>
      <c r="R280" s="238">
        <f>Q280*H280</f>
        <v>0</v>
      </c>
      <c r="S280" s="238">
        <v>0</v>
      </c>
      <c r="T280" s="239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40" t="s">
        <v>556</v>
      </c>
      <c r="AT280" s="240" t="s">
        <v>162</v>
      </c>
      <c r="AU280" s="240" t="s">
        <v>84</v>
      </c>
      <c r="AY280" s="18" t="s">
        <v>160</v>
      </c>
      <c r="BE280" s="241">
        <f>IF(N280="základní",J280,0)</f>
        <v>0</v>
      </c>
      <c r="BF280" s="241">
        <f>IF(N280="snížená",J280,0)</f>
        <v>0</v>
      </c>
      <c r="BG280" s="241">
        <f>IF(N280="zákl. přenesená",J280,0)</f>
        <v>0</v>
      </c>
      <c r="BH280" s="241">
        <f>IF(N280="sníž. přenesená",J280,0)</f>
        <v>0</v>
      </c>
      <c r="BI280" s="241">
        <f>IF(N280="nulová",J280,0)</f>
        <v>0</v>
      </c>
      <c r="BJ280" s="18" t="s">
        <v>82</v>
      </c>
      <c r="BK280" s="241">
        <f>ROUND(I280*H280,2)</f>
        <v>0</v>
      </c>
      <c r="BL280" s="18" t="s">
        <v>556</v>
      </c>
      <c r="BM280" s="240" t="s">
        <v>2433</v>
      </c>
    </row>
    <row r="281" s="2" customFormat="1" ht="16.5" customHeight="1">
      <c r="A281" s="39"/>
      <c r="B281" s="40"/>
      <c r="C281" s="229" t="s">
        <v>1134</v>
      </c>
      <c r="D281" s="229" t="s">
        <v>162</v>
      </c>
      <c r="E281" s="230" t="s">
        <v>2434</v>
      </c>
      <c r="F281" s="231" t="s">
        <v>2435</v>
      </c>
      <c r="G281" s="232" t="s">
        <v>1986</v>
      </c>
      <c r="H281" s="233">
        <v>25</v>
      </c>
      <c r="I281" s="234"/>
      <c r="J281" s="235">
        <f>ROUND(I281*H281,2)</f>
        <v>0</v>
      </c>
      <c r="K281" s="231" t="s">
        <v>19</v>
      </c>
      <c r="L281" s="45"/>
      <c r="M281" s="236" t="s">
        <v>19</v>
      </c>
      <c r="N281" s="237" t="s">
        <v>46</v>
      </c>
      <c r="O281" s="85"/>
      <c r="P281" s="238">
        <f>O281*H281</f>
        <v>0</v>
      </c>
      <c r="Q281" s="238">
        <v>0</v>
      </c>
      <c r="R281" s="238">
        <f>Q281*H281</f>
        <v>0</v>
      </c>
      <c r="S281" s="238">
        <v>0</v>
      </c>
      <c r="T281" s="239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40" t="s">
        <v>556</v>
      </c>
      <c r="AT281" s="240" t="s">
        <v>162</v>
      </c>
      <c r="AU281" s="240" t="s">
        <v>84</v>
      </c>
      <c r="AY281" s="18" t="s">
        <v>160</v>
      </c>
      <c r="BE281" s="241">
        <f>IF(N281="základní",J281,0)</f>
        <v>0</v>
      </c>
      <c r="BF281" s="241">
        <f>IF(N281="snížená",J281,0)</f>
        <v>0</v>
      </c>
      <c r="BG281" s="241">
        <f>IF(N281="zákl. přenesená",J281,0)</f>
        <v>0</v>
      </c>
      <c r="BH281" s="241">
        <f>IF(N281="sníž. přenesená",J281,0)</f>
        <v>0</v>
      </c>
      <c r="BI281" s="241">
        <f>IF(N281="nulová",J281,0)</f>
        <v>0</v>
      </c>
      <c r="BJ281" s="18" t="s">
        <v>82</v>
      </c>
      <c r="BK281" s="241">
        <f>ROUND(I281*H281,2)</f>
        <v>0</v>
      </c>
      <c r="BL281" s="18" t="s">
        <v>556</v>
      </c>
      <c r="BM281" s="240" t="s">
        <v>2436</v>
      </c>
    </row>
    <row r="282" s="2" customFormat="1" ht="24" customHeight="1">
      <c r="A282" s="39"/>
      <c r="B282" s="40"/>
      <c r="C282" s="229" t="s">
        <v>1139</v>
      </c>
      <c r="D282" s="229" t="s">
        <v>162</v>
      </c>
      <c r="E282" s="230" t="s">
        <v>2437</v>
      </c>
      <c r="F282" s="231" t="s">
        <v>2438</v>
      </c>
      <c r="G282" s="232" t="s">
        <v>1986</v>
      </c>
      <c r="H282" s="233">
        <v>12</v>
      </c>
      <c r="I282" s="234"/>
      <c r="J282" s="235">
        <f>ROUND(I282*H282,2)</f>
        <v>0</v>
      </c>
      <c r="K282" s="231" t="s">
        <v>19</v>
      </c>
      <c r="L282" s="45"/>
      <c r="M282" s="236" t="s">
        <v>19</v>
      </c>
      <c r="N282" s="237" t="s">
        <v>46</v>
      </c>
      <c r="O282" s="85"/>
      <c r="P282" s="238">
        <f>O282*H282</f>
        <v>0</v>
      </c>
      <c r="Q282" s="238">
        <v>0</v>
      </c>
      <c r="R282" s="238">
        <f>Q282*H282</f>
        <v>0</v>
      </c>
      <c r="S282" s="238">
        <v>0</v>
      </c>
      <c r="T282" s="239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40" t="s">
        <v>556</v>
      </c>
      <c r="AT282" s="240" t="s">
        <v>162</v>
      </c>
      <c r="AU282" s="240" t="s">
        <v>84</v>
      </c>
      <c r="AY282" s="18" t="s">
        <v>160</v>
      </c>
      <c r="BE282" s="241">
        <f>IF(N282="základní",J282,0)</f>
        <v>0</v>
      </c>
      <c r="BF282" s="241">
        <f>IF(N282="snížená",J282,0)</f>
        <v>0</v>
      </c>
      <c r="BG282" s="241">
        <f>IF(N282="zákl. přenesená",J282,0)</f>
        <v>0</v>
      </c>
      <c r="BH282" s="241">
        <f>IF(N282="sníž. přenesená",J282,0)</f>
        <v>0</v>
      </c>
      <c r="BI282" s="241">
        <f>IF(N282="nulová",J282,0)</f>
        <v>0</v>
      </c>
      <c r="BJ282" s="18" t="s">
        <v>82</v>
      </c>
      <c r="BK282" s="241">
        <f>ROUND(I282*H282,2)</f>
        <v>0</v>
      </c>
      <c r="BL282" s="18" t="s">
        <v>556</v>
      </c>
      <c r="BM282" s="240" t="s">
        <v>2439</v>
      </c>
    </row>
    <row r="283" s="2" customFormat="1" ht="16.5" customHeight="1">
      <c r="A283" s="39"/>
      <c r="B283" s="40"/>
      <c r="C283" s="229" t="s">
        <v>1144</v>
      </c>
      <c r="D283" s="229" t="s">
        <v>162</v>
      </c>
      <c r="E283" s="230" t="s">
        <v>2440</v>
      </c>
      <c r="F283" s="231" t="s">
        <v>2441</v>
      </c>
      <c r="G283" s="232" t="s">
        <v>1986</v>
      </c>
      <c r="H283" s="233">
        <v>36</v>
      </c>
      <c r="I283" s="234"/>
      <c r="J283" s="235">
        <f>ROUND(I283*H283,2)</f>
        <v>0</v>
      </c>
      <c r="K283" s="231" t="s">
        <v>19</v>
      </c>
      <c r="L283" s="45"/>
      <c r="M283" s="236" t="s">
        <v>19</v>
      </c>
      <c r="N283" s="237" t="s">
        <v>46</v>
      </c>
      <c r="O283" s="85"/>
      <c r="P283" s="238">
        <f>O283*H283</f>
        <v>0</v>
      </c>
      <c r="Q283" s="238">
        <v>0</v>
      </c>
      <c r="R283" s="238">
        <f>Q283*H283</f>
        <v>0</v>
      </c>
      <c r="S283" s="238">
        <v>0</v>
      </c>
      <c r="T283" s="239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40" t="s">
        <v>556</v>
      </c>
      <c r="AT283" s="240" t="s">
        <v>162</v>
      </c>
      <c r="AU283" s="240" t="s">
        <v>84</v>
      </c>
      <c r="AY283" s="18" t="s">
        <v>160</v>
      </c>
      <c r="BE283" s="241">
        <f>IF(N283="základní",J283,0)</f>
        <v>0</v>
      </c>
      <c r="BF283" s="241">
        <f>IF(N283="snížená",J283,0)</f>
        <v>0</v>
      </c>
      <c r="BG283" s="241">
        <f>IF(N283="zákl. přenesená",J283,0)</f>
        <v>0</v>
      </c>
      <c r="BH283" s="241">
        <f>IF(N283="sníž. přenesená",J283,0)</f>
        <v>0</v>
      </c>
      <c r="BI283" s="241">
        <f>IF(N283="nulová",J283,0)</f>
        <v>0</v>
      </c>
      <c r="BJ283" s="18" t="s">
        <v>82</v>
      </c>
      <c r="BK283" s="241">
        <f>ROUND(I283*H283,2)</f>
        <v>0</v>
      </c>
      <c r="BL283" s="18" t="s">
        <v>556</v>
      </c>
      <c r="BM283" s="240" t="s">
        <v>2442</v>
      </c>
    </row>
    <row r="284" s="2" customFormat="1" ht="16.5" customHeight="1">
      <c r="A284" s="39"/>
      <c r="B284" s="40"/>
      <c r="C284" s="229" t="s">
        <v>1149</v>
      </c>
      <c r="D284" s="229" t="s">
        <v>162</v>
      </c>
      <c r="E284" s="230" t="s">
        <v>2443</v>
      </c>
      <c r="F284" s="231" t="s">
        <v>2444</v>
      </c>
      <c r="G284" s="232" t="s">
        <v>1986</v>
      </c>
      <c r="H284" s="233">
        <v>12</v>
      </c>
      <c r="I284" s="234"/>
      <c r="J284" s="235">
        <f>ROUND(I284*H284,2)</f>
        <v>0</v>
      </c>
      <c r="K284" s="231" t="s">
        <v>19</v>
      </c>
      <c r="L284" s="45"/>
      <c r="M284" s="236" t="s">
        <v>19</v>
      </c>
      <c r="N284" s="237" t="s">
        <v>46</v>
      </c>
      <c r="O284" s="85"/>
      <c r="P284" s="238">
        <f>O284*H284</f>
        <v>0</v>
      </c>
      <c r="Q284" s="238">
        <v>0</v>
      </c>
      <c r="R284" s="238">
        <f>Q284*H284</f>
        <v>0</v>
      </c>
      <c r="S284" s="238">
        <v>0</v>
      </c>
      <c r="T284" s="23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40" t="s">
        <v>556</v>
      </c>
      <c r="AT284" s="240" t="s">
        <v>162</v>
      </c>
      <c r="AU284" s="240" t="s">
        <v>84</v>
      </c>
      <c r="AY284" s="18" t="s">
        <v>160</v>
      </c>
      <c r="BE284" s="241">
        <f>IF(N284="základní",J284,0)</f>
        <v>0</v>
      </c>
      <c r="BF284" s="241">
        <f>IF(N284="snížená",J284,0)</f>
        <v>0</v>
      </c>
      <c r="BG284" s="241">
        <f>IF(N284="zákl. přenesená",J284,0)</f>
        <v>0</v>
      </c>
      <c r="BH284" s="241">
        <f>IF(N284="sníž. přenesená",J284,0)</f>
        <v>0</v>
      </c>
      <c r="BI284" s="241">
        <f>IF(N284="nulová",J284,0)</f>
        <v>0</v>
      </c>
      <c r="BJ284" s="18" t="s">
        <v>82</v>
      </c>
      <c r="BK284" s="241">
        <f>ROUND(I284*H284,2)</f>
        <v>0</v>
      </c>
      <c r="BL284" s="18" t="s">
        <v>556</v>
      </c>
      <c r="BM284" s="240" t="s">
        <v>2445</v>
      </c>
    </row>
    <row r="285" s="2" customFormat="1" ht="16.5" customHeight="1">
      <c r="A285" s="39"/>
      <c r="B285" s="40"/>
      <c r="C285" s="229" t="s">
        <v>1154</v>
      </c>
      <c r="D285" s="229" t="s">
        <v>162</v>
      </c>
      <c r="E285" s="230" t="s">
        <v>2446</v>
      </c>
      <c r="F285" s="231" t="s">
        <v>2173</v>
      </c>
      <c r="G285" s="232" t="s">
        <v>2174</v>
      </c>
      <c r="H285" s="233">
        <v>1</v>
      </c>
      <c r="I285" s="234"/>
      <c r="J285" s="235">
        <f>ROUND(I285*H285,2)</f>
        <v>0</v>
      </c>
      <c r="K285" s="231" t="s">
        <v>19</v>
      </c>
      <c r="L285" s="45"/>
      <c r="M285" s="236" t="s">
        <v>19</v>
      </c>
      <c r="N285" s="237" t="s">
        <v>46</v>
      </c>
      <c r="O285" s="85"/>
      <c r="P285" s="238">
        <f>O285*H285</f>
        <v>0</v>
      </c>
      <c r="Q285" s="238">
        <v>0</v>
      </c>
      <c r="R285" s="238">
        <f>Q285*H285</f>
        <v>0</v>
      </c>
      <c r="S285" s="238">
        <v>0</v>
      </c>
      <c r="T285" s="239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40" t="s">
        <v>556</v>
      </c>
      <c r="AT285" s="240" t="s">
        <v>162</v>
      </c>
      <c r="AU285" s="240" t="s">
        <v>84</v>
      </c>
      <c r="AY285" s="18" t="s">
        <v>160</v>
      </c>
      <c r="BE285" s="241">
        <f>IF(N285="základní",J285,0)</f>
        <v>0</v>
      </c>
      <c r="BF285" s="241">
        <f>IF(N285="snížená",J285,0)</f>
        <v>0</v>
      </c>
      <c r="BG285" s="241">
        <f>IF(N285="zákl. přenesená",J285,0)</f>
        <v>0</v>
      </c>
      <c r="BH285" s="241">
        <f>IF(N285="sníž. přenesená",J285,0)</f>
        <v>0</v>
      </c>
      <c r="BI285" s="241">
        <f>IF(N285="nulová",J285,0)</f>
        <v>0</v>
      </c>
      <c r="BJ285" s="18" t="s">
        <v>82</v>
      </c>
      <c r="BK285" s="241">
        <f>ROUND(I285*H285,2)</f>
        <v>0</v>
      </c>
      <c r="BL285" s="18" t="s">
        <v>556</v>
      </c>
      <c r="BM285" s="240" t="s">
        <v>2447</v>
      </c>
    </row>
    <row r="286" s="12" customFormat="1" ht="22.8" customHeight="1">
      <c r="A286" s="12"/>
      <c r="B286" s="213"/>
      <c r="C286" s="214"/>
      <c r="D286" s="215" t="s">
        <v>74</v>
      </c>
      <c r="E286" s="227" t="s">
        <v>2448</v>
      </c>
      <c r="F286" s="227" t="s">
        <v>2449</v>
      </c>
      <c r="G286" s="214"/>
      <c r="H286" s="214"/>
      <c r="I286" s="217"/>
      <c r="J286" s="228">
        <f>BK286</f>
        <v>0</v>
      </c>
      <c r="K286" s="214"/>
      <c r="L286" s="219"/>
      <c r="M286" s="220"/>
      <c r="N286" s="221"/>
      <c r="O286" s="221"/>
      <c r="P286" s="222">
        <f>SUM(P287:P288)</f>
        <v>0</v>
      </c>
      <c r="Q286" s="221"/>
      <c r="R286" s="222">
        <f>SUM(R287:R288)</f>
        <v>0</v>
      </c>
      <c r="S286" s="221"/>
      <c r="T286" s="223">
        <f>SUM(T287:T288)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24" t="s">
        <v>82</v>
      </c>
      <c r="AT286" s="225" t="s">
        <v>74</v>
      </c>
      <c r="AU286" s="225" t="s">
        <v>82</v>
      </c>
      <c r="AY286" s="224" t="s">
        <v>160</v>
      </c>
      <c r="BK286" s="226">
        <f>SUM(BK287:BK288)</f>
        <v>0</v>
      </c>
    </row>
    <row r="287" s="2" customFormat="1" ht="24" customHeight="1">
      <c r="A287" s="39"/>
      <c r="B287" s="40"/>
      <c r="C287" s="229" t="s">
        <v>1159</v>
      </c>
      <c r="D287" s="229" t="s">
        <v>162</v>
      </c>
      <c r="E287" s="230" t="s">
        <v>2450</v>
      </c>
      <c r="F287" s="231" t="s">
        <v>2262</v>
      </c>
      <c r="G287" s="232" t="s">
        <v>2174</v>
      </c>
      <c r="H287" s="233">
        <v>1</v>
      </c>
      <c r="I287" s="234"/>
      <c r="J287" s="235">
        <f>ROUND(I287*H287,2)</f>
        <v>0</v>
      </c>
      <c r="K287" s="231" t="s">
        <v>19</v>
      </c>
      <c r="L287" s="45"/>
      <c r="M287" s="236" t="s">
        <v>19</v>
      </c>
      <c r="N287" s="237" t="s">
        <v>46</v>
      </c>
      <c r="O287" s="85"/>
      <c r="P287" s="238">
        <f>O287*H287</f>
        <v>0</v>
      </c>
      <c r="Q287" s="238">
        <v>0</v>
      </c>
      <c r="R287" s="238">
        <f>Q287*H287</f>
        <v>0</v>
      </c>
      <c r="S287" s="238">
        <v>0</v>
      </c>
      <c r="T287" s="239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40" t="s">
        <v>556</v>
      </c>
      <c r="AT287" s="240" t="s">
        <v>162</v>
      </c>
      <c r="AU287" s="240" t="s">
        <v>84</v>
      </c>
      <c r="AY287" s="18" t="s">
        <v>160</v>
      </c>
      <c r="BE287" s="241">
        <f>IF(N287="základní",J287,0)</f>
        <v>0</v>
      </c>
      <c r="BF287" s="241">
        <f>IF(N287="snížená",J287,0)</f>
        <v>0</v>
      </c>
      <c r="BG287" s="241">
        <f>IF(N287="zákl. přenesená",J287,0)</f>
        <v>0</v>
      </c>
      <c r="BH287" s="241">
        <f>IF(N287="sníž. přenesená",J287,0)</f>
        <v>0</v>
      </c>
      <c r="BI287" s="241">
        <f>IF(N287="nulová",J287,0)</f>
        <v>0</v>
      </c>
      <c r="BJ287" s="18" t="s">
        <v>82</v>
      </c>
      <c r="BK287" s="241">
        <f>ROUND(I287*H287,2)</f>
        <v>0</v>
      </c>
      <c r="BL287" s="18" t="s">
        <v>556</v>
      </c>
      <c r="BM287" s="240" t="s">
        <v>2451</v>
      </c>
    </row>
    <row r="288" s="2" customFormat="1" ht="16.5" customHeight="1">
      <c r="A288" s="39"/>
      <c r="B288" s="40"/>
      <c r="C288" s="229" t="s">
        <v>1165</v>
      </c>
      <c r="D288" s="229" t="s">
        <v>162</v>
      </c>
      <c r="E288" s="230" t="s">
        <v>2452</v>
      </c>
      <c r="F288" s="231" t="s">
        <v>2268</v>
      </c>
      <c r="G288" s="232" t="s">
        <v>2174</v>
      </c>
      <c r="H288" s="233">
        <v>1</v>
      </c>
      <c r="I288" s="234"/>
      <c r="J288" s="235">
        <f>ROUND(I288*H288,2)</f>
        <v>0</v>
      </c>
      <c r="K288" s="231" t="s">
        <v>19</v>
      </c>
      <c r="L288" s="45"/>
      <c r="M288" s="236" t="s">
        <v>19</v>
      </c>
      <c r="N288" s="237" t="s">
        <v>46</v>
      </c>
      <c r="O288" s="85"/>
      <c r="P288" s="238">
        <f>O288*H288</f>
        <v>0</v>
      </c>
      <c r="Q288" s="238">
        <v>0</v>
      </c>
      <c r="R288" s="238">
        <f>Q288*H288</f>
        <v>0</v>
      </c>
      <c r="S288" s="238">
        <v>0</v>
      </c>
      <c r="T288" s="239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40" t="s">
        <v>556</v>
      </c>
      <c r="AT288" s="240" t="s">
        <v>162</v>
      </c>
      <c r="AU288" s="240" t="s">
        <v>84</v>
      </c>
      <c r="AY288" s="18" t="s">
        <v>160</v>
      </c>
      <c r="BE288" s="241">
        <f>IF(N288="základní",J288,0)</f>
        <v>0</v>
      </c>
      <c r="BF288" s="241">
        <f>IF(N288="snížená",J288,0)</f>
        <v>0</v>
      </c>
      <c r="BG288" s="241">
        <f>IF(N288="zákl. přenesená",J288,0)</f>
        <v>0</v>
      </c>
      <c r="BH288" s="241">
        <f>IF(N288="sníž. přenesená",J288,0)</f>
        <v>0</v>
      </c>
      <c r="BI288" s="241">
        <f>IF(N288="nulová",J288,0)</f>
        <v>0</v>
      </c>
      <c r="BJ288" s="18" t="s">
        <v>82</v>
      </c>
      <c r="BK288" s="241">
        <f>ROUND(I288*H288,2)</f>
        <v>0</v>
      </c>
      <c r="BL288" s="18" t="s">
        <v>556</v>
      </c>
      <c r="BM288" s="240" t="s">
        <v>2453</v>
      </c>
    </row>
    <row r="289" s="12" customFormat="1" ht="22.8" customHeight="1">
      <c r="A289" s="12"/>
      <c r="B289" s="213"/>
      <c r="C289" s="214"/>
      <c r="D289" s="215" t="s">
        <v>74</v>
      </c>
      <c r="E289" s="227" t="s">
        <v>2454</v>
      </c>
      <c r="F289" s="227" t="s">
        <v>2455</v>
      </c>
      <c r="G289" s="214"/>
      <c r="H289" s="214"/>
      <c r="I289" s="217"/>
      <c r="J289" s="228">
        <f>BK289</f>
        <v>0</v>
      </c>
      <c r="K289" s="214"/>
      <c r="L289" s="219"/>
      <c r="M289" s="220"/>
      <c r="N289" s="221"/>
      <c r="O289" s="221"/>
      <c r="P289" s="222">
        <f>SUM(P290:P291)</f>
        <v>0</v>
      </c>
      <c r="Q289" s="221"/>
      <c r="R289" s="222">
        <f>SUM(R290:R291)</f>
        <v>0</v>
      </c>
      <c r="S289" s="221"/>
      <c r="T289" s="223">
        <f>SUM(T290:T291)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24" t="s">
        <v>82</v>
      </c>
      <c r="AT289" s="225" t="s">
        <v>74</v>
      </c>
      <c r="AU289" s="225" t="s">
        <v>82</v>
      </c>
      <c r="AY289" s="224" t="s">
        <v>160</v>
      </c>
      <c r="BK289" s="226">
        <f>SUM(BK290:BK291)</f>
        <v>0</v>
      </c>
    </row>
    <row r="290" s="2" customFormat="1" ht="24" customHeight="1">
      <c r="A290" s="39"/>
      <c r="B290" s="40"/>
      <c r="C290" s="229" t="s">
        <v>1171</v>
      </c>
      <c r="D290" s="229" t="s">
        <v>162</v>
      </c>
      <c r="E290" s="230" t="s">
        <v>2456</v>
      </c>
      <c r="F290" s="231" t="s">
        <v>2457</v>
      </c>
      <c r="G290" s="232" t="s">
        <v>2174</v>
      </c>
      <c r="H290" s="233">
        <v>1</v>
      </c>
      <c r="I290" s="234"/>
      <c r="J290" s="235">
        <f>ROUND(I290*H290,2)</f>
        <v>0</v>
      </c>
      <c r="K290" s="231" t="s">
        <v>19</v>
      </c>
      <c r="L290" s="45"/>
      <c r="M290" s="236" t="s">
        <v>19</v>
      </c>
      <c r="N290" s="237" t="s">
        <v>46</v>
      </c>
      <c r="O290" s="85"/>
      <c r="P290" s="238">
        <f>O290*H290</f>
        <v>0</v>
      </c>
      <c r="Q290" s="238">
        <v>0</v>
      </c>
      <c r="R290" s="238">
        <f>Q290*H290</f>
        <v>0</v>
      </c>
      <c r="S290" s="238">
        <v>0</v>
      </c>
      <c r="T290" s="239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40" t="s">
        <v>556</v>
      </c>
      <c r="AT290" s="240" t="s">
        <v>162</v>
      </c>
      <c r="AU290" s="240" t="s">
        <v>84</v>
      </c>
      <c r="AY290" s="18" t="s">
        <v>160</v>
      </c>
      <c r="BE290" s="241">
        <f>IF(N290="základní",J290,0)</f>
        <v>0</v>
      </c>
      <c r="BF290" s="241">
        <f>IF(N290="snížená",J290,0)</f>
        <v>0</v>
      </c>
      <c r="BG290" s="241">
        <f>IF(N290="zákl. přenesená",J290,0)</f>
        <v>0</v>
      </c>
      <c r="BH290" s="241">
        <f>IF(N290="sníž. přenesená",J290,0)</f>
        <v>0</v>
      </c>
      <c r="BI290" s="241">
        <f>IF(N290="nulová",J290,0)</f>
        <v>0</v>
      </c>
      <c r="BJ290" s="18" t="s">
        <v>82</v>
      </c>
      <c r="BK290" s="241">
        <f>ROUND(I290*H290,2)</f>
        <v>0</v>
      </c>
      <c r="BL290" s="18" t="s">
        <v>556</v>
      </c>
      <c r="BM290" s="240" t="s">
        <v>2458</v>
      </c>
    </row>
    <row r="291" s="2" customFormat="1" ht="24" customHeight="1">
      <c r="A291" s="39"/>
      <c r="B291" s="40"/>
      <c r="C291" s="229" t="s">
        <v>1175</v>
      </c>
      <c r="D291" s="229" t="s">
        <v>162</v>
      </c>
      <c r="E291" s="230" t="s">
        <v>2459</v>
      </c>
      <c r="F291" s="231" t="s">
        <v>2460</v>
      </c>
      <c r="G291" s="232" t="s">
        <v>2174</v>
      </c>
      <c r="H291" s="233">
        <v>1</v>
      </c>
      <c r="I291" s="234"/>
      <c r="J291" s="235">
        <f>ROUND(I291*H291,2)</f>
        <v>0</v>
      </c>
      <c r="K291" s="231" t="s">
        <v>19</v>
      </c>
      <c r="L291" s="45"/>
      <c r="M291" s="236" t="s">
        <v>19</v>
      </c>
      <c r="N291" s="237" t="s">
        <v>46</v>
      </c>
      <c r="O291" s="85"/>
      <c r="P291" s="238">
        <f>O291*H291</f>
        <v>0</v>
      </c>
      <c r="Q291" s="238">
        <v>0</v>
      </c>
      <c r="R291" s="238">
        <f>Q291*H291</f>
        <v>0</v>
      </c>
      <c r="S291" s="238">
        <v>0</v>
      </c>
      <c r="T291" s="239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40" t="s">
        <v>556</v>
      </c>
      <c r="AT291" s="240" t="s">
        <v>162</v>
      </c>
      <c r="AU291" s="240" t="s">
        <v>84</v>
      </c>
      <c r="AY291" s="18" t="s">
        <v>160</v>
      </c>
      <c r="BE291" s="241">
        <f>IF(N291="základní",J291,0)</f>
        <v>0</v>
      </c>
      <c r="BF291" s="241">
        <f>IF(N291="snížená",J291,0)</f>
        <v>0</v>
      </c>
      <c r="BG291" s="241">
        <f>IF(N291="zákl. přenesená",J291,0)</f>
        <v>0</v>
      </c>
      <c r="BH291" s="241">
        <f>IF(N291="sníž. přenesená",J291,0)</f>
        <v>0</v>
      </c>
      <c r="BI291" s="241">
        <f>IF(N291="nulová",J291,0)</f>
        <v>0</v>
      </c>
      <c r="BJ291" s="18" t="s">
        <v>82</v>
      </c>
      <c r="BK291" s="241">
        <f>ROUND(I291*H291,2)</f>
        <v>0</v>
      </c>
      <c r="BL291" s="18" t="s">
        <v>556</v>
      </c>
      <c r="BM291" s="240" t="s">
        <v>2461</v>
      </c>
    </row>
    <row r="292" s="12" customFormat="1" ht="22.8" customHeight="1">
      <c r="A292" s="12"/>
      <c r="B292" s="213"/>
      <c r="C292" s="214"/>
      <c r="D292" s="215" t="s">
        <v>74</v>
      </c>
      <c r="E292" s="227" t="s">
        <v>2462</v>
      </c>
      <c r="F292" s="227" t="s">
        <v>2463</v>
      </c>
      <c r="G292" s="214"/>
      <c r="H292" s="214"/>
      <c r="I292" s="217"/>
      <c r="J292" s="228">
        <f>BK292</f>
        <v>0</v>
      </c>
      <c r="K292" s="214"/>
      <c r="L292" s="219"/>
      <c r="M292" s="220"/>
      <c r="N292" s="221"/>
      <c r="O292" s="221"/>
      <c r="P292" s="222">
        <f>SUM(P293:P303)</f>
        <v>0</v>
      </c>
      <c r="Q292" s="221"/>
      <c r="R292" s="222">
        <f>SUM(R293:R303)</f>
        <v>0</v>
      </c>
      <c r="S292" s="221"/>
      <c r="T292" s="223">
        <f>SUM(T293:T303)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24" t="s">
        <v>82</v>
      </c>
      <c r="AT292" s="225" t="s">
        <v>74</v>
      </c>
      <c r="AU292" s="225" t="s">
        <v>82</v>
      </c>
      <c r="AY292" s="224" t="s">
        <v>160</v>
      </c>
      <c r="BK292" s="226">
        <f>SUM(BK293:BK303)</f>
        <v>0</v>
      </c>
    </row>
    <row r="293" s="2" customFormat="1" ht="24" customHeight="1">
      <c r="A293" s="39"/>
      <c r="B293" s="40"/>
      <c r="C293" s="229" t="s">
        <v>1180</v>
      </c>
      <c r="D293" s="229" t="s">
        <v>162</v>
      </c>
      <c r="E293" s="230" t="s">
        <v>2464</v>
      </c>
      <c r="F293" s="231" t="s">
        <v>2465</v>
      </c>
      <c r="G293" s="232" t="s">
        <v>2466</v>
      </c>
      <c r="H293" s="233">
        <v>30</v>
      </c>
      <c r="I293" s="234"/>
      <c r="J293" s="235">
        <f>ROUND(I293*H293,2)</f>
        <v>0</v>
      </c>
      <c r="K293" s="231" t="s">
        <v>19</v>
      </c>
      <c r="L293" s="45"/>
      <c r="M293" s="236" t="s">
        <v>19</v>
      </c>
      <c r="N293" s="237" t="s">
        <v>46</v>
      </c>
      <c r="O293" s="85"/>
      <c r="P293" s="238">
        <f>O293*H293</f>
        <v>0</v>
      </c>
      <c r="Q293" s="238">
        <v>0</v>
      </c>
      <c r="R293" s="238">
        <f>Q293*H293</f>
        <v>0</v>
      </c>
      <c r="S293" s="238">
        <v>0</v>
      </c>
      <c r="T293" s="239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40" t="s">
        <v>556</v>
      </c>
      <c r="AT293" s="240" t="s">
        <v>162</v>
      </c>
      <c r="AU293" s="240" t="s">
        <v>84</v>
      </c>
      <c r="AY293" s="18" t="s">
        <v>160</v>
      </c>
      <c r="BE293" s="241">
        <f>IF(N293="základní",J293,0)</f>
        <v>0</v>
      </c>
      <c r="BF293" s="241">
        <f>IF(N293="snížená",J293,0)</f>
        <v>0</v>
      </c>
      <c r="BG293" s="241">
        <f>IF(N293="zákl. přenesená",J293,0)</f>
        <v>0</v>
      </c>
      <c r="BH293" s="241">
        <f>IF(N293="sníž. přenesená",J293,0)</f>
        <v>0</v>
      </c>
      <c r="BI293" s="241">
        <f>IF(N293="nulová",J293,0)</f>
        <v>0</v>
      </c>
      <c r="BJ293" s="18" t="s">
        <v>82</v>
      </c>
      <c r="BK293" s="241">
        <f>ROUND(I293*H293,2)</f>
        <v>0</v>
      </c>
      <c r="BL293" s="18" t="s">
        <v>556</v>
      </c>
      <c r="BM293" s="240" t="s">
        <v>2467</v>
      </c>
    </row>
    <row r="294" s="2" customFormat="1" ht="16.5" customHeight="1">
      <c r="A294" s="39"/>
      <c r="B294" s="40"/>
      <c r="C294" s="229" t="s">
        <v>1186</v>
      </c>
      <c r="D294" s="229" t="s">
        <v>162</v>
      </c>
      <c r="E294" s="230" t="s">
        <v>2468</v>
      </c>
      <c r="F294" s="231" t="s">
        <v>2469</v>
      </c>
      <c r="G294" s="232" t="s">
        <v>2466</v>
      </c>
      <c r="H294" s="233">
        <v>30</v>
      </c>
      <c r="I294" s="234"/>
      <c r="J294" s="235">
        <f>ROUND(I294*H294,2)</f>
        <v>0</v>
      </c>
      <c r="K294" s="231" t="s">
        <v>19</v>
      </c>
      <c r="L294" s="45"/>
      <c r="M294" s="236" t="s">
        <v>19</v>
      </c>
      <c r="N294" s="237" t="s">
        <v>46</v>
      </c>
      <c r="O294" s="85"/>
      <c r="P294" s="238">
        <f>O294*H294</f>
        <v>0</v>
      </c>
      <c r="Q294" s="238">
        <v>0</v>
      </c>
      <c r="R294" s="238">
        <f>Q294*H294</f>
        <v>0</v>
      </c>
      <c r="S294" s="238">
        <v>0</v>
      </c>
      <c r="T294" s="239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40" t="s">
        <v>556</v>
      </c>
      <c r="AT294" s="240" t="s">
        <v>162</v>
      </c>
      <c r="AU294" s="240" t="s">
        <v>84</v>
      </c>
      <c r="AY294" s="18" t="s">
        <v>160</v>
      </c>
      <c r="BE294" s="241">
        <f>IF(N294="základní",J294,0)</f>
        <v>0</v>
      </c>
      <c r="BF294" s="241">
        <f>IF(N294="snížená",J294,0)</f>
        <v>0</v>
      </c>
      <c r="BG294" s="241">
        <f>IF(N294="zákl. přenesená",J294,0)</f>
        <v>0</v>
      </c>
      <c r="BH294" s="241">
        <f>IF(N294="sníž. přenesená",J294,0)</f>
        <v>0</v>
      </c>
      <c r="BI294" s="241">
        <f>IF(N294="nulová",J294,0)</f>
        <v>0</v>
      </c>
      <c r="BJ294" s="18" t="s">
        <v>82</v>
      </c>
      <c r="BK294" s="241">
        <f>ROUND(I294*H294,2)</f>
        <v>0</v>
      </c>
      <c r="BL294" s="18" t="s">
        <v>556</v>
      </c>
      <c r="BM294" s="240" t="s">
        <v>2470</v>
      </c>
    </row>
    <row r="295" s="2" customFormat="1" ht="24" customHeight="1">
      <c r="A295" s="39"/>
      <c r="B295" s="40"/>
      <c r="C295" s="229" t="s">
        <v>1191</v>
      </c>
      <c r="D295" s="229" t="s">
        <v>162</v>
      </c>
      <c r="E295" s="230" t="s">
        <v>2471</v>
      </c>
      <c r="F295" s="231" t="s">
        <v>2472</v>
      </c>
      <c r="G295" s="232" t="s">
        <v>2466</v>
      </c>
      <c r="H295" s="233">
        <v>40</v>
      </c>
      <c r="I295" s="234"/>
      <c r="J295" s="235">
        <f>ROUND(I295*H295,2)</f>
        <v>0</v>
      </c>
      <c r="K295" s="231" t="s">
        <v>19</v>
      </c>
      <c r="L295" s="45"/>
      <c r="M295" s="236" t="s">
        <v>19</v>
      </c>
      <c r="N295" s="237" t="s">
        <v>46</v>
      </c>
      <c r="O295" s="85"/>
      <c r="P295" s="238">
        <f>O295*H295</f>
        <v>0</v>
      </c>
      <c r="Q295" s="238">
        <v>0</v>
      </c>
      <c r="R295" s="238">
        <f>Q295*H295</f>
        <v>0</v>
      </c>
      <c r="S295" s="238">
        <v>0</v>
      </c>
      <c r="T295" s="239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40" t="s">
        <v>556</v>
      </c>
      <c r="AT295" s="240" t="s">
        <v>162</v>
      </c>
      <c r="AU295" s="240" t="s">
        <v>84</v>
      </c>
      <c r="AY295" s="18" t="s">
        <v>160</v>
      </c>
      <c r="BE295" s="241">
        <f>IF(N295="základní",J295,0)</f>
        <v>0</v>
      </c>
      <c r="BF295" s="241">
        <f>IF(N295="snížená",J295,0)</f>
        <v>0</v>
      </c>
      <c r="BG295" s="241">
        <f>IF(N295="zákl. přenesená",J295,0)</f>
        <v>0</v>
      </c>
      <c r="BH295" s="241">
        <f>IF(N295="sníž. přenesená",J295,0)</f>
        <v>0</v>
      </c>
      <c r="BI295" s="241">
        <f>IF(N295="nulová",J295,0)</f>
        <v>0</v>
      </c>
      <c r="BJ295" s="18" t="s">
        <v>82</v>
      </c>
      <c r="BK295" s="241">
        <f>ROUND(I295*H295,2)</f>
        <v>0</v>
      </c>
      <c r="BL295" s="18" t="s">
        <v>556</v>
      </c>
      <c r="BM295" s="240" t="s">
        <v>2473</v>
      </c>
    </row>
    <row r="296" s="2" customFormat="1" ht="24" customHeight="1">
      <c r="A296" s="39"/>
      <c r="B296" s="40"/>
      <c r="C296" s="229" t="s">
        <v>1196</v>
      </c>
      <c r="D296" s="229" t="s">
        <v>162</v>
      </c>
      <c r="E296" s="230" t="s">
        <v>2474</v>
      </c>
      <c r="F296" s="231" t="s">
        <v>2475</v>
      </c>
      <c r="G296" s="232" t="s">
        <v>2466</v>
      </c>
      <c r="H296" s="233">
        <v>15</v>
      </c>
      <c r="I296" s="234"/>
      <c r="J296" s="235">
        <f>ROUND(I296*H296,2)</f>
        <v>0</v>
      </c>
      <c r="K296" s="231" t="s">
        <v>19</v>
      </c>
      <c r="L296" s="45"/>
      <c r="M296" s="236" t="s">
        <v>19</v>
      </c>
      <c r="N296" s="237" t="s">
        <v>46</v>
      </c>
      <c r="O296" s="85"/>
      <c r="P296" s="238">
        <f>O296*H296</f>
        <v>0</v>
      </c>
      <c r="Q296" s="238">
        <v>0</v>
      </c>
      <c r="R296" s="238">
        <f>Q296*H296</f>
        <v>0</v>
      </c>
      <c r="S296" s="238">
        <v>0</v>
      </c>
      <c r="T296" s="239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40" t="s">
        <v>556</v>
      </c>
      <c r="AT296" s="240" t="s">
        <v>162</v>
      </c>
      <c r="AU296" s="240" t="s">
        <v>84</v>
      </c>
      <c r="AY296" s="18" t="s">
        <v>160</v>
      </c>
      <c r="BE296" s="241">
        <f>IF(N296="základní",J296,0)</f>
        <v>0</v>
      </c>
      <c r="BF296" s="241">
        <f>IF(N296="snížená",J296,0)</f>
        <v>0</v>
      </c>
      <c r="BG296" s="241">
        <f>IF(N296="zákl. přenesená",J296,0)</f>
        <v>0</v>
      </c>
      <c r="BH296" s="241">
        <f>IF(N296="sníž. přenesená",J296,0)</f>
        <v>0</v>
      </c>
      <c r="BI296" s="241">
        <f>IF(N296="nulová",J296,0)</f>
        <v>0</v>
      </c>
      <c r="BJ296" s="18" t="s">
        <v>82</v>
      </c>
      <c r="BK296" s="241">
        <f>ROUND(I296*H296,2)</f>
        <v>0</v>
      </c>
      <c r="BL296" s="18" t="s">
        <v>556</v>
      </c>
      <c r="BM296" s="240" t="s">
        <v>2476</v>
      </c>
    </row>
    <row r="297" s="2" customFormat="1" ht="24" customHeight="1">
      <c r="A297" s="39"/>
      <c r="B297" s="40"/>
      <c r="C297" s="229" t="s">
        <v>1201</v>
      </c>
      <c r="D297" s="229" t="s">
        <v>162</v>
      </c>
      <c r="E297" s="230" t="s">
        <v>2477</v>
      </c>
      <c r="F297" s="231" t="s">
        <v>2478</v>
      </c>
      <c r="G297" s="232" t="s">
        <v>2466</v>
      </c>
      <c r="H297" s="233">
        <v>4</v>
      </c>
      <c r="I297" s="234"/>
      <c r="J297" s="235">
        <f>ROUND(I297*H297,2)</f>
        <v>0</v>
      </c>
      <c r="K297" s="231" t="s">
        <v>19</v>
      </c>
      <c r="L297" s="45"/>
      <c r="M297" s="236" t="s">
        <v>19</v>
      </c>
      <c r="N297" s="237" t="s">
        <v>46</v>
      </c>
      <c r="O297" s="85"/>
      <c r="P297" s="238">
        <f>O297*H297</f>
        <v>0</v>
      </c>
      <c r="Q297" s="238">
        <v>0</v>
      </c>
      <c r="R297" s="238">
        <f>Q297*H297</f>
        <v>0</v>
      </c>
      <c r="S297" s="238">
        <v>0</v>
      </c>
      <c r="T297" s="239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40" t="s">
        <v>556</v>
      </c>
      <c r="AT297" s="240" t="s">
        <v>162</v>
      </c>
      <c r="AU297" s="240" t="s">
        <v>84</v>
      </c>
      <c r="AY297" s="18" t="s">
        <v>160</v>
      </c>
      <c r="BE297" s="241">
        <f>IF(N297="základní",J297,0)</f>
        <v>0</v>
      </c>
      <c r="BF297" s="241">
        <f>IF(N297="snížená",J297,0)</f>
        <v>0</v>
      </c>
      <c r="BG297" s="241">
        <f>IF(N297="zákl. přenesená",J297,0)</f>
        <v>0</v>
      </c>
      <c r="BH297" s="241">
        <f>IF(N297="sníž. přenesená",J297,0)</f>
        <v>0</v>
      </c>
      <c r="BI297" s="241">
        <f>IF(N297="nulová",J297,0)</f>
        <v>0</v>
      </c>
      <c r="BJ297" s="18" t="s">
        <v>82</v>
      </c>
      <c r="BK297" s="241">
        <f>ROUND(I297*H297,2)</f>
        <v>0</v>
      </c>
      <c r="BL297" s="18" t="s">
        <v>556</v>
      </c>
      <c r="BM297" s="240" t="s">
        <v>2479</v>
      </c>
    </row>
    <row r="298" s="2" customFormat="1" ht="24" customHeight="1">
      <c r="A298" s="39"/>
      <c r="B298" s="40"/>
      <c r="C298" s="229" t="s">
        <v>1205</v>
      </c>
      <c r="D298" s="229" t="s">
        <v>162</v>
      </c>
      <c r="E298" s="230" t="s">
        <v>2480</v>
      </c>
      <c r="F298" s="231" t="s">
        <v>2481</v>
      </c>
      <c r="G298" s="232" t="s">
        <v>2466</v>
      </c>
      <c r="H298" s="233">
        <v>4</v>
      </c>
      <c r="I298" s="234"/>
      <c r="J298" s="235">
        <f>ROUND(I298*H298,2)</f>
        <v>0</v>
      </c>
      <c r="K298" s="231" t="s">
        <v>19</v>
      </c>
      <c r="L298" s="45"/>
      <c r="M298" s="236" t="s">
        <v>19</v>
      </c>
      <c r="N298" s="237" t="s">
        <v>46</v>
      </c>
      <c r="O298" s="85"/>
      <c r="P298" s="238">
        <f>O298*H298</f>
        <v>0</v>
      </c>
      <c r="Q298" s="238">
        <v>0</v>
      </c>
      <c r="R298" s="238">
        <f>Q298*H298</f>
        <v>0</v>
      </c>
      <c r="S298" s="238">
        <v>0</v>
      </c>
      <c r="T298" s="239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40" t="s">
        <v>556</v>
      </c>
      <c r="AT298" s="240" t="s">
        <v>162</v>
      </c>
      <c r="AU298" s="240" t="s">
        <v>84</v>
      </c>
      <c r="AY298" s="18" t="s">
        <v>160</v>
      </c>
      <c r="BE298" s="241">
        <f>IF(N298="základní",J298,0)</f>
        <v>0</v>
      </c>
      <c r="BF298" s="241">
        <f>IF(N298="snížená",J298,0)</f>
        <v>0</v>
      </c>
      <c r="BG298" s="241">
        <f>IF(N298="zákl. přenesená",J298,0)</f>
        <v>0</v>
      </c>
      <c r="BH298" s="241">
        <f>IF(N298="sníž. přenesená",J298,0)</f>
        <v>0</v>
      </c>
      <c r="BI298" s="241">
        <f>IF(N298="nulová",J298,0)</f>
        <v>0</v>
      </c>
      <c r="BJ298" s="18" t="s">
        <v>82</v>
      </c>
      <c r="BK298" s="241">
        <f>ROUND(I298*H298,2)</f>
        <v>0</v>
      </c>
      <c r="BL298" s="18" t="s">
        <v>556</v>
      </c>
      <c r="BM298" s="240" t="s">
        <v>2482</v>
      </c>
    </row>
    <row r="299" s="2" customFormat="1" ht="24" customHeight="1">
      <c r="A299" s="39"/>
      <c r="B299" s="40"/>
      <c r="C299" s="229" t="s">
        <v>1209</v>
      </c>
      <c r="D299" s="229" t="s">
        <v>162</v>
      </c>
      <c r="E299" s="230" t="s">
        <v>2483</v>
      </c>
      <c r="F299" s="231" t="s">
        <v>2484</v>
      </c>
      <c r="G299" s="232" t="s">
        <v>2466</v>
      </c>
      <c r="H299" s="233">
        <v>12</v>
      </c>
      <c r="I299" s="234"/>
      <c r="J299" s="235">
        <f>ROUND(I299*H299,2)</f>
        <v>0</v>
      </c>
      <c r="K299" s="231" t="s">
        <v>19</v>
      </c>
      <c r="L299" s="45"/>
      <c r="M299" s="236" t="s">
        <v>19</v>
      </c>
      <c r="N299" s="237" t="s">
        <v>46</v>
      </c>
      <c r="O299" s="85"/>
      <c r="P299" s="238">
        <f>O299*H299</f>
        <v>0</v>
      </c>
      <c r="Q299" s="238">
        <v>0</v>
      </c>
      <c r="R299" s="238">
        <f>Q299*H299</f>
        <v>0</v>
      </c>
      <c r="S299" s="238">
        <v>0</v>
      </c>
      <c r="T299" s="239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40" t="s">
        <v>556</v>
      </c>
      <c r="AT299" s="240" t="s">
        <v>162</v>
      </c>
      <c r="AU299" s="240" t="s">
        <v>84</v>
      </c>
      <c r="AY299" s="18" t="s">
        <v>160</v>
      </c>
      <c r="BE299" s="241">
        <f>IF(N299="základní",J299,0)</f>
        <v>0</v>
      </c>
      <c r="BF299" s="241">
        <f>IF(N299="snížená",J299,0)</f>
        <v>0</v>
      </c>
      <c r="BG299" s="241">
        <f>IF(N299="zákl. přenesená",J299,0)</f>
        <v>0</v>
      </c>
      <c r="BH299" s="241">
        <f>IF(N299="sníž. přenesená",J299,0)</f>
        <v>0</v>
      </c>
      <c r="BI299" s="241">
        <f>IF(N299="nulová",J299,0)</f>
        <v>0</v>
      </c>
      <c r="BJ299" s="18" t="s">
        <v>82</v>
      </c>
      <c r="BK299" s="241">
        <f>ROUND(I299*H299,2)</f>
        <v>0</v>
      </c>
      <c r="BL299" s="18" t="s">
        <v>556</v>
      </c>
      <c r="BM299" s="240" t="s">
        <v>2485</v>
      </c>
    </row>
    <row r="300" s="2" customFormat="1" ht="36" customHeight="1">
      <c r="A300" s="39"/>
      <c r="B300" s="40"/>
      <c r="C300" s="229" t="s">
        <v>1213</v>
      </c>
      <c r="D300" s="229" t="s">
        <v>162</v>
      </c>
      <c r="E300" s="230" t="s">
        <v>2486</v>
      </c>
      <c r="F300" s="231" t="s">
        <v>2487</v>
      </c>
      <c r="G300" s="232" t="s">
        <v>2466</v>
      </c>
      <c r="H300" s="233">
        <v>25</v>
      </c>
      <c r="I300" s="234"/>
      <c r="J300" s="235">
        <f>ROUND(I300*H300,2)</f>
        <v>0</v>
      </c>
      <c r="K300" s="231" t="s">
        <v>19</v>
      </c>
      <c r="L300" s="45"/>
      <c r="M300" s="236" t="s">
        <v>19</v>
      </c>
      <c r="N300" s="237" t="s">
        <v>46</v>
      </c>
      <c r="O300" s="85"/>
      <c r="P300" s="238">
        <f>O300*H300</f>
        <v>0</v>
      </c>
      <c r="Q300" s="238">
        <v>0</v>
      </c>
      <c r="R300" s="238">
        <f>Q300*H300</f>
        <v>0</v>
      </c>
      <c r="S300" s="238">
        <v>0</v>
      </c>
      <c r="T300" s="239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40" t="s">
        <v>556</v>
      </c>
      <c r="AT300" s="240" t="s">
        <v>162</v>
      </c>
      <c r="AU300" s="240" t="s">
        <v>84</v>
      </c>
      <c r="AY300" s="18" t="s">
        <v>160</v>
      </c>
      <c r="BE300" s="241">
        <f>IF(N300="základní",J300,0)</f>
        <v>0</v>
      </c>
      <c r="BF300" s="241">
        <f>IF(N300="snížená",J300,0)</f>
        <v>0</v>
      </c>
      <c r="BG300" s="241">
        <f>IF(N300="zákl. přenesená",J300,0)</f>
        <v>0</v>
      </c>
      <c r="BH300" s="241">
        <f>IF(N300="sníž. přenesená",J300,0)</f>
        <v>0</v>
      </c>
      <c r="BI300" s="241">
        <f>IF(N300="nulová",J300,0)</f>
        <v>0</v>
      </c>
      <c r="BJ300" s="18" t="s">
        <v>82</v>
      </c>
      <c r="BK300" s="241">
        <f>ROUND(I300*H300,2)</f>
        <v>0</v>
      </c>
      <c r="BL300" s="18" t="s">
        <v>556</v>
      </c>
      <c r="BM300" s="240" t="s">
        <v>2488</v>
      </c>
    </row>
    <row r="301" s="2" customFormat="1" ht="16.5" customHeight="1">
      <c r="A301" s="39"/>
      <c r="B301" s="40"/>
      <c r="C301" s="229" t="s">
        <v>1217</v>
      </c>
      <c r="D301" s="229" t="s">
        <v>162</v>
      </c>
      <c r="E301" s="230" t="s">
        <v>2489</v>
      </c>
      <c r="F301" s="231" t="s">
        <v>2490</v>
      </c>
      <c r="G301" s="232" t="s">
        <v>2466</v>
      </c>
      <c r="H301" s="233">
        <v>20</v>
      </c>
      <c r="I301" s="234"/>
      <c r="J301" s="235">
        <f>ROUND(I301*H301,2)</f>
        <v>0</v>
      </c>
      <c r="K301" s="231" t="s">
        <v>19</v>
      </c>
      <c r="L301" s="45"/>
      <c r="M301" s="236" t="s">
        <v>19</v>
      </c>
      <c r="N301" s="237" t="s">
        <v>46</v>
      </c>
      <c r="O301" s="85"/>
      <c r="P301" s="238">
        <f>O301*H301</f>
        <v>0</v>
      </c>
      <c r="Q301" s="238">
        <v>0</v>
      </c>
      <c r="R301" s="238">
        <f>Q301*H301</f>
        <v>0</v>
      </c>
      <c r="S301" s="238">
        <v>0</v>
      </c>
      <c r="T301" s="239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40" t="s">
        <v>556</v>
      </c>
      <c r="AT301" s="240" t="s">
        <v>162</v>
      </c>
      <c r="AU301" s="240" t="s">
        <v>84</v>
      </c>
      <c r="AY301" s="18" t="s">
        <v>160</v>
      </c>
      <c r="BE301" s="241">
        <f>IF(N301="základní",J301,0)</f>
        <v>0</v>
      </c>
      <c r="BF301" s="241">
        <f>IF(N301="snížená",J301,0)</f>
        <v>0</v>
      </c>
      <c r="BG301" s="241">
        <f>IF(N301="zákl. přenesená",J301,0)</f>
        <v>0</v>
      </c>
      <c r="BH301" s="241">
        <f>IF(N301="sníž. přenesená",J301,0)</f>
        <v>0</v>
      </c>
      <c r="BI301" s="241">
        <f>IF(N301="nulová",J301,0)</f>
        <v>0</v>
      </c>
      <c r="BJ301" s="18" t="s">
        <v>82</v>
      </c>
      <c r="BK301" s="241">
        <f>ROUND(I301*H301,2)</f>
        <v>0</v>
      </c>
      <c r="BL301" s="18" t="s">
        <v>556</v>
      </c>
      <c r="BM301" s="240" t="s">
        <v>2491</v>
      </c>
    </row>
    <row r="302" s="2" customFormat="1" ht="24" customHeight="1">
      <c r="A302" s="39"/>
      <c r="B302" s="40"/>
      <c r="C302" s="229" t="s">
        <v>1221</v>
      </c>
      <c r="D302" s="229" t="s">
        <v>162</v>
      </c>
      <c r="E302" s="230" t="s">
        <v>2492</v>
      </c>
      <c r="F302" s="231" t="s">
        <v>2493</v>
      </c>
      <c r="G302" s="232" t="s">
        <v>2466</v>
      </c>
      <c r="H302" s="233">
        <v>2</v>
      </c>
      <c r="I302" s="234"/>
      <c r="J302" s="235">
        <f>ROUND(I302*H302,2)</f>
        <v>0</v>
      </c>
      <c r="K302" s="231" t="s">
        <v>19</v>
      </c>
      <c r="L302" s="45"/>
      <c r="M302" s="236" t="s">
        <v>19</v>
      </c>
      <c r="N302" s="237" t="s">
        <v>46</v>
      </c>
      <c r="O302" s="85"/>
      <c r="P302" s="238">
        <f>O302*H302</f>
        <v>0</v>
      </c>
      <c r="Q302" s="238">
        <v>0</v>
      </c>
      <c r="R302" s="238">
        <f>Q302*H302</f>
        <v>0</v>
      </c>
      <c r="S302" s="238">
        <v>0</v>
      </c>
      <c r="T302" s="239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40" t="s">
        <v>556</v>
      </c>
      <c r="AT302" s="240" t="s">
        <v>162</v>
      </c>
      <c r="AU302" s="240" t="s">
        <v>84</v>
      </c>
      <c r="AY302" s="18" t="s">
        <v>160</v>
      </c>
      <c r="BE302" s="241">
        <f>IF(N302="základní",J302,0)</f>
        <v>0</v>
      </c>
      <c r="BF302" s="241">
        <f>IF(N302="snížená",J302,0)</f>
        <v>0</v>
      </c>
      <c r="BG302" s="241">
        <f>IF(N302="zákl. přenesená",J302,0)</f>
        <v>0</v>
      </c>
      <c r="BH302" s="241">
        <f>IF(N302="sníž. přenesená",J302,0)</f>
        <v>0</v>
      </c>
      <c r="BI302" s="241">
        <f>IF(N302="nulová",J302,0)</f>
        <v>0</v>
      </c>
      <c r="BJ302" s="18" t="s">
        <v>82</v>
      </c>
      <c r="BK302" s="241">
        <f>ROUND(I302*H302,2)</f>
        <v>0</v>
      </c>
      <c r="BL302" s="18" t="s">
        <v>556</v>
      </c>
      <c r="BM302" s="240" t="s">
        <v>2494</v>
      </c>
    </row>
    <row r="303" s="2" customFormat="1" ht="16.5" customHeight="1">
      <c r="A303" s="39"/>
      <c r="B303" s="40"/>
      <c r="C303" s="229" t="s">
        <v>1225</v>
      </c>
      <c r="D303" s="229" t="s">
        <v>162</v>
      </c>
      <c r="E303" s="230" t="s">
        <v>2495</v>
      </c>
      <c r="F303" s="231" t="s">
        <v>2496</v>
      </c>
      <c r="G303" s="232" t="s">
        <v>2466</v>
      </c>
      <c r="H303" s="233">
        <v>15</v>
      </c>
      <c r="I303" s="234"/>
      <c r="J303" s="235">
        <f>ROUND(I303*H303,2)</f>
        <v>0</v>
      </c>
      <c r="K303" s="231" t="s">
        <v>19</v>
      </c>
      <c r="L303" s="45"/>
      <c r="M303" s="236" t="s">
        <v>19</v>
      </c>
      <c r="N303" s="237" t="s">
        <v>46</v>
      </c>
      <c r="O303" s="85"/>
      <c r="P303" s="238">
        <f>O303*H303</f>
        <v>0</v>
      </c>
      <c r="Q303" s="238">
        <v>0</v>
      </c>
      <c r="R303" s="238">
        <f>Q303*H303</f>
        <v>0</v>
      </c>
      <c r="S303" s="238">
        <v>0</v>
      </c>
      <c r="T303" s="239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40" t="s">
        <v>556</v>
      </c>
      <c r="AT303" s="240" t="s">
        <v>162</v>
      </c>
      <c r="AU303" s="240" t="s">
        <v>84</v>
      </c>
      <c r="AY303" s="18" t="s">
        <v>160</v>
      </c>
      <c r="BE303" s="241">
        <f>IF(N303="základní",J303,0)</f>
        <v>0</v>
      </c>
      <c r="BF303" s="241">
        <f>IF(N303="snížená",J303,0)</f>
        <v>0</v>
      </c>
      <c r="BG303" s="241">
        <f>IF(N303="zákl. přenesená",J303,0)</f>
        <v>0</v>
      </c>
      <c r="BH303" s="241">
        <f>IF(N303="sníž. přenesená",J303,0)</f>
        <v>0</v>
      </c>
      <c r="BI303" s="241">
        <f>IF(N303="nulová",J303,0)</f>
        <v>0</v>
      </c>
      <c r="BJ303" s="18" t="s">
        <v>82</v>
      </c>
      <c r="BK303" s="241">
        <f>ROUND(I303*H303,2)</f>
        <v>0</v>
      </c>
      <c r="BL303" s="18" t="s">
        <v>556</v>
      </c>
      <c r="BM303" s="240" t="s">
        <v>2497</v>
      </c>
    </row>
    <row r="304" s="12" customFormat="1" ht="22.8" customHeight="1">
      <c r="A304" s="12"/>
      <c r="B304" s="213"/>
      <c r="C304" s="214"/>
      <c r="D304" s="215" t="s">
        <v>74</v>
      </c>
      <c r="E304" s="227" t="s">
        <v>2498</v>
      </c>
      <c r="F304" s="227" t="s">
        <v>2499</v>
      </c>
      <c r="G304" s="214"/>
      <c r="H304" s="214"/>
      <c r="I304" s="217"/>
      <c r="J304" s="228">
        <f>BK304</f>
        <v>0</v>
      </c>
      <c r="K304" s="214"/>
      <c r="L304" s="219"/>
      <c r="M304" s="220"/>
      <c r="N304" s="221"/>
      <c r="O304" s="221"/>
      <c r="P304" s="222">
        <f>P305</f>
        <v>0</v>
      </c>
      <c r="Q304" s="221"/>
      <c r="R304" s="222">
        <f>R305</f>
        <v>0</v>
      </c>
      <c r="S304" s="221"/>
      <c r="T304" s="223">
        <f>T305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24" t="s">
        <v>82</v>
      </c>
      <c r="AT304" s="225" t="s">
        <v>74</v>
      </c>
      <c r="AU304" s="225" t="s">
        <v>82</v>
      </c>
      <c r="AY304" s="224" t="s">
        <v>160</v>
      </c>
      <c r="BK304" s="226">
        <f>BK305</f>
        <v>0</v>
      </c>
    </row>
    <row r="305" s="2" customFormat="1" ht="24" customHeight="1">
      <c r="A305" s="39"/>
      <c r="B305" s="40"/>
      <c r="C305" s="229" t="s">
        <v>1229</v>
      </c>
      <c r="D305" s="229" t="s">
        <v>162</v>
      </c>
      <c r="E305" s="230" t="s">
        <v>2500</v>
      </c>
      <c r="F305" s="231" t="s">
        <v>2501</v>
      </c>
      <c r="G305" s="232" t="s">
        <v>2466</v>
      </c>
      <c r="H305" s="233">
        <v>25</v>
      </c>
      <c r="I305" s="234"/>
      <c r="J305" s="235">
        <f>ROUND(I305*H305,2)</f>
        <v>0</v>
      </c>
      <c r="K305" s="231" t="s">
        <v>19</v>
      </c>
      <c r="L305" s="45"/>
      <c r="M305" s="288" t="s">
        <v>19</v>
      </c>
      <c r="N305" s="289" t="s">
        <v>46</v>
      </c>
      <c r="O305" s="290"/>
      <c r="P305" s="291">
        <f>O305*H305</f>
        <v>0</v>
      </c>
      <c r="Q305" s="291">
        <v>0</v>
      </c>
      <c r="R305" s="291">
        <f>Q305*H305</f>
        <v>0</v>
      </c>
      <c r="S305" s="291">
        <v>0</v>
      </c>
      <c r="T305" s="292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40" t="s">
        <v>556</v>
      </c>
      <c r="AT305" s="240" t="s">
        <v>162</v>
      </c>
      <c r="AU305" s="240" t="s">
        <v>84</v>
      </c>
      <c r="AY305" s="18" t="s">
        <v>160</v>
      </c>
      <c r="BE305" s="241">
        <f>IF(N305="základní",J305,0)</f>
        <v>0</v>
      </c>
      <c r="BF305" s="241">
        <f>IF(N305="snížená",J305,0)</f>
        <v>0</v>
      </c>
      <c r="BG305" s="241">
        <f>IF(N305="zákl. přenesená",J305,0)</f>
        <v>0</v>
      </c>
      <c r="BH305" s="241">
        <f>IF(N305="sníž. přenesená",J305,0)</f>
        <v>0</v>
      </c>
      <c r="BI305" s="241">
        <f>IF(N305="nulová",J305,0)</f>
        <v>0</v>
      </c>
      <c r="BJ305" s="18" t="s">
        <v>82</v>
      </c>
      <c r="BK305" s="241">
        <f>ROUND(I305*H305,2)</f>
        <v>0</v>
      </c>
      <c r="BL305" s="18" t="s">
        <v>556</v>
      </c>
      <c r="BM305" s="240" t="s">
        <v>2502</v>
      </c>
    </row>
    <row r="306" s="2" customFormat="1" ht="6.96" customHeight="1">
      <c r="A306" s="39"/>
      <c r="B306" s="60"/>
      <c r="C306" s="61"/>
      <c r="D306" s="61"/>
      <c r="E306" s="61"/>
      <c r="F306" s="61"/>
      <c r="G306" s="61"/>
      <c r="H306" s="61"/>
      <c r="I306" s="177"/>
      <c r="J306" s="61"/>
      <c r="K306" s="61"/>
      <c r="L306" s="45"/>
      <c r="M306" s="39"/>
      <c r="O306" s="39"/>
      <c r="P306" s="39"/>
      <c r="Q306" s="39"/>
      <c r="R306" s="39"/>
      <c r="S306" s="39"/>
      <c r="T306" s="39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</row>
  </sheetData>
  <sheetProtection sheet="1" autoFilter="0" formatColumns="0" formatRows="0" objects="1" scenarios="1" spinCount="100000" saltValue="Y7BYmxd8UGejaR32IaAM/DUdZWkMFLOf40XseG9emlKHEQuJjo45qh6SBL9ujxibdlxdXsZVlnHlOvaAHKZBjw==" hashValue="Yiihd6+Dwep5FTm6ySCSbLNWnY0j6MHhHFYyAKWPK49CGEWmPah27MOGfOEUDDGlN24m25iNN5tDi7gsqGz3Eg==" algorithmName="SHA-512" password="CC35"/>
  <autoFilter ref="C102:K305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9:H89"/>
    <mergeCell ref="E93:H93"/>
    <mergeCell ref="E91:H91"/>
    <mergeCell ref="E95:H9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40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21"/>
      <c r="AT3" s="18" t="s">
        <v>84</v>
      </c>
    </row>
    <row r="4" s="1" customFormat="1" ht="24.96" customHeight="1">
      <c r="B4" s="21"/>
      <c r="D4" s="144" t="s">
        <v>113</v>
      </c>
      <c r="I4" s="140"/>
      <c r="L4" s="21"/>
      <c r="M4" s="145" t="s">
        <v>10</v>
      </c>
      <c r="AT4" s="18" t="s">
        <v>4</v>
      </c>
    </row>
    <row r="5" s="1" customFormat="1" ht="6.96" customHeight="1">
      <c r="B5" s="21"/>
      <c r="I5" s="140"/>
      <c r="L5" s="21"/>
    </row>
    <row r="6" s="1" customFormat="1" ht="12" customHeight="1">
      <c r="B6" s="21"/>
      <c r="D6" s="146" t="s">
        <v>16</v>
      </c>
      <c r="I6" s="140"/>
      <c r="L6" s="21"/>
    </row>
    <row r="7" s="1" customFormat="1" ht="16.5" customHeight="1">
      <c r="B7" s="21"/>
      <c r="E7" s="147" t="str">
        <f>'Rekapitulace stavby'!K6</f>
        <v>Ivanovice na Hané ON - oprava</v>
      </c>
      <c r="F7" s="146"/>
      <c r="G7" s="146"/>
      <c r="H7" s="146"/>
      <c r="I7" s="140"/>
      <c r="L7" s="21"/>
    </row>
    <row r="8">
      <c r="B8" s="21"/>
      <c r="D8" s="146" t="s">
        <v>114</v>
      </c>
      <c r="L8" s="21"/>
    </row>
    <row r="9" s="1" customFormat="1" ht="16.5" customHeight="1">
      <c r="B9" s="21"/>
      <c r="E9" s="147" t="s">
        <v>115</v>
      </c>
      <c r="F9" s="1"/>
      <c r="G9" s="1"/>
      <c r="H9" s="1"/>
      <c r="I9" s="140"/>
      <c r="L9" s="21"/>
    </row>
    <row r="10" s="1" customFormat="1" ht="12" customHeight="1">
      <c r="B10" s="21"/>
      <c r="D10" s="146" t="s">
        <v>116</v>
      </c>
      <c r="I10" s="140"/>
      <c r="L10" s="21"/>
    </row>
    <row r="11" s="2" customFormat="1" ht="16.5" customHeight="1">
      <c r="A11" s="39"/>
      <c r="B11" s="45"/>
      <c r="C11" s="39"/>
      <c r="D11" s="39"/>
      <c r="E11" s="148" t="s">
        <v>117</v>
      </c>
      <c r="F11" s="39"/>
      <c r="G11" s="39"/>
      <c r="H11" s="39"/>
      <c r="I11" s="149"/>
      <c r="J11" s="39"/>
      <c r="K11" s="39"/>
      <c r="L11" s="15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6" t="s">
        <v>118</v>
      </c>
      <c r="E12" s="39"/>
      <c r="F12" s="39"/>
      <c r="G12" s="39"/>
      <c r="H12" s="39"/>
      <c r="I12" s="149"/>
      <c r="J12" s="39"/>
      <c r="K12" s="39"/>
      <c r="L12" s="15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1" t="s">
        <v>2503</v>
      </c>
      <c r="F13" s="39"/>
      <c r="G13" s="39"/>
      <c r="H13" s="39"/>
      <c r="I13" s="149"/>
      <c r="J13" s="39"/>
      <c r="K13" s="39"/>
      <c r="L13" s="15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149"/>
      <c r="J14" s="39"/>
      <c r="K14" s="39"/>
      <c r="L14" s="15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6" t="s">
        <v>18</v>
      </c>
      <c r="E15" s="39"/>
      <c r="F15" s="134" t="s">
        <v>19</v>
      </c>
      <c r="G15" s="39"/>
      <c r="H15" s="39"/>
      <c r="I15" s="152" t="s">
        <v>20</v>
      </c>
      <c r="J15" s="134" t="s">
        <v>19</v>
      </c>
      <c r="K15" s="39"/>
      <c r="L15" s="15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6" t="s">
        <v>21</v>
      </c>
      <c r="E16" s="39"/>
      <c r="F16" s="134" t="s">
        <v>22</v>
      </c>
      <c r="G16" s="39"/>
      <c r="H16" s="39"/>
      <c r="I16" s="152" t="s">
        <v>23</v>
      </c>
      <c r="J16" s="153" t="str">
        <f>'Rekapitulace stavby'!AN8</f>
        <v>4. 7. 2019</v>
      </c>
      <c r="K16" s="39"/>
      <c r="L16" s="15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149"/>
      <c r="J17" s="39"/>
      <c r="K17" s="39"/>
      <c r="L17" s="15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6" t="s">
        <v>25</v>
      </c>
      <c r="E18" s="39"/>
      <c r="F18" s="39"/>
      <c r="G18" s="39"/>
      <c r="H18" s="39"/>
      <c r="I18" s="152" t="s">
        <v>26</v>
      </c>
      <c r="J18" s="134" t="s">
        <v>27</v>
      </c>
      <c r="K18" s="39"/>
      <c r="L18" s="15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">
        <v>28</v>
      </c>
      <c r="F19" s="39"/>
      <c r="G19" s="39"/>
      <c r="H19" s="39"/>
      <c r="I19" s="152" t="s">
        <v>29</v>
      </c>
      <c r="J19" s="134" t="s">
        <v>30</v>
      </c>
      <c r="K19" s="39"/>
      <c r="L19" s="15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149"/>
      <c r="J20" s="39"/>
      <c r="K20" s="39"/>
      <c r="L20" s="15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6" t="s">
        <v>31</v>
      </c>
      <c r="E21" s="39"/>
      <c r="F21" s="39"/>
      <c r="G21" s="39"/>
      <c r="H21" s="39"/>
      <c r="I21" s="152" t="s">
        <v>26</v>
      </c>
      <c r="J21" s="34" t="str">
        <f>'Rekapitulace stavby'!AN13</f>
        <v>Vyplň údaj</v>
      </c>
      <c r="K21" s="39"/>
      <c r="L21" s="15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4"/>
      <c r="G22" s="134"/>
      <c r="H22" s="134"/>
      <c r="I22" s="152" t="s">
        <v>29</v>
      </c>
      <c r="J22" s="34" t="str">
        <f>'Rekapitulace stavby'!AN14</f>
        <v>Vyplň údaj</v>
      </c>
      <c r="K22" s="39"/>
      <c r="L22" s="15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149"/>
      <c r="J23" s="39"/>
      <c r="K23" s="39"/>
      <c r="L23" s="15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6" t="s">
        <v>33</v>
      </c>
      <c r="E24" s="39"/>
      <c r="F24" s="39"/>
      <c r="G24" s="39"/>
      <c r="H24" s="39"/>
      <c r="I24" s="152" t="s">
        <v>26</v>
      </c>
      <c r="J24" s="134" t="s">
        <v>34</v>
      </c>
      <c r="K24" s="39"/>
      <c r="L24" s="15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4" t="s">
        <v>35</v>
      </c>
      <c r="F25" s="39"/>
      <c r="G25" s="39"/>
      <c r="H25" s="39"/>
      <c r="I25" s="152" t="s">
        <v>29</v>
      </c>
      <c r="J25" s="134" t="s">
        <v>36</v>
      </c>
      <c r="K25" s="39"/>
      <c r="L25" s="15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149"/>
      <c r="J26" s="39"/>
      <c r="K26" s="39"/>
      <c r="L26" s="15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6" t="s">
        <v>38</v>
      </c>
      <c r="E27" s="39"/>
      <c r="F27" s="39"/>
      <c r="G27" s="39"/>
      <c r="H27" s="39"/>
      <c r="I27" s="152" t="s">
        <v>26</v>
      </c>
      <c r="J27" s="134" t="str">
        <f>IF('Rekapitulace stavby'!AN19="","",'Rekapitulace stavby'!AN19)</f>
        <v/>
      </c>
      <c r="K27" s="39"/>
      <c r="L27" s="150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4" t="str">
        <f>IF('Rekapitulace stavby'!E20="","",'Rekapitulace stavby'!E20)</f>
        <v xml:space="preserve"> </v>
      </c>
      <c r="F28" s="39"/>
      <c r="G28" s="39"/>
      <c r="H28" s="39"/>
      <c r="I28" s="152" t="s">
        <v>29</v>
      </c>
      <c r="J28" s="134" t="str">
        <f>IF('Rekapitulace stavby'!AN20="","",'Rekapitulace stavby'!AN20)</f>
        <v/>
      </c>
      <c r="K28" s="39"/>
      <c r="L28" s="15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149"/>
      <c r="J29" s="39"/>
      <c r="K29" s="39"/>
      <c r="L29" s="15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6" t="s">
        <v>39</v>
      </c>
      <c r="E30" s="39"/>
      <c r="F30" s="39"/>
      <c r="G30" s="39"/>
      <c r="H30" s="39"/>
      <c r="I30" s="149"/>
      <c r="J30" s="39"/>
      <c r="K30" s="39"/>
      <c r="L30" s="15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89.25" customHeight="1">
      <c r="A31" s="154"/>
      <c r="B31" s="155"/>
      <c r="C31" s="154"/>
      <c r="D31" s="154"/>
      <c r="E31" s="156" t="s">
        <v>40</v>
      </c>
      <c r="F31" s="156"/>
      <c r="G31" s="156"/>
      <c r="H31" s="156"/>
      <c r="I31" s="157"/>
      <c r="J31" s="154"/>
      <c r="K31" s="154"/>
      <c r="L31" s="158"/>
      <c r="S31" s="154"/>
      <c r="T31" s="154"/>
      <c r="U31" s="154"/>
      <c r="V31" s="154"/>
      <c r="W31" s="154"/>
      <c r="X31" s="154"/>
      <c r="Y31" s="154"/>
      <c r="Z31" s="154"/>
      <c r="AA31" s="154"/>
      <c r="AB31" s="154"/>
      <c r="AC31" s="154"/>
      <c r="AD31" s="154"/>
      <c r="AE31" s="154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149"/>
      <c r="J32" s="39"/>
      <c r="K32" s="39"/>
      <c r="L32" s="15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60"/>
      <c r="J33" s="159"/>
      <c r="K33" s="159"/>
      <c r="L33" s="15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1" t="s">
        <v>41</v>
      </c>
      <c r="E34" s="39"/>
      <c r="F34" s="39"/>
      <c r="G34" s="39"/>
      <c r="H34" s="39"/>
      <c r="I34" s="149"/>
      <c r="J34" s="162">
        <f>ROUND(J94, 2)</f>
        <v>0</v>
      </c>
      <c r="K34" s="39"/>
      <c r="L34" s="15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9"/>
      <c r="E35" s="159"/>
      <c r="F35" s="159"/>
      <c r="G35" s="159"/>
      <c r="H35" s="159"/>
      <c r="I35" s="160"/>
      <c r="J35" s="159"/>
      <c r="K35" s="159"/>
      <c r="L35" s="15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3" t="s">
        <v>43</v>
      </c>
      <c r="G36" s="39"/>
      <c r="H36" s="39"/>
      <c r="I36" s="164" t="s">
        <v>42</v>
      </c>
      <c r="J36" s="163" t="s">
        <v>44</v>
      </c>
      <c r="K36" s="39"/>
      <c r="L36" s="15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48" t="s">
        <v>45</v>
      </c>
      <c r="E37" s="146" t="s">
        <v>46</v>
      </c>
      <c r="F37" s="165">
        <f>ROUND((SUM(BE94:BE116)),  2)</f>
        <v>0</v>
      </c>
      <c r="G37" s="39"/>
      <c r="H37" s="39"/>
      <c r="I37" s="166">
        <v>0.20999999999999999</v>
      </c>
      <c r="J37" s="165">
        <f>ROUND(((SUM(BE94:BE116))*I37),  2)</f>
        <v>0</v>
      </c>
      <c r="K37" s="39"/>
      <c r="L37" s="15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6" t="s">
        <v>47</v>
      </c>
      <c r="F38" s="165">
        <f>ROUND((SUM(BF94:BF116)),  2)</f>
        <v>0</v>
      </c>
      <c r="G38" s="39"/>
      <c r="H38" s="39"/>
      <c r="I38" s="166">
        <v>0.14999999999999999</v>
      </c>
      <c r="J38" s="165">
        <f>ROUND(((SUM(BF94:BF116))*I38),  2)</f>
        <v>0</v>
      </c>
      <c r="K38" s="39"/>
      <c r="L38" s="15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6" t="s">
        <v>48</v>
      </c>
      <c r="F39" s="165">
        <f>ROUND((SUM(BG94:BG116)),  2)</f>
        <v>0</v>
      </c>
      <c r="G39" s="39"/>
      <c r="H39" s="39"/>
      <c r="I39" s="166">
        <v>0.20999999999999999</v>
      </c>
      <c r="J39" s="165">
        <f>0</f>
        <v>0</v>
      </c>
      <c r="K39" s="39"/>
      <c r="L39" s="15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6" t="s">
        <v>49</v>
      </c>
      <c r="F40" s="165">
        <f>ROUND((SUM(BH94:BH116)),  2)</f>
        <v>0</v>
      </c>
      <c r="G40" s="39"/>
      <c r="H40" s="39"/>
      <c r="I40" s="166">
        <v>0.14999999999999999</v>
      </c>
      <c r="J40" s="165">
        <f>0</f>
        <v>0</v>
      </c>
      <c r="K40" s="39"/>
      <c r="L40" s="15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6" t="s">
        <v>50</v>
      </c>
      <c r="F41" s="165">
        <f>ROUND((SUM(BI94:BI116)),  2)</f>
        <v>0</v>
      </c>
      <c r="G41" s="39"/>
      <c r="H41" s="39"/>
      <c r="I41" s="166">
        <v>0</v>
      </c>
      <c r="J41" s="165">
        <f>0</f>
        <v>0</v>
      </c>
      <c r="K41" s="39"/>
      <c r="L41" s="150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149"/>
      <c r="J42" s="39"/>
      <c r="K42" s="39"/>
      <c r="L42" s="150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7"/>
      <c r="D43" s="168" t="s">
        <v>51</v>
      </c>
      <c r="E43" s="169"/>
      <c r="F43" s="169"/>
      <c r="G43" s="170" t="s">
        <v>52</v>
      </c>
      <c r="H43" s="171" t="s">
        <v>53</v>
      </c>
      <c r="I43" s="172"/>
      <c r="J43" s="173">
        <f>SUM(J34:J41)</f>
        <v>0</v>
      </c>
      <c r="K43" s="174"/>
      <c r="L43" s="150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75"/>
      <c r="C44" s="176"/>
      <c r="D44" s="176"/>
      <c r="E44" s="176"/>
      <c r="F44" s="176"/>
      <c r="G44" s="176"/>
      <c r="H44" s="176"/>
      <c r="I44" s="177"/>
      <c r="J44" s="176"/>
      <c r="K44" s="176"/>
      <c r="L44" s="150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78"/>
      <c r="C48" s="179"/>
      <c r="D48" s="179"/>
      <c r="E48" s="179"/>
      <c r="F48" s="179"/>
      <c r="G48" s="179"/>
      <c r="H48" s="179"/>
      <c r="I48" s="180"/>
      <c r="J48" s="179"/>
      <c r="K48" s="179"/>
      <c r="L48" s="150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120</v>
      </c>
      <c r="D49" s="41"/>
      <c r="E49" s="41"/>
      <c r="F49" s="41"/>
      <c r="G49" s="41"/>
      <c r="H49" s="41"/>
      <c r="I49" s="149"/>
      <c r="J49" s="41"/>
      <c r="K49" s="41"/>
      <c r="L49" s="150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149"/>
      <c r="J50" s="41"/>
      <c r="K50" s="41"/>
      <c r="L50" s="150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149"/>
      <c r="J51" s="41"/>
      <c r="K51" s="41"/>
      <c r="L51" s="150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181" t="str">
        <f>E7</f>
        <v>Ivanovice na Hané ON - oprava</v>
      </c>
      <c r="F52" s="33"/>
      <c r="G52" s="33"/>
      <c r="H52" s="33"/>
      <c r="I52" s="149"/>
      <c r="J52" s="41"/>
      <c r="K52" s="41"/>
      <c r="L52" s="150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114</v>
      </c>
      <c r="D53" s="23"/>
      <c r="E53" s="23"/>
      <c r="F53" s="23"/>
      <c r="G53" s="23"/>
      <c r="H53" s="23"/>
      <c r="I53" s="140"/>
      <c r="J53" s="23"/>
      <c r="K53" s="23"/>
      <c r="L53" s="21"/>
    </row>
    <row r="54" s="1" customFormat="1" ht="16.5" customHeight="1">
      <c r="B54" s="22"/>
      <c r="C54" s="23"/>
      <c r="D54" s="23"/>
      <c r="E54" s="181" t="s">
        <v>115</v>
      </c>
      <c r="F54" s="23"/>
      <c r="G54" s="23"/>
      <c r="H54" s="23"/>
      <c r="I54" s="140"/>
      <c r="J54" s="23"/>
      <c r="K54" s="23"/>
      <c r="L54" s="21"/>
    </row>
    <row r="55" s="1" customFormat="1" ht="12" customHeight="1">
      <c r="B55" s="22"/>
      <c r="C55" s="33" t="s">
        <v>116</v>
      </c>
      <c r="D55" s="23"/>
      <c r="E55" s="23"/>
      <c r="F55" s="23"/>
      <c r="G55" s="23"/>
      <c r="H55" s="23"/>
      <c r="I55" s="140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182" t="s">
        <v>117</v>
      </c>
      <c r="F56" s="41"/>
      <c r="G56" s="41"/>
      <c r="H56" s="41"/>
      <c r="I56" s="149"/>
      <c r="J56" s="41"/>
      <c r="K56" s="41"/>
      <c r="L56" s="150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118</v>
      </c>
      <c r="D57" s="41"/>
      <c r="E57" s="41"/>
      <c r="F57" s="41"/>
      <c r="G57" s="41"/>
      <c r="H57" s="41"/>
      <c r="I57" s="149"/>
      <c r="J57" s="41"/>
      <c r="K57" s="41"/>
      <c r="L57" s="150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0" t="str">
        <f>E13</f>
        <v>600 - VZT</v>
      </c>
      <c r="F58" s="41"/>
      <c r="G58" s="41"/>
      <c r="H58" s="41"/>
      <c r="I58" s="149"/>
      <c r="J58" s="41"/>
      <c r="K58" s="41"/>
      <c r="L58" s="150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149"/>
      <c r="J59" s="41"/>
      <c r="K59" s="41"/>
      <c r="L59" s="150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 xml:space="preserve"> </v>
      </c>
      <c r="G60" s="41"/>
      <c r="H60" s="41"/>
      <c r="I60" s="152" t="s">
        <v>23</v>
      </c>
      <c r="J60" s="73" t="str">
        <f>IF(J16="","",J16)</f>
        <v>4. 7. 2019</v>
      </c>
      <c r="K60" s="41"/>
      <c r="L60" s="150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149"/>
      <c r="J61" s="41"/>
      <c r="K61" s="41"/>
      <c r="L61" s="15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27.9" customHeight="1">
      <c r="A62" s="39"/>
      <c r="B62" s="40"/>
      <c r="C62" s="33" t="s">
        <v>25</v>
      </c>
      <c r="D62" s="41"/>
      <c r="E62" s="41"/>
      <c r="F62" s="28" t="str">
        <f>E19</f>
        <v>SŽDC, s.o., Dlážděná 1003/7, 11000 Praha-N.Město</v>
      </c>
      <c r="G62" s="41"/>
      <c r="H62" s="41"/>
      <c r="I62" s="152" t="s">
        <v>33</v>
      </c>
      <c r="J62" s="37" t="str">
        <f>E25</f>
        <v xml:space="preserve"> DSK PLAN s.r.o., Staňkova 41, Brno</v>
      </c>
      <c r="K62" s="41"/>
      <c r="L62" s="150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31</v>
      </c>
      <c r="D63" s="41"/>
      <c r="E63" s="41"/>
      <c r="F63" s="28" t="str">
        <f>IF(E22="","",E22)</f>
        <v>Vyplň údaj</v>
      </c>
      <c r="G63" s="41"/>
      <c r="H63" s="41"/>
      <c r="I63" s="152" t="s">
        <v>38</v>
      </c>
      <c r="J63" s="37" t="str">
        <f>E28</f>
        <v xml:space="preserve"> </v>
      </c>
      <c r="K63" s="41"/>
      <c r="L63" s="150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149"/>
      <c r="J64" s="41"/>
      <c r="K64" s="41"/>
      <c r="L64" s="150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83" t="s">
        <v>121</v>
      </c>
      <c r="D65" s="184"/>
      <c r="E65" s="184"/>
      <c r="F65" s="184"/>
      <c r="G65" s="184"/>
      <c r="H65" s="184"/>
      <c r="I65" s="185"/>
      <c r="J65" s="186" t="s">
        <v>122</v>
      </c>
      <c r="K65" s="184"/>
      <c r="L65" s="15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149"/>
      <c r="J66" s="41"/>
      <c r="K66" s="41"/>
      <c r="L66" s="150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87" t="s">
        <v>73</v>
      </c>
      <c r="D67" s="41"/>
      <c r="E67" s="41"/>
      <c r="F67" s="41"/>
      <c r="G67" s="41"/>
      <c r="H67" s="41"/>
      <c r="I67" s="149"/>
      <c r="J67" s="103">
        <f>J94</f>
        <v>0</v>
      </c>
      <c r="K67" s="41"/>
      <c r="L67" s="150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123</v>
      </c>
    </row>
    <row r="68" s="9" customFormat="1" ht="24.96" customHeight="1">
      <c r="A68" s="9"/>
      <c r="B68" s="188"/>
      <c r="C68" s="189"/>
      <c r="D68" s="190" t="s">
        <v>133</v>
      </c>
      <c r="E68" s="191"/>
      <c r="F68" s="191"/>
      <c r="G68" s="191"/>
      <c r="H68" s="191"/>
      <c r="I68" s="192"/>
      <c r="J68" s="193">
        <f>J95</f>
        <v>0</v>
      </c>
      <c r="K68" s="189"/>
      <c r="L68" s="194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95"/>
      <c r="C69" s="125"/>
      <c r="D69" s="196" t="s">
        <v>2504</v>
      </c>
      <c r="E69" s="197"/>
      <c r="F69" s="197"/>
      <c r="G69" s="197"/>
      <c r="H69" s="197"/>
      <c r="I69" s="198"/>
      <c r="J69" s="199">
        <f>J96</f>
        <v>0</v>
      </c>
      <c r="K69" s="125"/>
      <c r="L69" s="20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95"/>
      <c r="C70" s="125"/>
      <c r="D70" s="196" t="s">
        <v>2505</v>
      </c>
      <c r="E70" s="197"/>
      <c r="F70" s="197"/>
      <c r="G70" s="197"/>
      <c r="H70" s="197"/>
      <c r="I70" s="198"/>
      <c r="J70" s="199">
        <f>J111</f>
        <v>0</v>
      </c>
      <c r="K70" s="125"/>
      <c r="L70" s="20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149"/>
      <c r="J71" s="41"/>
      <c r="K71" s="41"/>
      <c r="L71" s="150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177"/>
      <c r="J72" s="61"/>
      <c r="K72" s="61"/>
      <c r="L72" s="150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180"/>
      <c r="J76" s="63"/>
      <c r="K76" s="63"/>
      <c r="L76" s="15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145</v>
      </c>
      <c r="D77" s="41"/>
      <c r="E77" s="41"/>
      <c r="F77" s="41"/>
      <c r="G77" s="41"/>
      <c r="H77" s="41"/>
      <c r="I77" s="149"/>
      <c r="J77" s="41"/>
      <c r="K77" s="41"/>
      <c r="L77" s="15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149"/>
      <c r="J78" s="41"/>
      <c r="K78" s="41"/>
      <c r="L78" s="150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149"/>
      <c r="J79" s="41"/>
      <c r="K79" s="41"/>
      <c r="L79" s="150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81" t="str">
        <f>E7</f>
        <v>Ivanovice na Hané ON - oprava</v>
      </c>
      <c r="F80" s="33"/>
      <c r="G80" s="33"/>
      <c r="H80" s="33"/>
      <c r="I80" s="149"/>
      <c r="J80" s="41"/>
      <c r="K80" s="41"/>
      <c r="L80" s="150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" customFormat="1" ht="12" customHeight="1">
      <c r="B81" s="22"/>
      <c r="C81" s="33" t="s">
        <v>114</v>
      </c>
      <c r="D81" s="23"/>
      <c r="E81" s="23"/>
      <c r="F81" s="23"/>
      <c r="G81" s="23"/>
      <c r="H81" s="23"/>
      <c r="I81" s="140"/>
      <c r="J81" s="23"/>
      <c r="K81" s="23"/>
      <c r="L81" s="21"/>
    </row>
    <row r="82" s="1" customFormat="1" ht="16.5" customHeight="1">
      <c r="B82" s="22"/>
      <c r="C82" s="23"/>
      <c r="D82" s="23"/>
      <c r="E82" s="181" t="s">
        <v>115</v>
      </c>
      <c r="F82" s="23"/>
      <c r="G82" s="23"/>
      <c r="H82" s="23"/>
      <c r="I82" s="140"/>
      <c r="J82" s="23"/>
      <c r="K82" s="23"/>
      <c r="L82" s="21"/>
    </row>
    <row r="83" s="1" customFormat="1" ht="12" customHeight="1">
      <c r="B83" s="22"/>
      <c r="C83" s="33" t="s">
        <v>116</v>
      </c>
      <c r="D83" s="23"/>
      <c r="E83" s="23"/>
      <c r="F83" s="23"/>
      <c r="G83" s="23"/>
      <c r="H83" s="23"/>
      <c r="I83" s="140"/>
      <c r="J83" s="23"/>
      <c r="K83" s="23"/>
      <c r="L83" s="21"/>
    </row>
    <row r="84" s="2" customFormat="1" ht="16.5" customHeight="1">
      <c r="A84" s="39"/>
      <c r="B84" s="40"/>
      <c r="C84" s="41"/>
      <c r="D84" s="41"/>
      <c r="E84" s="182" t="s">
        <v>117</v>
      </c>
      <c r="F84" s="41"/>
      <c r="G84" s="41"/>
      <c r="H84" s="41"/>
      <c r="I84" s="149"/>
      <c r="J84" s="41"/>
      <c r="K84" s="41"/>
      <c r="L84" s="15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118</v>
      </c>
      <c r="D85" s="41"/>
      <c r="E85" s="41"/>
      <c r="F85" s="41"/>
      <c r="G85" s="41"/>
      <c r="H85" s="41"/>
      <c r="I85" s="149"/>
      <c r="J85" s="41"/>
      <c r="K85" s="41"/>
      <c r="L85" s="15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70" t="str">
        <f>E13</f>
        <v>600 - VZT</v>
      </c>
      <c r="F86" s="41"/>
      <c r="G86" s="41"/>
      <c r="H86" s="41"/>
      <c r="I86" s="149"/>
      <c r="J86" s="41"/>
      <c r="K86" s="41"/>
      <c r="L86" s="150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149"/>
      <c r="J87" s="41"/>
      <c r="K87" s="41"/>
      <c r="L87" s="150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21</v>
      </c>
      <c r="D88" s="41"/>
      <c r="E88" s="41"/>
      <c r="F88" s="28" t="str">
        <f>F16</f>
        <v xml:space="preserve"> </v>
      </c>
      <c r="G88" s="41"/>
      <c r="H88" s="41"/>
      <c r="I88" s="152" t="s">
        <v>23</v>
      </c>
      <c r="J88" s="73" t="str">
        <f>IF(J16="","",J16)</f>
        <v>4. 7. 2019</v>
      </c>
      <c r="K88" s="41"/>
      <c r="L88" s="150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149"/>
      <c r="J89" s="41"/>
      <c r="K89" s="41"/>
      <c r="L89" s="15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27.9" customHeight="1">
      <c r="A90" s="39"/>
      <c r="B90" s="40"/>
      <c r="C90" s="33" t="s">
        <v>25</v>
      </c>
      <c r="D90" s="41"/>
      <c r="E90" s="41"/>
      <c r="F90" s="28" t="str">
        <f>E19</f>
        <v>SŽDC, s.o., Dlážděná 1003/7, 11000 Praha-N.Město</v>
      </c>
      <c r="G90" s="41"/>
      <c r="H90" s="41"/>
      <c r="I90" s="152" t="s">
        <v>33</v>
      </c>
      <c r="J90" s="37" t="str">
        <f>E25</f>
        <v xml:space="preserve"> DSK PLAN s.r.o., Staňkova 41, Brno</v>
      </c>
      <c r="K90" s="41"/>
      <c r="L90" s="15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31</v>
      </c>
      <c r="D91" s="41"/>
      <c r="E91" s="41"/>
      <c r="F91" s="28" t="str">
        <f>IF(E22="","",E22)</f>
        <v>Vyplň údaj</v>
      </c>
      <c r="G91" s="41"/>
      <c r="H91" s="41"/>
      <c r="I91" s="152" t="s">
        <v>38</v>
      </c>
      <c r="J91" s="37" t="str">
        <f>E28</f>
        <v xml:space="preserve"> </v>
      </c>
      <c r="K91" s="41"/>
      <c r="L91" s="15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0.32" customHeight="1">
      <c r="A92" s="39"/>
      <c r="B92" s="40"/>
      <c r="C92" s="41"/>
      <c r="D92" s="41"/>
      <c r="E92" s="41"/>
      <c r="F92" s="41"/>
      <c r="G92" s="41"/>
      <c r="H92" s="41"/>
      <c r="I92" s="149"/>
      <c r="J92" s="41"/>
      <c r="K92" s="41"/>
      <c r="L92" s="15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11" customFormat="1" ht="29.28" customHeight="1">
      <c r="A93" s="201"/>
      <c r="B93" s="202"/>
      <c r="C93" s="203" t="s">
        <v>146</v>
      </c>
      <c r="D93" s="204" t="s">
        <v>60</v>
      </c>
      <c r="E93" s="204" t="s">
        <v>56</v>
      </c>
      <c r="F93" s="204" t="s">
        <v>57</v>
      </c>
      <c r="G93" s="204" t="s">
        <v>147</v>
      </c>
      <c r="H93" s="204" t="s">
        <v>148</v>
      </c>
      <c r="I93" s="205" t="s">
        <v>149</v>
      </c>
      <c r="J93" s="204" t="s">
        <v>122</v>
      </c>
      <c r="K93" s="206" t="s">
        <v>150</v>
      </c>
      <c r="L93" s="207"/>
      <c r="M93" s="93" t="s">
        <v>19</v>
      </c>
      <c r="N93" s="94" t="s">
        <v>45</v>
      </c>
      <c r="O93" s="94" t="s">
        <v>151</v>
      </c>
      <c r="P93" s="94" t="s">
        <v>152</v>
      </c>
      <c r="Q93" s="94" t="s">
        <v>153</v>
      </c>
      <c r="R93" s="94" t="s">
        <v>154</v>
      </c>
      <c r="S93" s="94" t="s">
        <v>155</v>
      </c>
      <c r="T93" s="95" t="s">
        <v>156</v>
      </c>
      <c r="U93" s="201"/>
      <c r="V93" s="201"/>
      <c r="W93" s="201"/>
      <c r="X93" s="201"/>
      <c r="Y93" s="201"/>
      <c r="Z93" s="201"/>
      <c r="AA93" s="201"/>
      <c r="AB93" s="201"/>
      <c r="AC93" s="201"/>
      <c r="AD93" s="201"/>
      <c r="AE93" s="201"/>
    </row>
    <row r="94" s="2" customFormat="1" ht="22.8" customHeight="1">
      <c r="A94" s="39"/>
      <c r="B94" s="40"/>
      <c r="C94" s="100" t="s">
        <v>157</v>
      </c>
      <c r="D94" s="41"/>
      <c r="E94" s="41"/>
      <c r="F94" s="41"/>
      <c r="G94" s="41"/>
      <c r="H94" s="41"/>
      <c r="I94" s="149"/>
      <c r="J94" s="208">
        <f>BK94</f>
        <v>0</v>
      </c>
      <c r="K94" s="41"/>
      <c r="L94" s="45"/>
      <c r="M94" s="96"/>
      <c r="N94" s="209"/>
      <c r="O94" s="97"/>
      <c r="P94" s="210">
        <f>P95</f>
        <v>0</v>
      </c>
      <c r="Q94" s="97"/>
      <c r="R94" s="210">
        <f>R95</f>
        <v>0</v>
      </c>
      <c r="S94" s="97"/>
      <c r="T94" s="211">
        <f>T95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74</v>
      </c>
      <c r="AU94" s="18" t="s">
        <v>123</v>
      </c>
      <c r="BK94" s="212">
        <f>BK95</f>
        <v>0</v>
      </c>
    </row>
    <row r="95" s="12" customFormat="1" ht="25.92" customHeight="1">
      <c r="A95" s="12"/>
      <c r="B95" s="213"/>
      <c r="C95" s="214"/>
      <c r="D95" s="215" t="s">
        <v>74</v>
      </c>
      <c r="E95" s="216" t="s">
        <v>869</v>
      </c>
      <c r="F95" s="216" t="s">
        <v>870</v>
      </c>
      <c r="G95" s="214"/>
      <c r="H95" s="214"/>
      <c r="I95" s="217"/>
      <c r="J95" s="218">
        <f>BK95</f>
        <v>0</v>
      </c>
      <c r="K95" s="214"/>
      <c r="L95" s="219"/>
      <c r="M95" s="220"/>
      <c r="N95" s="221"/>
      <c r="O95" s="221"/>
      <c r="P95" s="222">
        <f>P96+P111</f>
        <v>0</v>
      </c>
      <c r="Q95" s="221"/>
      <c r="R95" s="222">
        <f>R96+R111</f>
        <v>0</v>
      </c>
      <c r="S95" s="221"/>
      <c r="T95" s="223">
        <f>T96+T111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24" t="s">
        <v>84</v>
      </c>
      <c r="AT95" s="225" t="s">
        <v>74</v>
      </c>
      <c r="AU95" s="225" t="s">
        <v>75</v>
      </c>
      <c r="AY95" s="224" t="s">
        <v>160</v>
      </c>
      <c r="BK95" s="226">
        <f>BK96+BK111</f>
        <v>0</v>
      </c>
    </row>
    <row r="96" s="12" customFormat="1" ht="22.8" customHeight="1">
      <c r="A96" s="12"/>
      <c r="B96" s="213"/>
      <c r="C96" s="214"/>
      <c r="D96" s="215" t="s">
        <v>74</v>
      </c>
      <c r="E96" s="227" t="s">
        <v>84</v>
      </c>
      <c r="F96" s="227" t="s">
        <v>2506</v>
      </c>
      <c r="G96" s="214"/>
      <c r="H96" s="214"/>
      <c r="I96" s="217"/>
      <c r="J96" s="228">
        <f>BK96</f>
        <v>0</v>
      </c>
      <c r="K96" s="214"/>
      <c r="L96" s="219"/>
      <c r="M96" s="220"/>
      <c r="N96" s="221"/>
      <c r="O96" s="221"/>
      <c r="P96" s="222">
        <f>SUM(P97:P110)</f>
        <v>0</v>
      </c>
      <c r="Q96" s="221"/>
      <c r="R96" s="222">
        <f>SUM(R97:R110)</f>
        <v>0</v>
      </c>
      <c r="S96" s="221"/>
      <c r="T96" s="223">
        <f>SUM(T97:T110)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24" t="s">
        <v>82</v>
      </c>
      <c r="AT96" s="225" t="s">
        <v>74</v>
      </c>
      <c r="AU96" s="225" t="s">
        <v>82</v>
      </c>
      <c r="AY96" s="224" t="s">
        <v>160</v>
      </c>
      <c r="BK96" s="226">
        <f>SUM(BK97:BK110)</f>
        <v>0</v>
      </c>
    </row>
    <row r="97" s="2" customFormat="1" ht="36" customHeight="1">
      <c r="A97" s="39"/>
      <c r="B97" s="40"/>
      <c r="C97" s="229" t="s">
        <v>82</v>
      </c>
      <c r="D97" s="229" t="s">
        <v>162</v>
      </c>
      <c r="E97" s="230" t="s">
        <v>2507</v>
      </c>
      <c r="F97" s="231" t="s">
        <v>2508</v>
      </c>
      <c r="G97" s="232" t="s">
        <v>2509</v>
      </c>
      <c r="H97" s="233">
        <v>1</v>
      </c>
      <c r="I97" s="234"/>
      <c r="J97" s="235">
        <f>ROUND(I97*H97,2)</f>
        <v>0</v>
      </c>
      <c r="K97" s="231" t="s">
        <v>19</v>
      </c>
      <c r="L97" s="45"/>
      <c r="M97" s="236" t="s">
        <v>19</v>
      </c>
      <c r="N97" s="237" t="s">
        <v>46</v>
      </c>
      <c r="O97" s="85"/>
      <c r="P97" s="238">
        <f>O97*H97</f>
        <v>0</v>
      </c>
      <c r="Q97" s="238">
        <v>0</v>
      </c>
      <c r="R97" s="238">
        <f>Q97*H97</f>
        <v>0</v>
      </c>
      <c r="S97" s="238">
        <v>0</v>
      </c>
      <c r="T97" s="239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40" t="s">
        <v>243</v>
      </c>
      <c r="AT97" s="240" t="s">
        <v>162</v>
      </c>
      <c r="AU97" s="240" t="s">
        <v>84</v>
      </c>
      <c r="AY97" s="18" t="s">
        <v>160</v>
      </c>
      <c r="BE97" s="241">
        <f>IF(N97="základní",J97,0)</f>
        <v>0</v>
      </c>
      <c r="BF97" s="241">
        <f>IF(N97="snížená",J97,0)</f>
        <v>0</v>
      </c>
      <c r="BG97" s="241">
        <f>IF(N97="zákl. přenesená",J97,0)</f>
        <v>0</v>
      </c>
      <c r="BH97" s="241">
        <f>IF(N97="sníž. přenesená",J97,0)</f>
        <v>0</v>
      </c>
      <c r="BI97" s="241">
        <f>IF(N97="nulová",J97,0)</f>
        <v>0</v>
      </c>
      <c r="BJ97" s="18" t="s">
        <v>82</v>
      </c>
      <c r="BK97" s="241">
        <f>ROUND(I97*H97,2)</f>
        <v>0</v>
      </c>
      <c r="BL97" s="18" t="s">
        <v>243</v>
      </c>
      <c r="BM97" s="240" t="s">
        <v>2510</v>
      </c>
    </row>
    <row r="98" s="2" customFormat="1" ht="16.5" customHeight="1">
      <c r="A98" s="39"/>
      <c r="B98" s="40"/>
      <c r="C98" s="229" t="s">
        <v>84</v>
      </c>
      <c r="D98" s="229" t="s">
        <v>162</v>
      </c>
      <c r="E98" s="230" t="s">
        <v>2511</v>
      </c>
      <c r="F98" s="231" t="s">
        <v>2512</v>
      </c>
      <c r="G98" s="232" t="s">
        <v>2509</v>
      </c>
      <c r="H98" s="233">
        <v>2</v>
      </c>
      <c r="I98" s="234"/>
      <c r="J98" s="235">
        <f>ROUND(I98*H98,2)</f>
        <v>0</v>
      </c>
      <c r="K98" s="231" t="s">
        <v>19</v>
      </c>
      <c r="L98" s="45"/>
      <c r="M98" s="236" t="s">
        <v>19</v>
      </c>
      <c r="N98" s="237" t="s">
        <v>46</v>
      </c>
      <c r="O98" s="85"/>
      <c r="P98" s="238">
        <f>O98*H98</f>
        <v>0</v>
      </c>
      <c r="Q98" s="238">
        <v>0</v>
      </c>
      <c r="R98" s="238">
        <f>Q98*H98</f>
        <v>0</v>
      </c>
      <c r="S98" s="238">
        <v>0</v>
      </c>
      <c r="T98" s="239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40" t="s">
        <v>243</v>
      </c>
      <c r="AT98" s="240" t="s">
        <v>162</v>
      </c>
      <c r="AU98" s="240" t="s">
        <v>84</v>
      </c>
      <c r="AY98" s="18" t="s">
        <v>160</v>
      </c>
      <c r="BE98" s="241">
        <f>IF(N98="základní",J98,0)</f>
        <v>0</v>
      </c>
      <c r="BF98" s="241">
        <f>IF(N98="snížená",J98,0)</f>
        <v>0</v>
      </c>
      <c r="BG98" s="241">
        <f>IF(N98="zákl. přenesená",J98,0)</f>
        <v>0</v>
      </c>
      <c r="BH98" s="241">
        <f>IF(N98="sníž. přenesená",J98,0)</f>
        <v>0</v>
      </c>
      <c r="BI98" s="241">
        <f>IF(N98="nulová",J98,0)</f>
        <v>0</v>
      </c>
      <c r="BJ98" s="18" t="s">
        <v>82</v>
      </c>
      <c r="BK98" s="241">
        <f>ROUND(I98*H98,2)</f>
        <v>0</v>
      </c>
      <c r="BL98" s="18" t="s">
        <v>243</v>
      </c>
      <c r="BM98" s="240" t="s">
        <v>2513</v>
      </c>
    </row>
    <row r="99" s="2" customFormat="1" ht="16.5" customHeight="1">
      <c r="A99" s="39"/>
      <c r="B99" s="40"/>
      <c r="C99" s="229" t="s">
        <v>92</v>
      </c>
      <c r="D99" s="229" t="s">
        <v>162</v>
      </c>
      <c r="E99" s="230" t="s">
        <v>2514</v>
      </c>
      <c r="F99" s="231" t="s">
        <v>2515</v>
      </c>
      <c r="G99" s="232" t="s">
        <v>2509</v>
      </c>
      <c r="H99" s="233">
        <v>1</v>
      </c>
      <c r="I99" s="234"/>
      <c r="J99" s="235">
        <f>ROUND(I99*H99,2)</f>
        <v>0</v>
      </c>
      <c r="K99" s="231" t="s">
        <v>19</v>
      </c>
      <c r="L99" s="45"/>
      <c r="M99" s="236" t="s">
        <v>19</v>
      </c>
      <c r="N99" s="237" t="s">
        <v>46</v>
      </c>
      <c r="O99" s="85"/>
      <c r="P99" s="238">
        <f>O99*H99</f>
        <v>0</v>
      </c>
      <c r="Q99" s="238">
        <v>0</v>
      </c>
      <c r="R99" s="238">
        <f>Q99*H99</f>
        <v>0</v>
      </c>
      <c r="S99" s="238">
        <v>0</v>
      </c>
      <c r="T99" s="239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40" t="s">
        <v>243</v>
      </c>
      <c r="AT99" s="240" t="s">
        <v>162</v>
      </c>
      <c r="AU99" s="240" t="s">
        <v>84</v>
      </c>
      <c r="AY99" s="18" t="s">
        <v>160</v>
      </c>
      <c r="BE99" s="241">
        <f>IF(N99="základní",J99,0)</f>
        <v>0</v>
      </c>
      <c r="BF99" s="241">
        <f>IF(N99="snížená",J99,0)</f>
        <v>0</v>
      </c>
      <c r="BG99" s="241">
        <f>IF(N99="zákl. přenesená",J99,0)</f>
        <v>0</v>
      </c>
      <c r="BH99" s="241">
        <f>IF(N99="sníž. přenesená",J99,0)</f>
        <v>0</v>
      </c>
      <c r="BI99" s="241">
        <f>IF(N99="nulová",J99,0)</f>
        <v>0</v>
      </c>
      <c r="BJ99" s="18" t="s">
        <v>82</v>
      </c>
      <c r="BK99" s="241">
        <f>ROUND(I99*H99,2)</f>
        <v>0</v>
      </c>
      <c r="BL99" s="18" t="s">
        <v>243</v>
      </c>
      <c r="BM99" s="240" t="s">
        <v>2516</v>
      </c>
    </row>
    <row r="100" s="2" customFormat="1" ht="16.5" customHeight="1">
      <c r="A100" s="39"/>
      <c r="B100" s="40"/>
      <c r="C100" s="229" t="s">
        <v>167</v>
      </c>
      <c r="D100" s="229" t="s">
        <v>162</v>
      </c>
      <c r="E100" s="230" t="s">
        <v>2517</v>
      </c>
      <c r="F100" s="231" t="s">
        <v>2518</v>
      </c>
      <c r="G100" s="232" t="s">
        <v>2509</v>
      </c>
      <c r="H100" s="233">
        <v>1</v>
      </c>
      <c r="I100" s="234"/>
      <c r="J100" s="235">
        <f>ROUND(I100*H100,2)</f>
        <v>0</v>
      </c>
      <c r="K100" s="231" t="s">
        <v>19</v>
      </c>
      <c r="L100" s="45"/>
      <c r="M100" s="236" t="s">
        <v>19</v>
      </c>
      <c r="N100" s="237" t="s">
        <v>46</v>
      </c>
      <c r="O100" s="85"/>
      <c r="P100" s="238">
        <f>O100*H100</f>
        <v>0</v>
      </c>
      <c r="Q100" s="238">
        <v>0</v>
      </c>
      <c r="R100" s="238">
        <f>Q100*H100</f>
        <v>0</v>
      </c>
      <c r="S100" s="238">
        <v>0</v>
      </c>
      <c r="T100" s="239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40" t="s">
        <v>243</v>
      </c>
      <c r="AT100" s="240" t="s">
        <v>162</v>
      </c>
      <c r="AU100" s="240" t="s">
        <v>84</v>
      </c>
      <c r="AY100" s="18" t="s">
        <v>160</v>
      </c>
      <c r="BE100" s="241">
        <f>IF(N100="základní",J100,0)</f>
        <v>0</v>
      </c>
      <c r="BF100" s="241">
        <f>IF(N100="snížená",J100,0)</f>
        <v>0</v>
      </c>
      <c r="BG100" s="241">
        <f>IF(N100="zákl. přenesená",J100,0)</f>
        <v>0</v>
      </c>
      <c r="BH100" s="241">
        <f>IF(N100="sníž. přenesená",J100,0)</f>
        <v>0</v>
      </c>
      <c r="BI100" s="241">
        <f>IF(N100="nulová",J100,0)</f>
        <v>0</v>
      </c>
      <c r="BJ100" s="18" t="s">
        <v>82</v>
      </c>
      <c r="BK100" s="241">
        <f>ROUND(I100*H100,2)</f>
        <v>0</v>
      </c>
      <c r="BL100" s="18" t="s">
        <v>243</v>
      </c>
      <c r="BM100" s="240" t="s">
        <v>2519</v>
      </c>
    </row>
    <row r="101" s="2" customFormat="1" ht="24" customHeight="1">
      <c r="A101" s="39"/>
      <c r="B101" s="40"/>
      <c r="C101" s="229" t="s">
        <v>181</v>
      </c>
      <c r="D101" s="229" t="s">
        <v>162</v>
      </c>
      <c r="E101" s="230" t="s">
        <v>2520</v>
      </c>
      <c r="F101" s="231" t="s">
        <v>2521</v>
      </c>
      <c r="G101" s="232" t="s">
        <v>2509</v>
      </c>
      <c r="H101" s="233">
        <v>1</v>
      </c>
      <c r="I101" s="234"/>
      <c r="J101" s="235">
        <f>ROUND(I101*H101,2)</f>
        <v>0</v>
      </c>
      <c r="K101" s="231" t="s">
        <v>19</v>
      </c>
      <c r="L101" s="45"/>
      <c r="M101" s="236" t="s">
        <v>19</v>
      </c>
      <c r="N101" s="237" t="s">
        <v>46</v>
      </c>
      <c r="O101" s="85"/>
      <c r="P101" s="238">
        <f>O101*H101</f>
        <v>0</v>
      </c>
      <c r="Q101" s="238">
        <v>0</v>
      </c>
      <c r="R101" s="238">
        <f>Q101*H101</f>
        <v>0</v>
      </c>
      <c r="S101" s="238">
        <v>0</v>
      </c>
      <c r="T101" s="239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40" t="s">
        <v>243</v>
      </c>
      <c r="AT101" s="240" t="s">
        <v>162</v>
      </c>
      <c r="AU101" s="240" t="s">
        <v>84</v>
      </c>
      <c r="AY101" s="18" t="s">
        <v>160</v>
      </c>
      <c r="BE101" s="241">
        <f>IF(N101="základní",J101,0)</f>
        <v>0</v>
      </c>
      <c r="BF101" s="241">
        <f>IF(N101="snížená",J101,0)</f>
        <v>0</v>
      </c>
      <c r="BG101" s="241">
        <f>IF(N101="zákl. přenesená",J101,0)</f>
        <v>0</v>
      </c>
      <c r="BH101" s="241">
        <f>IF(N101="sníž. přenesená",J101,0)</f>
        <v>0</v>
      </c>
      <c r="BI101" s="241">
        <f>IF(N101="nulová",J101,0)</f>
        <v>0</v>
      </c>
      <c r="BJ101" s="18" t="s">
        <v>82</v>
      </c>
      <c r="BK101" s="241">
        <f>ROUND(I101*H101,2)</f>
        <v>0</v>
      </c>
      <c r="BL101" s="18" t="s">
        <v>243</v>
      </c>
      <c r="BM101" s="240" t="s">
        <v>2522</v>
      </c>
    </row>
    <row r="102" s="2" customFormat="1" ht="24" customHeight="1">
      <c r="A102" s="39"/>
      <c r="B102" s="40"/>
      <c r="C102" s="229" t="s">
        <v>186</v>
      </c>
      <c r="D102" s="229" t="s">
        <v>162</v>
      </c>
      <c r="E102" s="230" t="s">
        <v>2523</v>
      </c>
      <c r="F102" s="231" t="s">
        <v>2524</v>
      </c>
      <c r="G102" s="232" t="s">
        <v>2509</v>
      </c>
      <c r="H102" s="233">
        <v>7</v>
      </c>
      <c r="I102" s="234"/>
      <c r="J102" s="235">
        <f>ROUND(I102*H102,2)</f>
        <v>0</v>
      </c>
      <c r="K102" s="231" t="s">
        <v>19</v>
      </c>
      <c r="L102" s="45"/>
      <c r="M102" s="236" t="s">
        <v>19</v>
      </c>
      <c r="N102" s="237" t="s">
        <v>46</v>
      </c>
      <c r="O102" s="85"/>
      <c r="P102" s="238">
        <f>O102*H102</f>
        <v>0</v>
      </c>
      <c r="Q102" s="238">
        <v>0</v>
      </c>
      <c r="R102" s="238">
        <f>Q102*H102</f>
        <v>0</v>
      </c>
      <c r="S102" s="238">
        <v>0</v>
      </c>
      <c r="T102" s="239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40" t="s">
        <v>243</v>
      </c>
      <c r="AT102" s="240" t="s">
        <v>162</v>
      </c>
      <c r="AU102" s="240" t="s">
        <v>84</v>
      </c>
      <c r="AY102" s="18" t="s">
        <v>160</v>
      </c>
      <c r="BE102" s="241">
        <f>IF(N102="základní",J102,0)</f>
        <v>0</v>
      </c>
      <c r="BF102" s="241">
        <f>IF(N102="snížená",J102,0)</f>
        <v>0</v>
      </c>
      <c r="BG102" s="241">
        <f>IF(N102="zákl. přenesená",J102,0)</f>
        <v>0</v>
      </c>
      <c r="BH102" s="241">
        <f>IF(N102="sníž. přenesená",J102,0)</f>
        <v>0</v>
      </c>
      <c r="BI102" s="241">
        <f>IF(N102="nulová",J102,0)</f>
        <v>0</v>
      </c>
      <c r="BJ102" s="18" t="s">
        <v>82</v>
      </c>
      <c r="BK102" s="241">
        <f>ROUND(I102*H102,2)</f>
        <v>0</v>
      </c>
      <c r="BL102" s="18" t="s">
        <v>243</v>
      </c>
      <c r="BM102" s="240" t="s">
        <v>2525</v>
      </c>
    </row>
    <row r="103" s="2" customFormat="1" ht="16.5" customHeight="1">
      <c r="A103" s="39"/>
      <c r="B103" s="40"/>
      <c r="C103" s="229" t="s">
        <v>190</v>
      </c>
      <c r="D103" s="229" t="s">
        <v>162</v>
      </c>
      <c r="E103" s="230" t="s">
        <v>2526</v>
      </c>
      <c r="F103" s="231" t="s">
        <v>2527</v>
      </c>
      <c r="G103" s="232" t="s">
        <v>2528</v>
      </c>
      <c r="H103" s="233">
        <v>1</v>
      </c>
      <c r="I103" s="234"/>
      <c r="J103" s="235">
        <f>ROUND(I103*H103,2)</f>
        <v>0</v>
      </c>
      <c r="K103" s="231" t="s">
        <v>19</v>
      </c>
      <c r="L103" s="45"/>
      <c r="M103" s="236" t="s">
        <v>19</v>
      </c>
      <c r="N103" s="237" t="s">
        <v>46</v>
      </c>
      <c r="O103" s="85"/>
      <c r="P103" s="238">
        <f>O103*H103</f>
        <v>0</v>
      </c>
      <c r="Q103" s="238">
        <v>0</v>
      </c>
      <c r="R103" s="238">
        <f>Q103*H103</f>
        <v>0</v>
      </c>
      <c r="S103" s="238">
        <v>0</v>
      </c>
      <c r="T103" s="239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40" t="s">
        <v>243</v>
      </c>
      <c r="AT103" s="240" t="s">
        <v>162</v>
      </c>
      <c r="AU103" s="240" t="s">
        <v>84</v>
      </c>
      <c r="AY103" s="18" t="s">
        <v>160</v>
      </c>
      <c r="BE103" s="241">
        <f>IF(N103="základní",J103,0)</f>
        <v>0</v>
      </c>
      <c r="BF103" s="241">
        <f>IF(N103="snížená",J103,0)</f>
        <v>0</v>
      </c>
      <c r="BG103" s="241">
        <f>IF(N103="zákl. přenesená",J103,0)</f>
        <v>0</v>
      </c>
      <c r="BH103" s="241">
        <f>IF(N103="sníž. přenesená",J103,0)</f>
        <v>0</v>
      </c>
      <c r="BI103" s="241">
        <f>IF(N103="nulová",J103,0)</f>
        <v>0</v>
      </c>
      <c r="BJ103" s="18" t="s">
        <v>82</v>
      </c>
      <c r="BK103" s="241">
        <f>ROUND(I103*H103,2)</f>
        <v>0</v>
      </c>
      <c r="BL103" s="18" t="s">
        <v>243</v>
      </c>
      <c r="BM103" s="240" t="s">
        <v>2529</v>
      </c>
    </row>
    <row r="104" s="2" customFormat="1" ht="16.5" customHeight="1">
      <c r="A104" s="39"/>
      <c r="B104" s="40"/>
      <c r="C104" s="229" t="s">
        <v>194</v>
      </c>
      <c r="D104" s="229" t="s">
        <v>162</v>
      </c>
      <c r="E104" s="230" t="s">
        <v>2530</v>
      </c>
      <c r="F104" s="231" t="s">
        <v>2531</v>
      </c>
      <c r="G104" s="232" t="s">
        <v>2528</v>
      </c>
      <c r="H104" s="233">
        <v>10</v>
      </c>
      <c r="I104" s="234"/>
      <c r="J104" s="235">
        <f>ROUND(I104*H104,2)</f>
        <v>0</v>
      </c>
      <c r="K104" s="231" t="s">
        <v>19</v>
      </c>
      <c r="L104" s="45"/>
      <c r="M104" s="236" t="s">
        <v>19</v>
      </c>
      <c r="N104" s="237" t="s">
        <v>46</v>
      </c>
      <c r="O104" s="85"/>
      <c r="P104" s="238">
        <f>O104*H104</f>
        <v>0</v>
      </c>
      <c r="Q104" s="238">
        <v>0</v>
      </c>
      <c r="R104" s="238">
        <f>Q104*H104</f>
        <v>0</v>
      </c>
      <c r="S104" s="238">
        <v>0</v>
      </c>
      <c r="T104" s="239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40" t="s">
        <v>243</v>
      </c>
      <c r="AT104" s="240" t="s">
        <v>162</v>
      </c>
      <c r="AU104" s="240" t="s">
        <v>84</v>
      </c>
      <c r="AY104" s="18" t="s">
        <v>160</v>
      </c>
      <c r="BE104" s="241">
        <f>IF(N104="základní",J104,0)</f>
        <v>0</v>
      </c>
      <c r="BF104" s="241">
        <f>IF(N104="snížená",J104,0)</f>
        <v>0</v>
      </c>
      <c r="BG104" s="241">
        <f>IF(N104="zákl. přenesená",J104,0)</f>
        <v>0</v>
      </c>
      <c r="BH104" s="241">
        <f>IF(N104="sníž. přenesená",J104,0)</f>
        <v>0</v>
      </c>
      <c r="BI104" s="241">
        <f>IF(N104="nulová",J104,0)</f>
        <v>0</v>
      </c>
      <c r="BJ104" s="18" t="s">
        <v>82</v>
      </c>
      <c r="BK104" s="241">
        <f>ROUND(I104*H104,2)</f>
        <v>0</v>
      </c>
      <c r="BL104" s="18" t="s">
        <v>243</v>
      </c>
      <c r="BM104" s="240" t="s">
        <v>2532</v>
      </c>
    </row>
    <row r="105" s="2" customFormat="1" ht="24" customHeight="1">
      <c r="A105" s="39"/>
      <c r="B105" s="40"/>
      <c r="C105" s="229" t="s">
        <v>200</v>
      </c>
      <c r="D105" s="229" t="s">
        <v>162</v>
      </c>
      <c r="E105" s="230" t="s">
        <v>2533</v>
      </c>
      <c r="F105" s="231" t="s">
        <v>2534</v>
      </c>
      <c r="G105" s="232" t="s">
        <v>2528</v>
      </c>
      <c r="H105" s="233">
        <v>15</v>
      </c>
      <c r="I105" s="234"/>
      <c r="J105" s="235">
        <f>ROUND(I105*H105,2)</f>
        <v>0</v>
      </c>
      <c r="K105" s="231" t="s">
        <v>19</v>
      </c>
      <c r="L105" s="45"/>
      <c r="M105" s="236" t="s">
        <v>19</v>
      </c>
      <c r="N105" s="237" t="s">
        <v>46</v>
      </c>
      <c r="O105" s="85"/>
      <c r="P105" s="238">
        <f>O105*H105</f>
        <v>0</v>
      </c>
      <c r="Q105" s="238">
        <v>0</v>
      </c>
      <c r="R105" s="238">
        <f>Q105*H105</f>
        <v>0</v>
      </c>
      <c r="S105" s="238">
        <v>0</v>
      </c>
      <c r="T105" s="239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40" t="s">
        <v>243</v>
      </c>
      <c r="AT105" s="240" t="s">
        <v>162</v>
      </c>
      <c r="AU105" s="240" t="s">
        <v>84</v>
      </c>
      <c r="AY105" s="18" t="s">
        <v>160</v>
      </c>
      <c r="BE105" s="241">
        <f>IF(N105="základní",J105,0)</f>
        <v>0</v>
      </c>
      <c r="BF105" s="241">
        <f>IF(N105="snížená",J105,0)</f>
        <v>0</v>
      </c>
      <c r="BG105" s="241">
        <f>IF(N105="zákl. přenesená",J105,0)</f>
        <v>0</v>
      </c>
      <c r="BH105" s="241">
        <f>IF(N105="sníž. přenesená",J105,0)</f>
        <v>0</v>
      </c>
      <c r="BI105" s="241">
        <f>IF(N105="nulová",J105,0)</f>
        <v>0</v>
      </c>
      <c r="BJ105" s="18" t="s">
        <v>82</v>
      </c>
      <c r="BK105" s="241">
        <f>ROUND(I105*H105,2)</f>
        <v>0</v>
      </c>
      <c r="BL105" s="18" t="s">
        <v>243</v>
      </c>
      <c r="BM105" s="240" t="s">
        <v>2535</v>
      </c>
    </row>
    <row r="106" s="2" customFormat="1" ht="24" customHeight="1">
      <c r="A106" s="39"/>
      <c r="B106" s="40"/>
      <c r="C106" s="229" t="s">
        <v>205</v>
      </c>
      <c r="D106" s="229" t="s">
        <v>162</v>
      </c>
      <c r="E106" s="230" t="s">
        <v>2536</v>
      </c>
      <c r="F106" s="231" t="s">
        <v>2537</v>
      </c>
      <c r="G106" s="232" t="s">
        <v>2528</v>
      </c>
      <c r="H106" s="233">
        <v>5</v>
      </c>
      <c r="I106" s="234"/>
      <c r="J106" s="235">
        <f>ROUND(I106*H106,2)</f>
        <v>0</v>
      </c>
      <c r="K106" s="231" t="s">
        <v>19</v>
      </c>
      <c r="L106" s="45"/>
      <c r="M106" s="236" t="s">
        <v>19</v>
      </c>
      <c r="N106" s="237" t="s">
        <v>46</v>
      </c>
      <c r="O106" s="85"/>
      <c r="P106" s="238">
        <f>O106*H106</f>
        <v>0</v>
      </c>
      <c r="Q106" s="238">
        <v>0</v>
      </c>
      <c r="R106" s="238">
        <f>Q106*H106</f>
        <v>0</v>
      </c>
      <c r="S106" s="238">
        <v>0</v>
      </c>
      <c r="T106" s="239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40" t="s">
        <v>243</v>
      </c>
      <c r="AT106" s="240" t="s">
        <v>162</v>
      </c>
      <c r="AU106" s="240" t="s">
        <v>84</v>
      </c>
      <c r="AY106" s="18" t="s">
        <v>160</v>
      </c>
      <c r="BE106" s="241">
        <f>IF(N106="základní",J106,0)</f>
        <v>0</v>
      </c>
      <c r="BF106" s="241">
        <f>IF(N106="snížená",J106,0)</f>
        <v>0</v>
      </c>
      <c r="BG106" s="241">
        <f>IF(N106="zákl. přenesená",J106,0)</f>
        <v>0</v>
      </c>
      <c r="BH106" s="241">
        <f>IF(N106="sníž. přenesená",J106,0)</f>
        <v>0</v>
      </c>
      <c r="BI106" s="241">
        <f>IF(N106="nulová",J106,0)</f>
        <v>0</v>
      </c>
      <c r="BJ106" s="18" t="s">
        <v>82</v>
      </c>
      <c r="BK106" s="241">
        <f>ROUND(I106*H106,2)</f>
        <v>0</v>
      </c>
      <c r="BL106" s="18" t="s">
        <v>243</v>
      </c>
      <c r="BM106" s="240" t="s">
        <v>2538</v>
      </c>
    </row>
    <row r="107" s="2" customFormat="1" ht="24" customHeight="1">
      <c r="A107" s="39"/>
      <c r="B107" s="40"/>
      <c r="C107" s="229" t="s">
        <v>212</v>
      </c>
      <c r="D107" s="229" t="s">
        <v>162</v>
      </c>
      <c r="E107" s="230" t="s">
        <v>2539</v>
      </c>
      <c r="F107" s="231" t="s">
        <v>2540</v>
      </c>
      <c r="G107" s="232" t="s">
        <v>2528</v>
      </c>
      <c r="H107" s="233">
        <v>8</v>
      </c>
      <c r="I107" s="234"/>
      <c r="J107" s="235">
        <f>ROUND(I107*H107,2)</f>
        <v>0</v>
      </c>
      <c r="K107" s="231" t="s">
        <v>19</v>
      </c>
      <c r="L107" s="45"/>
      <c r="M107" s="236" t="s">
        <v>19</v>
      </c>
      <c r="N107" s="237" t="s">
        <v>46</v>
      </c>
      <c r="O107" s="85"/>
      <c r="P107" s="238">
        <f>O107*H107</f>
        <v>0</v>
      </c>
      <c r="Q107" s="238">
        <v>0</v>
      </c>
      <c r="R107" s="238">
        <f>Q107*H107</f>
        <v>0</v>
      </c>
      <c r="S107" s="238">
        <v>0</v>
      </c>
      <c r="T107" s="239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40" t="s">
        <v>243</v>
      </c>
      <c r="AT107" s="240" t="s">
        <v>162</v>
      </c>
      <c r="AU107" s="240" t="s">
        <v>84</v>
      </c>
      <c r="AY107" s="18" t="s">
        <v>160</v>
      </c>
      <c r="BE107" s="241">
        <f>IF(N107="základní",J107,0)</f>
        <v>0</v>
      </c>
      <c r="BF107" s="241">
        <f>IF(N107="snížená",J107,0)</f>
        <v>0</v>
      </c>
      <c r="BG107" s="241">
        <f>IF(N107="zákl. přenesená",J107,0)</f>
        <v>0</v>
      </c>
      <c r="BH107" s="241">
        <f>IF(N107="sníž. přenesená",J107,0)</f>
        <v>0</v>
      </c>
      <c r="BI107" s="241">
        <f>IF(N107="nulová",J107,0)</f>
        <v>0</v>
      </c>
      <c r="BJ107" s="18" t="s">
        <v>82</v>
      </c>
      <c r="BK107" s="241">
        <f>ROUND(I107*H107,2)</f>
        <v>0</v>
      </c>
      <c r="BL107" s="18" t="s">
        <v>243</v>
      </c>
      <c r="BM107" s="240" t="s">
        <v>2541</v>
      </c>
    </row>
    <row r="108" s="2" customFormat="1" ht="24" customHeight="1">
      <c r="A108" s="39"/>
      <c r="B108" s="40"/>
      <c r="C108" s="229" t="s">
        <v>219</v>
      </c>
      <c r="D108" s="229" t="s">
        <v>162</v>
      </c>
      <c r="E108" s="230" t="s">
        <v>2542</v>
      </c>
      <c r="F108" s="231" t="s">
        <v>2543</v>
      </c>
      <c r="G108" s="232" t="s">
        <v>2528</v>
      </c>
      <c r="H108" s="233">
        <v>1</v>
      </c>
      <c r="I108" s="234"/>
      <c r="J108" s="235">
        <f>ROUND(I108*H108,2)</f>
        <v>0</v>
      </c>
      <c r="K108" s="231" t="s">
        <v>19</v>
      </c>
      <c r="L108" s="45"/>
      <c r="M108" s="236" t="s">
        <v>19</v>
      </c>
      <c r="N108" s="237" t="s">
        <v>46</v>
      </c>
      <c r="O108" s="85"/>
      <c r="P108" s="238">
        <f>O108*H108</f>
        <v>0</v>
      </c>
      <c r="Q108" s="238">
        <v>0</v>
      </c>
      <c r="R108" s="238">
        <f>Q108*H108</f>
        <v>0</v>
      </c>
      <c r="S108" s="238">
        <v>0</v>
      </c>
      <c r="T108" s="239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40" t="s">
        <v>243</v>
      </c>
      <c r="AT108" s="240" t="s">
        <v>162</v>
      </c>
      <c r="AU108" s="240" t="s">
        <v>84</v>
      </c>
      <c r="AY108" s="18" t="s">
        <v>160</v>
      </c>
      <c r="BE108" s="241">
        <f>IF(N108="základní",J108,0)</f>
        <v>0</v>
      </c>
      <c r="BF108" s="241">
        <f>IF(N108="snížená",J108,0)</f>
        <v>0</v>
      </c>
      <c r="BG108" s="241">
        <f>IF(N108="zákl. přenesená",J108,0)</f>
        <v>0</v>
      </c>
      <c r="BH108" s="241">
        <f>IF(N108="sníž. přenesená",J108,0)</f>
        <v>0</v>
      </c>
      <c r="BI108" s="241">
        <f>IF(N108="nulová",J108,0)</f>
        <v>0</v>
      </c>
      <c r="BJ108" s="18" t="s">
        <v>82</v>
      </c>
      <c r="BK108" s="241">
        <f>ROUND(I108*H108,2)</f>
        <v>0</v>
      </c>
      <c r="BL108" s="18" t="s">
        <v>243</v>
      </c>
      <c r="BM108" s="240" t="s">
        <v>2544</v>
      </c>
    </row>
    <row r="109" s="2" customFormat="1" ht="16.5" customHeight="1">
      <c r="A109" s="39"/>
      <c r="B109" s="40"/>
      <c r="C109" s="229" t="s">
        <v>227</v>
      </c>
      <c r="D109" s="229" t="s">
        <v>162</v>
      </c>
      <c r="E109" s="230" t="s">
        <v>2545</v>
      </c>
      <c r="F109" s="231" t="s">
        <v>2546</v>
      </c>
      <c r="G109" s="232" t="s">
        <v>222</v>
      </c>
      <c r="H109" s="233">
        <v>7</v>
      </c>
      <c r="I109" s="234"/>
      <c r="J109" s="235">
        <f>ROUND(I109*H109,2)</f>
        <v>0</v>
      </c>
      <c r="K109" s="231" t="s">
        <v>19</v>
      </c>
      <c r="L109" s="45"/>
      <c r="M109" s="236" t="s">
        <v>19</v>
      </c>
      <c r="N109" s="237" t="s">
        <v>46</v>
      </c>
      <c r="O109" s="85"/>
      <c r="P109" s="238">
        <f>O109*H109</f>
        <v>0</v>
      </c>
      <c r="Q109" s="238">
        <v>0</v>
      </c>
      <c r="R109" s="238">
        <f>Q109*H109</f>
        <v>0</v>
      </c>
      <c r="S109" s="238">
        <v>0</v>
      </c>
      <c r="T109" s="239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40" t="s">
        <v>243</v>
      </c>
      <c r="AT109" s="240" t="s">
        <v>162</v>
      </c>
      <c r="AU109" s="240" t="s">
        <v>84</v>
      </c>
      <c r="AY109" s="18" t="s">
        <v>160</v>
      </c>
      <c r="BE109" s="241">
        <f>IF(N109="základní",J109,0)</f>
        <v>0</v>
      </c>
      <c r="BF109" s="241">
        <f>IF(N109="snížená",J109,0)</f>
        <v>0</v>
      </c>
      <c r="BG109" s="241">
        <f>IF(N109="zákl. přenesená",J109,0)</f>
        <v>0</v>
      </c>
      <c r="BH109" s="241">
        <f>IF(N109="sníž. přenesená",J109,0)</f>
        <v>0</v>
      </c>
      <c r="BI109" s="241">
        <f>IF(N109="nulová",J109,0)</f>
        <v>0</v>
      </c>
      <c r="BJ109" s="18" t="s">
        <v>82</v>
      </c>
      <c r="BK109" s="241">
        <f>ROUND(I109*H109,2)</f>
        <v>0</v>
      </c>
      <c r="BL109" s="18" t="s">
        <v>243</v>
      </c>
      <c r="BM109" s="240" t="s">
        <v>2547</v>
      </c>
    </row>
    <row r="110" s="2" customFormat="1" ht="24" customHeight="1">
      <c r="A110" s="39"/>
      <c r="B110" s="40"/>
      <c r="C110" s="229" t="s">
        <v>233</v>
      </c>
      <c r="D110" s="229" t="s">
        <v>162</v>
      </c>
      <c r="E110" s="230" t="s">
        <v>2548</v>
      </c>
      <c r="F110" s="231" t="s">
        <v>2549</v>
      </c>
      <c r="G110" s="232" t="s">
        <v>222</v>
      </c>
      <c r="H110" s="233">
        <v>2</v>
      </c>
      <c r="I110" s="234"/>
      <c r="J110" s="235">
        <f>ROUND(I110*H110,2)</f>
        <v>0</v>
      </c>
      <c r="K110" s="231" t="s">
        <v>19</v>
      </c>
      <c r="L110" s="45"/>
      <c r="M110" s="236" t="s">
        <v>19</v>
      </c>
      <c r="N110" s="237" t="s">
        <v>46</v>
      </c>
      <c r="O110" s="85"/>
      <c r="P110" s="238">
        <f>O110*H110</f>
        <v>0</v>
      </c>
      <c r="Q110" s="238">
        <v>0</v>
      </c>
      <c r="R110" s="238">
        <f>Q110*H110</f>
        <v>0</v>
      </c>
      <c r="S110" s="238">
        <v>0</v>
      </c>
      <c r="T110" s="239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40" t="s">
        <v>243</v>
      </c>
      <c r="AT110" s="240" t="s">
        <v>162</v>
      </c>
      <c r="AU110" s="240" t="s">
        <v>84</v>
      </c>
      <c r="AY110" s="18" t="s">
        <v>160</v>
      </c>
      <c r="BE110" s="241">
        <f>IF(N110="základní",J110,0)</f>
        <v>0</v>
      </c>
      <c r="BF110" s="241">
        <f>IF(N110="snížená",J110,0)</f>
        <v>0</v>
      </c>
      <c r="BG110" s="241">
        <f>IF(N110="zákl. přenesená",J110,0)</f>
        <v>0</v>
      </c>
      <c r="BH110" s="241">
        <f>IF(N110="sníž. přenesená",J110,0)</f>
        <v>0</v>
      </c>
      <c r="BI110" s="241">
        <f>IF(N110="nulová",J110,0)</f>
        <v>0</v>
      </c>
      <c r="BJ110" s="18" t="s">
        <v>82</v>
      </c>
      <c r="BK110" s="241">
        <f>ROUND(I110*H110,2)</f>
        <v>0</v>
      </c>
      <c r="BL110" s="18" t="s">
        <v>243</v>
      </c>
      <c r="BM110" s="240" t="s">
        <v>2550</v>
      </c>
    </row>
    <row r="111" s="12" customFormat="1" ht="22.8" customHeight="1">
      <c r="A111" s="12"/>
      <c r="B111" s="213"/>
      <c r="C111" s="214"/>
      <c r="D111" s="215" t="s">
        <v>74</v>
      </c>
      <c r="E111" s="227" t="s">
        <v>92</v>
      </c>
      <c r="F111" s="227" t="s">
        <v>2551</v>
      </c>
      <c r="G111" s="214"/>
      <c r="H111" s="214"/>
      <c r="I111" s="217"/>
      <c r="J111" s="228">
        <f>BK111</f>
        <v>0</v>
      </c>
      <c r="K111" s="214"/>
      <c r="L111" s="219"/>
      <c r="M111" s="220"/>
      <c r="N111" s="221"/>
      <c r="O111" s="221"/>
      <c r="P111" s="222">
        <f>SUM(P112:P116)</f>
        <v>0</v>
      </c>
      <c r="Q111" s="221"/>
      <c r="R111" s="222">
        <f>SUM(R112:R116)</f>
        <v>0</v>
      </c>
      <c r="S111" s="221"/>
      <c r="T111" s="223">
        <f>SUM(T112:T116)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24" t="s">
        <v>82</v>
      </c>
      <c r="AT111" s="225" t="s">
        <v>74</v>
      </c>
      <c r="AU111" s="225" t="s">
        <v>82</v>
      </c>
      <c r="AY111" s="224" t="s">
        <v>160</v>
      </c>
      <c r="BK111" s="226">
        <f>SUM(BK112:BK116)</f>
        <v>0</v>
      </c>
    </row>
    <row r="112" s="2" customFormat="1" ht="16.5" customHeight="1">
      <c r="A112" s="39"/>
      <c r="B112" s="40"/>
      <c r="C112" s="229" t="s">
        <v>8</v>
      </c>
      <c r="D112" s="229" t="s">
        <v>162</v>
      </c>
      <c r="E112" s="230" t="s">
        <v>2552</v>
      </c>
      <c r="F112" s="231" t="s">
        <v>2553</v>
      </c>
      <c r="G112" s="232" t="s">
        <v>898</v>
      </c>
      <c r="H112" s="233">
        <v>1</v>
      </c>
      <c r="I112" s="234"/>
      <c r="J112" s="235">
        <f>ROUND(I112*H112,2)</f>
        <v>0</v>
      </c>
      <c r="K112" s="231" t="s">
        <v>19</v>
      </c>
      <c r="L112" s="45"/>
      <c r="M112" s="236" t="s">
        <v>19</v>
      </c>
      <c r="N112" s="237" t="s">
        <v>46</v>
      </c>
      <c r="O112" s="85"/>
      <c r="P112" s="238">
        <f>O112*H112</f>
        <v>0</v>
      </c>
      <c r="Q112" s="238">
        <v>0</v>
      </c>
      <c r="R112" s="238">
        <f>Q112*H112</f>
        <v>0</v>
      </c>
      <c r="S112" s="238">
        <v>0</v>
      </c>
      <c r="T112" s="239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40" t="s">
        <v>243</v>
      </c>
      <c r="AT112" s="240" t="s">
        <v>162</v>
      </c>
      <c r="AU112" s="240" t="s">
        <v>84</v>
      </c>
      <c r="AY112" s="18" t="s">
        <v>160</v>
      </c>
      <c r="BE112" s="241">
        <f>IF(N112="základní",J112,0)</f>
        <v>0</v>
      </c>
      <c r="BF112" s="241">
        <f>IF(N112="snížená",J112,0)</f>
        <v>0</v>
      </c>
      <c r="BG112" s="241">
        <f>IF(N112="zákl. přenesená",J112,0)</f>
        <v>0</v>
      </c>
      <c r="BH112" s="241">
        <f>IF(N112="sníž. přenesená",J112,0)</f>
        <v>0</v>
      </c>
      <c r="BI112" s="241">
        <f>IF(N112="nulová",J112,0)</f>
        <v>0</v>
      </c>
      <c r="BJ112" s="18" t="s">
        <v>82</v>
      </c>
      <c r="BK112" s="241">
        <f>ROUND(I112*H112,2)</f>
        <v>0</v>
      </c>
      <c r="BL112" s="18" t="s">
        <v>243</v>
      </c>
      <c r="BM112" s="240" t="s">
        <v>2554</v>
      </c>
    </row>
    <row r="113" s="2" customFormat="1" ht="16.5" customHeight="1">
      <c r="A113" s="39"/>
      <c r="B113" s="40"/>
      <c r="C113" s="229" t="s">
        <v>243</v>
      </c>
      <c r="D113" s="229" t="s">
        <v>162</v>
      </c>
      <c r="E113" s="230" t="s">
        <v>2555</v>
      </c>
      <c r="F113" s="231" t="s">
        <v>2556</v>
      </c>
      <c r="G113" s="232" t="s">
        <v>898</v>
      </c>
      <c r="H113" s="233">
        <v>1</v>
      </c>
      <c r="I113" s="234"/>
      <c r="J113" s="235">
        <f>ROUND(I113*H113,2)</f>
        <v>0</v>
      </c>
      <c r="K113" s="231" t="s">
        <v>19</v>
      </c>
      <c r="L113" s="45"/>
      <c r="M113" s="236" t="s">
        <v>19</v>
      </c>
      <c r="N113" s="237" t="s">
        <v>46</v>
      </c>
      <c r="O113" s="85"/>
      <c r="P113" s="238">
        <f>O113*H113</f>
        <v>0</v>
      </c>
      <c r="Q113" s="238">
        <v>0</v>
      </c>
      <c r="R113" s="238">
        <f>Q113*H113</f>
        <v>0</v>
      </c>
      <c r="S113" s="238">
        <v>0</v>
      </c>
      <c r="T113" s="239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40" t="s">
        <v>243</v>
      </c>
      <c r="AT113" s="240" t="s">
        <v>162</v>
      </c>
      <c r="AU113" s="240" t="s">
        <v>84</v>
      </c>
      <c r="AY113" s="18" t="s">
        <v>160</v>
      </c>
      <c r="BE113" s="241">
        <f>IF(N113="základní",J113,0)</f>
        <v>0</v>
      </c>
      <c r="BF113" s="241">
        <f>IF(N113="snížená",J113,0)</f>
        <v>0</v>
      </c>
      <c r="BG113" s="241">
        <f>IF(N113="zákl. přenesená",J113,0)</f>
        <v>0</v>
      </c>
      <c r="BH113" s="241">
        <f>IF(N113="sníž. přenesená",J113,0)</f>
        <v>0</v>
      </c>
      <c r="BI113" s="241">
        <f>IF(N113="nulová",J113,0)</f>
        <v>0</v>
      </c>
      <c r="BJ113" s="18" t="s">
        <v>82</v>
      </c>
      <c r="BK113" s="241">
        <f>ROUND(I113*H113,2)</f>
        <v>0</v>
      </c>
      <c r="BL113" s="18" t="s">
        <v>243</v>
      </c>
      <c r="BM113" s="240" t="s">
        <v>2557</v>
      </c>
    </row>
    <row r="114" s="2" customFormat="1" ht="16.5" customHeight="1">
      <c r="A114" s="39"/>
      <c r="B114" s="40"/>
      <c r="C114" s="229" t="s">
        <v>253</v>
      </c>
      <c r="D114" s="229" t="s">
        <v>162</v>
      </c>
      <c r="E114" s="230" t="s">
        <v>2558</v>
      </c>
      <c r="F114" s="231" t="s">
        <v>2559</v>
      </c>
      <c r="G114" s="232" t="s">
        <v>898</v>
      </c>
      <c r="H114" s="233">
        <v>1</v>
      </c>
      <c r="I114" s="234"/>
      <c r="J114" s="235">
        <f>ROUND(I114*H114,2)</f>
        <v>0</v>
      </c>
      <c r="K114" s="231" t="s">
        <v>19</v>
      </c>
      <c r="L114" s="45"/>
      <c r="M114" s="236" t="s">
        <v>19</v>
      </c>
      <c r="N114" s="237" t="s">
        <v>46</v>
      </c>
      <c r="O114" s="85"/>
      <c r="P114" s="238">
        <f>O114*H114</f>
        <v>0</v>
      </c>
      <c r="Q114" s="238">
        <v>0</v>
      </c>
      <c r="R114" s="238">
        <f>Q114*H114</f>
        <v>0</v>
      </c>
      <c r="S114" s="238">
        <v>0</v>
      </c>
      <c r="T114" s="239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40" t="s">
        <v>243</v>
      </c>
      <c r="AT114" s="240" t="s">
        <v>162</v>
      </c>
      <c r="AU114" s="240" t="s">
        <v>84</v>
      </c>
      <c r="AY114" s="18" t="s">
        <v>160</v>
      </c>
      <c r="BE114" s="241">
        <f>IF(N114="základní",J114,0)</f>
        <v>0</v>
      </c>
      <c r="BF114" s="241">
        <f>IF(N114="snížená",J114,0)</f>
        <v>0</v>
      </c>
      <c r="BG114" s="241">
        <f>IF(N114="zákl. přenesená",J114,0)</f>
        <v>0</v>
      </c>
      <c r="BH114" s="241">
        <f>IF(N114="sníž. přenesená",J114,0)</f>
        <v>0</v>
      </c>
      <c r="BI114" s="241">
        <f>IF(N114="nulová",J114,0)</f>
        <v>0</v>
      </c>
      <c r="BJ114" s="18" t="s">
        <v>82</v>
      </c>
      <c r="BK114" s="241">
        <f>ROUND(I114*H114,2)</f>
        <v>0</v>
      </c>
      <c r="BL114" s="18" t="s">
        <v>243</v>
      </c>
      <c r="BM114" s="240" t="s">
        <v>2560</v>
      </c>
    </row>
    <row r="115" s="2" customFormat="1" ht="16.5" customHeight="1">
      <c r="A115" s="39"/>
      <c r="B115" s="40"/>
      <c r="C115" s="229" t="s">
        <v>258</v>
      </c>
      <c r="D115" s="229" t="s">
        <v>162</v>
      </c>
      <c r="E115" s="230" t="s">
        <v>2561</v>
      </c>
      <c r="F115" s="231" t="s">
        <v>2559</v>
      </c>
      <c r="G115" s="232" t="s">
        <v>898</v>
      </c>
      <c r="H115" s="233">
        <v>1</v>
      </c>
      <c r="I115" s="234"/>
      <c r="J115" s="235">
        <f>ROUND(I115*H115,2)</f>
        <v>0</v>
      </c>
      <c r="K115" s="231" t="s">
        <v>19</v>
      </c>
      <c r="L115" s="45"/>
      <c r="M115" s="236" t="s">
        <v>19</v>
      </c>
      <c r="N115" s="237" t="s">
        <v>46</v>
      </c>
      <c r="O115" s="85"/>
      <c r="P115" s="238">
        <f>O115*H115</f>
        <v>0</v>
      </c>
      <c r="Q115" s="238">
        <v>0</v>
      </c>
      <c r="R115" s="238">
        <f>Q115*H115</f>
        <v>0</v>
      </c>
      <c r="S115" s="238">
        <v>0</v>
      </c>
      <c r="T115" s="239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40" t="s">
        <v>243</v>
      </c>
      <c r="AT115" s="240" t="s">
        <v>162</v>
      </c>
      <c r="AU115" s="240" t="s">
        <v>84</v>
      </c>
      <c r="AY115" s="18" t="s">
        <v>160</v>
      </c>
      <c r="BE115" s="241">
        <f>IF(N115="základní",J115,0)</f>
        <v>0</v>
      </c>
      <c r="BF115" s="241">
        <f>IF(N115="snížená",J115,0)</f>
        <v>0</v>
      </c>
      <c r="BG115" s="241">
        <f>IF(N115="zákl. přenesená",J115,0)</f>
        <v>0</v>
      </c>
      <c r="BH115" s="241">
        <f>IF(N115="sníž. přenesená",J115,0)</f>
        <v>0</v>
      </c>
      <c r="BI115" s="241">
        <f>IF(N115="nulová",J115,0)</f>
        <v>0</v>
      </c>
      <c r="BJ115" s="18" t="s">
        <v>82</v>
      </c>
      <c r="BK115" s="241">
        <f>ROUND(I115*H115,2)</f>
        <v>0</v>
      </c>
      <c r="BL115" s="18" t="s">
        <v>243</v>
      </c>
      <c r="BM115" s="240" t="s">
        <v>2562</v>
      </c>
    </row>
    <row r="116" s="2" customFormat="1" ht="16.5" customHeight="1">
      <c r="A116" s="39"/>
      <c r="B116" s="40"/>
      <c r="C116" s="229" t="s">
        <v>263</v>
      </c>
      <c r="D116" s="229" t="s">
        <v>162</v>
      </c>
      <c r="E116" s="230" t="s">
        <v>2563</v>
      </c>
      <c r="F116" s="231" t="s">
        <v>2559</v>
      </c>
      <c r="G116" s="232" t="s">
        <v>898</v>
      </c>
      <c r="H116" s="233">
        <v>1</v>
      </c>
      <c r="I116" s="234"/>
      <c r="J116" s="235">
        <f>ROUND(I116*H116,2)</f>
        <v>0</v>
      </c>
      <c r="K116" s="231" t="s">
        <v>19</v>
      </c>
      <c r="L116" s="45"/>
      <c r="M116" s="288" t="s">
        <v>19</v>
      </c>
      <c r="N116" s="289" t="s">
        <v>46</v>
      </c>
      <c r="O116" s="290"/>
      <c r="P116" s="291">
        <f>O116*H116</f>
        <v>0</v>
      </c>
      <c r="Q116" s="291">
        <v>0</v>
      </c>
      <c r="R116" s="291">
        <f>Q116*H116</f>
        <v>0</v>
      </c>
      <c r="S116" s="291">
        <v>0</v>
      </c>
      <c r="T116" s="292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40" t="s">
        <v>243</v>
      </c>
      <c r="AT116" s="240" t="s">
        <v>162</v>
      </c>
      <c r="AU116" s="240" t="s">
        <v>84</v>
      </c>
      <c r="AY116" s="18" t="s">
        <v>160</v>
      </c>
      <c r="BE116" s="241">
        <f>IF(N116="základní",J116,0)</f>
        <v>0</v>
      </c>
      <c r="BF116" s="241">
        <f>IF(N116="snížená",J116,0)</f>
        <v>0</v>
      </c>
      <c r="BG116" s="241">
        <f>IF(N116="zákl. přenesená",J116,0)</f>
        <v>0</v>
      </c>
      <c r="BH116" s="241">
        <f>IF(N116="sníž. přenesená",J116,0)</f>
        <v>0</v>
      </c>
      <c r="BI116" s="241">
        <f>IF(N116="nulová",J116,0)</f>
        <v>0</v>
      </c>
      <c r="BJ116" s="18" t="s">
        <v>82</v>
      </c>
      <c r="BK116" s="241">
        <f>ROUND(I116*H116,2)</f>
        <v>0</v>
      </c>
      <c r="BL116" s="18" t="s">
        <v>243</v>
      </c>
      <c r="BM116" s="240" t="s">
        <v>2564</v>
      </c>
    </row>
    <row r="117" s="2" customFormat="1" ht="6.96" customHeight="1">
      <c r="A117" s="39"/>
      <c r="B117" s="60"/>
      <c r="C117" s="61"/>
      <c r="D117" s="61"/>
      <c r="E117" s="61"/>
      <c r="F117" s="61"/>
      <c r="G117" s="61"/>
      <c r="H117" s="61"/>
      <c r="I117" s="177"/>
      <c r="J117" s="61"/>
      <c r="K117" s="61"/>
      <c r="L117" s="45"/>
      <c r="M117" s="39"/>
      <c r="O117" s="39"/>
      <c r="P117" s="39"/>
      <c r="Q117" s="39"/>
      <c r="R117" s="39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</sheetData>
  <sheetProtection sheet="1" autoFilter="0" formatColumns="0" formatRows="0" objects="1" scenarios="1" spinCount="100000" saltValue="6R3wBON3gp64tVJKBOurKWwHpT0fx+0gvV9FjiIRwrRjcLUXINSsZotKjk5VI3FTEXpeZGv/cIpflPzTgOZkrQ==" hashValue="nX1g/sVeRuhOmUS/CJ0zpxVHBce7YeBtNQKNHMleWX9wOdvO4udBjS3AmX0ke8jo7mnW4yusdxwYHgadicUaLw==" algorithmName="SHA-512" password="CC35"/>
  <autoFilter ref="C93:K116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0:H80"/>
    <mergeCell ref="E84:H84"/>
    <mergeCell ref="E82:H82"/>
    <mergeCell ref="E86:H8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40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105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21"/>
      <c r="AT3" s="18" t="s">
        <v>84</v>
      </c>
    </row>
    <row r="4" s="1" customFormat="1" ht="24.96" customHeight="1">
      <c r="B4" s="21"/>
      <c r="D4" s="144" t="s">
        <v>113</v>
      </c>
      <c r="I4" s="140"/>
      <c r="L4" s="21"/>
      <c r="M4" s="145" t="s">
        <v>10</v>
      </c>
      <c r="AT4" s="18" t="s">
        <v>4</v>
      </c>
    </row>
    <row r="5" s="1" customFormat="1" ht="6.96" customHeight="1">
      <c r="B5" s="21"/>
      <c r="I5" s="140"/>
      <c r="L5" s="21"/>
    </row>
    <row r="6" s="1" customFormat="1" ht="12" customHeight="1">
      <c r="B6" s="21"/>
      <c r="D6" s="146" t="s">
        <v>16</v>
      </c>
      <c r="I6" s="140"/>
      <c r="L6" s="21"/>
    </row>
    <row r="7" s="1" customFormat="1" ht="16.5" customHeight="1">
      <c r="B7" s="21"/>
      <c r="E7" s="147" t="str">
        <f>'Rekapitulace stavby'!K6</f>
        <v>Ivanovice na Hané ON - oprava</v>
      </c>
      <c r="F7" s="146"/>
      <c r="G7" s="146"/>
      <c r="H7" s="146"/>
      <c r="I7" s="140"/>
      <c r="L7" s="21"/>
    </row>
    <row r="8">
      <c r="B8" s="21"/>
      <c r="D8" s="146" t="s">
        <v>114</v>
      </c>
      <c r="L8" s="21"/>
    </row>
    <row r="9" s="1" customFormat="1" ht="16.5" customHeight="1">
      <c r="B9" s="21"/>
      <c r="E9" s="147" t="s">
        <v>115</v>
      </c>
      <c r="F9" s="1"/>
      <c r="G9" s="1"/>
      <c r="H9" s="1"/>
      <c r="I9" s="140"/>
      <c r="L9" s="21"/>
    </row>
    <row r="10" s="1" customFormat="1" ht="12" customHeight="1">
      <c r="B10" s="21"/>
      <c r="D10" s="146" t="s">
        <v>116</v>
      </c>
      <c r="I10" s="140"/>
      <c r="L10" s="21"/>
    </row>
    <row r="11" s="2" customFormat="1" ht="16.5" customHeight="1">
      <c r="A11" s="39"/>
      <c r="B11" s="45"/>
      <c r="C11" s="39"/>
      <c r="D11" s="39"/>
      <c r="E11" s="148" t="s">
        <v>117</v>
      </c>
      <c r="F11" s="39"/>
      <c r="G11" s="39"/>
      <c r="H11" s="39"/>
      <c r="I11" s="149"/>
      <c r="J11" s="39"/>
      <c r="K11" s="39"/>
      <c r="L11" s="15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6" t="s">
        <v>118</v>
      </c>
      <c r="E12" s="39"/>
      <c r="F12" s="39"/>
      <c r="G12" s="39"/>
      <c r="H12" s="39"/>
      <c r="I12" s="149"/>
      <c r="J12" s="39"/>
      <c r="K12" s="39"/>
      <c r="L12" s="15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1" t="s">
        <v>2565</v>
      </c>
      <c r="F13" s="39"/>
      <c r="G13" s="39"/>
      <c r="H13" s="39"/>
      <c r="I13" s="149"/>
      <c r="J13" s="39"/>
      <c r="K13" s="39"/>
      <c r="L13" s="15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149"/>
      <c r="J14" s="39"/>
      <c r="K14" s="39"/>
      <c r="L14" s="15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6" t="s">
        <v>18</v>
      </c>
      <c r="E15" s="39"/>
      <c r="F15" s="134" t="s">
        <v>19</v>
      </c>
      <c r="G15" s="39"/>
      <c r="H15" s="39"/>
      <c r="I15" s="152" t="s">
        <v>20</v>
      </c>
      <c r="J15" s="134" t="s">
        <v>19</v>
      </c>
      <c r="K15" s="39"/>
      <c r="L15" s="15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6" t="s">
        <v>21</v>
      </c>
      <c r="E16" s="39"/>
      <c r="F16" s="134" t="s">
        <v>22</v>
      </c>
      <c r="G16" s="39"/>
      <c r="H16" s="39"/>
      <c r="I16" s="152" t="s">
        <v>23</v>
      </c>
      <c r="J16" s="153" t="str">
        <f>'Rekapitulace stavby'!AN8</f>
        <v>4. 7. 2019</v>
      </c>
      <c r="K16" s="39"/>
      <c r="L16" s="15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149"/>
      <c r="J17" s="39"/>
      <c r="K17" s="39"/>
      <c r="L17" s="15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6" t="s">
        <v>25</v>
      </c>
      <c r="E18" s="39"/>
      <c r="F18" s="39"/>
      <c r="G18" s="39"/>
      <c r="H18" s="39"/>
      <c r="I18" s="152" t="s">
        <v>26</v>
      </c>
      <c r="J18" s="134" t="s">
        <v>27</v>
      </c>
      <c r="K18" s="39"/>
      <c r="L18" s="15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">
        <v>28</v>
      </c>
      <c r="F19" s="39"/>
      <c r="G19" s="39"/>
      <c r="H19" s="39"/>
      <c r="I19" s="152" t="s">
        <v>29</v>
      </c>
      <c r="J19" s="134" t="s">
        <v>30</v>
      </c>
      <c r="K19" s="39"/>
      <c r="L19" s="15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149"/>
      <c r="J20" s="39"/>
      <c r="K20" s="39"/>
      <c r="L20" s="15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6" t="s">
        <v>31</v>
      </c>
      <c r="E21" s="39"/>
      <c r="F21" s="39"/>
      <c r="G21" s="39"/>
      <c r="H21" s="39"/>
      <c r="I21" s="152" t="s">
        <v>26</v>
      </c>
      <c r="J21" s="34" t="str">
        <f>'Rekapitulace stavby'!AN13</f>
        <v>Vyplň údaj</v>
      </c>
      <c r="K21" s="39"/>
      <c r="L21" s="15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4"/>
      <c r="G22" s="134"/>
      <c r="H22" s="134"/>
      <c r="I22" s="152" t="s">
        <v>29</v>
      </c>
      <c r="J22" s="34" t="str">
        <f>'Rekapitulace stavby'!AN14</f>
        <v>Vyplň údaj</v>
      </c>
      <c r="K22" s="39"/>
      <c r="L22" s="15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149"/>
      <c r="J23" s="39"/>
      <c r="K23" s="39"/>
      <c r="L23" s="15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6" t="s">
        <v>33</v>
      </c>
      <c r="E24" s="39"/>
      <c r="F24" s="39"/>
      <c r="G24" s="39"/>
      <c r="H24" s="39"/>
      <c r="I24" s="152" t="s">
        <v>26</v>
      </c>
      <c r="J24" s="134" t="s">
        <v>34</v>
      </c>
      <c r="K24" s="39"/>
      <c r="L24" s="15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4" t="s">
        <v>35</v>
      </c>
      <c r="F25" s="39"/>
      <c r="G25" s="39"/>
      <c r="H25" s="39"/>
      <c r="I25" s="152" t="s">
        <v>29</v>
      </c>
      <c r="J25" s="134" t="s">
        <v>36</v>
      </c>
      <c r="K25" s="39"/>
      <c r="L25" s="15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149"/>
      <c r="J26" s="39"/>
      <c r="K26" s="39"/>
      <c r="L26" s="15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6" t="s">
        <v>38</v>
      </c>
      <c r="E27" s="39"/>
      <c r="F27" s="39"/>
      <c r="G27" s="39"/>
      <c r="H27" s="39"/>
      <c r="I27" s="152" t="s">
        <v>26</v>
      </c>
      <c r="J27" s="134" t="str">
        <f>IF('Rekapitulace stavby'!AN19="","",'Rekapitulace stavby'!AN19)</f>
        <v/>
      </c>
      <c r="K27" s="39"/>
      <c r="L27" s="150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4" t="str">
        <f>IF('Rekapitulace stavby'!E20="","",'Rekapitulace stavby'!E20)</f>
        <v xml:space="preserve"> </v>
      </c>
      <c r="F28" s="39"/>
      <c r="G28" s="39"/>
      <c r="H28" s="39"/>
      <c r="I28" s="152" t="s">
        <v>29</v>
      </c>
      <c r="J28" s="134" t="str">
        <f>IF('Rekapitulace stavby'!AN20="","",'Rekapitulace stavby'!AN20)</f>
        <v/>
      </c>
      <c r="K28" s="39"/>
      <c r="L28" s="15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149"/>
      <c r="J29" s="39"/>
      <c r="K29" s="39"/>
      <c r="L29" s="15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6" t="s">
        <v>39</v>
      </c>
      <c r="E30" s="39"/>
      <c r="F30" s="39"/>
      <c r="G30" s="39"/>
      <c r="H30" s="39"/>
      <c r="I30" s="149"/>
      <c r="J30" s="39"/>
      <c r="K30" s="39"/>
      <c r="L30" s="15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89.25" customHeight="1">
      <c r="A31" s="154"/>
      <c r="B31" s="155"/>
      <c r="C31" s="154"/>
      <c r="D31" s="154"/>
      <c r="E31" s="156" t="s">
        <v>40</v>
      </c>
      <c r="F31" s="156"/>
      <c r="G31" s="156"/>
      <c r="H31" s="156"/>
      <c r="I31" s="157"/>
      <c r="J31" s="154"/>
      <c r="K31" s="154"/>
      <c r="L31" s="158"/>
      <c r="S31" s="154"/>
      <c r="T31" s="154"/>
      <c r="U31" s="154"/>
      <c r="V31" s="154"/>
      <c r="W31" s="154"/>
      <c r="X31" s="154"/>
      <c r="Y31" s="154"/>
      <c r="Z31" s="154"/>
      <c r="AA31" s="154"/>
      <c r="AB31" s="154"/>
      <c r="AC31" s="154"/>
      <c r="AD31" s="154"/>
      <c r="AE31" s="154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149"/>
      <c r="J32" s="39"/>
      <c r="K32" s="39"/>
      <c r="L32" s="15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60"/>
      <c r="J33" s="159"/>
      <c r="K33" s="159"/>
      <c r="L33" s="15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1" t="s">
        <v>41</v>
      </c>
      <c r="E34" s="39"/>
      <c r="F34" s="39"/>
      <c r="G34" s="39"/>
      <c r="H34" s="39"/>
      <c r="I34" s="149"/>
      <c r="J34" s="162">
        <f>ROUND(J97, 2)</f>
        <v>0</v>
      </c>
      <c r="K34" s="39"/>
      <c r="L34" s="15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9"/>
      <c r="E35" s="159"/>
      <c r="F35" s="159"/>
      <c r="G35" s="159"/>
      <c r="H35" s="159"/>
      <c r="I35" s="160"/>
      <c r="J35" s="159"/>
      <c r="K35" s="159"/>
      <c r="L35" s="15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3" t="s">
        <v>43</v>
      </c>
      <c r="G36" s="39"/>
      <c r="H36" s="39"/>
      <c r="I36" s="164" t="s">
        <v>42</v>
      </c>
      <c r="J36" s="163" t="s">
        <v>44</v>
      </c>
      <c r="K36" s="39"/>
      <c r="L36" s="15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48" t="s">
        <v>45</v>
      </c>
      <c r="E37" s="146" t="s">
        <v>46</v>
      </c>
      <c r="F37" s="165">
        <f>ROUND((SUM(BE97:BE129)),  2)</f>
        <v>0</v>
      </c>
      <c r="G37" s="39"/>
      <c r="H37" s="39"/>
      <c r="I37" s="166">
        <v>0.20999999999999999</v>
      </c>
      <c r="J37" s="165">
        <f>ROUND(((SUM(BE97:BE129))*I37),  2)</f>
        <v>0</v>
      </c>
      <c r="K37" s="39"/>
      <c r="L37" s="15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6" t="s">
        <v>47</v>
      </c>
      <c r="F38" s="165">
        <f>ROUND((SUM(BF97:BF129)),  2)</f>
        <v>0</v>
      </c>
      <c r="G38" s="39"/>
      <c r="H38" s="39"/>
      <c r="I38" s="166">
        <v>0.14999999999999999</v>
      </c>
      <c r="J38" s="165">
        <f>ROUND(((SUM(BF97:BF129))*I38),  2)</f>
        <v>0</v>
      </c>
      <c r="K38" s="39"/>
      <c r="L38" s="15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6" t="s">
        <v>48</v>
      </c>
      <c r="F39" s="165">
        <f>ROUND((SUM(BG97:BG129)),  2)</f>
        <v>0</v>
      </c>
      <c r="G39" s="39"/>
      <c r="H39" s="39"/>
      <c r="I39" s="166">
        <v>0.20999999999999999</v>
      </c>
      <c r="J39" s="165">
        <f>0</f>
        <v>0</v>
      </c>
      <c r="K39" s="39"/>
      <c r="L39" s="15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6" t="s">
        <v>49</v>
      </c>
      <c r="F40" s="165">
        <f>ROUND((SUM(BH97:BH129)),  2)</f>
        <v>0</v>
      </c>
      <c r="G40" s="39"/>
      <c r="H40" s="39"/>
      <c r="I40" s="166">
        <v>0.14999999999999999</v>
      </c>
      <c r="J40" s="165">
        <f>0</f>
        <v>0</v>
      </c>
      <c r="K40" s="39"/>
      <c r="L40" s="15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6" t="s">
        <v>50</v>
      </c>
      <c r="F41" s="165">
        <f>ROUND((SUM(BI97:BI129)),  2)</f>
        <v>0</v>
      </c>
      <c r="G41" s="39"/>
      <c r="H41" s="39"/>
      <c r="I41" s="166">
        <v>0</v>
      </c>
      <c r="J41" s="165">
        <f>0</f>
        <v>0</v>
      </c>
      <c r="K41" s="39"/>
      <c r="L41" s="150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149"/>
      <c r="J42" s="39"/>
      <c r="K42" s="39"/>
      <c r="L42" s="150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7"/>
      <c r="D43" s="168" t="s">
        <v>51</v>
      </c>
      <c r="E43" s="169"/>
      <c r="F43" s="169"/>
      <c r="G43" s="170" t="s">
        <v>52</v>
      </c>
      <c r="H43" s="171" t="s">
        <v>53</v>
      </c>
      <c r="I43" s="172"/>
      <c r="J43" s="173">
        <f>SUM(J34:J41)</f>
        <v>0</v>
      </c>
      <c r="K43" s="174"/>
      <c r="L43" s="150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75"/>
      <c r="C44" s="176"/>
      <c r="D44" s="176"/>
      <c r="E44" s="176"/>
      <c r="F44" s="176"/>
      <c r="G44" s="176"/>
      <c r="H44" s="176"/>
      <c r="I44" s="177"/>
      <c r="J44" s="176"/>
      <c r="K44" s="176"/>
      <c r="L44" s="150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78"/>
      <c r="C48" s="179"/>
      <c r="D48" s="179"/>
      <c r="E48" s="179"/>
      <c r="F48" s="179"/>
      <c r="G48" s="179"/>
      <c r="H48" s="179"/>
      <c r="I48" s="180"/>
      <c r="J48" s="179"/>
      <c r="K48" s="179"/>
      <c r="L48" s="150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120</v>
      </c>
      <c r="D49" s="41"/>
      <c r="E49" s="41"/>
      <c r="F49" s="41"/>
      <c r="G49" s="41"/>
      <c r="H49" s="41"/>
      <c r="I49" s="149"/>
      <c r="J49" s="41"/>
      <c r="K49" s="41"/>
      <c r="L49" s="150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149"/>
      <c r="J50" s="41"/>
      <c r="K50" s="41"/>
      <c r="L50" s="150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149"/>
      <c r="J51" s="41"/>
      <c r="K51" s="41"/>
      <c r="L51" s="150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181" t="str">
        <f>E7</f>
        <v>Ivanovice na Hané ON - oprava</v>
      </c>
      <c r="F52" s="33"/>
      <c r="G52" s="33"/>
      <c r="H52" s="33"/>
      <c r="I52" s="149"/>
      <c r="J52" s="41"/>
      <c r="K52" s="41"/>
      <c r="L52" s="150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114</v>
      </c>
      <c r="D53" s="23"/>
      <c r="E53" s="23"/>
      <c r="F53" s="23"/>
      <c r="G53" s="23"/>
      <c r="H53" s="23"/>
      <c r="I53" s="140"/>
      <c r="J53" s="23"/>
      <c r="K53" s="23"/>
      <c r="L53" s="21"/>
    </row>
    <row r="54" s="1" customFormat="1" ht="16.5" customHeight="1">
      <c r="B54" s="22"/>
      <c r="C54" s="23"/>
      <c r="D54" s="23"/>
      <c r="E54" s="181" t="s">
        <v>115</v>
      </c>
      <c r="F54" s="23"/>
      <c r="G54" s="23"/>
      <c r="H54" s="23"/>
      <c r="I54" s="140"/>
      <c r="J54" s="23"/>
      <c r="K54" s="23"/>
      <c r="L54" s="21"/>
    </row>
    <row r="55" s="1" customFormat="1" ht="12" customHeight="1">
      <c r="B55" s="22"/>
      <c r="C55" s="33" t="s">
        <v>116</v>
      </c>
      <c r="D55" s="23"/>
      <c r="E55" s="23"/>
      <c r="F55" s="23"/>
      <c r="G55" s="23"/>
      <c r="H55" s="23"/>
      <c r="I55" s="140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182" t="s">
        <v>117</v>
      </c>
      <c r="F56" s="41"/>
      <c r="G56" s="41"/>
      <c r="H56" s="41"/>
      <c r="I56" s="149"/>
      <c r="J56" s="41"/>
      <c r="K56" s="41"/>
      <c r="L56" s="150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118</v>
      </c>
      <c r="D57" s="41"/>
      <c r="E57" s="41"/>
      <c r="F57" s="41"/>
      <c r="G57" s="41"/>
      <c r="H57" s="41"/>
      <c r="I57" s="149"/>
      <c r="J57" s="41"/>
      <c r="K57" s="41"/>
      <c r="L57" s="150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0" t="str">
        <f>E13</f>
        <v>700 - Vytápění</v>
      </c>
      <c r="F58" s="41"/>
      <c r="G58" s="41"/>
      <c r="H58" s="41"/>
      <c r="I58" s="149"/>
      <c r="J58" s="41"/>
      <c r="K58" s="41"/>
      <c r="L58" s="150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149"/>
      <c r="J59" s="41"/>
      <c r="K59" s="41"/>
      <c r="L59" s="150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 xml:space="preserve"> </v>
      </c>
      <c r="G60" s="41"/>
      <c r="H60" s="41"/>
      <c r="I60" s="152" t="s">
        <v>23</v>
      </c>
      <c r="J60" s="73" t="str">
        <f>IF(J16="","",J16)</f>
        <v>4. 7. 2019</v>
      </c>
      <c r="K60" s="41"/>
      <c r="L60" s="150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149"/>
      <c r="J61" s="41"/>
      <c r="K61" s="41"/>
      <c r="L61" s="15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27.9" customHeight="1">
      <c r="A62" s="39"/>
      <c r="B62" s="40"/>
      <c r="C62" s="33" t="s">
        <v>25</v>
      </c>
      <c r="D62" s="41"/>
      <c r="E62" s="41"/>
      <c r="F62" s="28" t="str">
        <f>E19</f>
        <v>SŽDC, s.o., Dlážděná 1003/7, 11000 Praha-N.Město</v>
      </c>
      <c r="G62" s="41"/>
      <c r="H62" s="41"/>
      <c r="I62" s="152" t="s">
        <v>33</v>
      </c>
      <c r="J62" s="37" t="str">
        <f>E25</f>
        <v xml:space="preserve"> DSK PLAN s.r.o., Staňkova 41, Brno</v>
      </c>
      <c r="K62" s="41"/>
      <c r="L62" s="150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31</v>
      </c>
      <c r="D63" s="41"/>
      <c r="E63" s="41"/>
      <c r="F63" s="28" t="str">
        <f>IF(E22="","",E22)</f>
        <v>Vyplň údaj</v>
      </c>
      <c r="G63" s="41"/>
      <c r="H63" s="41"/>
      <c r="I63" s="152" t="s">
        <v>38</v>
      </c>
      <c r="J63" s="37" t="str">
        <f>E28</f>
        <v xml:space="preserve"> </v>
      </c>
      <c r="K63" s="41"/>
      <c r="L63" s="150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149"/>
      <c r="J64" s="41"/>
      <c r="K64" s="41"/>
      <c r="L64" s="150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83" t="s">
        <v>121</v>
      </c>
      <c r="D65" s="184"/>
      <c r="E65" s="184"/>
      <c r="F65" s="184"/>
      <c r="G65" s="184"/>
      <c r="H65" s="184"/>
      <c r="I65" s="185"/>
      <c r="J65" s="186" t="s">
        <v>122</v>
      </c>
      <c r="K65" s="184"/>
      <c r="L65" s="15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149"/>
      <c r="J66" s="41"/>
      <c r="K66" s="41"/>
      <c r="L66" s="150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87" t="s">
        <v>73</v>
      </c>
      <c r="D67" s="41"/>
      <c r="E67" s="41"/>
      <c r="F67" s="41"/>
      <c r="G67" s="41"/>
      <c r="H67" s="41"/>
      <c r="I67" s="149"/>
      <c r="J67" s="103">
        <f>J97</f>
        <v>0</v>
      </c>
      <c r="K67" s="41"/>
      <c r="L67" s="150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123</v>
      </c>
    </row>
    <row r="68" s="9" customFormat="1" ht="24.96" customHeight="1">
      <c r="A68" s="9"/>
      <c r="B68" s="188"/>
      <c r="C68" s="189"/>
      <c r="D68" s="190" t="s">
        <v>133</v>
      </c>
      <c r="E68" s="191"/>
      <c r="F68" s="191"/>
      <c r="G68" s="191"/>
      <c r="H68" s="191"/>
      <c r="I68" s="192"/>
      <c r="J68" s="193">
        <f>J98</f>
        <v>0</v>
      </c>
      <c r="K68" s="189"/>
      <c r="L68" s="194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95"/>
      <c r="C69" s="125"/>
      <c r="D69" s="196" t="s">
        <v>134</v>
      </c>
      <c r="E69" s="197"/>
      <c r="F69" s="197"/>
      <c r="G69" s="197"/>
      <c r="H69" s="197"/>
      <c r="I69" s="198"/>
      <c r="J69" s="199">
        <f>J99</f>
        <v>0</v>
      </c>
      <c r="K69" s="125"/>
      <c r="L69" s="20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95"/>
      <c r="C70" s="125"/>
      <c r="D70" s="196" t="s">
        <v>2566</v>
      </c>
      <c r="E70" s="197"/>
      <c r="F70" s="197"/>
      <c r="G70" s="197"/>
      <c r="H70" s="197"/>
      <c r="I70" s="198"/>
      <c r="J70" s="199">
        <f>J104</f>
        <v>0</v>
      </c>
      <c r="K70" s="125"/>
      <c r="L70" s="20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95"/>
      <c r="C71" s="125"/>
      <c r="D71" s="196" t="s">
        <v>2567</v>
      </c>
      <c r="E71" s="197"/>
      <c r="F71" s="197"/>
      <c r="G71" s="197"/>
      <c r="H71" s="197"/>
      <c r="I71" s="198"/>
      <c r="J71" s="199">
        <f>J111</f>
        <v>0</v>
      </c>
      <c r="K71" s="125"/>
      <c r="L71" s="20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95"/>
      <c r="C72" s="125"/>
      <c r="D72" s="196" t="s">
        <v>2568</v>
      </c>
      <c r="E72" s="197"/>
      <c r="F72" s="197"/>
      <c r="G72" s="197"/>
      <c r="H72" s="197"/>
      <c r="I72" s="198"/>
      <c r="J72" s="199">
        <f>J115</f>
        <v>0</v>
      </c>
      <c r="K72" s="125"/>
      <c r="L72" s="20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95"/>
      <c r="C73" s="125"/>
      <c r="D73" s="196" t="s">
        <v>2569</v>
      </c>
      <c r="E73" s="197"/>
      <c r="F73" s="197"/>
      <c r="G73" s="197"/>
      <c r="H73" s="197"/>
      <c r="I73" s="198"/>
      <c r="J73" s="199">
        <f>J123</f>
        <v>0</v>
      </c>
      <c r="K73" s="125"/>
      <c r="L73" s="20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39"/>
      <c r="B74" s="40"/>
      <c r="C74" s="41"/>
      <c r="D74" s="41"/>
      <c r="E74" s="41"/>
      <c r="F74" s="41"/>
      <c r="G74" s="41"/>
      <c r="H74" s="41"/>
      <c r="I74" s="149"/>
      <c r="J74" s="41"/>
      <c r="K74" s="41"/>
      <c r="L74" s="150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60"/>
      <c r="C75" s="61"/>
      <c r="D75" s="61"/>
      <c r="E75" s="61"/>
      <c r="F75" s="61"/>
      <c r="G75" s="61"/>
      <c r="H75" s="61"/>
      <c r="I75" s="177"/>
      <c r="J75" s="61"/>
      <c r="K75" s="61"/>
      <c r="L75" s="150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9" s="2" customFormat="1" ht="6.96" customHeight="1">
      <c r="A79" s="39"/>
      <c r="B79" s="62"/>
      <c r="C79" s="63"/>
      <c r="D79" s="63"/>
      <c r="E79" s="63"/>
      <c r="F79" s="63"/>
      <c r="G79" s="63"/>
      <c r="H79" s="63"/>
      <c r="I79" s="180"/>
      <c r="J79" s="63"/>
      <c r="K79" s="63"/>
      <c r="L79" s="150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4.96" customHeight="1">
      <c r="A80" s="39"/>
      <c r="B80" s="40"/>
      <c r="C80" s="24" t="s">
        <v>145</v>
      </c>
      <c r="D80" s="41"/>
      <c r="E80" s="41"/>
      <c r="F80" s="41"/>
      <c r="G80" s="41"/>
      <c r="H80" s="41"/>
      <c r="I80" s="149"/>
      <c r="J80" s="41"/>
      <c r="K80" s="41"/>
      <c r="L80" s="150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149"/>
      <c r="J81" s="41"/>
      <c r="K81" s="41"/>
      <c r="L81" s="15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16</v>
      </c>
      <c r="D82" s="41"/>
      <c r="E82" s="41"/>
      <c r="F82" s="41"/>
      <c r="G82" s="41"/>
      <c r="H82" s="41"/>
      <c r="I82" s="149"/>
      <c r="J82" s="41"/>
      <c r="K82" s="41"/>
      <c r="L82" s="15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181" t="str">
        <f>E7</f>
        <v>Ivanovice na Hané ON - oprava</v>
      </c>
      <c r="F83" s="33"/>
      <c r="G83" s="33"/>
      <c r="H83" s="33"/>
      <c r="I83" s="149"/>
      <c r="J83" s="41"/>
      <c r="K83" s="41"/>
      <c r="L83" s="15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" customFormat="1" ht="12" customHeight="1">
      <c r="B84" s="22"/>
      <c r="C84" s="33" t="s">
        <v>114</v>
      </c>
      <c r="D84" s="23"/>
      <c r="E84" s="23"/>
      <c r="F84" s="23"/>
      <c r="G84" s="23"/>
      <c r="H84" s="23"/>
      <c r="I84" s="140"/>
      <c r="J84" s="23"/>
      <c r="K84" s="23"/>
      <c r="L84" s="21"/>
    </row>
    <row r="85" s="1" customFormat="1" ht="16.5" customHeight="1">
      <c r="B85" s="22"/>
      <c r="C85" s="23"/>
      <c r="D85" s="23"/>
      <c r="E85" s="181" t="s">
        <v>115</v>
      </c>
      <c r="F85" s="23"/>
      <c r="G85" s="23"/>
      <c r="H85" s="23"/>
      <c r="I85" s="140"/>
      <c r="J85" s="23"/>
      <c r="K85" s="23"/>
      <c r="L85" s="21"/>
    </row>
    <row r="86" s="1" customFormat="1" ht="12" customHeight="1">
      <c r="B86" s="22"/>
      <c r="C86" s="33" t="s">
        <v>116</v>
      </c>
      <c r="D86" s="23"/>
      <c r="E86" s="23"/>
      <c r="F86" s="23"/>
      <c r="G86" s="23"/>
      <c r="H86" s="23"/>
      <c r="I86" s="140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2" t="s">
        <v>117</v>
      </c>
      <c r="F87" s="41"/>
      <c r="G87" s="41"/>
      <c r="H87" s="41"/>
      <c r="I87" s="149"/>
      <c r="J87" s="41"/>
      <c r="K87" s="41"/>
      <c r="L87" s="150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118</v>
      </c>
      <c r="D88" s="41"/>
      <c r="E88" s="41"/>
      <c r="F88" s="41"/>
      <c r="G88" s="41"/>
      <c r="H88" s="41"/>
      <c r="I88" s="149"/>
      <c r="J88" s="41"/>
      <c r="K88" s="41"/>
      <c r="L88" s="150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0" t="str">
        <f>E13</f>
        <v>700 - Vytápění</v>
      </c>
      <c r="F89" s="41"/>
      <c r="G89" s="41"/>
      <c r="H89" s="41"/>
      <c r="I89" s="149"/>
      <c r="J89" s="41"/>
      <c r="K89" s="41"/>
      <c r="L89" s="15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9"/>
      <c r="J90" s="41"/>
      <c r="K90" s="41"/>
      <c r="L90" s="15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21</v>
      </c>
      <c r="D91" s="41"/>
      <c r="E91" s="41"/>
      <c r="F91" s="28" t="str">
        <f>F16</f>
        <v xml:space="preserve"> </v>
      </c>
      <c r="G91" s="41"/>
      <c r="H91" s="41"/>
      <c r="I91" s="152" t="s">
        <v>23</v>
      </c>
      <c r="J91" s="73" t="str">
        <f>IF(J16="","",J16)</f>
        <v>4. 7. 2019</v>
      </c>
      <c r="K91" s="41"/>
      <c r="L91" s="15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149"/>
      <c r="J92" s="41"/>
      <c r="K92" s="41"/>
      <c r="L92" s="15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7.9" customHeight="1">
      <c r="A93" s="39"/>
      <c r="B93" s="40"/>
      <c r="C93" s="33" t="s">
        <v>25</v>
      </c>
      <c r="D93" s="41"/>
      <c r="E93" s="41"/>
      <c r="F93" s="28" t="str">
        <f>E19</f>
        <v>SŽDC, s.o., Dlážděná 1003/7, 11000 Praha-N.Město</v>
      </c>
      <c r="G93" s="41"/>
      <c r="H93" s="41"/>
      <c r="I93" s="152" t="s">
        <v>33</v>
      </c>
      <c r="J93" s="37" t="str">
        <f>E25</f>
        <v xml:space="preserve"> DSK PLAN s.r.o., Staňkova 41, Brno</v>
      </c>
      <c r="K93" s="41"/>
      <c r="L93" s="15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31</v>
      </c>
      <c r="D94" s="41"/>
      <c r="E94" s="41"/>
      <c r="F94" s="28" t="str">
        <f>IF(E22="","",E22)</f>
        <v>Vyplň údaj</v>
      </c>
      <c r="G94" s="41"/>
      <c r="H94" s="41"/>
      <c r="I94" s="152" t="s">
        <v>38</v>
      </c>
      <c r="J94" s="37" t="str">
        <f>E28</f>
        <v xml:space="preserve"> </v>
      </c>
      <c r="K94" s="41"/>
      <c r="L94" s="15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9"/>
      <c r="J95" s="41"/>
      <c r="K95" s="41"/>
      <c r="L95" s="15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11" customFormat="1" ht="29.28" customHeight="1">
      <c r="A96" s="201"/>
      <c r="B96" s="202"/>
      <c r="C96" s="203" t="s">
        <v>146</v>
      </c>
      <c r="D96" s="204" t="s">
        <v>60</v>
      </c>
      <c r="E96" s="204" t="s">
        <v>56</v>
      </c>
      <c r="F96" s="204" t="s">
        <v>57</v>
      </c>
      <c r="G96" s="204" t="s">
        <v>147</v>
      </c>
      <c r="H96" s="204" t="s">
        <v>148</v>
      </c>
      <c r="I96" s="205" t="s">
        <v>149</v>
      </c>
      <c r="J96" s="204" t="s">
        <v>122</v>
      </c>
      <c r="K96" s="206" t="s">
        <v>150</v>
      </c>
      <c r="L96" s="207"/>
      <c r="M96" s="93" t="s">
        <v>19</v>
      </c>
      <c r="N96" s="94" t="s">
        <v>45</v>
      </c>
      <c r="O96" s="94" t="s">
        <v>151</v>
      </c>
      <c r="P96" s="94" t="s">
        <v>152</v>
      </c>
      <c r="Q96" s="94" t="s">
        <v>153</v>
      </c>
      <c r="R96" s="94" t="s">
        <v>154</v>
      </c>
      <c r="S96" s="94" t="s">
        <v>155</v>
      </c>
      <c r="T96" s="95" t="s">
        <v>156</v>
      </c>
      <c r="U96" s="201"/>
      <c r="V96" s="201"/>
      <c r="W96" s="201"/>
      <c r="X96" s="201"/>
      <c r="Y96" s="201"/>
      <c r="Z96" s="201"/>
      <c r="AA96" s="201"/>
      <c r="AB96" s="201"/>
      <c r="AC96" s="201"/>
      <c r="AD96" s="201"/>
      <c r="AE96" s="201"/>
    </row>
    <row r="97" s="2" customFormat="1" ht="22.8" customHeight="1">
      <c r="A97" s="39"/>
      <c r="B97" s="40"/>
      <c r="C97" s="100" t="s">
        <v>157</v>
      </c>
      <c r="D97" s="41"/>
      <c r="E97" s="41"/>
      <c r="F97" s="41"/>
      <c r="G97" s="41"/>
      <c r="H97" s="41"/>
      <c r="I97" s="149"/>
      <c r="J97" s="208">
        <f>BK97</f>
        <v>0</v>
      </c>
      <c r="K97" s="41"/>
      <c r="L97" s="45"/>
      <c r="M97" s="96"/>
      <c r="N97" s="209"/>
      <c r="O97" s="97"/>
      <c r="P97" s="210">
        <f>P98</f>
        <v>0</v>
      </c>
      <c r="Q97" s="97"/>
      <c r="R97" s="210">
        <f>R98</f>
        <v>0</v>
      </c>
      <c r="S97" s="97"/>
      <c r="T97" s="211">
        <f>T98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74</v>
      </c>
      <c r="AU97" s="18" t="s">
        <v>123</v>
      </c>
      <c r="BK97" s="212">
        <f>BK98</f>
        <v>0</v>
      </c>
    </row>
    <row r="98" s="12" customFormat="1" ht="25.92" customHeight="1">
      <c r="A98" s="12"/>
      <c r="B98" s="213"/>
      <c r="C98" s="214"/>
      <c r="D98" s="215" t="s">
        <v>74</v>
      </c>
      <c r="E98" s="216" t="s">
        <v>869</v>
      </c>
      <c r="F98" s="216" t="s">
        <v>870</v>
      </c>
      <c r="G98" s="214"/>
      <c r="H98" s="214"/>
      <c r="I98" s="217"/>
      <c r="J98" s="218">
        <f>BK98</f>
        <v>0</v>
      </c>
      <c r="K98" s="214"/>
      <c r="L98" s="219"/>
      <c r="M98" s="220"/>
      <c r="N98" s="221"/>
      <c r="O98" s="221"/>
      <c r="P98" s="222">
        <f>P99+P104+P111+P115+P123</f>
        <v>0</v>
      </c>
      <c r="Q98" s="221"/>
      <c r="R98" s="222">
        <f>R99+R104+R111+R115+R123</f>
        <v>0</v>
      </c>
      <c r="S98" s="221"/>
      <c r="T98" s="223">
        <f>T99+T104+T111+T115+T123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24" t="s">
        <v>84</v>
      </c>
      <c r="AT98" s="225" t="s">
        <v>74</v>
      </c>
      <c r="AU98" s="225" t="s">
        <v>75</v>
      </c>
      <c r="AY98" s="224" t="s">
        <v>160</v>
      </c>
      <c r="BK98" s="226">
        <f>BK99+BK104+BK111+BK115+BK123</f>
        <v>0</v>
      </c>
    </row>
    <row r="99" s="12" customFormat="1" ht="22.8" customHeight="1">
      <c r="A99" s="12"/>
      <c r="B99" s="213"/>
      <c r="C99" s="214"/>
      <c r="D99" s="215" t="s">
        <v>74</v>
      </c>
      <c r="E99" s="227" t="s">
        <v>871</v>
      </c>
      <c r="F99" s="227" t="s">
        <v>872</v>
      </c>
      <c r="G99" s="214"/>
      <c r="H99" s="214"/>
      <c r="I99" s="217"/>
      <c r="J99" s="228">
        <f>BK99</f>
        <v>0</v>
      </c>
      <c r="K99" s="214"/>
      <c r="L99" s="219"/>
      <c r="M99" s="220"/>
      <c r="N99" s="221"/>
      <c r="O99" s="221"/>
      <c r="P99" s="222">
        <f>SUM(P100:P103)</f>
        <v>0</v>
      </c>
      <c r="Q99" s="221"/>
      <c r="R99" s="222">
        <f>SUM(R100:R103)</f>
        <v>0</v>
      </c>
      <c r="S99" s="221"/>
      <c r="T99" s="223">
        <f>SUM(T100:T103)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24" t="s">
        <v>84</v>
      </c>
      <c r="AT99" s="225" t="s">
        <v>74</v>
      </c>
      <c r="AU99" s="225" t="s">
        <v>82</v>
      </c>
      <c r="AY99" s="224" t="s">
        <v>160</v>
      </c>
      <c r="BK99" s="226">
        <f>SUM(BK100:BK103)</f>
        <v>0</v>
      </c>
    </row>
    <row r="100" s="2" customFormat="1" ht="24" customHeight="1">
      <c r="A100" s="39"/>
      <c r="B100" s="40"/>
      <c r="C100" s="229" t="s">
        <v>82</v>
      </c>
      <c r="D100" s="229" t="s">
        <v>162</v>
      </c>
      <c r="E100" s="230" t="s">
        <v>2570</v>
      </c>
      <c r="F100" s="231" t="s">
        <v>2571</v>
      </c>
      <c r="G100" s="232" t="s">
        <v>279</v>
      </c>
      <c r="H100" s="233">
        <v>104</v>
      </c>
      <c r="I100" s="234"/>
      <c r="J100" s="235">
        <f>ROUND(I100*H100,2)</f>
        <v>0</v>
      </c>
      <c r="K100" s="231" t="s">
        <v>19</v>
      </c>
      <c r="L100" s="45"/>
      <c r="M100" s="236" t="s">
        <v>19</v>
      </c>
      <c r="N100" s="237" t="s">
        <v>46</v>
      </c>
      <c r="O100" s="85"/>
      <c r="P100" s="238">
        <f>O100*H100</f>
        <v>0</v>
      </c>
      <c r="Q100" s="238">
        <v>0</v>
      </c>
      <c r="R100" s="238">
        <f>Q100*H100</f>
        <v>0</v>
      </c>
      <c r="S100" s="238">
        <v>0</v>
      </c>
      <c r="T100" s="239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40" t="s">
        <v>243</v>
      </c>
      <c r="AT100" s="240" t="s">
        <v>162</v>
      </c>
      <c r="AU100" s="240" t="s">
        <v>84</v>
      </c>
      <c r="AY100" s="18" t="s">
        <v>160</v>
      </c>
      <c r="BE100" s="241">
        <f>IF(N100="základní",J100,0)</f>
        <v>0</v>
      </c>
      <c r="BF100" s="241">
        <f>IF(N100="snížená",J100,0)</f>
        <v>0</v>
      </c>
      <c r="BG100" s="241">
        <f>IF(N100="zákl. přenesená",J100,0)</f>
        <v>0</v>
      </c>
      <c r="BH100" s="241">
        <f>IF(N100="sníž. přenesená",J100,0)</f>
        <v>0</v>
      </c>
      <c r="BI100" s="241">
        <f>IF(N100="nulová",J100,0)</f>
        <v>0</v>
      </c>
      <c r="BJ100" s="18" t="s">
        <v>82</v>
      </c>
      <c r="BK100" s="241">
        <f>ROUND(I100*H100,2)</f>
        <v>0</v>
      </c>
      <c r="BL100" s="18" t="s">
        <v>243</v>
      </c>
      <c r="BM100" s="240" t="s">
        <v>2572</v>
      </c>
    </row>
    <row r="101" s="2" customFormat="1" ht="16.5" customHeight="1">
      <c r="A101" s="39"/>
      <c r="B101" s="40"/>
      <c r="C101" s="229" t="s">
        <v>84</v>
      </c>
      <c r="D101" s="229" t="s">
        <v>162</v>
      </c>
      <c r="E101" s="230" t="s">
        <v>2573</v>
      </c>
      <c r="F101" s="231" t="s">
        <v>2574</v>
      </c>
      <c r="G101" s="232" t="s">
        <v>279</v>
      </c>
      <c r="H101" s="233">
        <v>65</v>
      </c>
      <c r="I101" s="234"/>
      <c r="J101" s="235">
        <f>ROUND(I101*H101,2)</f>
        <v>0</v>
      </c>
      <c r="K101" s="231" t="s">
        <v>19</v>
      </c>
      <c r="L101" s="45"/>
      <c r="M101" s="236" t="s">
        <v>19</v>
      </c>
      <c r="N101" s="237" t="s">
        <v>46</v>
      </c>
      <c r="O101" s="85"/>
      <c r="P101" s="238">
        <f>O101*H101</f>
        <v>0</v>
      </c>
      <c r="Q101" s="238">
        <v>0</v>
      </c>
      <c r="R101" s="238">
        <f>Q101*H101</f>
        <v>0</v>
      </c>
      <c r="S101" s="238">
        <v>0</v>
      </c>
      <c r="T101" s="239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40" t="s">
        <v>243</v>
      </c>
      <c r="AT101" s="240" t="s">
        <v>162</v>
      </c>
      <c r="AU101" s="240" t="s">
        <v>84</v>
      </c>
      <c r="AY101" s="18" t="s">
        <v>160</v>
      </c>
      <c r="BE101" s="241">
        <f>IF(N101="základní",J101,0)</f>
        <v>0</v>
      </c>
      <c r="BF101" s="241">
        <f>IF(N101="snížená",J101,0)</f>
        <v>0</v>
      </c>
      <c r="BG101" s="241">
        <f>IF(N101="zákl. přenesená",J101,0)</f>
        <v>0</v>
      </c>
      <c r="BH101" s="241">
        <f>IF(N101="sníž. přenesená",J101,0)</f>
        <v>0</v>
      </c>
      <c r="BI101" s="241">
        <f>IF(N101="nulová",J101,0)</f>
        <v>0</v>
      </c>
      <c r="BJ101" s="18" t="s">
        <v>82</v>
      </c>
      <c r="BK101" s="241">
        <f>ROUND(I101*H101,2)</f>
        <v>0</v>
      </c>
      <c r="BL101" s="18" t="s">
        <v>243</v>
      </c>
      <c r="BM101" s="240" t="s">
        <v>2575</v>
      </c>
    </row>
    <row r="102" s="2" customFormat="1" ht="16.5" customHeight="1">
      <c r="A102" s="39"/>
      <c r="B102" s="40"/>
      <c r="C102" s="229" t="s">
        <v>92</v>
      </c>
      <c r="D102" s="229" t="s">
        <v>162</v>
      </c>
      <c r="E102" s="230" t="s">
        <v>2576</v>
      </c>
      <c r="F102" s="231" t="s">
        <v>2577</v>
      </c>
      <c r="G102" s="232" t="s">
        <v>279</v>
      </c>
      <c r="H102" s="233">
        <v>4</v>
      </c>
      <c r="I102" s="234"/>
      <c r="J102" s="235">
        <f>ROUND(I102*H102,2)</f>
        <v>0</v>
      </c>
      <c r="K102" s="231" t="s">
        <v>19</v>
      </c>
      <c r="L102" s="45"/>
      <c r="M102" s="236" t="s">
        <v>19</v>
      </c>
      <c r="N102" s="237" t="s">
        <v>46</v>
      </c>
      <c r="O102" s="85"/>
      <c r="P102" s="238">
        <f>O102*H102</f>
        <v>0</v>
      </c>
      <c r="Q102" s="238">
        <v>0</v>
      </c>
      <c r="R102" s="238">
        <f>Q102*H102</f>
        <v>0</v>
      </c>
      <c r="S102" s="238">
        <v>0</v>
      </c>
      <c r="T102" s="239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40" t="s">
        <v>243</v>
      </c>
      <c r="AT102" s="240" t="s">
        <v>162</v>
      </c>
      <c r="AU102" s="240" t="s">
        <v>84</v>
      </c>
      <c r="AY102" s="18" t="s">
        <v>160</v>
      </c>
      <c r="BE102" s="241">
        <f>IF(N102="základní",J102,0)</f>
        <v>0</v>
      </c>
      <c r="BF102" s="241">
        <f>IF(N102="snížená",J102,0)</f>
        <v>0</v>
      </c>
      <c r="BG102" s="241">
        <f>IF(N102="zákl. přenesená",J102,0)</f>
        <v>0</v>
      </c>
      <c r="BH102" s="241">
        <f>IF(N102="sníž. přenesená",J102,0)</f>
        <v>0</v>
      </c>
      <c r="BI102" s="241">
        <f>IF(N102="nulová",J102,0)</f>
        <v>0</v>
      </c>
      <c r="BJ102" s="18" t="s">
        <v>82</v>
      </c>
      <c r="BK102" s="241">
        <f>ROUND(I102*H102,2)</f>
        <v>0</v>
      </c>
      <c r="BL102" s="18" t="s">
        <v>243</v>
      </c>
      <c r="BM102" s="240" t="s">
        <v>2578</v>
      </c>
    </row>
    <row r="103" s="2" customFormat="1" ht="16.5" customHeight="1">
      <c r="A103" s="39"/>
      <c r="B103" s="40"/>
      <c r="C103" s="229" t="s">
        <v>167</v>
      </c>
      <c r="D103" s="229" t="s">
        <v>162</v>
      </c>
      <c r="E103" s="230" t="s">
        <v>2579</v>
      </c>
      <c r="F103" s="231" t="s">
        <v>2580</v>
      </c>
      <c r="G103" s="232" t="s">
        <v>279</v>
      </c>
      <c r="H103" s="233">
        <v>35</v>
      </c>
      <c r="I103" s="234"/>
      <c r="J103" s="235">
        <f>ROUND(I103*H103,2)</f>
        <v>0</v>
      </c>
      <c r="K103" s="231" t="s">
        <v>19</v>
      </c>
      <c r="L103" s="45"/>
      <c r="M103" s="236" t="s">
        <v>19</v>
      </c>
      <c r="N103" s="237" t="s">
        <v>46</v>
      </c>
      <c r="O103" s="85"/>
      <c r="P103" s="238">
        <f>O103*H103</f>
        <v>0</v>
      </c>
      <c r="Q103" s="238">
        <v>0</v>
      </c>
      <c r="R103" s="238">
        <f>Q103*H103</f>
        <v>0</v>
      </c>
      <c r="S103" s="238">
        <v>0</v>
      </c>
      <c r="T103" s="239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40" t="s">
        <v>243</v>
      </c>
      <c r="AT103" s="240" t="s">
        <v>162</v>
      </c>
      <c r="AU103" s="240" t="s">
        <v>84</v>
      </c>
      <c r="AY103" s="18" t="s">
        <v>160</v>
      </c>
      <c r="BE103" s="241">
        <f>IF(N103="základní",J103,0)</f>
        <v>0</v>
      </c>
      <c r="BF103" s="241">
        <f>IF(N103="snížená",J103,0)</f>
        <v>0</v>
      </c>
      <c r="BG103" s="241">
        <f>IF(N103="zákl. přenesená",J103,0)</f>
        <v>0</v>
      </c>
      <c r="BH103" s="241">
        <f>IF(N103="sníž. přenesená",J103,0)</f>
        <v>0</v>
      </c>
      <c r="BI103" s="241">
        <f>IF(N103="nulová",J103,0)</f>
        <v>0</v>
      </c>
      <c r="BJ103" s="18" t="s">
        <v>82</v>
      </c>
      <c r="BK103" s="241">
        <f>ROUND(I103*H103,2)</f>
        <v>0</v>
      </c>
      <c r="BL103" s="18" t="s">
        <v>243</v>
      </c>
      <c r="BM103" s="240" t="s">
        <v>2581</v>
      </c>
    </row>
    <row r="104" s="12" customFormat="1" ht="22.8" customHeight="1">
      <c r="A104" s="12"/>
      <c r="B104" s="213"/>
      <c r="C104" s="214"/>
      <c r="D104" s="215" t="s">
        <v>74</v>
      </c>
      <c r="E104" s="227" t="s">
        <v>1954</v>
      </c>
      <c r="F104" s="227" t="s">
        <v>2582</v>
      </c>
      <c r="G104" s="214"/>
      <c r="H104" s="214"/>
      <c r="I104" s="217"/>
      <c r="J104" s="228">
        <f>BK104</f>
        <v>0</v>
      </c>
      <c r="K104" s="214"/>
      <c r="L104" s="219"/>
      <c r="M104" s="220"/>
      <c r="N104" s="221"/>
      <c r="O104" s="221"/>
      <c r="P104" s="222">
        <f>SUM(P105:P110)</f>
        <v>0</v>
      </c>
      <c r="Q104" s="221"/>
      <c r="R104" s="222">
        <f>SUM(R105:R110)</f>
        <v>0</v>
      </c>
      <c r="S104" s="221"/>
      <c r="T104" s="223">
        <f>SUM(T105:T110)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24" t="s">
        <v>82</v>
      </c>
      <c r="AT104" s="225" t="s">
        <v>74</v>
      </c>
      <c r="AU104" s="225" t="s">
        <v>82</v>
      </c>
      <c r="AY104" s="224" t="s">
        <v>160</v>
      </c>
      <c r="BK104" s="226">
        <f>SUM(BK105:BK110)</f>
        <v>0</v>
      </c>
    </row>
    <row r="105" s="2" customFormat="1" ht="16.5" customHeight="1">
      <c r="A105" s="39"/>
      <c r="B105" s="40"/>
      <c r="C105" s="229" t="s">
        <v>181</v>
      </c>
      <c r="D105" s="229" t="s">
        <v>162</v>
      </c>
      <c r="E105" s="230" t="s">
        <v>2583</v>
      </c>
      <c r="F105" s="231" t="s">
        <v>2584</v>
      </c>
      <c r="G105" s="232" t="s">
        <v>279</v>
      </c>
      <c r="H105" s="233">
        <v>104</v>
      </c>
      <c r="I105" s="234"/>
      <c r="J105" s="235">
        <f>ROUND(I105*H105,2)</f>
        <v>0</v>
      </c>
      <c r="K105" s="231" t="s">
        <v>19</v>
      </c>
      <c r="L105" s="45"/>
      <c r="M105" s="236" t="s">
        <v>19</v>
      </c>
      <c r="N105" s="237" t="s">
        <v>46</v>
      </c>
      <c r="O105" s="85"/>
      <c r="P105" s="238">
        <f>O105*H105</f>
        <v>0</v>
      </c>
      <c r="Q105" s="238">
        <v>0</v>
      </c>
      <c r="R105" s="238">
        <f>Q105*H105</f>
        <v>0</v>
      </c>
      <c r="S105" s="238">
        <v>0</v>
      </c>
      <c r="T105" s="239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40" t="s">
        <v>243</v>
      </c>
      <c r="AT105" s="240" t="s">
        <v>162</v>
      </c>
      <c r="AU105" s="240" t="s">
        <v>84</v>
      </c>
      <c r="AY105" s="18" t="s">
        <v>160</v>
      </c>
      <c r="BE105" s="241">
        <f>IF(N105="základní",J105,0)</f>
        <v>0</v>
      </c>
      <c r="BF105" s="241">
        <f>IF(N105="snížená",J105,0)</f>
        <v>0</v>
      </c>
      <c r="BG105" s="241">
        <f>IF(N105="zákl. přenesená",J105,0)</f>
        <v>0</v>
      </c>
      <c r="BH105" s="241">
        <f>IF(N105="sníž. přenesená",J105,0)</f>
        <v>0</v>
      </c>
      <c r="BI105" s="241">
        <f>IF(N105="nulová",J105,0)</f>
        <v>0</v>
      </c>
      <c r="BJ105" s="18" t="s">
        <v>82</v>
      </c>
      <c r="BK105" s="241">
        <f>ROUND(I105*H105,2)</f>
        <v>0</v>
      </c>
      <c r="BL105" s="18" t="s">
        <v>243</v>
      </c>
      <c r="BM105" s="240" t="s">
        <v>2585</v>
      </c>
    </row>
    <row r="106" s="2" customFormat="1" ht="16.5" customHeight="1">
      <c r="A106" s="39"/>
      <c r="B106" s="40"/>
      <c r="C106" s="229" t="s">
        <v>186</v>
      </c>
      <c r="D106" s="229" t="s">
        <v>162</v>
      </c>
      <c r="E106" s="230" t="s">
        <v>2586</v>
      </c>
      <c r="F106" s="231" t="s">
        <v>2587</v>
      </c>
      <c r="G106" s="232" t="s">
        <v>279</v>
      </c>
      <c r="H106" s="233">
        <v>65</v>
      </c>
      <c r="I106" s="234"/>
      <c r="J106" s="235">
        <f>ROUND(I106*H106,2)</f>
        <v>0</v>
      </c>
      <c r="K106" s="231" t="s">
        <v>19</v>
      </c>
      <c r="L106" s="45"/>
      <c r="M106" s="236" t="s">
        <v>19</v>
      </c>
      <c r="N106" s="237" t="s">
        <v>46</v>
      </c>
      <c r="O106" s="85"/>
      <c r="P106" s="238">
        <f>O106*H106</f>
        <v>0</v>
      </c>
      <c r="Q106" s="238">
        <v>0</v>
      </c>
      <c r="R106" s="238">
        <f>Q106*H106</f>
        <v>0</v>
      </c>
      <c r="S106" s="238">
        <v>0</v>
      </c>
      <c r="T106" s="239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40" t="s">
        <v>243</v>
      </c>
      <c r="AT106" s="240" t="s">
        <v>162</v>
      </c>
      <c r="AU106" s="240" t="s">
        <v>84</v>
      </c>
      <c r="AY106" s="18" t="s">
        <v>160</v>
      </c>
      <c r="BE106" s="241">
        <f>IF(N106="základní",J106,0)</f>
        <v>0</v>
      </c>
      <c r="BF106" s="241">
        <f>IF(N106="snížená",J106,0)</f>
        <v>0</v>
      </c>
      <c r="BG106" s="241">
        <f>IF(N106="zákl. přenesená",J106,0)</f>
        <v>0</v>
      </c>
      <c r="BH106" s="241">
        <f>IF(N106="sníž. přenesená",J106,0)</f>
        <v>0</v>
      </c>
      <c r="BI106" s="241">
        <f>IF(N106="nulová",J106,0)</f>
        <v>0</v>
      </c>
      <c r="BJ106" s="18" t="s">
        <v>82</v>
      </c>
      <c r="BK106" s="241">
        <f>ROUND(I106*H106,2)</f>
        <v>0</v>
      </c>
      <c r="BL106" s="18" t="s">
        <v>243</v>
      </c>
      <c r="BM106" s="240" t="s">
        <v>2588</v>
      </c>
    </row>
    <row r="107" s="2" customFormat="1" ht="16.5" customHeight="1">
      <c r="A107" s="39"/>
      <c r="B107" s="40"/>
      <c r="C107" s="229" t="s">
        <v>190</v>
      </c>
      <c r="D107" s="229" t="s">
        <v>162</v>
      </c>
      <c r="E107" s="230" t="s">
        <v>2589</v>
      </c>
      <c r="F107" s="231" t="s">
        <v>2590</v>
      </c>
      <c r="G107" s="232" t="s">
        <v>279</v>
      </c>
      <c r="H107" s="233">
        <v>4</v>
      </c>
      <c r="I107" s="234"/>
      <c r="J107" s="235">
        <f>ROUND(I107*H107,2)</f>
        <v>0</v>
      </c>
      <c r="K107" s="231" t="s">
        <v>19</v>
      </c>
      <c r="L107" s="45"/>
      <c r="M107" s="236" t="s">
        <v>19</v>
      </c>
      <c r="N107" s="237" t="s">
        <v>46</v>
      </c>
      <c r="O107" s="85"/>
      <c r="P107" s="238">
        <f>O107*H107</f>
        <v>0</v>
      </c>
      <c r="Q107" s="238">
        <v>0</v>
      </c>
      <c r="R107" s="238">
        <f>Q107*H107</f>
        <v>0</v>
      </c>
      <c r="S107" s="238">
        <v>0</v>
      </c>
      <c r="T107" s="239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40" t="s">
        <v>243</v>
      </c>
      <c r="AT107" s="240" t="s">
        <v>162</v>
      </c>
      <c r="AU107" s="240" t="s">
        <v>84</v>
      </c>
      <c r="AY107" s="18" t="s">
        <v>160</v>
      </c>
      <c r="BE107" s="241">
        <f>IF(N107="základní",J107,0)</f>
        <v>0</v>
      </c>
      <c r="BF107" s="241">
        <f>IF(N107="snížená",J107,0)</f>
        <v>0</v>
      </c>
      <c r="BG107" s="241">
        <f>IF(N107="zákl. přenesená",J107,0)</f>
        <v>0</v>
      </c>
      <c r="BH107" s="241">
        <f>IF(N107="sníž. přenesená",J107,0)</f>
        <v>0</v>
      </c>
      <c r="BI107" s="241">
        <f>IF(N107="nulová",J107,0)</f>
        <v>0</v>
      </c>
      <c r="BJ107" s="18" t="s">
        <v>82</v>
      </c>
      <c r="BK107" s="241">
        <f>ROUND(I107*H107,2)</f>
        <v>0</v>
      </c>
      <c r="BL107" s="18" t="s">
        <v>243</v>
      </c>
      <c r="BM107" s="240" t="s">
        <v>2591</v>
      </c>
    </row>
    <row r="108" s="2" customFormat="1" ht="16.5" customHeight="1">
      <c r="A108" s="39"/>
      <c r="B108" s="40"/>
      <c r="C108" s="229" t="s">
        <v>194</v>
      </c>
      <c r="D108" s="229" t="s">
        <v>162</v>
      </c>
      <c r="E108" s="230" t="s">
        <v>2592</v>
      </c>
      <c r="F108" s="231" t="s">
        <v>2593</v>
      </c>
      <c r="G108" s="232" t="s">
        <v>279</v>
      </c>
      <c r="H108" s="233">
        <v>35</v>
      </c>
      <c r="I108" s="234"/>
      <c r="J108" s="235">
        <f>ROUND(I108*H108,2)</f>
        <v>0</v>
      </c>
      <c r="K108" s="231" t="s">
        <v>19</v>
      </c>
      <c r="L108" s="45"/>
      <c r="M108" s="236" t="s">
        <v>19</v>
      </c>
      <c r="N108" s="237" t="s">
        <v>46</v>
      </c>
      <c r="O108" s="85"/>
      <c r="P108" s="238">
        <f>O108*H108</f>
        <v>0</v>
      </c>
      <c r="Q108" s="238">
        <v>0</v>
      </c>
      <c r="R108" s="238">
        <f>Q108*H108</f>
        <v>0</v>
      </c>
      <c r="S108" s="238">
        <v>0</v>
      </c>
      <c r="T108" s="239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40" t="s">
        <v>243</v>
      </c>
      <c r="AT108" s="240" t="s">
        <v>162</v>
      </c>
      <c r="AU108" s="240" t="s">
        <v>84</v>
      </c>
      <c r="AY108" s="18" t="s">
        <v>160</v>
      </c>
      <c r="BE108" s="241">
        <f>IF(N108="základní",J108,0)</f>
        <v>0</v>
      </c>
      <c r="BF108" s="241">
        <f>IF(N108="snížená",J108,0)</f>
        <v>0</v>
      </c>
      <c r="BG108" s="241">
        <f>IF(N108="zákl. přenesená",J108,0)</f>
        <v>0</v>
      </c>
      <c r="BH108" s="241">
        <f>IF(N108="sníž. přenesená",J108,0)</f>
        <v>0</v>
      </c>
      <c r="BI108" s="241">
        <f>IF(N108="nulová",J108,0)</f>
        <v>0</v>
      </c>
      <c r="BJ108" s="18" t="s">
        <v>82</v>
      </c>
      <c r="BK108" s="241">
        <f>ROUND(I108*H108,2)</f>
        <v>0</v>
      </c>
      <c r="BL108" s="18" t="s">
        <v>243</v>
      </c>
      <c r="BM108" s="240" t="s">
        <v>2594</v>
      </c>
    </row>
    <row r="109" s="2" customFormat="1" ht="24" customHeight="1">
      <c r="A109" s="39"/>
      <c r="B109" s="40"/>
      <c r="C109" s="229" t="s">
        <v>200</v>
      </c>
      <c r="D109" s="229" t="s">
        <v>162</v>
      </c>
      <c r="E109" s="230" t="s">
        <v>2595</v>
      </c>
      <c r="F109" s="231" t="s">
        <v>2596</v>
      </c>
      <c r="G109" s="232" t="s">
        <v>279</v>
      </c>
      <c r="H109" s="233">
        <v>104</v>
      </c>
      <c r="I109" s="234"/>
      <c r="J109" s="235">
        <f>ROUND(I109*H109,2)</f>
        <v>0</v>
      </c>
      <c r="K109" s="231" t="s">
        <v>19</v>
      </c>
      <c r="L109" s="45"/>
      <c r="M109" s="236" t="s">
        <v>19</v>
      </c>
      <c r="N109" s="237" t="s">
        <v>46</v>
      </c>
      <c r="O109" s="85"/>
      <c r="P109" s="238">
        <f>O109*H109</f>
        <v>0</v>
      </c>
      <c r="Q109" s="238">
        <v>0</v>
      </c>
      <c r="R109" s="238">
        <f>Q109*H109</f>
        <v>0</v>
      </c>
      <c r="S109" s="238">
        <v>0</v>
      </c>
      <c r="T109" s="239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40" t="s">
        <v>243</v>
      </c>
      <c r="AT109" s="240" t="s">
        <v>162</v>
      </c>
      <c r="AU109" s="240" t="s">
        <v>84</v>
      </c>
      <c r="AY109" s="18" t="s">
        <v>160</v>
      </c>
      <c r="BE109" s="241">
        <f>IF(N109="základní",J109,0)</f>
        <v>0</v>
      </c>
      <c r="BF109" s="241">
        <f>IF(N109="snížená",J109,0)</f>
        <v>0</v>
      </c>
      <c r="BG109" s="241">
        <f>IF(N109="zákl. přenesená",J109,0)</f>
        <v>0</v>
      </c>
      <c r="BH109" s="241">
        <f>IF(N109="sníž. přenesená",J109,0)</f>
        <v>0</v>
      </c>
      <c r="BI109" s="241">
        <f>IF(N109="nulová",J109,0)</f>
        <v>0</v>
      </c>
      <c r="BJ109" s="18" t="s">
        <v>82</v>
      </c>
      <c r="BK109" s="241">
        <f>ROUND(I109*H109,2)</f>
        <v>0</v>
      </c>
      <c r="BL109" s="18" t="s">
        <v>243</v>
      </c>
      <c r="BM109" s="240" t="s">
        <v>2597</v>
      </c>
    </row>
    <row r="110" s="2" customFormat="1" ht="24" customHeight="1">
      <c r="A110" s="39"/>
      <c r="B110" s="40"/>
      <c r="C110" s="229" t="s">
        <v>205</v>
      </c>
      <c r="D110" s="229" t="s">
        <v>162</v>
      </c>
      <c r="E110" s="230" t="s">
        <v>2598</v>
      </c>
      <c r="F110" s="231" t="s">
        <v>2599</v>
      </c>
      <c r="G110" s="232" t="s">
        <v>2600</v>
      </c>
      <c r="H110" s="233">
        <v>1</v>
      </c>
      <c r="I110" s="234"/>
      <c r="J110" s="235">
        <f>ROUND(I110*H110,2)</f>
        <v>0</v>
      </c>
      <c r="K110" s="231" t="s">
        <v>19</v>
      </c>
      <c r="L110" s="45"/>
      <c r="M110" s="236" t="s">
        <v>19</v>
      </c>
      <c r="N110" s="237" t="s">
        <v>46</v>
      </c>
      <c r="O110" s="85"/>
      <c r="P110" s="238">
        <f>O110*H110</f>
        <v>0</v>
      </c>
      <c r="Q110" s="238">
        <v>0</v>
      </c>
      <c r="R110" s="238">
        <f>Q110*H110</f>
        <v>0</v>
      </c>
      <c r="S110" s="238">
        <v>0</v>
      </c>
      <c r="T110" s="239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40" t="s">
        <v>243</v>
      </c>
      <c r="AT110" s="240" t="s">
        <v>162</v>
      </c>
      <c r="AU110" s="240" t="s">
        <v>84</v>
      </c>
      <c r="AY110" s="18" t="s">
        <v>160</v>
      </c>
      <c r="BE110" s="241">
        <f>IF(N110="základní",J110,0)</f>
        <v>0</v>
      </c>
      <c r="BF110" s="241">
        <f>IF(N110="snížená",J110,0)</f>
        <v>0</v>
      </c>
      <c r="BG110" s="241">
        <f>IF(N110="zákl. přenesená",J110,0)</f>
        <v>0</v>
      </c>
      <c r="BH110" s="241">
        <f>IF(N110="sníž. přenesená",J110,0)</f>
        <v>0</v>
      </c>
      <c r="BI110" s="241">
        <f>IF(N110="nulová",J110,0)</f>
        <v>0</v>
      </c>
      <c r="BJ110" s="18" t="s">
        <v>82</v>
      </c>
      <c r="BK110" s="241">
        <f>ROUND(I110*H110,2)</f>
        <v>0</v>
      </c>
      <c r="BL110" s="18" t="s">
        <v>243</v>
      </c>
      <c r="BM110" s="240" t="s">
        <v>2601</v>
      </c>
    </row>
    <row r="111" s="12" customFormat="1" ht="22.8" customHeight="1">
      <c r="A111" s="12"/>
      <c r="B111" s="213"/>
      <c r="C111" s="214"/>
      <c r="D111" s="215" t="s">
        <v>74</v>
      </c>
      <c r="E111" s="227" t="s">
        <v>2602</v>
      </c>
      <c r="F111" s="227" t="s">
        <v>2603</v>
      </c>
      <c r="G111" s="214"/>
      <c r="H111" s="214"/>
      <c r="I111" s="217"/>
      <c r="J111" s="228">
        <f>BK111</f>
        <v>0</v>
      </c>
      <c r="K111" s="214"/>
      <c r="L111" s="219"/>
      <c r="M111" s="220"/>
      <c r="N111" s="221"/>
      <c r="O111" s="221"/>
      <c r="P111" s="222">
        <f>SUM(P112:P114)</f>
        <v>0</v>
      </c>
      <c r="Q111" s="221"/>
      <c r="R111" s="222">
        <f>SUM(R112:R114)</f>
        <v>0</v>
      </c>
      <c r="S111" s="221"/>
      <c r="T111" s="223">
        <f>SUM(T112:T114)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24" t="s">
        <v>84</v>
      </c>
      <c r="AT111" s="225" t="s">
        <v>74</v>
      </c>
      <c r="AU111" s="225" t="s">
        <v>82</v>
      </c>
      <c r="AY111" s="224" t="s">
        <v>160</v>
      </c>
      <c r="BK111" s="226">
        <f>SUM(BK112:BK114)</f>
        <v>0</v>
      </c>
    </row>
    <row r="112" s="2" customFormat="1" ht="16.5" customHeight="1">
      <c r="A112" s="39"/>
      <c r="B112" s="40"/>
      <c r="C112" s="229" t="s">
        <v>212</v>
      </c>
      <c r="D112" s="229" t="s">
        <v>162</v>
      </c>
      <c r="E112" s="230" t="s">
        <v>2604</v>
      </c>
      <c r="F112" s="231" t="s">
        <v>2605</v>
      </c>
      <c r="G112" s="232" t="s">
        <v>2509</v>
      </c>
      <c r="H112" s="233">
        <v>14</v>
      </c>
      <c r="I112" s="234"/>
      <c r="J112" s="235">
        <f>ROUND(I112*H112,2)</f>
        <v>0</v>
      </c>
      <c r="K112" s="231" t="s">
        <v>19</v>
      </c>
      <c r="L112" s="45"/>
      <c r="M112" s="236" t="s">
        <v>19</v>
      </c>
      <c r="N112" s="237" t="s">
        <v>46</v>
      </c>
      <c r="O112" s="85"/>
      <c r="P112" s="238">
        <f>O112*H112</f>
        <v>0</v>
      </c>
      <c r="Q112" s="238">
        <v>0</v>
      </c>
      <c r="R112" s="238">
        <f>Q112*H112</f>
        <v>0</v>
      </c>
      <c r="S112" s="238">
        <v>0</v>
      </c>
      <c r="T112" s="239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40" t="s">
        <v>243</v>
      </c>
      <c r="AT112" s="240" t="s">
        <v>162</v>
      </c>
      <c r="AU112" s="240" t="s">
        <v>84</v>
      </c>
      <c r="AY112" s="18" t="s">
        <v>160</v>
      </c>
      <c r="BE112" s="241">
        <f>IF(N112="základní",J112,0)</f>
        <v>0</v>
      </c>
      <c r="BF112" s="241">
        <f>IF(N112="snížená",J112,0)</f>
        <v>0</v>
      </c>
      <c r="BG112" s="241">
        <f>IF(N112="zákl. přenesená",J112,0)</f>
        <v>0</v>
      </c>
      <c r="BH112" s="241">
        <f>IF(N112="sníž. přenesená",J112,0)</f>
        <v>0</v>
      </c>
      <c r="BI112" s="241">
        <f>IF(N112="nulová",J112,0)</f>
        <v>0</v>
      </c>
      <c r="BJ112" s="18" t="s">
        <v>82</v>
      </c>
      <c r="BK112" s="241">
        <f>ROUND(I112*H112,2)</f>
        <v>0</v>
      </c>
      <c r="BL112" s="18" t="s">
        <v>243</v>
      </c>
      <c r="BM112" s="240" t="s">
        <v>2606</v>
      </c>
    </row>
    <row r="113" s="2" customFormat="1" ht="16.5" customHeight="1">
      <c r="A113" s="39"/>
      <c r="B113" s="40"/>
      <c r="C113" s="229" t="s">
        <v>219</v>
      </c>
      <c r="D113" s="229" t="s">
        <v>162</v>
      </c>
      <c r="E113" s="230" t="s">
        <v>2607</v>
      </c>
      <c r="F113" s="231" t="s">
        <v>2608</v>
      </c>
      <c r="G113" s="232" t="s">
        <v>2509</v>
      </c>
      <c r="H113" s="233">
        <v>7</v>
      </c>
      <c r="I113" s="234"/>
      <c r="J113" s="235">
        <f>ROUND(I113*H113,2)</f>
        <v>0</v>
      </c>
      <c r="K113" s="231" t="s">
        <v>19</v>
      </c>
      <c r="L113" s="45"/>
      <c r="M113" s="236" t="s">
        <v>19</v>
      </c>
      <c r="N113" s="237" t="s">
        <v>46</v>
      </c>
      <c r="O113" s="85"/>
      <c r="P113" s="238">
        <f>O113*H113</f>
        <v>0</v>
      </c>
      <c r="Q113" s="238">
        <v>0</v>
      </c>
      <c r="R113" s="238">
        <f>Q113*H113</f>
        <v>0</v>
      </c>
      <c r="S113" s="238">
        <v>0</v>
      </c>
      <c r="T113" s="239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40" t="s">
        <v>243</v>
      </c>
      <c r="AT113" s="240" t="s">
        <v>162</v>
      </c>
      <c r="AU113" s="240" t="s">
        <v>84</v>
      </c>
      <c r="AY113" s="18" t="s">
        <v>160</v>
      </c>
      <c r="BE113" s="241">
        <f>IF(N113="základní",J113,0)</f>
        <v>0</v>
      </c>
      <c r="BF113" s="241">
        <f>IF(N113="snížená",J113,0)</f>
        <v>0</v>
      </c>
      <c r="BG113" s="241">
        <f>IF(N113="zákl. přenesená",J113,0)</f>
        <v>0</v>
      </c>
      <c r="BH113" s="241">
        <f>IF(N113="sníž. přenesená",J113,0)</f>
        <v>0</v>
      </c>
      <c r="BI113" s="241">
        <f>IF(N113="nulová",J113,0)</f>
        <v>0</v>
      </c>
      <c r="BJ113" s="18" t="s">
        <v>82</v>
      </c>
      <c r="BK113" s="241">
        <f>ROUND(I113*H113,2)</f>
        <v>0</v>
      </c>
      <c r="BL113" s="18" t="s">
        <v>243</v>
      </c>
      <c r="BM113" s="240" t="s">
        <v>2609</v>
      </c>
    </row>
    <row r="114" s="2" customFormat="1" ht="16.5" customHeight="1">
      <c r="A114" s="39"/>
      <c r="B114" s="40"/>
      <c r="C114" s="229" t="s">
        <v>227</v>
      </c>
      <c r="D114" s="229" t="s">
        <v>162</v>
      </c>
      <c r="E114" s="230" t="s">
        <v>2610</v>
      </c>
      <c r="F114" s="231" t="s">
        <v>2611</v>
      </c>
      <c r="G114" s="232" t="s">
        <v>2509</v>
      </c>
      <c r="H114" s="233">
        <v>7</v>
      </c>
      <c r="I114" s="234"/>
      <c r="J114" s="235">
        <f>ROUND(I114*H114,2)</f>
        <v>0</v>
      </c>
      <c r="K114" s="231" t="s">
        <v>19</v>
      </c>
      <c r="L114" s="45"/>
      <c r="M114" s="236" t="s">
        <v>19</v>
      </c>
      <c r="N114" s="237" t="s">
        <v>46</v>
      </c>
      <c r="O114" s="85"/>
      <c r="P114" s="238">
        <f>O114*H114</f>
        <v>0</v>
      </c>
      <c r="Q114" s="238">
        <v>0</v>
      </c>
      <c r="R114" s="238">
        <f>Q114*H114</f>
        <v>0</v>
      </c>
      <c r="S114" s="238">
        <v>0</v>
      </c>
      <c r="T114" s="239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40" t="s">
        <v>243</v>
      </c>
      <c r="AT114" s="240" t="s">
        <v>162</v>
      </c>
      <c r="AU114" s="240" t="s">
        <v>84</v>
      </c>
      <c r="AY114" s="18" t="s">
        <v>160</v>
      </c>
      <c r="BE114" s="241">
        <f>IF(N114="základní",J114,0)</f>
        <v>0</v>
      </c>
      <c r="BF114" s="241">
        <f>IF(N114="snížená",J114,0)</f>
        <v>0</v>
      </c>
      <c r="BG114" s="241">
        <f>IF(N114="zákl. přenesená",J114,0)</f>
        <v>0</v>
      </c>
      <c r="BH114" s="241">
        <f>IF(N114="sníž. přenesená",J114,0)</f>
        <v>0</v>
      </c>
      <c r="BI114" s="241">
        <f>IF(N114="nulová",J114,0)</f>
        <v>0</v>
      </c>
      <c r="BJ114" s="18" t="s">
        <v>82</v>
      </c>
      <c r="BK114" s="241">
        <f>ROUND(I114*H114,2)</f>
        <v>0</v>
      </c>
      <c r="BL114" s="18" t="s">
        <v>243</v>
      </c>
      <c r="BM114" s="240" t="s">
        <v>2612</v>
      </c>
    </row>
    <row r="115" s="12" customFormat="1" ht="22.8" customHeight="1">
      <c r="A115" s="12"/>
      <c r="B115" s="213"/>
      <c r="C115" s="214"/>
      <c r="D115" s="215" t="s">
        <v>74</v>
      </c>
      <c r="E115" s="227" t="s">
        <v>2613</v>
      </c>
      <c r="F115" s="227" t="s">
        <v>2614</v>
      </c>
      <c r="G115" s="214"/>
      <c r="H115" s="214"/>
      <c r="I115" s="217"/>
      <c r="J115" s="228">
        <f>BK115</f>
        <v>0</v>
      </c>
      <c r="K115" s="214"/>
      <c r="L115" s="219"/>
      <c r="M115" s="220"/>
      <c r="N115" s="221"/>
      <c r="O115" s="221"/>
      <c r="P115" s="222">
        <f>SUM(P116:P122)</f>
        <v>0</v>
      </c>
      <c r="Q115" s="221"/>
      <c r="R115" s="222">
        <f>SUM(R116:R122)</f>
        <v>0</v>
      </c>
      <c r="S115" s="221"/>
      <c r="T115" s="223">
        <f>SUM(T116:T122)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24" t="s">
        <v>84</v>
      </c>
      <c r="AT115" s="225" t="s">
        <v>74</v>
      </c>
      <c r="AU115" s="225" t="s">
        <v>82</v>
      </c>
      <c r="AY115" s="224" t="s">
        <v>160</v>
      </c>
      <c r="BK115" s="226">
        <f>SUM(BK116:BK122)</f>
        <v>0</v>
      </c>
    </row>
    <row r="116" s="2" customFormat="1" ht="24" customHeight="1">
      <c r="A116" s="39"/>
      <c r="B116" s="40"/>
      <c r="C116" s="229" t="s">
        <v>233</v>
      </c>
      <c r="D116" s="229" t="s">
        <v>162</v>
      </c>
      <c r="E116" s="230" t="s">
        <v>2615</v>
      </c>
      <c r="F116" s="231" t="s">
        <v>2616</v>
      </c>
      <c r="G116" s="232" t="s">
        <v>2509</v>
      </c>
      <c r="H116" s="233">
        <v>7</v>
      </c>
      <c r="I116" s="234"/>
      <c r="J116" s="235">
        <f>ROUND(I116*H116,2)</f>
        <v>0</v>
      </c>
      <c r="K116" s="231" t="s">
        <v>19</v>
      </c>
      <c r="L116" s="45"/>
      <c r="M116" s="236" t="s">
        <v>19</v>
      </c>
      <c r="N116" s="237" t="s">
        <v>46</v>
      </c>
      <c r="O116" s="85"/>
      <c r="P116" s="238">
        <f>O116*H116</f>
        <v>0</v>
      </c>
      <c r="Q116" s="238">
        <v>0</v>
      </c>
      <c r="R116" s="238">
        <f>Q116*H116</f>
        <v>0</v>
      </c>
      <c r="S116" s="238">
        <v>0</v>
      </c>
      <c r="T116" s="239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40" t="s">
        <v>243</v>
      </c>
      <c r="AT116" s="240" t="s">
        <v>162</v>
      </c>
      <c r="AU116" s="240" t="s">
        <v>84</v>
      </c>
      <c r="AY116" s="18" t="s">
        <v>160</v>
      </c>
      <c r="BE116" s="241">
        <f>IF(N116="základní",J116,0)</f>
        <v>0</v>
      </c>
      <c r="BF116" s="241">
        <f>IF(N116="snížená",J116,0)</f>
        <v>0</v>
      </c>
      <c r="BG116" s="241">
        <f>IF(N116="zákl. přenesená",J116,0)</f>
        <v>0</v>
      </c>
      <c r="BH116" s="241">
        <f>IF(N116="sníž. přenesená",J116,0)</f>
        <v>0</v>
      </c>
      <c r="BI116" s="241">
        <f>IF(N116="nulová",J116,0)</f>
        <v>0</v>
      </c>
      <c r="BJ116" s="18" t="s">
        <v>82</v>
      </c>
      <c r="BK116" s="241">
        <f>ROUND(I116*H116,2)</f>
        <v>0</v>
      </c>
      <c r="BL116" s="18" t="s">
        <v>243</v>
      </c>
      <c r="BM116" s="240" t="s">
        <v>2617</v>
      </c>
    </row>
    <row r="117" s="2" customFormat="1" ht="16.5" customHeight="1">
      <c r="A117" s="39"/>
      <c r="B117" s="40"/>
      <c r="C117" s="229" t="s">
        <v>8</v>
      </c>
      <c r="D117" s="229" t="s">
        <v>162</v>
      </c>
      <c r="E117" s="230" t="s">
        <v>2618</v>
      </c>
      <c r="F117" s="231" t="s">
        <v>2619</v>
      </c>
      <c r="G117" s="232" t="s">
        <v>2509</v>
      </c>
      <c r="H117" s="233">
        <v>1</v>
      </c>
      <c r="I117" s="234"/>
      <c r="J117" s="235">
        <f>ROUND(I117*H117,2)</f>
        <v>0</v>
      </c>
      <c r="K117" s="231" t="s">
        <v>19</v>
      </c>
      <c r="L117" s="45"/>
      <c r="M117" s="236" t="s">
        <v>19</v>
      </c>
      <c r="N117" s="237" t="s">
        <v>46</v>
      </c>
      <c r="O117" s="85"/>
      <c r="P117" s="238">
        <f>O117*H117</f>
        <v>0</v>
      </c>
      <c r="Q117" s="238">
        <v>0</v>
      </c>
      <c r="R117" s="238">
        <f>Q117*H117</f>
        <v>0</v>
      </c>
      <c r="S117" s="238">
        <v>0</v>
      </c>
      <c r="T117" s="239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40" t="s">
        <v>243</v>
      </c>
      <c r="AT117" s="240" t="s">
        <v>162</v>
      </c>
      <c r="AU117" s="240" t="s">
        <v>84</v>
      </c>
      <c r="AY117" s="18" t="s">
        <v>160</v>
      </c>
      <c r="BE117" s="241">
        <f>IF(N117="základní",J117,0)</f>
        <v>0</v>
      </c>
      <c r="BF117" s="241">
        <f>IF(N117="snížená",J117,0)</f>
        <v>0</v>
      </c>
      <c r="BG117" s="241">
        <f>IF(N117="zákl. přenesená",J117,0)</f>
        <v>0</v>
      </c>
      <c r="BH117" s="241">
        <f>IF(N117="sníž. přenesená",J117,0)</f>
        <v>0</v>
      </c>
      <c r="BI117" s="241">
        <f>IF(N117="nulová",J117,0)</f>
        <v>0</v>
      </c>
      <c r="BJ117" s="18" t="s">
        <v>82</v>
      </c>
      <c r="BK117" s="241">
        <f>ROUND(I117*H117,2)</f>
        <v>0</v>
      </c>
      <c r="BL117" s="18" t="s">
        <v>243</v>
      </c>
      <c r="BM117" s="240" t="s">
        <v>2620</v>
      </c>
    </row>
    <row r="118" s="2" customFormat="1" ht="16.5" customHeight="1">
      <c r="A118" s="39"/>
      <c r="B118" s="40"/>
      <c r="C118" s="229" t="s">
        <v>243</v>
      </c>
      <c r="D118" s="229" t="s">
        <v>162</v>
      </c>
      <c r="E118" s="230" t="s">
        <v>2621</v>
      </c>
      <c r="F118" s="231" t="s">
        <v>2622</v>
      </c>
      <c r="G118" s="232" t="s">
        <v>2509</v>
      </c>
      <c r="H118" s="233">
        <v>1</v>
      </c>
      <c r="I118" s="234"/>
      <c r="J118" s="235">
        <f>ROUND(I118*H118,2)</f>
        <v>0</v>
      </c>
      <c r="K118" s="231" t="s">
        <v>19</v>
      </c>
      <c r="L118" s="45"/>
      <c r="M118" s="236" t="s">
        <v>19</v>
      </c>
      <c r="N118" s="237" t="s">
        <v>46</v>
      </c>
      <c r="O118" s="85"/>
      <c r="P118" s="238">
        <f>O118*H118</f>
        <v>0</v>
      </c>
      <c r="Q118" s="238">
        <v>0</v>
      </c>
      <c r="R118" s="238">
        <f>Q118*H118</f>
        <v>0</v>
      </c>
      <c r="S118" s="238">
        <v>0</v>
      </c>
      <c r="T118" s="239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40" t="s">
        <v>243</v>
      </c>
      <c r="AT118" s="240" t="s">
        <v>162</v>
      </c>
      <c r="AU118" s="240" t="s">
        <v>84</v>
      </c>
      <c r="AY118" s="18" t="s">
        <v>160</v>
      </c>
      <c r="BE118" s="241">
        <f>IF(N118="základní",J118,0)</f>
        <v>0</v>
      </c>
      <c r="BF118" s="241">
        <f>IF(N118="snížená",J118,0)</f>
        <v>0</v>
      </c>
      <c r="BG118" s="241">
        <f>IF(N118="zákl. přenesená",J118,0)</f>
        <v>0</v>
      </c>
      <c r="BH118" s="241">
        <f>IF(N118="sníž. přenesená",J118,0)</f>
        <v>0</v>
      </c>
      <c r="BI118" s="241">
        <f>IF(N118="nulová",J118,0)</f>
        <v>0</v>
      </c>
      <c r="BJ118" s="18" t="s">
        <v>82</v>
      </c>
      <c r="BK118" s="241">
        <f>ROUND(I118*H118,2)</f>
        <v>0</v>
      </c>
      <c r="BL118" s="18" t="s">
        <v>243</v>
      </c>
      <c r="BM118" s="240" t="s">
        <v>2623</v>
      </c>
    </row>
    <row r="119" s="2" customFormat="1" ht="16.5" customHeight="1">
      <c r="A119" s="39"/>
      <c r="B119" s="40"/>
      <c r="C119" s="229" t="s">
        <v>253</v>
      </c>
      <c r="D119" s="229" t="s">
        <v>162</v>
      </c>
      <c r="E119" s="230" t="s">
        <v>2624</v>
      </c>
      <c r="F119" s="231" t="s">
        <v>2625</v>
      </c>
      <c r="G119" s="232" t="s">
        <v>2509</v>
      </c>
      <c r="H119" s="233">
        <v>1</v>
      </c>
      <c r="I119" s="234"/>
      <c r="J119" s="235">
        <f>ROUND(I119*H119,2)</f>
        <v>0</v>
      </c>
      <c r="K119" s="231" t="s">
        <v>19</v>
      </c>
      <c r="L119" s="45"/>
      <c r="M119" s="236" t="s">
        <v>19</v>
      </c>
      <c r="N119" s="237" t="s">
        <v>46</v>
      </c>
      <c r="O119" s="85"/>
      <c r="P119" s="238">
        <f>O119*H119</f>
        <v>0</v>
      </c>
      <c r="Q119" s="238">
        <v>0</v>
      </c>
      <c r="R119" s="238">
        <f>Q119*H119</f>
        <v>0</v>
      </c>
      <c r="S119" s="238">
        <v>0</v>
      </c>
      <c r="T119" s="239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40" t="s">
        <v>243</v>
      </c>
      <c r="AT119" s="240" t="s">
        <v>162</v>
      </c>
      <c r="AU119" s="240" t="s">
        <v>84</v>
      </c>
      <c r="AY119" s="18" t="s">
        <v>160</v>
      </c>
      <c r="BE119" s="241">
        <f>IF(N119="základní",J119,0)</f>
        <v>0</v>
      </c>
      <c r="BF119" s="241">
        <f>IF(N119="snížená",J119,0)</f>
        <v>0</v>
      </c>
      <c r="BG119" s="241">
        <f>IF(N119="zákl. přenesená",J119,0)</f>
        <v>0</v>
      </c>
      <c r="BH119" s="241">
        <f>IF(N119="sníž. přenesená",J119,0)</f>
        <v>0</v>
      </c>
      <c r="BI119" s="241">
        <f>IF(N119="nulová",J119,0)</f>
        <v>0</v>
      </c>
      <c r="BJ119" s="18" t="s">
        <v>82</v>
      </c>
      <c r="BK119" s="241">
        <f>ROUND(I119*H119,2)</f>
        <v>0</v>
      </c>
      <c r="BL119" s="18" t="s">
        <v>243</v>
      </c>
      <c r="BM119" s="240" t="s">
        <v>2626</v>
      </c>
    </row>
    <row r="120" s="2" customFormat="1" ht="16.5" customHeight="1">
      <c r="A120" s="39"/>
      <c r="B120" s="40"/>
      <c r="C120" s="229" t="s">
        <v>258</v>
      </c>
      <c r="D120" s="229" t="s">
        <v>162</v>
      </c>
      <c r="E120" s="230" t="s">
        <v>2627</v>
      </c>
      <c r="F120" s="231" t="s">
        <v>2628</v>
      </c>
      <c r="G120" s="232" t="s">
        <v>2509</v>
      </c>
      <c r="H120" s="233">
        <v>1</v>
      </c>
      <c r="I120" s="234"/>
      <c r="J120" s="235">
        <f>ROUND(I120*H120,2)</f>
        <v>0</v>
      </c>
      <c r="K120" s="231" t="s">
        <v>19</v>
      </c>
      <c r="L120" s="45"/>
      <c r="M120" s="236" t="s">
        <v>19</v>
      </c>
      <c r="N120" s="237" t="s">
        <v>46</v>
      </c>
      <c r="O120" s="85"/>
      <c r="P120" s="238">
        <f>O120*H120</f>
        <v>0</v>
      </c>
      <c r="Q120" s="238">
        <v>0</v>
      </c>
      <c r="R120" s="238">
        <f>Q120*H120</f>
        <v>0</v>
      </c>
      <c r="S120" s="238">
        <v>0</v>
      </c>
      <c r="T120" s="239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40" t="s">
        <v>243</v>
      </c>
      <c r="AT120" s="240" t="s">
        <v>162</v>
      </c>
      <c r="AU120" s="240" t="s">
        <v>84</v>
      </c>
      <c r="AY120" s="18" t="s">
        <v>160</v>
      </c>
      <c r="BE120" s="241">
        <f>IF(N120="základní",J120,0)</f>
        <v>0</v>
      </c>
      <c r="BF120" s="241">
        <f>IF(N120="snížená",J120,0)</f>
        <v>0</v>
      </c>
      <c r="BG120" s="241">
        <f>IF(N120="zákl. přenesená",J120,0)</f>
        <v>0</v>
      </c>
      <c r="BH120" s="241">
        <f>IF(N120="sníž. přenesená",J120,0)</f>
        <v>0</v>
      </c>
      <c r="BI120" s="241">
        <f>IF(N120="nulová",J120,0)</f>
        <v>0</v>
      </c>
      <c r="BJ120" s="18" t="s">
        <v>82</v>
      </c>
      <c r="BK120" s="241">
        <f>ROUND(I120*H120,2)</f>
        <v>0</v>
      </c>
      <c r="BL120" s="18" t="s">
        <v>243</v>
      </c>
      <c r="BM120" s="240" t="s">
        <v>2629</v>
      </c>
    </row>
    <row r="121" s="2" customFormat="1" ht="16.5" customHeight="1">
      <c r="A121" s="39"/>
      <c r="B121" s="40"/>
      <c r="C121" s="229" t="s">
        <v>263</v>
      </c>
      <c r="D121" s="229" t="s">
        <v>162</v>
      </c>
      <c r="E121" s="230" t="s">
        <v>2630</v>
      </c>
      <c r="F121" s="231" t="s">
        <v>2631</v>
      </c>
      <c r="G121" s="232" t="s">
        <v>2509</v>
      </c>
      <c r="H121" s="233">
        <v>1</v>
      </c>
      <c r="I121" s="234"/>
      <c r="J121" s="235">
        <f>ROUND(I121*H121,2)</f>
        <v>0</v>
      </c>
      <c r="K121" s="231" t="s">
        <v>19</v>
      </c>
      <c r="L121" s="45"/>
      <c r="M121" s="236" t="s">
        <v>19</v>
      </c>
      <c r="N121" s="237" t="s">
        <v>46</v>
      </c>
      <c r="O121" s="85"/>
      <c r="P121" s="238">
        <f>O121*H121</f>
        <v>0</v>
      </c>
      <c r="Q121" s="238">
        <v>0</v>
      </c>
      <c r="R121" s="238">
        <f>Q121*H121</f>
        <v>0</v>
      </c>
      <c r="S121" s="238">
        <v>0</v>
      </c>
      <c r="T121" s="239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40" t="s">
        <v>243</v>
      </c>
      <c r="AT121" s="240" t="s">
        <v>162</v>
      </c>
      <c r="AU121" s="240" t="s">
        <v>84</v>
      </c>
      <c r="AY121" s="18" t="s">
        <v>160</v>
      </c>
      <c r="BE121" s="241">
        <f>IF(N121="základní",J121,0)</f>
        <v>0</v>
      </c>
      <c r="BF121" s="241">
        <f>IF(N121="snížená",J121,0)</f>
        <v>0</v>
      </c>
      <c r="BG121" s="241">
        <f>IF(N121="zákl. přenesená",J121,0)</f>
        <v>0</v>
      </c>
      <c r="BH121" s="241">
        <f>IF(N121="sníž. přenesená",J121,0)</f>
        <v>0</v>
      </c>
      <c r="BI121" s="241">
        <f>IF(N121="nulová",J121,0)</f>
        <v>0</v>
      </c>
      <c r="BJ121" s="18" t="s">
        <v>82</v>
      </c>
      <c r="BK121" s="241">
        <f>ROUND(I121*H121,2)</f>
        <v>0</v>
      </c>
      <c r="BL121" s="18" t="s">
        <v>243</v>
      </c>
      <c r="BM121" s="240" t="s">
        <v>2632</v>
      </c>
    </row>
    <row r="122" s="2" customFormat="1" ht="16.5" customHeight="1">
      <c r="A122" s="39"/>
      <c r="B122" s="40"/>
      <c r="C122" s="229" t="s">
        <v>268</v>
      </c>
      <c r="D122" s="229" t="s">
        <v>162</v>
      </c>
      <c r="E122" s="230" t="s">
        <v>2633</v>
      </c>
      <c r="F122" s="231" t="s">
        <v>2634</v>
      </c>
      <c r="G122" s="232" t="s">
        <v>2509</v>
      </c>
      <c r="H122" s="233">
        <v>2</v>
      </c>
      <c r="I122" s="234"/>
      <c r="J122" s="235">
        <f>ROUND(I122*H122,2)</f>
        <v>0</v>
      </c>
      <c r="K122" s="231" t="s">
        <v>19</v>
      </c>
      <c r="L122" s="45"/>
      <c r="M122" s="236" t="s">
        <v>19</v>
      </c>
      <c r="N122" s="237" t="s">
        <v>46</v>
      </c>
      <c r="O122" s="85"/>
      <c r="P122" s="238">
        <f>O122*H122</f>
        <v>0</v>
      </c>
      <c r="Q122" s="238">
        <v>0</v>
      </c>
      <c r="R122" s="238">
        <f>Q122*H122</f>
        <v>0</v>
      </c>
      <c r="S122" s="238">
        <v>0</v>
      </c>
      <c r="T122" s="239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40" t="s">
        <v>243</v>
      </c>
      <c r="AT122" s="240" t="s">
        <v>162</v>
      </c>
      <c r="AU122" s="240" t="s">
        <v>84</v>
      </c>
      <c r="AY122" s="18" t="s">
        <v>160</v>
      </c>
      <c r="BE122" s="241">
        <f>IF(N122="základní",J122,0)</f>
        <v>0</v>
      </c>
      <c r="BF122" s="241">
        <f>IF(N122="snížená",J122,0)</f>
        <v>0</v>
      </c>
      <c r="BG122" s="241">
        <f>IF(N122="zákl. přenesená",J122,0)</f>
        <v>0</v>
      </c>
      <c r="BH122" s="241">
        <f>IF(N122="sníž. přenesená",J122,0)</f>
        <v>0</v>
      </c>
      <c r="BI122" s="241">
        <f>IF(N122="nulová",J122,0)</f>
        <v>0</v>
      </c>
      <c r="BJ122" s="18" t="s">
        <v>82</v>
      </c>
      <c r="BK122" s="241">
        <f>ROUND(I122*H122,2)</f>
        <v>0</v>
      </c>
      <c r="BL122" s="18" t="s">
        <v>243</v>
      </c>
      <c r="BM122" s="240" t="s">
        <v>2635</v>
      </c>
    </row>
    <row r="123" s="12" customFormat="1" ht="22.8" customHeight="1">
      <c r="A123" s="12"/>
      <c r="B123" s="213"/>
      <c r="C123" s="214"/>
      <c r="D123" s="215" t="s">
        <v>74</v>
      </c>
      <c r="E123" s="227" t="s">
        <v>1535</v>
      </c>
      <c r="F123" s="227" t="s">
        <v>2636</v>
      </c>
      <c r="G123" s="214"/>
      <c r="H123" s="214"/>
      <c r="I123" s="217"/>
      <c r="J123" s="228">
        <f>BK123</f>
        <v>0</v>
      </c>
      <c r="K123" s="214"/>
      <c r="L123" s="219"/>
      <c r="M123" s="220"/>
      <c r="N123" s="221"/>
      <c r="O123" s="221"/>
      <c r="P123" s="222">
        <f>SUM(P124:P129)</f>
        <v>0</v>
      </c>
      <c r="Q123" s="221"/>
      <c r="R123" s="222">
        <f>SUM(R124:R129)</f>
        <v>0</v>
      </c>
      <c r="S123" s="221"/>
      <c r="T123" s="223">
        <f>SUM(T124:T129)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4" t="s">
        <v>84</v>
      </c>
      <c r="AT123" s="225" t="s">
        <v>74</v>
      </c>
      <c r="AU123" s="225" t="s">
        <v>82</v>
      </c>
      <c r="AY123" s="224" t="s">
        <v>160</v>
      </c>
      <c r="BK123" s="226">
        <f>SUM(BK124:BK129)</f>
        <v>0</v>
      </c>
    </row>
    <row r="124" s="2" customFormat="1" ht="16.5" customHeight="1">
      <c r="A124" s="39"/>
      <c r="B124" s="40"/>
      <c r="C124" s="229" t="s">
        <v>7</v>
      </c>
      <c r="D124" s="229" t="s">
        <v>162</v>
      </c>
      <c r="E124" s="230" t="s">
        <v>2637</v>
      </c>
      <c r="F124" s="231" t="s">
        <v>2638</v>
      </c>
      <c r="G124" s="232" t="s">
        <v>627</v>
      </c>
      <c r="H124" s="233">
        <v>24</v>
      </c>
      <c r="I124" s="234"/>
      <c r="J124" s="235">
        <f>ROUND(I124*H124,2)</f>
        <v>0</v>
      </c>
      <c r="K124" s="231" t="s">
        <v>19</v>
      </c>
      <c r="L124" s="45"/>
      <c r="M124" s="236" t="s">
        <v>19</v>
      </c>
      <c r="N124" s="237" t="s">
        <v>46</v>
      </c>
      <c r="O124" s="85"/>
      <c r="P124" s="238">
        <f>O124*H124</f>
        <v>0</v>
      </c>
      <c r="Q124" s="238">
        <v>0</v>
      </c>
      <c r="R124" s="238">
        <f>Q124*H124</f>
        <v>0</v>
      </c>
      <c r="S124" s="238">
        <v>0</v>
      </c>
      <c r="T124" s="23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40" t="s">
        <v>243</v>
      </c>
      <c r="AT124" s="240" t="s">
        <v>162</v>
      </c>
      <c r="AU124" s="240" t="s">
        <v>84</v>
      </c>
      <c r="AY124" s="18" t="s">
        <v>160</v>
      </c>
      <c r="BE124" s="241">
        <f>IF(N124="základní",J124,0)</f>
        <v>0</v>
      </c>
      <c r="BF124" s="241">
        <f>IF(N124="snížená",J124,0)</f>
        <v>0</v>
      </c>
      <c r="BG124" s="241">
        <f>IF(N124="zákl. přenesená",J124,0)</f>
        <v>0</v>
      </c>
      <c r="BH124" s="241">
        <f>IF(N124="sníž. přenesená",J124,0)</f>
        <v>0</v>
      </c>
      <c r="BI124" s="241">
        <f>IF(N124="nulová",J124,0)</f>
        <v>0</v>
      </c>
      <c r="BJ124" s="18" t="s">
        <v>82</v>
      </c>
      <c r="BK124" s="241">
        <f>ROUND(I124*H124,2)</f>
        <v>0</v>
      </c>
      <c r="BL124" s="18" t="s">
        <v>243</v>
      </c>
      <c r="BM124" s="240" t="s">
        <v>2639</v>
      </c>
    </row>
    <row r="125" s="2" customFormat="1" ht="16.5" customHeight="1">
      <c r="A125" s="39"/>
      <c r="B125" s="40"/>
      <c r="C125" s="229" t="s">
        <v>276</v>
      </c>
      <c r="D125" s="229" t="s">
        <v>162</v>
      </c>
      <c r="E125" s="230" t="s">
        <v>2640</v>
      </c>
      <c r="F125" s="231" t="s">
        <v>2641</v>
      </c>
      <c r="G125" s="232" t="s">
        <v>2600</v>
      </c>
      <c r="H125" s="233">
        <v>1</v>
      </c>
      <c r="I125" s="234"/>
      <c r="J125" s="235">
        <f>ROUND(I125*H125,2)</f>
        <v>0</v>
      </c>
      <c r="K125" s="231" t="s">
        <v>19</v>
      </c>
      <c r="L125" s="45"/>
      <c r="M125" s="236" t="s">
        <v>19</v>
      </c>
      <c r="N125" s="237" t="s">
        <v>46</v>
      </c>
      <c r="O125" s="85"/>
      <c r="P125" s="238">
        <f>O125*H125</f>
        <v>0</v>
      </c>
      <c r="Q125" s="238">
        <v>0</v>
      </c>
      <c r="R125" s="238">
        <f>Q125*H125</f>
        <v>0</v>
      </c>
      <c r="S125" s="238">
        <v>0</v>
      </c>
      <c r="T125" s="23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0" t="s">
        <v>243</v>
      </c>
      <c r="AT125" s="240" t="s">
        <v>162</v>
      </c>
      <c r="AU125" s="240" t="s">
        <v>84</v>
      </c>
      <c r="AY125" s="18" t="s">
        <v>160</v>
      </c>
      <c r="BE125" s="241">
        <f>IF(N125="základní",J125,0)</f>
        <v>0</v>
      </c>
      <c r="BF125" s="241">
        <f>IF(N125="snížená",J125,0)</f>
        <v>0</v>
      </c>
      <c r="BG125" s="241">
        <f>IF(N125="zákl. přenesená",J125,0)</f>
        <v>0</v>
      </c>
      <c r="BH125" s="241">
        <f>IF(N125="sníž. přenesená",J125,0)</f>
        <v>0</v>
      </c>
      <c r="BI125" s="241">
        <f>IF(N125="nulová",J125,0)</f>
        <v>0</v>
      </c>
      <c r="BJ125" s="18" t="s">
        <v>82</v>
      </c>
      <c r="BK125" s="241">
        <f>ROUND(I125*H125,2)</f>
        <v>0</v>
      </c>
      <c r="BL125" s="18" t="s">
        <v>243</v>
      </c>
      <c r="BM125" s="240" t="s">
        <v>2642</v>
      </c>
    </row>
    <row r="126" s="2" customFormat="1" ht="16.5" customHeight="1">
      <c r="A126" s="39"/>
      <c r="B126" s="40"/>
      <c r="C126" s="229" t="s">
        <v>282</v>
      </c>
      <c r="D126" s="229" t="s">
        <v>162</v>
      </c>
      <c r="E126" s="230" t="s">
        <v>2643</v>
      </c>
      <c r="F126" s="231" t="s">
        <v>2644</v>
      </c>
      <c r="G126" s="232" t="s">
        <v>627</v>
      </c>
      <c r="H126" s="233">
        <v>50</v>
      </c>
      <c r="I126" s="234"/>
      <c r="J126" s="235">
        <f>ROUND(I126*H126,2)</f>
        <v>0</v>
      </c>
      <c r="K126" s="231" t="s">
        <v>19</v>
      </c>
      <c r="L126" s="45"/>
      <c r="M126" s="236" t="s">
        <v>19</v>
      </c>
      <c r="N126" s="237" t="s">
        <v>46</v>
      </c>
      <c r="O126" s="85"/>
      <c r="P126" s="238">
        <f>O126*H126</f>
        <v>0</v>
      </c>
      <c r="Q126" s="238">
        <v>0</v>
      </c>
      <c r="R126" s="238">
        <f>Q126*H126</f>
        <v>0</v>
      </c>
      <c r="S126" s="238">
        <v>0</v>
      </c>
      <c r="T126" s="23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0" t="s">
        <v>243</v>
      </c>
      <c r="AT126" s="240" t="s">
        <v>162</v>
      </c>
      <c r="AU126" s="240" t="s">
        <v>84</v>
      </c>
      <c r="AY126" s="18" t="s">
        <v>160</v>
      </c>
      <c r="BE126" s="241">
        <f>IF(N126="základní",J126,0)</f>
        <v>0</v>
      </c>
      <c r="BF126" s="241">
        <f>IF(N126="snížená",J126,0)</f>
        <v>0</v>
      </c>
      <c r="BG126" s="241">
        <f>IF(N126="zákl. přenesená",J126,0)</f>
        <v>0</v>
      </c>
      <c r="BH126" s="241">
        <f>IF(N126="sníž. přenesená",J126,0)</f>
        <v>0</v>
      </c>
      <c r="BI126" s="241">
        <f>IF(N126="nulová",J126,0)</f>
        <v>0</v>
      </c>
      <c r="BJ126" s="18" t="s">
        <v>82</v>
      </c>
      <c r="BK126" s="241">
        <f>ROUND(I126*H126,2)</f>
        <v>0</v>
      </c>
      <c r="BL126" s="18" t="s">
        <v>243</v>
      </c>
      <c r="BM126" s="240" t="s">
        <v>2645</v>
      </c>
    </row>
    <row r="127" s="2" customFormat="1" ht="16.5" customHeight="1">
      <c r="A127" s="39"/>
      <c r="B127" s="40"/>
      <c r="C127" s="229" t="s">
        <v>287</v>
      </c>
      <c r="D127" s="229" t="s">
        <v>162</v>
      </c>
      <c r="E127" s="230" t="s">
        <v>2646</v>
      </c>
      <c r="F127" s="231" t="s">
        <v>2647</v>
      </c>
      <c r="G127" s="232" t="s">
        <v>2600</v>
      </c>
      <c r="H127" s="233">
        <v>1</v>
      </c>
      <c r="I127" s="234"/>
      <c r="J127" s="235">
        <f>ROUND(I127*H127,2)</f>
        <v>0</v>
      </c>
      <c r="K127" s="231" t="s">
        <v>19</v>
      </c>
      <c r="L127" s="45"/>
      <c r="M127" s="236" t="s">
        <v>19</v>
      </c>
      <c r="N127" s="237" t="s">
        <v>46</v>
      </c>
      <c r="O127" s="85"/>
      <c r="P127" s="238">
        <f>O127*H127</f>
        <v>0</v>
      </c>
      <c r="Q127" s="238">
        <v>0</v>
      </c>
      <c r="R127" s="238">
        <f>Q127*H127</f>
        <v>0</v>
      </c>
      <c r="S127" s="238">
        <v>0</v>
      </c>
      <c r="T127" s="23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0" t="s">
        <v>243</v>
      </c>
      <c r="AT127" s="240" t="s">
        <v>162</v>
      </c>
      <c r="AU127" s="240" t="s">
        <v>84</v>
      </c>
      <c r="AY127" s="18" t="s">
        <v>160</v>
      </c>
      <c r="BE127" s="241">
        <f>IF(N127="základní",J127,0)</f>
        <v>0</v>
      </c>
      <c r="BF127" s="241">
        <f>IF(N127="snížená",J127,0)</f>
        <v>0</v>
      </c>
      <c r="BG127" s="241">
        <f>IF(N127="zákl. přenesená",J127,0)</f>
        <v>0</v>
      </c>
      <c r="BH127" s="241">
        <f>IF(N127="sníž. přenesená",J127,0)</f>
        <v>0</v>
      </c>
      <c r="BI127" s="241">
        <f>IF(N127="nulová",J127,0)</f>
        <v>0</v>
      </c>
      <c r="BJ127" s="18" t="s">
        <v>82</v>
      </c>
      <c r="BK127" s="241">
        <f>ROUND(I127*H127,2)</f>
        <v>0</v>
      </c>
      <c r="BL127" s="18" t="s">
        <v>243</v>
      </c>
      <c r="BM127" s="240" t="s">
        <v>2648</v>
      </c>
    </row>
    <row r="128" s="2" customFormat="1" ht="16.5" customHeight="1">
      <c r="A128" s="39"/>
      <c r="B128" s="40"/>
      <c r="C128" s="229" t="s">
        <v>292</v>
      </c>
      <c r="D128" s="229" t="s">
        <v>162</v>
      </c>
      <c r="E128" s="230" t="s">
        <v>2649</v>
      </c>
      <c r="F128" s="231" t="s">
        <v>2650</v>
      </c>
      <c r="G128" s="232" t="s">
        <v>2600</v>
      </c>
      <c r="H128" s="233">
        <v>1</v>
      </c>
      <c r="I128" s="234"/>
      <c r="J128" s="235">
        <f>ROUND(I128*H128,2)</f>
        <v>0</v>
      </c>
      <c r="K128" s="231" t="s">
        <v>19</v>
      </c>
      <c r="L128" s="45"/>
      <c r="M128" s="236" t="s">
        <v>19</v>
      </c>
      <c r="N128" s="237" t="s">
        <v>46</v>
      </c>
      <c r="O128" s="85"/>
      <c r="P128" s="238">
        <f>O128*H128</f>
        <v>0</v>
      </c>
      <c r="Q128" s="238">
        <v>0</v>
      </c>
      <c r="R128" s="238">
        <f>Q128*H128</f>
        <v>0</v>
      </c>
      <c r="S128" s="238">
        <v>0</v>
      </c>
      <c r="T128" s="23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0" t="s">
        <v>243</v>
      </c>
      <c r="AT128" s="240" t="s">
        <v>162</v>
      </c>
      <c r="AU128" s="240" t="s">
        <v>84</v>
      </c>
      <c r="AY128" s="18" t="s">
        <v>160</v>
      </c>
      <c r="BE128" s="241">
        <f>IF(N128="základní",J128,0)</f>
        <v>0</v>
      </c>
      <c r="BF128" s="241">
        <f>IF(N128="snížená",J128,0)</f>
        <v>0</v>
      </c>
      <c r="BG128" s="241">
        <f>IF(N128="zákl. přenesená",J128,0)</f>
        <v>0</v>
      </c>
      <c r="BH128" s="241">
        <f>IF(N128="sníž. přenesená",J128,0)</f>
        <v>0</v>
      </c>
      <c r="BI128" s="241">
        <f>IF(N128="nulová",J128,0)</f>
        <v>0</v>
      </c>
      <c r="BJ128" s="18" t="s">
        <v>82</v>
      </c>
      <c r="BK128" s="241">
        <f>ROUND(I128*H128,2)</f>
        <v>0</v>
      </c>
      <c r="BL128" s="18" t="s">
        <v>243</v>
      </c>
      <c r="BM128" s="240" t="s">
        <v>2651</v>
      </c>
    </row>
    <row r="129" s="2" customFormat="1" ht="24" customHeight="1">
      <c r="A129" s="39"/>
      <c r="B129" s="40"/>
      <c r="C129" s="229" t="s">
        <v>296</v>
      </c>
      <c r="D129" s="229" t="s">
        <v>162</v>
      </c>
      <c r="E129" s="230" t="s">
        <v>2652</v>
      </c>
      <c r="F129" s="231" t="s">
        <v>2653</v>
      </c>
      <c r="G129" s="232" t="s">
        <v>2600</v>
      </c>
      <c r="H129" s="233">
        <v>1</v>
      </c>
      <c r="I129" s="234"/>
      <c r="J129" s="235">
        <f>ROUND(I129*H129,2)</f>
        <v>0</v>
      </c>
      <c r="K129" s="231" t="s">
        <v>19</v>
      </c>
      <c r="L129" s="45"/>
      <c r="M129" s="288" t="s">
        <v>19</v>
      </c>
      <c r="N129" s="289" t="s">
        <v>46</v>
      </c>
      <c r="O129" s="290"/>
      <c r="P129" s="291">
        <f>O129*H129</f>
        <v>0</v>
      </c>
      <c r="Q129" s="291">
        <v>0</v>
      </c>
      <c r="R129" s="291">
        <f>Q129*H129</f>
        <v>0</v>
      </c>
      <c r="S129" s="291">
        <v>0</v>
      </c>
      <c r="T129" s="292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0" t="s">
        <v>243</v>
      </c>
      <c r="AT129" s="240" t="s">
        <v>162</v>
      </c>
      <c r="AU129" s="240" t="s">
        <v>84</v>
      </c>
      <c r="AY129" s="18" t="s">
        <v>160</v>
      </c>
      <c r="BE129" s="241">
        <f>IF(N129="základní",J129,0)</f>
        <v>0</v>
      </c>
      <c r="BF129" s="241">
        <f>IF(N129="snížená",J129,0)</f>
        <v>0</v>
      </c>
      <c r="BG129" s="241">
        <f>IF(N129="zákl. přenesená",J129,0)</f>
        <v>0</v>
      </c>
      <c r="BH129" s="241">
        <f>IF(N129="sníž. přenesená",J129,0)</f>
        <v>0</v>
      </c>
      <c r="BI129" s="241">
        <f>IF(N129="nulová",J129,0)</f>
        <v>0</v>
      </c>
      <c r="BJ129" s="18" t="s">
        <v>82</v>
      </c>
      <c r="BK129" s="241">
        <f>ROUND(I129*H129,2)</f>
        <v>0</v>
      </c>
      <c r="BL129" s="18" t="s">
        <v>243</v>
      </c>
      <c r="BM129" s="240" t="s">
        <v>2654</v>
      </c>
    </row>
    <row r="130" s="2" customFormat="1" ht="6.96" customHeight="1">
      <c r="A130" s="39"/>
      <c r="B130" s="60"/>
      <c r="C130" s="61"/>
      <c r="D130" s="61"/>
      <c r="E130" s="61"/>
      <c r="F130" s="61"/>
      <c r="G130" s="61"/>
      <c r="H130" s="61"/>
      <c r="I130" s="177"/>
      <c r="J130" s="61"/>
      <c r="K130" s="61"/>
      <c r="L130" s="45"/>
      <c r="M130" s="39"/>
      <c r="O130" s="39"/>
      <c r="P130" s="39"/>
      <c r="Q130" s="39"/>
      <c r="R130" s="39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</sheetData>
  <sheetProtection sheet="1" autoFilter="0" formatColumns="0" formatRows="0" objects="1" scenarios="1" spinCount="100000" saltValue="1Clp1tHHXHoOK2z3/x+2vardKyolY3wcKfh5zukjLe+wDGt51QW1H1CaqJm0fZ+Hvytvw+EcOdu0i54I3T/iAw==" hashValue="BN2FMZkfhJhiOrZhMvbU361gjuhkbQCAsST7B8YCHl7jrkeOj0rJllvud+ENGVnQZt08+fcRMpcPUO5y81px8w==" algorithmName="SHA-512" password="CC35"/>
  <autoFilter ref="C96:K129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3:H83"/>
    <mergeCell ref="E87:H87"/>
    <mergeCell ref="E85:H85"/>
    <mergeCell ref="E89:H8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40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21"/>
      <c r="AT3" s="18" t="s">
        <v>84</v>
      </c>
    </row>
    <row r="4" s="1" customFormat="1" ht="24.96" customHeight="1">
      <c r="B4" s="21"/>
      <c r="D4" s="144" t="s">
        <v>113</v>
      </c>
      <c r="I4" s="140"/>
      <c r="L4" s="21"/>
      <c r="M4" s="145" t="s">
        <v>10</v>
      </c>
      <c r="AT4" s="18" t="s">
        <v>4</v>
      </c>
    </row>
    <row r="5" s="1" customFormat="1" ht="6.96" customHeight="1">
      <c r="B5" s="21"/>
      <c r="I5" s="140"/>
      <c r="L5" s="21"/>
    </row>
    <row r="6" s="1" customFormat="1" ht="12" customHeight="1">
      <c r="B6" s="21"/>
      <c r="D6" s="146" t="s">
        <v>16</v>
      </c>
      <c r="I6" s="140"/>
      <c r="L6" s="21"/>
    </row>
    <row r="7" s="1" customFormat="1" ht="16.5" customHeight="1">
      <c r="B7" s="21"/>
      <c r="E7" s="147" t="str">
        <f>'Rekapitulace stavby'!K6</f>
        <v>Ivanovice na Hané ON - oprava</v>
      </c>
      <c r="F7" s="146"/>
      <c r="G7" s="146"/>
      <c r="H7" s="146"/>
      <c r="I7" s="140"/>
      <c r="L7" s="21"/>
    </row>
    <row r="8">
      <c r="B8" s="21"/>
      <c r="D8" s="146" t="s">
        <v>114</v>
      </c>
      <c r="L8" s="21"/>
    </row>
    <row r="9" s="1" customFormat="1" ht="16.5" customHeight="1">
      <c r="B9" s="21"/>
      <c r="E9" s="147" t="s">
        <v>115</v>
      </c>
      <c r="F9" s="1"/>
      <c r="G9" s="1"/>
      <c r="H9" s="1"/>
      <c r="I9" s="140"/>
      <c r="L9" s="21"/>
    </row>
    <row r="10" s="1" customFormat="1" ht="12" customHeight="1">
      <c r="B10" s="21"/>
      <c r="D10" s="146" t="s">
        <v>116</v>
      </c>
      <c r="I10" s="140"/>
      <c r="L10" s="21"/>
    </row>
    <row r="11" s="2" customFormat="1" ht="16.5" customHeight="1">
      <c r="A11" s="39"/>
      <c r="B11" s="45"/>
      <c r="C11" s="39"/>
      <c r="D11" s="39"/>
      <c r="E11" s="148" t="s">
        <v>2655</v>
      </c>
      <c r="F11" s="39"/>
      <c r="G11" s="39"/>
      <c r="H11" s="39"/>
      <c r="I11" s="149"/>
      <c r="J11" s="39"/>
      <c r="K11" s="39"/>
      <c r="L11" s="15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6" t="s">
        <v>118</v>
      </c>
      <c r="E12" s="39"/>
      <c r="F12" s="39"/>
      <c r="G12" s="39"/>
      <c r="H12" s="39"/>
      <c r="I12" s="149"/>
      <c r="J12" s="39"/>
      <c r="K12" s="39"/>
      <c r="L12" s="15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1" t="s">
        <v>2656</v>
      </c>
      <c r="F13" s="39"/>
      <c r="G13" s="39"/>
      <c r="H13" s="39"/>
      <c r="I13" s="149"/>
      <c r="J13" s="39"/>
      <c r="K13" s="39"/>
      <c r="L13" s="15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149"/>
      <c r="J14" s="39"/>
      <c r="K14" s="39"/>
      <c r="L14" s="15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6" t="s">
        <v>18</v>
      </c>
      <c r="E15" s="39"/>
      <c r="F15" s="134" t="s">
        <v>19</v>
      </c>
      <c r="G15" s="39"/>
      <c r="H15" s="39"/>
      <c r="I15" s="152" t="s">
        <v>20</v>
      </c>
      <c r="J15" s="134" t="s">
        <v>19</v>
      </c>
      <c r="K15" s="39"/>
      <c r="L15" s="15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6" t="s">
        <v>21</v>
      </c>
      <c r="E16" s="39"/>
      <c r="F16" s="134" t="s">
        <v>22</v>
      </c>
      <c r="G16" s="39"/>
      <c r="H16" s="39"/>
      <c r="I16" s="152" t="s">
        <v>23</v>
      </c>
      <c r="J16" s="153" t="str">
        <f>'Rekapitulace stavby'!AN8</f>
        <v>4. 7. 2019</v>
      </c>
      <c r="K16" s="39"/>
      <c r="L16" s="15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149"/>
      <c r="J17" s="39"/>
      <c r="K17" s="39"/>
      <c r="L17" s="15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6" t="s">
        <v>25</v>
      </c>
      <c r="E18" s="39"/>
      <c r="F18" s="39"/>
      <c r="G18" s="39"/>
      <c r="H18" s="39"/>
      <c r="I18" s="152" t="s">
        <v>26</v>
      </c>
      <c r="J18" s="134" t="s">
        <v>27</v>
      </c>
      <c r="K18" s="39"/>
      <c r="L18" s="15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">
        <v>28</v>
      </c>
      <c r="F19" s="39"/>
      <c r="G19" s="39"/>
      <c r="H19" s="39"/>
      <c r="I19" s="152" t="s">
        <v>29</v>
      </c>
      <c r="J19" s="134" t="s">
        <v>30</v>
      </c>
      <c r="K19" s="39"/>
      <c r="L19" s="15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149"/>
      <c r="J20" s="39"/>
      <c r="K20" s="39"/>
      <c r="L20" s="15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6" t="s">
        <v>31</v>
      </c>
      <c r="E21" s="39"/>
      <c r="F21" s="39"/>
      <c r="G21" s="39"/>
      <c r="H21" s="39"/>
      <c r="I21" s="152" t="s">
        <v>26</v>
      </c>
      <c r="J21" s="34" t="str">
        <f>'Rekapitulace stavby'!AN13</f>
        <v>Vyplň údaj</v>
      </c>
      <c r="K21" s="39"/>
      <c r="L21" s="15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4"/>
      <c r="G22" s="134"/>
      <c r="H22" s="134"/>
      <c r="I22" s="152" t="s">
        <v>29</v>
      </c>
      <c r="J22" s="34" t="str">
        <f>'Rekapitulace stavby'!AN14</f>
        <v>Vyplň údaj</v>
      </c>
      <c r="K22" s="39"/>
      <c r="L22" s="15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149"/>
      <c r="J23" s="39"/>
      <c r="K23" s="39"/>
      <c r="L23" s="15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6" t="s">
        <v>33</v>
      </c>
      <c r="E24" s="39"/>
      <c r="F24" s="39"/>
      <c r="G24" s="39"/>
      <c r="H24" s="39"/>
      <c r="I24" s="152" t="s">
        <v>26</v>
      </c>
      <c r="J24" s="134" t="s">
        <v>34</v>
      </c>
      <c r="K24" s="39"/>
      <c r="L24" s="15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4" t="s">
        <v>35</v>
      </c>
      <c r="F25" s="39"/>
      <c r="G25" s="39"/>
      <c r="H25" s="39"/>
      <c r="I25" s="152" t="s">
        <v>29</v>
      </c>
      <c r="J25" s="134" t="s">
        <v>36</v>
      </c>
      <c r="K25" s="39"/>
      <c r="L25" s="15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149"/>
      <c r="J26" s="39"/>
      <c r="K26" s="39"/>
      <c r="L26" s="15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6" t="s">
        <v>38</v>
      </c>
      <c r="E27" s="39"/>
      <c r="F27" s="39"/>
      <c r="G27" s="39"/>
      <c r="H27" s="39"/>
      <c r="I27" s="152" t="s">
        <v>26</v>
      </c>
      <c r="J27" s="134" t="str">
        <f>IF('Rekapitulace stavby'!AN19="","",'Rekapitulace stavby'!AN19)</f>
        <v/>
      </c>
      <c r="K27" s="39"/>
      <c r="L27" s="150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4" t="str">
        <f>IF('Rekapitulace stavby'!E20="","",'Rekapitulace stavby'!E20)</f>
        <v xml:space="preserve"> </v>
      </c>
      <c r="F28" s="39"/>
      <c r="G28" s="39"/>
      <c r="H28" s="39"/>
      <c r="I28" s="152" t="s">
        <v>29</v>
      </c>
      <c r="J28" s="134" t="str">
        <f>IF('Rekapitulace stavby'!AN20="","",'Rekapitulace stavby'!AN20)</f>
        <v/>
      </c>
      <c r="K28" s="39"/>
      <c r="L28" s="15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149"/>
      <c r="J29" s="39"/>
      <c r="K29" s="39"/>
      <c r="L29" s="15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6" t="s">
        <v>39</v>
      </c>
      <c r="E30" s="39"/>
      <c r="F30" s="39"/>
      <c r="G30" s="39"/>
      <c r="H30" s="39"/>
      <c r="I30" s="149"/>
      <c r="J30" s="39"/>
      <c r="K30" s="39"/>
      <c r="L30" s="15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89.25" customHeight="1">
      <c r="A31" s="154"/>
      <c r="B31" s="155"/>
      <c r="C31" s="154"/>
      <c r="D31" s="154"/>
      <c r="E31" s="156" t="s">
        <v>40</v>
      </c>
      <c r="F31" s="156"/>
      <c r="G31" s="156"/>
      <c r="H31" s="156"/>
      <c r="I31" s="157"/>
      <c r="J31" s="154"/>
      <c r="K31" s="154"/>
      <c r="L31" s="158"/>
      <c r="S31" s="154"/>
      <c r="T31" s="154"/>
      <c r="U31" s="154"/>
      <c r="V31" s="154"/>
      <c r="W31" s="154"/>
      <c r="X31" s="154"/>
      <c r="Y31" s="154"/>
      <c r="Z31" s="154"/>
      <c r="AA31" s="154"/>
      <c r="AB31" s="154"/>
      <c r="AC31" s="154"/>
      <c r="AD31" s="154"/>
      <c r="AE31" s="154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149"/>
      <c r="J32" s="39"/>
      <c r="K32" s="39"/>
      <c r="L32" s="15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60"/>
      <c r="J33" s="159"/>
      <c r="K33" s="159"/>
      <c r="L33" s="15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1" t="s">
        <v>41</v>
      </c>
      <c r="E34" s="39"/>
      <c r="F34" s="39"/>
      <c r="G34" s="39"/>
      <c r="H34" s="39"/>
      <c r="I34" s="149"/>
      <c r="J34" s="162">
        <f>ROUND(J111, 2)</f>
        <v>0</v>
      </c>
      <c r="K34" s="39"/>
      <c r="L34" s="15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9"/>
      <c r="E35" s="159"/>
      <c r="F35" s="159"/>
      <c r="G35" s="159"/>
      <c r="H35" s="159"/>
      <c r="I35" s="160"/>
      <c r="J35" s="159"/>
      <c r="K35" s="159"/>
      <c r="L35" s="15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3" t="s">
        <v>43</v>
      </c>
      <c r="G36" s="39"/>
      <c r="H36" s="39"/>
      <c r="I36" s="164" t="s">
        <v>42</v>
      </c>
      <c r="J36" s="163" t="s">
        <v>44</v>
      </c>
      <c r="K36" s="39"/>
      <c r="L36" s="15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48" t="s">
        <v>45</v>
      </c>
      <c r="E37" s="146" t="s">
        <v>46</v>
      </c>
      <c r="F37" s="165">
        <f>ROUND((SUM(BE111:BE179)),  2)</f>
        <v>0</v>
      </c>
      <c r="G37" s="39"/>
      <c r="H37" s="39"/>
      <c r="I37" s="166">
        <v>0.20999999999999999</v>
      </c>
      <c r="J37" s="165">
        <f>ROUND(((SUM(BE111:BE179))*I37),  2)</f>
        <v>0</v>
      </c>
      <c r="K37" s="39"/>
      <c r="L37" s="15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6" t="s">
        <v>47</v>
      </c>
      <c r="F38" s="165">
        <f>ROUND((SUM(BF111:BF179)),  2)</f>
        <v>0</v>
      </c>
      <c r="G38" s="39"/>
      <c r="H38" s="39"/>
      <c r="I38" s="166">
        <v>0.14999999999999999</v>
      </c>
      <c r="J38" s="165">
        <f>ROUND(((SUM(BF111:BF179))*I38),  2)</f>
        <v>0</v>
      </c>
      <c r="K38" s="39"/>
      <c r="L38" s="15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6" t="s">
        <v>48</v>
      </c>
      <c r="F39" s="165">
        <f>ROUND((SUM(BG111:BG179)),  2)</f>
        <v>0</v>
      </c>
      <c r="G39" s="39"/>
      <c r="H39" s="39"/>
      <c r="I39" s="166">
        <v>0.20999999999999999</v>
      </c>
      <c r="J39" s="165">
        <f>0</f>
        <v>0</v>
      </c>
      <c r="K39" s="39"/>
      <c r="L39" s="15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6" t="s">
        <v>49</v>
      </c>
      <c r="F40" s="165">
        <f>ROUND((SUM(BH111:BH179)),  2)</f>
        <v>0</v>
      </c>
      <c r="G40" s="39"/>
      <c r="H40" s="39"/>
      <c r="I40" s="166">
        <v>0.14999999999999999</v>
      </c>
      <c r="J40" s="165">
        <f>0</f>
        <v>0</v>
      </c>
      <c r="K40" s="39"/>
      <c r="L40" s="15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6" t="s">
        <v>50</v>
      </c>
      <c r="F41" s="165">
        <f>ROUND((SUM(BI111:BI179)),  2)</f>
        <v>0</v>
      </c>
      <c r="G41" s="39"/>
      <c r="H41" s="39"/>
      <c r="I41" s="166">
        <v>0</v>
      </c>
      <c r="J41" s="165">
        <f>0</f>
        <v>0</v>
      </c>
      <c r="K41" s="39"/>
      <c r="L41" s="150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149"/>
      <c r="J42" s="39"/>
      <c r="K42" s="39"/>
      <c r="L42" s="150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7"/>
      <c r="D43" s="168" t="s">
        <v>51</v>
      </c>
      <c r="E43" s="169"/>
      <c r="F43" s="169"/>
      <c r="G43" s="170" t="s">
        <v>52</v>
      </c>
      <c r="H43" s="171" t="s">
        <v>53</v>
      </c>
      <c r="I43" s="172"/>
      <c r="J43" s="173">
        <f>SUM(J34:J41)</f>
        <v>0</v>
      </c>
      <c r="K43" s="174"/>
      <c r="L43" s="150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75"/>
      <c r="C44" s="176"/>
      <c r="D44" s="176"/>
      <c r="E44" s="176"/>
      <c r="F44" s="176"/>
      <c r="G44" s="176"/>
      <c r="H44" s="176"/>
      <c r="I44" s="177"/>
      <c r="J44" s="176"/>
      <c r="K44" s="176"/>
      <c r="L44" s="150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78"/>
      <c r="C48" s="179"/>
      <c r="D48" s="179"/>
      <c r="E48" s="179"/>
      <c r="F48" s="179"/>
      <c r="G48" s="179"/>
      <c r="H48" s="179"/>
      <c r="I48" s="180"/>
      <c r="J48" s="179"/>
      <c r="K48" s="179"/>
      <c r="L48" s="150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120</v>
      </c>
      <c r="D49" s="41"/>
      <c r="E49" s="41"/>
      <c r="F49" s="41"/>
      <c r="G49" s="41"/>
      <c r="H49" s="41"/>
      <c r="I49" s="149"/>
      <c r="J49" s="41"/>
      <c r="K49" s="41"/>
      <c r="L49" s="150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149"/>
      <c r="J50" s="41"/>
      <c r="K50" s="41"/>
      <c r="L50" s="150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149"/>
      <c r="J51" s="41"/>
      <c r="K51" s="41"/>
      <c r="L51" s="150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181" t="str">
        <f>E7</f>
        <v>Ivanovice na Hané ON - oprava</v>
      </c>
      <c r="F52" s="33"/>
      <c r="G52" s="33"/>
      <c r="H52" s="33"/>
      <c r="I52" s="149"/>
      <c r="J52" s="41"/>
      <c r="K52" s="41"/>
      <c r="L52" s="150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114</v>
      </c>
      <c r="D53" s="23"/>
      <c r="E53" s="23"/>
      <c r="F53" s="23"/>
      <c r="G53" s="23"/>
      <c r="H53" s="23"/>
      <c r="I53" s="140"/>
      <c r="J53" s="23"/>
      <c r="K53" s="23"/>
      <c r="L53" s="21"/>
    </row>
    <row r="54" s="1" customFormat="1" ht="16.5" customHeight="1">
      <c r="B54" s="22"/>
      <c r="C54" s="23"/>
      <c r="D54" s="23"/>
      <c r="E54" s="181" t="s">
        <v>115</v>
      </c>
      <c r="F54" s="23"/>
      <c r="G54" s="23"/>
      <c r="H54" s="23"/>
      <c r="I54" s="140"/>
      <c r="J54" s="23"/>
      <c r="K54" s="23"/>
      <c r="L54" s="21"/>
    </row>
    <row r="55" s="1" customFormat="1" ht="12" customHeight="1">
      <c r="B55" s="22"/>
      <c r="C55" s="33" t="s">
        <v>116</v>
      </c>
      <c r="D55" s="23"/>
      <c r="E55" s="23"/>
      <c r="F55" s="23"/>
      <c r="G55" s="23"/>
      <c r="H55" s="23"/>
      <c r="I55" s="140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182" t="s">
        <v>2655</v>
      </c>
      <c r="F56" s="41"/>
      <c r="G56" s="41"/>
      <c r="H56" s="41"/>
      <c r="I56" s="149"/>
      <c r="J56" s="41"/>
      <c r="K56" s="41"/>
      <c r="L56" s="150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118</v>
      </c>
      <c r="D57" s="41"/>
      <c r="E57" s="41"/>
      <c r="F57" s="41"/>
      <c r="G57" s="41"/>
      <c r="H57" s="41"/>
      <c r="I57" s="149"/>
      <c r="J57" s="41"/>
      <c r="K57" s="41"/>
      <c r="L57" s="150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0" t="str">
        <f>E13</f>
        <v>01 - Oprava venkovní kanalizace</v>
      </c>
      <c r="F58" s="41"/>
      <c r="G58" s="41"/>
      <c r="H58" s="41"/>
      <c r="I58" s="149"/>
      <c r="J58" s="41"/>
      <c r="K58" s="41"/>
      <c r="L58" s="150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149"/>
      <c r="J59" s="41"/>
      <c r="K59" s="41"/>
      <c r="L59" s="150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 xml:space="preserve"> </v>
      </c>
      <c r="G60" s="41"/>
      <c r="H60" s="41"/>
      <c r="I60" s="152" t="s">
        <v>23</v>
      </c>
      <c r="J60" s="73" t="str">
        <f>IF(J16="","",J16)</f>
        <v>4. 7. 2019</v>
      </c>
      <c r="K60" s="41"/>
      <c r="L60" s="150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149"/>
      <c r="J61" s="41"/>
      <c r="K61" s="41"/>
      <c r="L61" s="15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27.9" customHeight="1">
      <c r="A62" s="39"/>
      <c r="B62" s="40"/>
      <c r="C62" s="33" t="s">
        <v>25</v>
      </c>
      <c r="D62" s="41"/>
      <c r="E62" s="41"/>
      <c r="F62" s="28" t="str">
        <f>E19</f>
        <v>SŽDC, s.o., Dlážděná 1003/7, 11000 Praha-N.Město</v>
      </c>
      <c r="G62" s="41"/>
      <c r="H62" s="41"/>
      <c r="I62" s="152" t="s">
        <v>33</v>
      </c>
      <c r="J62" s="37" t="str">
        <f>E25</f>
        <v xml:space="preserve"> DSK PLAN s.r.o., Staňkova 41, Brno</v>
      </c>
      <c r="K62" s="41"/>
      <c r="L62" s="150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31</v>
      </c>
      <c r="D63" s="41"/>
      <c r="E63" s="41"/>
      <c r="F63" s="28" t="str">
        <f>IF(E22="","",E22)</f>
        <v>Vyplň údaj</v>
      </c>
      <c r="G63" s="41"/>
      <c r="H63" s="41"/>
      <c r="I63" s="152" t="s">
        <v>38</v>
      </c>
      <c r="J63" s="37" t="str">
        <f>E28</f>
        <v xml:space="preserve"> </v>
      </c>
      <c r="K63" s="41"/>
      <c r="L63" s="150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149"/>
      <c r="J64" s="41"/>
      <c r="K64" s="41"/>
      <c r="L64" s="150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83" t="s">
        <v>121</v>
      </c>
      <c r="D65" s="184"/>
      <c r="E65" s="184"/>
      <c r="F65" s="184"/>
      <c r="G65" s="184"/>
      <c r="H65" s="184"/>
      <c r="I65" s="185"/>
      <c r="J65" s="186" t="s">
        <v>122</v>
      </c>
      <c r="K65" s="184"/>
      <c r="L65" s="15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149"/>
      <c r="J66" s="41"/>
      <c r="K66" s="41"/>
      <c r="L66" s="150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87" t="s">
        <v>73</v>
      </c>
      <c r="D67" s="41"/>
      <c r="E67" s="41"/>
      <c r="F67" s="41"/>
      <c r="G67" s="41"/>
      <c r="H67" s="41"/>
      <c r="I67" s="149"/>
      <c r="J67" s="103">
        <f>J111</f>
        <v>0</v>
      </c>
      <c r="K67" s="41"/>
      <c r="L67" s="150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123</v>
      </c>
    </row>
    <row r="68" s="9" customFormat="1" ht="24.96" customHeight="1">
      <c r="A68" s="9"/>
      <c r="B68" s="188"/>
      <c r="C68" s="189"/>
      <c r="D68" s="190" t="s">
        <v>124</v>
      </c>
      <c r="E68" s="191"/>
      <c r="F68" s="191"/>
      <c r="G68" s="191"/>
      <c r="H68" s="191"/>
      <c r="I68" s="192"/>
      <c r="J68" s="193">
        <f>J112</f>
        <v>0</v>
      </c>
      <c r="K68" s="189"/>
      <c r="L68" s="194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95"/>
      <c r="C69" s="125"/>
      <c r="D69" s="196" t="s">
        <v>2657</v>
      </c>
      <c r="E69" s="197"/>
      <c r="F69" s="197"/>
      <c r="G69" s="197"/>
      <c r="H69" s="197"/>
      <c r="I69" s="198"/>
      <c r="J69" s="199">
        <f>J113</f>
        <v>0</v>
      </c>
      <c r="K69" s="125"/>
      <c r="L69" s="20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95"/>
      <c r="C70" s="125"/>
      <c r="D70" s="196" t="s">
        <v>2658</v>
      </c>
      <c r="E70" s="197"/>
      <c r="F70" s="197"/>
      <c r="G70" s="197"/>
      <c r="H70" s="197"/>
      <c r="I70" s="198"/>
      <c r="J70" s="199">
        <f>J117</f>
        <v>0</v>
      </c>
      <c r="K70" s="125"/>
      <c r="L70" s="20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95"/>
      <c r="C71" s="125"/>
      <c r="D71" s="196" t="s">
        <v>1586</v>
      </c>
      <c r="E71" s="197"/>
      <c r="F71" s="197"/>
      <c r="G71" s="197"/>
      <c r="H71" s="197"/>
      <c r="I71" s="198"/>
      <c r="J71" s="199">
        <f>J119</f>
        <v>0</v>
      </c>
      <c r="K71" s="125"/>
      <c r="L71" s="20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95"/>
      <c r="C72" s="125"/>
      <c r="D72" s="196" t="s">
        <v>1587</v>
      </c>
      <c r="E72" s="197"/>
      <c r="F72" s="197"/>
      <c r="G72" s="197"/>
      <c r="H72" s="197"/>
      <c r="I72" s="198"/>
      <c r="J72" s="199">
        <f>J121</f>
        <v>0</v>
      </c>
      <c r="K72" s="125"/>
      <c r="L72" s="20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95"/>
      <c r="C73" s="125"/>
      <c r="D73" s="196" t="s">
        <v>2659</v>
      </c>
      <c r="E73" s="197"/>
      <c r="F73" s="197"/>
      <c r="G73" s="197"/>
      <c r="H73" s="197"/>
      <c r="I73" s="198"/>
      <c r="J73" s="199">
        <f>J125</f>
        <v>0</v>
      </c>
      <c r="K73" s="125"/>
      <c r="L73" s="20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95"/>
      <c r="C74" s="125"/>
      <c r="D74" s="196" t="s">
        <v>1588</v>
      </c>
      <c r="E74" s="197"/>
      <c r="F74" s="197"/>
      <c r="G74" s="197"/>
      <c r="H74" s="197"/>
      <c r="I74" s="198"/>
      <c r="J74" s="199">
        <f>J130</f>
        <v>0</v>
      </c>
      <c r="K74" s="125"/>
      <c r="L74" s="20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95"/>
      <c r="C75" s="125"/>
      <c r="D75" s="196" t="s">
        <v>1589</v>
      </c>
      <c r="E75" s="197"/>
      <c r="F75" s="197"/>
      <c r="G75" s="197"/>
      <c r="H75" s="197"/>
      <c r="I75" s="198"/>
      <c r="J75" s="199">
        <f>J133</f>
        <v>0</v>
      </c>
      <c r="K75" s="125"/>
      <c r="L75" s="20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95"/>
      <c r="C76" s="125"/>
      <c r="D76" s="196" t="s">
        <v>1590</v>
      </c>
      <c r="E76" s="197"/>
      <c r="F76" s="197"/>
      <c r="G76" s="197"/>
      <c r="H76" s="197"/>
      <c r="I76" s="198"/>
      <c r="J76" s="199">
        <f>J137</f>
        <v>0</v>
      </c>
      <c r="K76" s="125"/>
      <c r="L76" s="20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95"/>
      <c r="C77" s="125"/>
      <c r="D77" s="196" t="s">
        <v>2660</v>
      </c>
      <c r="E77" s="197"/>
      <c r="F77" s="197"/>
      <c r="G77" s="197"/>
      <c r="H77" s="197"/>
      <c r="I77" s="198"/>
      <c r="J77" s="199">
        <f>J139</f>
        <v>0</v>
      </c>
      <c r="K77" s="125"/>
      <c r="L77" s="20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95"/>
      <c r="C78" s="125"/>
      <c r="D78" s="196" t="s">
        <v>1592</v>
      </c>
      <c r="E78" s="197"/>
      <c r="F78" s="197"/>
      <c r="G78" s="197"/>
      <c r="H78" s="197"/>
      <c r="I78" s="198"/>
      <c r="J78" s="199">
        <f>J141</f>
        <v>0</v>
      </c>
      <c r="K78" s="125"/>
      <c r="L78" s="20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95"/>
      <c r="C79" s="125"/>
      <c r="D79" s="196" t="s">
        <v>2661</v>
      </c>
      <c r="E79" s="197"/>
      <c r="F79" s="197"/>
      <c r="G79" s="197"/>
      <c r="H79" s="197"/>
      <c r="I79" s="198"/>
      <c r="J79" s="199">
        <f>J143</f>
        <v>0</v>
      </c>
      <c r="K79" s="125"/>
      <c r="L79" s="20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95"/>
      <c r="C80" s="125"/>
      <c r="D80" s="196" t="s">
        <v>2662</v>
      </c>
      <c r="E80" s="197"/>
      <c r="F80" s="197"/>
      <c r="G80" s="197"/>
      <c r="H80" s="197"/>
      <c r="I80" s="198"/>
      <c r="J80" s="199">
        <f>J146</f>
        <v>0</v>
      </c>
      <c r="K80" s="125"/>
      <c r="L80" s="20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95"/>
      <c r="C81" s="125"/>
      <c r="D81" s="196" t="s">
        <v>2663</v>
      </c>
      <c r="E81" s="197"/>
      <c r="F81" s="197"/>
      <c r="G81" s="197"/>
      <c r="H81" s="197"/>
      <c r="I81" s="198"/>
      <c r="J81" s="199">
        <f>J148</f>
        <v>0</v>
      </c>
      <c r="K81" s="125"/>
      <c r="L81" s="20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95"/>
      <c r="C82" s="125"/>
      <c r="D82" s="196" t="s">
        <v>1597</v>
      </c>
      <c r="E82" s="197"/>
      <c r="F82" s="197"/>
      <c r="G82" s="197"/>
      <c r="H82" s="197"/>
      <c r="I82" s="198"/>
      <c r="J82" s="199">
        <f>J153</f>
        <v>0</v>
      </c>
      <c r="K82" s="125"/>
      <c r="L82" s="20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95"/>
      <c r="C83" s="125"/>
      <c r="D83" s="196" t="s">
        <v>1598</v>
      </c>
      <c r="E83" s="197"/>
      <c r="F83" s="197"/>
      <c r="G83" s="197"/>
      <c r="H83" s="197"/>
      <c r="I83" s="198"/>
      <c r="J83" s="199">
        <f>J163</f>
        <v>0</v>
      </c>
      <c r="K83" s="125"/>
      <c r="L83" s="20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95"/>
      <c r="C84" s="125"/>
      <c r="D84" s="196" t="s">
        <v>2664</v>
      </c>
      <c r="E84" s="197"/>
      <c r="F84" s="197"/>
      <c r="G84" s="197"/>
      <c r="H84" s="197"/>
      <c r="I84" s="198"/>
      <c r="J84" s="199">
        <f>J166</f>
        <v>0</v>
      </c>
      <c r="K84" s="125"/>
      <c r="L84" s="20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95"/>
      <c r="C85" s="125"/>
      <c r="D85" s="196" t="s">
        <v>1595</v>
      </c>
      <c r="E85" s="197"/>
      <c r="F85" s="197"/>
      <c r="G85" s="197"/>
      <c r="H85" s="197"/>
      <c r="I85" s="198"/>
      <c r="J85" s="199">
        <f>J169</f>
        <v>0</v>
      </c>
      <c r="K85" s="125"/>
      <c r="L85" s="20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9.92" customHeight="1">
      <c r="A86" s="10"/>
      <c r="B86" s="195"/>
      <c r="C86" s="125"/>
      <c r="D86" s="196" t="s">
        <v>1596</v>
      </c>
      <c r="E86" s="197"/>
      <c r="F86" s="197"/>
      <c r="G86" s="197"/>
      <c r="H86" s="197"/>
      <c r="I86" s="198"/>
      <c r="J86" s="199">
        <f>J171</f>
        <v>0</v>
      </c>
      <c r="K86" s="125"/>
      <c r="L86" s="20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19.92" customHeight="1">
      <c r="A87" s="10"/>
      <c r="B87" s="195"/>
      <c r="C87" s="125"/>
      <c r="D87" s="196" t="s">
        <v>2665</v>
      </c>
      <c r="E87" s="197"/>
      <c r="F87" s="197"/>
      <c r="G87" s="197"/>
      <c r="H87" s="197"/>
      <c r="I87" s="198"/>
      <c r="J87" s="199">
        <f>J173</f>
        <v>0</v>
      </c>
      <c r="K87" s="125"/>
      <c r="L87" s="20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2" customFormat="1" ht="21.84" customHeight="1">
      <c r="A88" s="39"/>
      <c r="B88" s="40"/>
      <c r="C88" s="41"/>
      <c r="D88" s="41"/>
      <c r="E88" s="41"/>
      <c r="F88" s="41"/>
      <c r="G88" s="41"/>
      <c r="H88" s="41"/>
      <c r="I88" s="149"/>
      <c r="J88" s="41"/>
      <c r="K88" s="41"/>
      <c r="L88" s="150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60"/>
      <c r="C89" s="61"/>
      <c r="D89" s="61"/>
      <c r="E89" s="61"/>
      <c r="F89" s="61"/>
      <c r="G89" s="61"/>
      <c r="H89" s="61"/>
      <c r="I89" s="177"/>
      <c r="J89" s="61"/>
      <c r="K89" s="61"/>
      <c r="L89" s="15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3" s="2" customFormat="1" ht="6.96" customHeight="1">
      <c r="A93" s="39"/>
      <c r="B93" s="62"/>
      <c r="C93" s="63"/>
      <c r="D93" s="63"/>
      <c r="E93" s="63"/>
      <c r="F93" s="63"/>
      <c r="G93" s="63"/>
      <c r="H93" s="63"/>
      <c r="I93" s="180"/>
      <c r="J93" s="63"/>
      <c r="K93" s="63"/>
      <c r="L93" s="15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4.96" customHeight="1">
      <c r="A94" s="39"/>
      <c r="B94" s="40"/>
      <c r="C94" s="24" t="s">
        <v>145</v>
      </c>
      <c r="D94" s="41"/>
      <c r="E94" s="41"/>
      <c r="F94" s="41"/>
      <c r="G94" s="41"/>
      <c r="H94" s="41"/>
      <c r="I94" s="149"/>
      <c r="J94" s="41"/>
      <c r="K94" s="41"/>
      <c r="L94" s="15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6.96" customHeight="1">
      <c r="A95" s="39"/>
      <c r="B95" s="40"/>
      <c r="C95" s="41"/>
      <c r="D95" s="41"/>
      <c r="E95" s="41"/>
      <c r="F95" s="41"/>
      <c r="G95" s="41"/>
      <c r="H95" s="41"/>
      <c r="I95" s="149"/>
      <c r="J95" s="41"/>
      <c r="K95" s="41"/>
      <c r="L95" s="15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2" customHeight="1">
      <c r="A96" s="39"/>
      <c r="B96" s="40"/>
      <c r="C96" s="33" t="s">
        <v>16</v>
      </c>
      <c r="D96" s="41"/>
      <c r="E96" s="41"/>
      <c r="F96" s="41"/>
      <c r="G96" s="41"/>
      <c r="H96" s="41"/>
      <c r="I96" s="149"/>
      <c r="J96" s="41"/>
      <c r="K96" s="41"/>
      <c r="L96" s="15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6.5" customHeight="1">
      <c r="A97" s="39"/>
      <c r="B97" s="40"/>
      <c r="C97" s="41"/>
      <c r="D97" s="41"/>
      <c r="E97" s="181" t="str">
        <f>E7</f>
        <v>Ivanovice na Hané ON - oprava</v>
      </c>
      <c r="F97" s="33"/>
      <c r="G97" s="33"/>
      <c r="H97" s="33"/>
      <c r="I97" s="149"/>
      <c r="J97" s="41"/>
      <c r="K97" s="41"/>
      <c r="L97" s="150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1" customFormat="1" ht="12" customHeight="1">
      <c r="B98" s="22"/>
      <c r="C98" s="33" t="s">
        <v>114</v>
      </c>
      <c r="D98" s="23"/>
      <c r="E98" s="23"/>
      <c r="F98" s="23"/>
      <c r="G98" s="23"/>
      <c r="H98" s="23"/>
      <c r="I98" s="140"/>
      <c r="J98" s="23"/>
      <c r="K98" s="23"/>
      <c r="L98" s="21"/>
    </row>
    <row r="99" s="1" customFormat="1" ht="16.5" customHeight="1">
      <c r="B99" s="22"/>
      <c r="C99" s="23"/>
      <c r="D99" s="23"/>
      <c r="E99" s="181" t="s">
        <v>115</v>
      </c>
      <c r="F99" s="23"/>
      <c r="G99" s="23"/>
      <c r="H99" s="23"/>
      <c r="I99" s="140"/>
      <c r="J99" s="23"/>
      <c r="K99" s="23"/>
      <c r="L99" s="21"/>
    </row>
    <row r="100" s="1" customFormat="1" ht="12" customHeight="1">
      <c r="B100" s="22"/>
      <c r="C100" s="33" t="s">
        <v>116</v>
      </c>
      <c r="D100" s="23"/>
      <c r="E100" s="23"/>
      <c r="F100" s="23"/>
      <c r="G100" s="23"/>
      <c r="H100" s="23"/>
      <c r="I100" s="140"/>
      <c r="J100" s="23"/>
      <c r="K100" s="23"/>
      <c r="L100" s="21"/>
    </row>
    <row r="101" s="2" customFormat="1" ht="16.5" customHeight="1">
      <c r="A101" s="39"/>
      <c r="B101" s="40"/>
      <c r="C101" s="41"/>
      <c r="D101" s="41"/>
      <c r="E101" s="182" t="s">
        <v>2655</v>
      </c>
      <c r="F101" s="41"/>
      <c r="G101" s="41"/>
      <c r="H101" s="41"/>
      <c r="I101" s="149"/>
      <c r="J101" s="41"/>
      <c r="K101" s="41"/>
      <c r="L101" s="150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12" customHeight="1">
      <c r="A102" s="39"/>
      <c r="B102" s="40"/>
      <c r="C102" s="33" t="s">
        <v>118</v>
      </c>
      <c r="D102" s="41"/>
      <c r="E102" s="41"/>
      <c r="F102" s="41"/>
      <c r="G102" s="41"/>
      <c r="H102" s="41"/>
      <c r="I102" s="149"/>
      <c r="J102" s="41"/>
      <c r="K102" s="41"/>
      <c r="L102" s="150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16.5" customHeight="1">
      <c r="A103" s="39"/>
      <c r="B103" s="40"/>
      <c r="C103" s="41"/>
      <c r="D103" s="41"/>
      <c r="E103" s="70" t="str">
        <f>E13</f>
        <v>01 - Oprava venkovní kanalizace</v>
      </c>
      <c r="F103" s="41"/>
      <c r="G103" s="41"/>
      <c r="H103" s="41"/>
      <c r="I103" s="149"/>
      <c r="J103" s="41"/>
      <c r="K103" s="41"/>
      <c r="L103" s="150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40"/>
      <c r="C104" s="41"/>
      <c r="D104" s="41"/>
      <c r="E104" s="41"/>
      <c r="F104" s="41"/>
      <c r="G104" s="41"/>
      <c r="H104" s="41"/>
      <c r="I104" s="149"/>
      <c r="J104" s="41"/>
      <c r="K104" s="41"/>
      <c r="L104" s="150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12" customHeight="1">
      <c r="A105" s="39"/>
      <c r="B105" s="40"/>
      <c r="C105" s="33" t="s">
        <v>21</v>
      </c>
      <c r="D105" s="41"/>
      <c r="E105" s="41"/>
      <c r="F105" s="28" t="str">
        <f>F16</f>
        <v xml:space="preserve"> </v>
      </c>
      <c r="G105" s="41"/>
      <c r="H105" s="41"/>
      <c r="I105" s="152" t="s">
        <v>23</v>
      </c>
      <c r="J105" s="73" t="str">
        <f>IF(J16="","",J16)</f>
        <v>4. 7. 2019</v>
      </c>
      <c r="K105" s="41"/>
      <c r="L105" s="150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149"/>
      <c r="J106" s="41"/>
      <c r="K106" s="41"/>
      <c r="L106" s="150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7.9" customHeight="1">
      <c r="A107" s="39"/>
      <c r="B107" s="40"/>
      <c r="C107" s="33" t="s">
        <v>25</v>
      </c>
      <c r="D107" s="41"/>
      <c r="E107" s="41"/>
      <c r="F107" s="28" t="str">
        <f>E19</f>
        <v>SŽDC, s.o., Dlážděná 1003/7, 11000 Praha-N.Město</v>
      </c>
      <c r="G107" s="41"/>
      <c r="H107" s="41"/>
      <c r="I107" s="152" t="s">
        <v>33</v>
      </c>
      <c r="J107" s="37" t="str">
        <f>E25</f>
        <v xml:space="preserve"> DSK PLAN s.r.o., Staňkova 41, Brno</v>
      </c>
      <c r="K107" s="41"/>
      <c r="L107" s="150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5.15" customHeight="1">
      <c r="A108" s="39"/>
      <c r="B108" s="40"/>
      <c r="C108" s="33" t="s">
        <v>31</v>
      </c>
      <c r="D108" s="41"/>
      <c r="E108" s="41"/>
      <c r="F108" s="28" t="str">
        <f>IF(E22="","",E22)</f>
        <v>Vyplň údaj</v>
      </c>
      <c r="G108" s="41"/>
      <c r="H108" s="41"/>
      <c r="I108" s="152" t="s">
        <v>38</v>
      </c>
      <c r="J108" s="37" t="str">
        <f>E28</f>
        <v xml:space="preserve"> </v>
      </c>
      <c r="K108" s="41"/>
      <c r="L108" s="150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0.32" customHeight="1">
      <c r="A109" s="39"/>
      <c r="B109" s="40"/>
      <c r="C109" s="41"/>
      <c r="D109" s="41"/>
      <c r="E109" s="41"/>
      <c r="F109" s="41"/>
      <c r="G109" s="41"/>
      <c r="H109" s="41"/>
      <c r="I109" s="149"/>
      <c r="J109" s="41"/>
      <c r="K109" s="41"/>
      <c r="L109" s="150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11" customFormat="1" ht="29.28" customHeight="1">
      <c r="A110" s="201"/>
      <c r="B110" s="202"/>
      <c r="C110" s="203" t="s">
        <v>146</v>
      </c>
      <c r="D110" s="204" t="s">
        <v>60</v>
      </c>
      <c r="E110" s="204" t="s">
        <v>56</v>
      </c>
      <c r="F110" s="204" t="s">
        <v>57</v>
      </c>
      <c r="G110" s="204" t="s">
        <v>147</v>
      </c>
      <c r="H110" s="204" t="s">
        <v>148</v>
      </c>
      <c r="I110" s="205" t="s">
        <v>149</v>
      </c>
      <c r="J110" s="204" t="s">
        <v>122</v>
      </c>
      <c r="K110" s="206" t="s">
        <v>150</v>
      </c>
      <c r="L110" s="207"/>
      <c r="M110" s="93" t="s">
        <v>19</v>
      </c>
      <c r="N110" s="94" t="s">
        <v>45</v>
      </c>
      <c r="O110" s="94" t="s">
        <v>151</v>
      </c>
      <c r="P110" s="94" t="s">
        <v>152</v>
      </c>
      <c r="Q110" s="94" t="s">
        <v>153</v>
      </c>
      <c r="R110" s="94" t="s">
        <v>154</v>
      </c>
      <c r="S110" s="94" t="s">
        <v>155</v>
      </c>
      <c r="T110" s="95" t="s">
        <v>156</v>
      </c>
      <c r="U110" s="201"/>
      <c r="V110" s="201"/>
      <c r="W110" s="201"/>
      <c r="X110" s="201"/>
      <c r="Y110" s="201"/>
      <c r="Z110" s="201"/>
      <c r="AA110" s="201"/>
      <c r="AB110" s="201"/>
      <c r="AC110" s="201"/>
      <c r="AD110" s="201"/>
      <c r="AE110" s="201"/>
    </row>
    <row r="111" s="2" customFormat="1" ht="22.8" customHeight="1">
      <c r="A111" s="39"/>
      <c r="B111" s="40"/>
      <c r="C111" s="100" t="s">
        <v>157</v>
      </c>
      <c r="D111" s="41"/>
      <c r="E111" s="41"/>
      <c r="F111" s="41"/>
      <c r="G111" s="41"/>
      <c r="H111" s="41"/>
      <c r="I111" s="149"/>
      <c r="J111" s="208">
        <f>BK111</f>
        <v>0</v>
      </c>
      <c r="K111" s="41"/>
      <c r="L111" s="45"/>
      <c r="M111" s="96"/>
      <c r="N111" s="209"/>
      <c r="O111" s="97"/>
      <c r="P111" s="210">
        <f>P112</f>
        <v>0</v>
      </c>
      <c r="Q111" s="97"/>
      <c r="R111" s="210">
        <f>R112</f>
        <v>0</v>
      </c>
      <c r="S111" s="97"/>
      <c r="T111" s="211">
        <f>T112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74</v>
      </c>
      <c r="AU111" s="18" t="s">
        <v>123</v>
      </c>
      <c r="BK111" s="212">
        <f>BK112</f>
        <v>0</v>
      </c>
    </row>
    <row r="112" s="12" customFormat="1" ht="25.92" customHeight="1">
      <c r="A112" s="12"/>
      <c r="B112" s="213"/>
      <c r="C112" s="214"/>
      <c r="D112" s="215" t="s">
        <v>74</v>
      </c>
      <c r="E112" s="216" t="s">
        <v>158</v>
      </c>
      <c r="F112" s="216" t="s">
        <v>159</v>
      </c>
      <c r="G112" s="214"/>
      <c r="H112" s="214"/>
      <c r="I112" s="217"/>
      <c r="J112" s="218">
        <f>BK112</f>
        <v>0</v>
      </c>
      <c r="K112" s="214"/>
      <c r="L112" s="219"/>
      <c r="M112" s="220"/>
      <c r="N112" s="221"/>
      <c r="O112" s="221"/>
      <c r="P112" s="222">
        <f>P113+P117+P119+P121+P125+P130+P133+P137+P139+P141+P143+P146+P148+P153+P163+P166+P169+P171+P173</f>
        <v>0</v>
      </c>
      <c r="Q112" s="221"/>
      <c r="R112" s="222">
        <f>R113+R117+R119+R121+R125+R130+R133+R137+R139+R141+R143+R146+R148+R153+R163+R166+R169+R171+R173</f>
        <v>0</v>
      </c>
      <c r="S112" s="221"/>
      <c r="T112" s="223">
        <f>T113+T117+T119+T121+T125+T130+T133+T137+T139+T141+T143+T146+T148+T153+T163+T166+T169+T171+T173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24" t="s">
        <v>82</v>
      </c>
      <c r="AT112" s="225" t="s">
        <v>74</v>
      </c>
      <c r="AU112" s="225" t="s">
        <v>75</v>
      </c>
      <c r="AY112" s="224" t="s">
        <v>160</v>
      </c>
      <c r="BK112" s="226">
        <f>BK113+BK117+BK119+BK121+BK125+BK130+BK133+BK137+BK139+BK141+BK143+BK146+BK148+BK153+BK163+BK166+BK169+BK171+BK173</f>
        <v>0</v>
      </c>
    </row>
    <row r="113" s="12" customFormat="1" ht="22.8" customHeight="1">
      <c r="A113" s="12"/>
      <c r="B113" s="213"/>
      <c r="C113" s="214"/>
      <c r="D113" s="215" t="s">
        <v>74</v>
      </c>
      <c r="E113" s="227" t="s">
        <v>212</v>
      </c>
      <c r="F113" s="227" t="s">
        <v>2666</v>
      </c>
      <c r="G113" s="214"/>
      <c r="H113" s="214"/>
      <c r="I113" s="217"/>
      <c r="J113" s="228">
        <f>BK113</f>
        <v>0</v>
      </c>
      <c r="K113" s="214"/>
      <c r="L113" s="219"/>
      <c r="M113" s="220"/>
      <c r="N113" s="221"/>
      <c r="O113" s="221"/>
      <c r="P113" s="222">
        <f>SUM(P114:P116)</f>
        <v>0</v>
      </c>
      <c r="Q113" s="221"/>
      <c r="R113" s="222">
        <f>SUM(R114:R116)</f>
        <v>0</v>
      </c>
      <c r="S113" s="221"/>
      <c r="T113" s="223">
        <f>SUM(T114:T116)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24" t="s">
        <v>82</v>
      </c>
      <c r="AT113" s="225" t="s">
        <v>74</v>
      </c>
      <c r="AU113" s="225" t="s">
        <v>82</v>
      </c>
      <c r="AY113" s="224" t="s">
        <v>160</v>
      </c>
      <c r="BK113" s="226">
        <f>SUM(BK114:BK116)</f>
        <v>0</v>
      </c>
    </row>
    <row r="114" s="2" customFormat="1" ht="16.5" customHeight="1">
      <c r="A114" s="39"/>
      <c r="B114" s="40"/>
      <c r="C114" s="229" t="s">
        <v>82</v>
      </c>
      <c r="D114" s="229" t="s">
        <v>162</v>
      </c>
      <c r="E114" s="230" t="s">
        <v>2667</v>
      </c>
      <c r="F114" s="231" t="s">
        <v>2668</v>
      </c>
      <c r="G114" s="232" t="s">
        <v>1677</v>
      </c>
      <c r="H114" s="233">
        <v>20</v>
      </c>
      <c r="I114" s="234"/>
      <c r="J114" s="235">
        <f>ROUND(I114*H114,2)</f>
        <v>0</v>
      </c>
      <c r="K114" s="231" t="s">
        <v>19</v>
      </c>
      <c r="L114" s="45"/>
      <c r="M114" s="236" t="s">
        <v>19</v>
      </c>
      <c r="N114" s="237" t="s">
        <v>46</v>
      </c>
      <c r="O114" s="85"/>
      <c r="P114" s="238">
        <f>O114*H114</f>
        <v>0</v>
      </c>
      <c r="Q114" s="238">
        <v>0</v>
      </c>
      <c r="R114" s="238">
        <f>Q114*H114</f>
        <v>0</v>
      </c>
      <c r="S114" s="238">
        <v>0</v>
      </c>
      <c r="T114" s="239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40" t="s">
        <v>167</v>
      </c>
      <c r="AT114" s="240" t="s">
        <v>162</v>
      </c>
      <c r="AU114" s="240" t="s">
        <v>84</v>
      </c>
      <c r="AY114" s="18" t="s">
        <v>160</v>
      </c>
      <c r="BE114" s="241">
        <f>IF(N114="základní",J114,0)</f>
        <v>0</v>
      </c>
      <c r="BF114" s="241">
        <f>IF(N114="snížená",J114,0)</f>
        <v>0</v>
      </c>
      <c r="BG114" s="241">
        <f>IF(N114="zákl. přenesená",J114,0)</f>
        <v>0</v>
      </c>
      <c r="BH114" s="241">
        <f>IF(N114="sníž. přenesená",J114,0)</f>
        <v>0</v>
      </c>
      <c r="BI114" s="241">
        <f>IF(N114="nulová",J114,0)</f>
        <v>0</v>
      </c>
      <c r="BJ114" s="18" t="s">
        <v>82</v>
      </c>
      <c r="BK114" s="241">
        <f>ROUND(I114*H114,2)</f>
        <v>0</v>
      </c>
      <c r="BL114" s="18" t="s">
        <v>167</v>
      </c>
      <c r="BM114" s="240" t="s">
        <v>2669</v>
      </c>
    </row>
    <row r="115" s="2" customFormat="1" ht="16.5" customHeight="1">
      <c r="A115" s="39"/>
      <c r="B115" s="40"/>
      <c r="C115" s="229" t="s">
        <v>84</v>
      </c>
      <c r="D115" s="229" t="s">
        <v>162</v>
      </c>
      <c r="E115" s="230" t="s">
        <v>2670</v>
      </c>
      <c r="F115" s="231" t="s">
        <v>2671</v>
      </c>
      <c r="G115" s="232" t="s">
        <v>279</v>
      </c>
      <c r="H115" s="233">
        <v>12</v>
      </c>
      <c r="I115" s="234"/>
      <c r="J115" s="235">
        <f>ROUND(I115*H115,2)</f>
        <v>0</v>
      </c>
      <c r="K115" s="231" t="s">
        <v>19</v>
      </c>
      <c r="L115" s="45"/>
      <c r="M115" s="236" t="s">
        <v>19</v>
      </c>
      <c r="N115" s="237" t="s">
        <v>46</v>
      </c>
      <c r="O115" s="85"/>
      <c r="P115" s="238">
        <f>O115*H115</f>
        <v>0</v>
      </c>
      <c r="Q115" s="238">
        <v>0</v>
      </c>
      <c r="R115" s="238">
        <f>Q115*H115</f>
        <v>0</v>
      </c>
      <c r="S115" s="238">
        <v>0</v>
      </c>
      <c r="T115" s="239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40" t="s">
        <v>167</v>
      </c>
      <c r="AT115" s="240" t="s">
        <v>162</v>
      </c>
      <c r="AU115" s="240" t="s">
        <v>84</v>
      </c>
      <c r="AY115" s="18" t="s">
        <v>160</v>
      </c>
      <c r="BE115" s="241">
        <f>IF(N115="základní",J115,0)</f>
        <v>0</v>
      </c>
      <c r="BF115" s="241">
        <f>IF(N115="snížená",J115,0)</f>
        <v>0</v>
      </c>
      <c r="BG115" s="241">
        <f>IF(N115="zákl. přenesená",J115,0)</f>
        <v>0</v>
      </c>
      <c r="BH115" s="241">
        <f>IF(N115="sníž. přenesená",J115,0)</f>
        <v>0</v>
      </c>
      <c r="BI115" s="241">
        <f>IF(N115="nulová",J115,0)</f>
        <v>0</v>
      </c>
      <c r="BJ115" s="18" t="s">
        <v>82</v>
      </c>
      <c r="BK115" s="241">
        <f>ROUND(I115*H115,2)</f>
        <v>0</v>
      </c>
      <c r="BL115" s="18" t="s">
        <v>167</v>
      </c>
      <c r="BM115" s="240" t="s">
        <v>2672</v>
      </c>
    </row>
    <row r="116" s="2" customFormat="1" ht="16.5" customHeight="1">
      <c r="A116" s="39"/>
      <c r="B116" s="40"/>
      <c r="C116" s="229" t="s">
        <v>92</v>
      </c>
      <c r="D116" s="229" t="s">
        <v>162</v>
      </c>
      <c r="E116" s="230" t="s">
        <v>2673</v>
      </c>
      <c r="F116" s="231" t="s">
        <v>2674</v>
      </c>
      <c r="G116" s="232" t="s">
        <v>279</v>
      </c>
      <c r="H116" s="233">
        <v>14</v>
      </c>
      <c r="I116" s="234"/>
      <c r="J116" s="235">
        <f>ROUND(I116*H116,2)</f>
        <v>0</v>
      </c>
      <c r="K116" s="231" t="s">
        <v>19</v>
      </c>
      <c r="L116" s="45"/>
      <c r="M116" s="236" t="s">
        <v>19</v>
      </c>
      <c r="N116" s="237" t="s">
        <v>46</v>
      </c>
      <c r="O116" s="85"/>
      <c r="P116" s="238">
        <f>O116*H116</f>
        <v>0</v>
      </c>
      <c r="Q116" s="238">
        <v>0</v>
      </c>
      <c r="R116" s="238">
        <f>Q116*H116</f>
        <v>0</v>
      </c>
      <c r="S116" s="238">
        <v>0</v>
      </c>
      <c r="T116" s="239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40" t="s">
        <v>167</v>
      </c>
      <c r="AT116" s="240" t="s">
        <v>162</v>
      </c>
      <c r="AU116" s="240" t="s">
        <v>84</v>
      </c>
      <c r="AY116" s="18" t="s">
        <v>160</v>
      </c>
      <c r="BE116" s="241">
        <f>IF(N116="základní",J116,0)</f>
        <v>0</v>
      </c>
      <c r="BF116" s="241">
        <f>IF(N116="snížená",J116,0)</f>
        <v>0</v>
      </c>
      <c r="BG116" s="241">
        <f>IF(N116="zákl. přenesená",J116,0)</f>
        <v>0</v>
      </c>
      <c r="BH116" s="241">
        <f>IF(N116="sníž. přenesená",J116,0)</f>
        <v>0</v>
      </c>
      <c r="BI116" s="241">
        <f>IF(N116="nulová",J116,0)</f>
        <v>0</v>
      </c>
      <c r="BJ116" s="18" t="s">
        <v>82</v>
      </c>
      <c r="BK116" s="241">
        <f>ROUND(I116*H116,2)</f>
        <v>0</v>
      </c>
      <c r="BL116" s="18" t="s">
        <v>167</v>
      </c>
      <c r="BM116" s="240" t="s">
        <v>2675</v>
      </c>
    </row>
    <row r="117" s="12" customFormat="1" ht="22.8" customHeight="1">
      <c r="A117" s="12"/>
      <c r="B117" s="213"/>
      <c r="C117" s="214"/>
      <c r="D117" s="215" t="s">
        <v>74</v>
      </c>
      <c r="E117" s="227" t="s">
        <v>860</v>
      </c>
      <c r="F117" s="227" t="s">
        <v>2676</v>
      </c>
      <c r="G117" s="214"/>
      <c r="H117" s="214"/>
      <c r="I117" s="217"/>
      <c r="J117" s="228">
        <f>BK117</f>
        <v>0</v>
      </c>
      <c r="K117" s="214"/>
      <c r="L117" s="219"/>
      <c r="M117" s="220"/>
      <c r="N117" s="221"/>
      <c r="O117" s="221"/>
      <c r="P117" s="222">
        <f>P118</f>
        <v>0</v>
      </c>
      <c r="Q117" s="221"/>
      <c r="R117" s="222">
        <f>R118</f>
        <v>0</v>
      </c>
      <c r="S117" s="221"/>
      <c r="T117" s="223">
        <f>T118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24" t="s">
        <v>82</v>
      </c>
      <c r="AT117" s="225" t="s">
        <v>74</v>
      </c>
      <c r="AU117" s="225" t="s">
        <v>82</v>
      </c>
      <c r="AY117" s="224" t="s">
        <v>160</v>
      </c>
      <c r="BK117" s="226">
        <f>BK118</f>
        <v>0</v>
      </c>
    </row>
    <row r="118" s="2" customFormat="1" ht="16.5" customHeight="1">
      <c r="A118" s="39"/>
      <c r="B118" s="40"/>
      <c r="C118" s="229" t="s">
        <v>167</v>
      </c>
      <c r="D118" s="229" t="s">
        <v>162</v>
      </c>
      <c r="E118" s="230" t="s">
        <v>2677</v>
      </c>
      <c r="F118" s="231" t="s">
        <v>2678</v>
      </c>
      <c r="G118" s="232" t="s">
        <v>279</v>
      </c>
      <c r="H118" s="233">
        <v>14</v>
      </c>
      <c r="I118" s="234"/>
      <c r="J118" s="235">
        <f>ROUND(I118*H118,2)</f>
        <v>0</v>
      </c>
      <c r="K118" s="231" t="s">
        <v>19</v>
      </c>
      <c r="L118" s="45"/>
      <c r="M118" s="236" t="s">
        <v>19</v>
      </c>
      <c r="N118" s="237" t="s">
        <v>46</v>
      </c>
      <c r="O118" s="85"/>
      <c r="P118" s="238">
        <f>O118*H118</f>
        <v>0</v>
      </c>
      <c r="Q118" s="238">
        <v>0</v>
      </c>
      <c r="R118" s="238">
        <f>Q118*H118</f>
        <v>0</v>
      </c>
      <c r="S118" s="238">
        <v>0</v>
      </c>
      <c r="T118" s="239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40" t="s">
        <v>167</v>
      </c>
      <c r="AT118" s="240" t="s">
        <v>162</v>
      </c>
      <c r="AU118" s="240" t="s">
        <v>84</v>
      </c>
      <c r="AY118" s="18" t="s">
        <v>160</v>
      </c>
      <c r="BE118" s="241">
        <f>IF(N118="základní",J118,0)</f>
        <v>0</v>
      </c>
      <c r="BF118" s="241">
        <f>IF(N118="snížená",J118,0)</f>
        <v>0</v>
      </c>
      <c r="BG118" s="241">
        <f>IF(N118="zákl. přenesená",J118,0)</f>
        <v>0</v>
      </c>
      <c r="BH118" s="241">
        <f>IF(N118="sníž. přenesená",J118,0)</f>
        <v>0</v>
      </c>
      <c r="BI118" s="241">
        <f>IF(N118="nulová",J118,0)</f>
        <v>0</v>
      </c>
      <c r="BJ118" s="18" t="s">
        <v>82</v>
      </c>
      <c r="BK118" s="241">
        <f>ROUND(I118*H118,2)</f>
        <v>0</v>
      </c>
      <c r="BL118" s="18" t="s">
        <v>167</v>
      </c>
      <c r="BM118" s="240" t="s">
        <v>2679</v>
      </c>
    </row>
    <row r="119" s="12" customFormat="1" ht="22.8" customHeight="1">
      <c r="A119" s="12"/>
      <c r="B119" s="213"/>
      <c r="C119" s="214"/>
      <c r="D119" s="215" t="s">
        <v>74</v>
      </c>
      <c r="E119" s="227" t="s">
        <v>219</v>
      </c>
      <c r="F119" s="227" t="s">
        <v>1606</v>
      </c>
      <c r="G119" s="214"/>
      <c r="H119" s="214"/>
      <c r="I119" s="217"/>
      <c r="J119" s="228">
        <f>BK119</f>
        <v>0</v>
      </c>
      <c r="K119" s="214"/>
      <c r="L119" s="219"/>
      <c r="M119" s="220"/>
      <c r="N119" s="221"/>
      <c r="O119" s="221"/>
      <c r="P119" s="222">
        <f>P120</f>
        <v>0</v>
      </c>
      <c r="Q119" s="221"/>
      <c r="R119" s="222">
        <f>R120</f>
        <v>0</v>
      </c>
      <c r="S119" s="221"/>
      <c r="T119" s="223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24" t="s">
        <v>82</v>
      </c>
      <c r="AT119" s="225" t="s">
        <v>74</v>
      </c>
      <c r="AU119" s="225" t="s">
        <v>82</v>
      </c>
      <c r="AY119" s="224" t="s">
        <v>160</v>
      </c>
      <c r="BK119" s="226">
        <f>BK120</f>
        <v>0</v>
      </c>
    </row>
    <row r="120" s="2" customFormat="1" ht="16.5" customHeight="1">
      <c r="A120" s="39"/>
      <c r="B120" s="40"/>
      <c r="C120" s="229" t="s">
        <v>181</v>
      </c>
      <c r="D120" s="229" t="s">
        <v>162</v>
      </c>
      <c r="E120" s="230" t="s">
        <v>2680</v>
      </c>
      <c r="F120" s="231" t="s">
        <v>2681</v>
      </c>
      <c r="G120" s="232" t="s">
        <v>165</v>
      </c>
      <c r="H120" s="233">
        <v>220.09999999999999</v>
      </c>
      <c r="I120" s="234"/>
      <c r="J120" s="235">
        <f>ROUND(I120*H120,2)</f>
        <v>0</v>
      </c>
      <c r="K120" s="231" t="s">
        <v>19</v>
      </c>
      <c r="L120" s="45"/>
      <c r="M120" s="236" t="s">
        <v>19</v>
      </c>
      <c r="N120" s="237" t="s">
        <v>46</v>
      </c>
      <c r="O120" s="85"/>
      <c r="P120" s="238">
        <f>O120*H120</f>
        <v>0</v>
      </c>
      <c r="Q120" s="238">
        <v>0</v>
      </c>
      <c r="R120" s="238">
        <f>Q120*H120</f>
        <v>0</v>
      </c>
      <c r="S120" s="238">
        <v>0</v>
      </c>
      <c r="T120" s="239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40" t="s">
        <v>167</v>
      </c>
      <c r="AT120" s="240" t="s">
        <v>162</v>
      </c>
      <c r="AU120" s="240" t="s">
        <v>84</v>
      </c>
      <c r="AY120" s="18" t="s">
        <v>160</v>
      </c>
      <c r="BE120" s="241">
        <f>IF(N120="základní",J120,0)</f>
        <v>0</v>
      </c>
      <c r="BF120" s="241">
        <f>IF(N120="snížená",J120,0)</f>
        <v>0</v>
      </c>
      <c r="BG120" s="241">
        <f>IF(N120="zákl. přenesená",J120,0)</f>
        <v>0</v>
      </c>
      <c r="BH120" s="241">
        <f>IF(N120="sníž. přenesená",J120,0)</f>
        <v>0</v>
      </c>
      <c r="BI120" s="241">
        <f>IF(N120="nulová",J120,0)</f>
        <v>0</v>
      </c>
      <c r="BJ120" s="18" t="s">
        <v>82</v>
      </c>
      <c r="BK120" s="241">
        <f>ROUND(I120*H120,2)</f>
        <v>0</v>
      </c>
      <c r="BL120" s="18" t="s">
        <v>167</v>
      </c>
      <c r="BM120" s="240" t="s">
        <v>2682</v>
      </c>
    </row>
    <row r="121" s="12" customFormat="1" ht="22.8" customHeight="1">
      <c r="A121" s="12"/>
      <c r="B121" s="213"/>
      <c r="C121" s="214"/>
      <c r="D121" s="215" t="s">
        <v>74</v>
      </c>
      <c r="E121" s="227" t="s">
        <v>227</v>
      </c>
      <c r="F121" s="227" t="s">
        <v>1610</v>
      </c>
      <c r="G121" s="214"/>
      <c r="H121" s="214"/>
      <c r="I121" s="217"/>
      <c r="J121" s="228">
        <f>BK121</f>
        <v>0</v>
      </c>
      <c r="K121" s="214"/>
      <c r="L121" s="219"/>
      <c r="M121" s="220"/>
      <c r="N121" s="221"/>
      <c r="O121" s="221"/>
      <c r="P121" s="222">
        <f>SUM(P122:P124)</f>
        <v>0</v>
      </c>
      <c r="Q121" s="221"/>
      <c r="R121" s="222">
        <f>SUM(R122:R124)</f>
        <v>0</v>
      </c>
      <c r="S121" s="221"/>
      <c r="T121" s="223">
        <f>SUM(T122:T124)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4" t="s">
        <v>82</v>
      </c>
      <c r="AT121" s="225" t="s">
        <v>74</v>
      </c>
      <c r="AU121" s="225" t="s">
        <v>82</v>
      </c>
      <c r="AY121" s="224" t="s">
        <v>160</v>
      </c>
      <c r="BK121" s="226">
        <f>SUM(BK122:BK124)</f>
        <v>0</v>
      </c>
    </row>
    <row r="122" s="2" customFormat="1" ht="16.5" customHeight="1">
      <c r="A122" s="39"/>
      <c r="B122" s="40"/>
      <c r="C122" s="229" t="s">
        <v>186</v>
      </c>
      <c r="D122" s="229" t="s">
        <v>162</v>
      </c>
      <c r="E122" s="230" t="s">
        <v>2683</v>
      </c>
      <c r="F122" s="231" t="s">
        <v>2684</v>
      </c>
      <c r="G122" s="232" t="s">
        <v>165</v>
      </c>
      <c r="H122" s="233">
        <v>531.87</v>
      </c>
      <c r="I122" s="234"/>
      <c r="J122" s="235">
        <f>ROUND(I122*H122,2)</f>
        <v>0</v>
      </c>
      <c r="K122" s="231" t="s">
        <v>19</v>
      </c>
      <c r="L122" s="45"/>
      <c r="M122" s="236" t="s">
        <v>19</v>
      </c>
      <c r="N122" s="237" t="s">
        <v>46</v>
      </c>
      <c r="O122" s="85"/>
      <c r="P122" s="238">
        <f>O122*H122</f>
        <v>0</v>
      </c>
      <c r="Q122" s="238">
        <v>0</v>
      </c>
      <c r="R122" s="238">
        <f>Q122*H122</f>
        <v>0</v>
      </c>
      <c r="S122" s="238">
        <v>0</v>
      </c>
      <c r="T122" s="239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40" t="s">
        <v>167</v>
      </c>
      <c r="AT122" s="240" t="s">
        <v>162</v>
      </c>
      <c r="AU122" s="240" t="s">
        <v>84</v>
      </c>
      <c r="AY122" s="18" t="s">
        <v>160</v>
      </c>
      <c r="BE122" s="241">
        <f>IF(N122="základní",J122,0)</f>
        <v>0</v>
      </c>
      <c r="BF122" s="241">
        <f>IF(N122="snížená",J122,0)</f>
        <v>0</v>
      </c>
      <c r="BG122" s="241">
        <f>IF(N122="zákl. přenesená",J122,0)</f>
        <v>0</v>
      </c>
      <c r="BH122" s="241">
        <f>IF(N122="sníž. přenesená",J122,0)</f>
        <v>0</v>
      </c>
      <c r="BI122" s="241">
        <f>IF(N122="nulová",J122,0)</f>
        <v>0</v>
      </c>
      <c r="BJ122" s="18" t="s">
        <v>82</v>
      </c>
      <c r="BK122" s="241">
        <f>ROUND(I122*H122,2)</f>
        <v>0</v>
      </c>
      <c r="BL122" s="18" t="s">
        <v>167</v>
      </c>
      <c r="BM122" s="240" t="s">
        <v>2685</v>
      </c>
    </row>
    <row r="123" s="2" customFormat="1" ht="16.5" customHeight="1">
      <c r="A123" s="39"/>
      <c r="B123" s="40"/>
      <c r="C123" s="229" t="s">
        <v>190</v>
      </c>
      <c r="D123" s="229" t="s">
        <v>162</v>
      </c>
      <c r="E123" s="230" t="s">
        <v>2686</v>
      </c>
      <c r="F123" s="231" t="s">
        <v>2687</v>
      </c>
      <c r="G123" s="232" t="s">
        <v>165</v>
      </c>
      <c r="H123" s="233">
        <v>159.56</v>
      </c>
      <c r="I123" s="234"/>
      <c r="J123" s="235">
        <f>ROUND(I123*H123,2)</f>
        <v>0</v>
      </c>
      <c r="K123" s="231" t="s">
        <v>19</v>
      </c>
      <c r="L123" s="45"/>
      <c r="M123" s="236" t="s">
        <v>19</v>
      </c>
      <c r="N123" s="237" t="s">
        <v>46</v>
      </c>
      <c r="O123" s="85"/>
      <c r="P123" s="238">
        <f>O123*H123</f>
        <v>0</v>
      </c>
      <c r="Q123" s="238">
        <v>0</v>
      </c>
      <c r="R123" s="238">
        <f>Q123*H123</f>
        <v>0</v>
      </c>
      <c r="S123" s="238">
        <v>0</v>
      </c>
      <c r="T123" s="23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40" t="s">
        <v>167</v>
      </c>
      <c r="AT123" s="240" t="s">
        <v>162</v>
      </c>
      <c r="AU123" s="240" t="s">
        <v>84</v>
      </c>
      <c r="AY123" s="18" t="s">
        <v>160</v>
      </c>
      <c r="BE123" s="241">
        <f>IF(N123="základní",J123,0)</f>
        <v>0</v>
      </c>
      <c r="BF123" s="241">
        <f>IF(N123="snížená",J123,0)</f>
        <v>0</v>
      </c>
      <c r="BG123" s="241">
        <f>IF(N123="zákl. přenesená",J123,0)</f>
        <v>0</v>
      </c>
      <c r="BH123" s="241">
        <f>IF(N123="sníž. přenesená",J123,0)</f>
        <v>0</v>
      </c>
      <c r="BI123" s="241">
        <f>IF(N123="nulová",J123,0)</f>
        <v>0</v>
      </c>
      <c r="BJ123" s="18" t="s">
        <v>82</v>
      </c>
      <c r="BK123" s="241">
        <f>ROUND(I123*H123,2)</f>
        <v>0</v>
      </c>
      <c r="BL123" s="18" t="s">
        <v>167</v>
      </c>
      <c r="BM123" s="240" t="s">
        <v>2688</v>
      </c>
    </row>
    <row r="124" s="2" customFormat="1" ht="16.5" customHeight="1">
      <c r="A124" s="39"/>
      <c r="B124" s="40"/>
      <c r="C124" s="229" t="s">
        <v>194</v>
      </c>
      <c r="D124" s="229" t="s">
        <v>162</v>
      </c>
      <c r="E124" s="230" t="s">
        <v>2689</v>
      </c>
      <c r="F124" s="231" t="s">
        <v>2690</v>
      </c>
      <c r="G124" s="232" t="s">
        <v>165</v>
      </c>
      <c r="H124" s="233">
        <v>12.25</v>
      </c>
      <c r="I124" s="234"/>
      <c r="J124" s="235">
        <f>ROUND(I124*H124,2)</f>
        <v>0</v>
      </c>
      <c r="K124" s="231" t="s">
        <v>19</v>
      </c>
      <c r="L124" s="45"/>
      <c r="M124" s="236" t="s">
        <v>19</v>
      </c>
      <c r="N124" s="237" t="s">
        <v>46</v>
      </c>
      <c r="O124" s="85"/>
      <c r="P124" s="238">
        <f>O124*H124</f>
        <v>0</v>
      </c>
      <c r="Q124" s="238">
        <v>0</v>
      </c>
      <c r="R124" s="238">
        <f>Q124*H124</f>
        <v>0</v>
      </c>
      <c r="S124" s="238">
        <v>0</v>
      </c>
      <c r="T124" s="23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40" t="s">
        <v>167</v>
      </c>
      <c r="AT124" s="240" t="s">
        <v>162</v>
      </c>
      <c r="AU124" s="240" t="s">
        <v>84</v>
      </c>
      <c r="AY124" s="18" t="s">
        <v>160</v>
      </c>
      <c r="BE124" s="241">
        <f>IF(N124="základní",J124,0)</f>
        <v>0</v>
      </c>
      <c r="BF124" s="241">
        <f>IF(N124="snížená",J124,0)</f>
        <v>0</v>
      </c>
      <c r="BG124" s="241">
        <f>IF(N124="zákl. přenesená",J124,0)</f>
        <v>0</v>
      </c>
      <c r="BH124" s="241">
        <f>IF(N124="sníž. přenesená",J124,0)</f>
        <v>0</v>
      </c>
      <c r="BI124" s="241">
        <f>IF(N124="nulová",J124,0)</f>
        <v>0</v>
      </c>
      <c r="BJ124" s="18" t="s">
        <v>82</v>
      </c>
      <c r="BK124" s="241">
        <f>ROUND(I124*H124,2)</f>
        <v>0</v>
      </c>
      <c r="BL124" s="18" t="s">
        <v>167</v>
      </c>
      <c r="BM124" s="240" t="s">
        <v>2691</v>
      </c>
    </row>
    <row r="125" s="12" customFormat="1" ht="22.8" customHeight="1">
      <c r="A125" s="12"/>
      <c r="B125" s="213"/>
      <c r="C125" s="214"/>
      <c r="D125" s="215" t="s">
        <v>74</v>
      </c>
      <c r="E125" s="227" t="s">
        <v>8</v>
      </c>
      <c r="F125" s="227" t="s">
        <v>2692</v>
      </c>
      <c r="G125" s="214"/>
      <c r="H125" s="214"/>
      <c r="I125" s="217"/>
      <c r="J125" s="228">
        <f>BK125</f>
        <v>0</v>
      </c>
      <c r="K125" s="214"/>
      <c r="L125" s="219"/>
      <c r="M125" s="220"/>
      <c r="N125" s="221"/>
      <c r="O125" s="221"/>
      <c r="P125" s="222">
        <f>SUM(P126:P129)</f>
        <v>0</v>
      </c>
      <c r="Q125" s="221"/>
      <c r="R125" s="222">
        <f>SUM(R126:R129)</f>
        <v>0</v>
      </c>
      <c r="S125" s="221"/>
      <c r="T125" s="223">
        <f>SUM(T126:T129)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4" t="s">
        <v>82</v>
      </c>
      <c r="AT125" s="225" t="s">
        <v>74</v>
      </c>
      <c r="AU125" s="225" t="s">
        <v>82</v>
      </c>
      <c r="AY125" s="224" t="s">
        <v>160</v>
      </c>
      <c r="BK125" s="226">
        <f>SUM(BK126:BK129)</f>
        <v>0</v>
      </c>
    </row>
    <row r="126" s="2" customFormat="1" ht="16.5" customHeight="1">
      <c r="A126" s="39"/>
      <c r="B126" s="40"/>
      <c r="C126" s="229" t="s">
        <v>200</v>
      </c>
      <c r="D126" s="229" t="s">
        <v>162</v>
      </c>
      <c r="E126" s="230" t="s">
        <v>2693</v>
      </c>
      <c r="F126" s="231" t="s">
        <v>2694</v>
      </c>
      <c r="G126" s="232" t="s">
        <v>222</v>
      </c>
      <c r="H126" s="233">
        <v>512.51999999999998</v>
      </c>
      <c r="I126" s="234"/>
      <c r="J126" s="235">
        <f>ROUND(I126*H126,2)</f>
        <v>0</v>
      </c>
      <c r="K126" s="231" t="s">
        <v>19</v>
      </c>
      <c r="L126" s="45"/>
      <c r="M126" s="236" t="s">
        <v>19</v>
      </c>
      <c r="N126" s="237" t="s">
        <v>46</v>
      </c>
      <c r="O126" s="85"/>
      <c r="P126" s="238">
        <f>O126*H126</f>
        <v>0</v>
      </c>
      <c r="Q126" s="238">
        <v>0</v>
      </c>
      <c r="R126" s="238">
        <f>Q126*H126</f>
        <v>0</v>
      </c>
      <c r="S126" s="238">
        <v>0</v>
      </c>
      <c r="T126" s="23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0" t="s">
        <v>167</v>
      </c>
      <c r="AT126" s="240" t="s">
        <v>162</v>
      </c>
      <c r="AU126" s="240" t="s">
        <v>84</v>
      </c>
      <c r="AY126" s="18" t="s">
        <v>160</v>
      </c>
      <c r="BE126" s="241">
        <f>IF(N126="základní",J126,0)</f>
        <v>0</v>
      </c>
      <c r="BF126" s="241">
        <f>IF(N126="snížená",J126,0)</f>
        <v>0</v>
      </c>
      <c r="BG126" s="241">
        <f>IF(N126="zákl. přenesená",J126,0)</f>
        <v>0</v>
      </c>
      <c r="BH126" s="241">
        <f>IF(N126="sníž. přenesená",J126,0)</f>
        <v>0</v>
      </c>
      <c r="BI126" s="241">
        <f>IF(N126="nulová",J126,0)</f>
        <v>0</v>
      </c>
      <c r="BJ126" s="18" t="s">
        <v>82</v>
      </c>
      <c r="BK126" s="241">
        <f>ROUND(I126*H126,2)</f>
        <v>0</v>
      </c>
      <c r="BL126" s="18" t="s">
        <v>167</v>
      </c>
      <c r="BM126" s="240" t="s">
        <v>2695</v>
      </c>
    </row>
    <row r="127" s="2" customFormat="1" ht="16.5" customHeight="1">
      <c r="A127" s="39"/>
      <c r="B127" s="40"/>
      <c r="C127" s="229" t="s">
        <v>205</v>
      </c>
      <c r="D127" s="229" t="s">
        <v>162</v>
      </c>
      <c r="E127" s="230" t="s">
        <v>2696</v>
      </c>
      <c r="F127" s="231" t="s">
        <v>2697</v>
      </c>
      <c r="G127" s="232" t="s">
        <v>222</v>
      </c>
      <c r="H127" s="233">
        <v>602.48000000000002</v>
      </c>
      <c r="I127" s="234"/>
      <c r="J127" s="235">
        <f>ROUND(I127*H127,2)</f>
        <v>0</v>
      </c>
      <c r="K127" s="231" t="s">
        <v>19</v>
      </c>
      <c r="L127" s="45"/>
      <c r="M127" s="236" t="s">
        <v>19</v>
      </c>
      <c r="N127" s="237" t="s">
        <v>46</v>
      </c>
      <c r="O127" s="85"/>
      <c r="P127" s="238">
        <f>O127*H127</f>
        <v>0</v>
      </c>
      <c r="Q127" s="238">
        <v>0</v>
      </c>
      <c r="R127" s="238">
        <f>Q127*H127</f>
        <v>0</v>
      </c>
      <c r="S127" s="238">
        <v>0</v>
      </c>
      <c r="T127" s="23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0" t="s">
        <v>167</v>
      </c>
      <c r="AT127" s="240" t="s">
        <v>162</v>
      </c>
      <c r="AU127" s="240" t="s">
        <v>84</v>
      </c>
      <c r="AY127" s="18" t="s">
        <v>160</v>
      </c>
      <c r="BE127" s="241">
        <f>IF(N127="základní",J127,0)</f>
        <v>0</v>
      </c>
      <c r="BF127" s="241">
        <f>IF(N127="snížená",J127,0)</f>
        <v>0</v>
      </c>
      <c r="BG127" s="241">
        <f>IF(N127="zákl. přenesená",J127,0)</f>
        <v>0</v>
      </c>
      <c r="BH127" s="241">
        <f>IF(N127="sníž. přenesená",J127,0)</f>
        <v>0</v>
      </c>
      <c r="BI127" s="241">
        <f>IF(N127="nulová",J127,0)</f>
        <v>0</v>
      </c>
      <c r="BJ127" s="18" t="s">
        <v>82</v>
      </c>
      <c r="BK127" s="241">
        <f>ROUND(I127*H127,2)</f>
        <v>0</v>
      </c>
      <c r="BL127" s="18" t="s">
        <v>167</v>
      </c>
      <c r="BM127" s="240" t="s">
        <v>2698</v>
      </c>
    </row>
    <row r="128" s="2" customFormat="1" ht="16.5" customHeight="1">
      <c r="A128" s="39"/>
      <c r="B128" s="40"/>
      <c r="C128" s="229" t="s">
        <v>212</v>
      </c>
      <c r="D128" s="229" t="s">
        <v>162</v>
      </c>
      <c r="E128" s="230" t="s">
        <v>2699</v>
      </c>
      <c r="F128" s="231" t="s">
        <v>2700</v>
      </c>
      <c r="G128" s="232" t="s">
        <v>222</v>
      </c>
      <c r="H128" s="233">
        <v>512.51999999999998</v>
      </c>
      <c r="I128" s="234"/>
      <c r="J128" s="235">
        <f>ROUND(I128*H128,2)</f>
        <v>0</v>
      </c>
      <c r="K128" s="231" t="s">
        <v>19</v>
      </c>
      <c r="L128" s="45"/>
      <c r="M128" s="236" t="s">
        <v>19</v>
      </c>
      <c r="N128" s="237" t="s">
        <v>46</v>
      </c>
      <c r="O128" s="85"/>
      <c r="P128" s="238">
        <f>O128*H128</f>
        <v>0</v>
      </c>
      <c r="Q128" s="238">
        <v>0</v>
      </c>
      <c r="R128" s="238">
        <f>Q128*H128</f>
        <v>0</v>
      </c>
      <c r="S128" s="238">
        <v>0</v>
      </c>
      <c r="T128" s="23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0" t="s">
        <v>167</v>
      </c>
      <c r="AT128" s="240" t="s">
        <v>162</v>
      </c>
      <c r="AU128" s="240" t="s">
        <v>84</v>
      </c>
      <c r="AY128" s="18" t="s">
        <v>160</v>
      </c>
      <c r="BE128" s="241">
        <f>IF(N128="základní",J128,0)</f>
        <v>0</v>
      </c>
      <c r="BF128" s="241">
        <f>IF(N128="snížená",J128,0)</f>
        <v>0</v>
      </c>
      <c r="BG128" s="241">
        <f>IF(N128="zákl. přenesená",J128,0)</f>
        <v>0</v>
      </c>
      <c r="BH128" s="241">
        <f>IF(N128="sníž. přenesená",J128,0)</f>
        <v>0</v>
      </c>
      <c r="BI128" s="241">
        <f>IF(N128="nulová",J128,0)</f>
        <v>0</v>
      </c>
      <c r="BJ128" s="18" t="s">
        <v>82</v>
      </c>
      <c r="BK128" s="241">
        <f>ROUND(I128*H128,2)</f>
        <v>0</v>
      </c>
      <c r="BL128" s="18" t="s">
        <v>167</v>
      </c>
      <c r="BM128" s="240" t="s">
        <v>2701</v>
      </c>
    </row>
    <row r="129" s="2" customFormat="1" ht="16.5" customHeight="1">
      <c r="A129" s="39"/>
      <c r="B129" s="40"/>
      <c r="C129" s="229" t="s">
        <v>219</v>
      </c>
      <c r="D129" s="229" t="s">
        <v>162</v>
      </c>
      <c r="E129" s="230" t="s">
        <v>2702</v>
      </c>
      <c r="F129" s="231" t="s">
        <v>2703</v>
      </c>
      <c r="G129" s="232" t="s">
        <v>222</v>
      </c>
      <c r="H129" s="233">
        <v>602.48000000000002</v>
      </c>
      <c r="I129" s="234"/>
      <c r="J129" s="235">
        <f>ROUND(I129*H129,2)</f>
        <v>0</v>
      </c>
      <c r="K129" s="231" t="s">
        <v>19</v>
      </c>
      <c r="L129" s="45"/>
      <c r="M129" s="236" t="s">
        <v>19</v>
      </c>
      <c r="N129" s="237" t="s">
        <v>46</v>
      </c>
      <c r="O129" s="85"/>
      <c r="P129" s="238">
        <f>O129*H129</f>
        <v>0</v>
      </c>
      <c r="Q129" s="238">
        <v>0</v>
      </c>
      <c r="R129" s="238">
        <f>Q129*H129</f>
        <v>0</v>
      </c>
      <c r="S129" s="238">
        <v>0</v>
      </c>
      <c r="T129" s="23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0" t="s">
        <v>167</v>
      </c>
      <c r="AT129" s="240" t="s">
        <v>162</v>
      </c>
      <c r="AU129" s="240" t="s">
        <v>84</v>
      </c>
      <c r="AY129" s="18" t="s">
        <v>160</v>
      </c>
      <c r="BE129" s="241">
        <f>IF(N129="základní",J129,0)</f>
        <v>0</v>
      </c>
      <c r="BF129" s="241">
        <f>IF(N129="snížená",J129,0)</f>
        <v>0</v>
      </c>
      <c r="BG129" s="241">
        <f>IF(N129="zákl. přenesená",J129,0)</f>
        <v>0</v>
      </c>
      <c r="BH129" s="241">
        <f>IF(N129="sníž. přenesená",J129,0)</f>
        <v>0</v>
      </c>
      <c r="BI129" s="241">
        <f>IF(N129="nulová",J129,0)</f>
        <v>0</v>
      </c>
      <c r="BJ129" s="18" t="s">
        <v>82</v>
      </c>
      <c r="BK129" s="241">
        <f>ROUND(I129*H129,2)</f>
        <v>0</v>
      </c>
      <c r="BL129" s="18" t="s">
        <v>167</v>
      </c>
      <c r="BM129" s="240" t="s">
        <v>2704</v>
      </c>
    </row>
    <row r="130" s="12" customFormat="1" ht="22.8" customHeight="1">
      <c r="A130" s="12"/>
      <c r="B130" s="213"/>
      <c r="C130" s="214"/>
      <c r="D130" s="215" t="s">
        <v>74</v>
      </c>
      <c r="E130" s="227" t="s">
        <v>243</v>
      </c>
      <c r="F130" s="227" t="s">
        <v>1614</v>
      </c>
      <c r="G130" s="214"/>
      <c r="H130" s="214"/>
      <c r="I130" s="217"/>
      <c r="J130" s="228">
        <f>BK130</f>
        <v>0</v>
      </c>
      <c r="K130" s="214"/>
      <c r="L130" s="219"/>
      <c r="M130" s="220"/>
      <c r="N130" s="221"/>
      <c r="O130" s="221"/>
      <c r="P130" s="222">
        <f>SUM(P131:P132)</f>
        <v>0</v>
      </c>
      <c r="Q130" s="221"/>
      <c r="R130" s="222">
        <f>SUM(R131:R132)</f>
        <v>0</v>
      </c>
      <c r="S130" s="221"/>
      <c r="T130" s="223">
        <f>SUM(T131:T132)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4" t="s">
        <v>82</v>
      </c>
      <c r="AT130" s="225" t="s">
        <v>74</v>
      </c>
      <c r="AU130" s="225" t="s">
        <v>82</v>
      </c>
      <c r="AY130" s="224" t="s">
        <v>160</v>
      </c>
      <c r="BK130" s="226">
        <f>SUM(BK131:BK132)</f>
        <v>0</v>
      </c>
    </row>
    <row r="131" s="2" customFormat="1" ht="16.5" customHeight="1">
      <c r="A131" s="39"/>
      <c r="B131" s="40"/>
      <c r="C131" s="229" t="s">
        <v>227</v>
      </c>
      <c r="D131" s="229" t="s">
        <v>162</v>
      </c>
      <c r="E131" s="230" t="s">
        <v>2705</v>
      </c>
      <c r="F131" s="231" t="s">
        <v>2706</v>
      </c>
      <c r="G131" s="232" t="s">
        <v>165</v>
      </c>
      <c r="H131" s="233">
        <v>265.94</v>
      </c>
      <c r="I131" s="234"/>
      <c r="J131" s="235">
        <f>ROUND(I131*H131,2)</f>
        <v>0</v>
      </c>
      <c r="K131" s="231" t="s">
        <v>19</v>
      </c>
      <c r="L131" s="45"/>
      <c r="M131" s="236" t="s">
        <v>19</v>
      </c>
      <c r="N131" s="237" t="s">
        <v>46</v>
      </c>
      <c r="O131" s="85"/>
      <c r="P131" s="238">
        <f>O131*H131</f>
        <v>0</v>
      </c>
      <c r="Q131" s="238">
        <v>0</v>
      </c>
      <c r="R131" s="238">
        <f>Q131*H131</f>
        <v>0</v>
      </c>
      <c r="S131" s="238">
        <v>0</v>
      </c>
      <c r="T131" s="23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0" t="s">
        <v>167</v>
      </c>
      <c r="AT131" s="240" t="s">
        <v>162</v>
      </c>
      <c r="AU131" s="240" t="s">
        <v>84</v>
      </c>
      <c r="AY131" s="18" t="s">
        <v>160</v>
      </c>
      <c r="BE131" s="241">
        <f>IF(N131="základní",J131,0)</f>
        <v>0</v>
      </c>
      <c r="BF131" s="241">
        <f>IF(N131="snížená",J131,0)</f>
        <v>0</v>
      </c>
      <c r="BG131" s="241">
        <f>IF(N131="zákl. přenesená",J131,0)</f>
        <v>0</v>
      </c>
      <c r="BH131" s="241">
        <f>IF(N131="sníž. přenesená",J131,0)</f>
        <v>0</v>
      </c>
      <c r="BI131" s="241">
        <f>IF(N131="nulová",J131,0)</f>
        <v>0</v>
      </c>
      <c r="BJ131" s="18" t="s">
        <v>82</v>
      </c>
      <c r="BK131" s="241">
        <f>ROUND(I131*H131,2)</f>
        <v>0</v>
      </c>
      <c r="BL131" s="18" t="s">
        <v>167</v>
      </c>
      <c r="BM131" s="240" t="s">
        <v>2707</v>
      </c>
    </row>
    <row r="132" s="2" customFormat="1" ht="16.5" customHeight="1">
      <c r="A132" s="39"/>
      <c r="B132" s="40"/>
      <c r="C132" s="229" t="s">
        <v>8</v>
      </c>
      <c r="D132" s="229" t="s">
        <v>162</v>
      </c>
      <c r="E132" s="230" t="s">
        <v>1621</v>
      </c>
      <c r="F132" s="231" t="s">
        <v>1622</v>
      </c>
      <c r="G132" s="232" t="s">
        <v>165</v>
      </c>
      <c r="H132" s="233">
        <v>531.87</v>
      </c>
      <c r="I132" s="234"/>
      <c r="J132" s="235">
        <f>ROUND(I132*H132,2)</f>
        <v>0</v>
      </c>
      <c r="K132" s="231" t="s">
        <v>19</v>
      </c>
      <c r="L132" s="45"/>
      <c r="M132" s="236" t="s">
        <v>19</v>
      </c>
      <c r="N132" s="237" t="s">
        <v>46</v>
      </c>
      <c r="O132" s="85"/>
      <c r="P132" s="238">
        <f>O132*H132</f>
        <v>0</v>
      </c>
      <c r="Q132" s="238">
        <v>0</v>
      </c>
      <c r="R132" s="238">
        <f>Q132*H132</f>
        <v>0</v>
      </c>
      <c r="S132" s="238">
        <v>0</v>
      </c>
      <c r="T132" s="23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0" t="s">
        <v>167</v>
      </c>
      <c r="AT132" s="240" t="s">
        <v>162</v>
      </c>
      <c r="AU132" s="240" t="s">
        <v>84</v>
      </c>
      <c r="AY132" s="18" t="s">
        <v>160</v>
      </c>
      <c r="BE132" s="241">
        <f>IF(N132="základní",J132,0)</f>
        <v>0</v>
      </c>
      <c r="BF132" s="241">
        <f>IF(N132="snížená",J132,0)</f>
        <v>0</v>
      </c>
      <c r="BG132" s="241">
        <f>IF(N132="zákl. přenesená",J132,0)</f>
        <v>0</v>
      </c>
      <c r="BH132" s="241">
        <f>IF(N132="sníž. přenesená",J132,0)</f>
        <v>0</v>
      </c>
      <c r="BI132" s="241">
        <f>IF(N132="nulová",J132,0)</f>
        <v>0</v>
      </c>
      <c r="BJ132" s="18" t="s">
        <v>82</v>
      </c>
      <c r="BK132" s="241">
        <f>ROUND(I132*H132,2)</f>
        <v>0</v>
      </c>
      <c r="BL132" s="18" t="s">
        <v>167</v>
      </c>
      <c r="BM132" s="240" t="s">
        <v>2708</v>
      </c>
    </row>
    <row r="133" s="12" customFormat="1" ht="22.8" customHeight="1">
      <c r="A133" s="12"/>
      <c r="B133" s="213"/>
      <c r="C133" s="214"/>
      <c r="D133" s="215" t="s">
        <v>74</v>
      </c>
      <c r="E133" s="227" t="s">
        <v>253</v>
      </c>
      <c r="F133" s="227" t="s">
        <v>1624</v>
      </c>
      <c r="G133" s="214"/>
      <c r="H133" s="214"/>
      <c r="I133" s="217"/>
      <c r="J133" s="228">
        <f>BK133</f>
        <v>0</v>
      </c>
      <c r="K133" s="214"/>
      <c r="L133" s="219"/>
      <c r="M133" s="220"/>
      <c r="N133" s="221"/>
      <c r="O133" s="221"/>
      <c r="P133" s="222">
        <f>SUM(P134:P136)</f>
        <v>0</v>
      </c>
      <c r="Q133" s="221"/>
      <c r="R133" s="222">
        <f>SUM(R134:R136)</f>
        <v>0</v>
      </c>
      <c r="S133" s="221"/>
      <c r="T133" s="223">
        <f>SUM(T134:T136)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4" t="s">
        <v>82</v>
      </c>
      <c r="AT133" s="225" t="s">
        <v>74</v>
      </c>
      <c r="AU133" s="225" t="s">
        <v>82</v>
      </c>
      <c r="AY133" s="224" t="s">
        <v>160</v>
      </c>
      <c r="BK133" s="226">
        <f>SUM(BK134:BK136)</f>
        <v>0</v>
      </c>
    </row>
    <row r="134" s="2" customFormat="1" ht="16.5" customHeight="1">
      <c r="A134" s="39"/>
      <c r="B134" s="40"/>
      <c r="C134" s="229" t="s">
        <v>243</v>
      </c>
      <c r="D134" s="229" t="s">
        <v>162</v>
      </c>
      <c r="E134" s="230" t="s">
        <v>2709</v>
      </c>
      <c r="F134" s="231" t="s">
        <v>2710</v>
      </c>
      <c r="G134" s="232" t="s">
        <v>165</v>
      </c>
      <c r="H134" s="233">
        <v>531.87</v>
      </c>
      <c r="I134" s="234"/>
      <c r="J134" s="235">
        <f>ROUND(I134*H134,2)</f>
        <v>0</v>
      </c>
      <c r="K134" s="231" t="s">
        <v>19</v>
      </c>
      <c r="L134" s="45"/>
      <c r="M134" s="236" t="s">
        <v>19</v>
      </c>
      <c r="N134" s="237" t="s">
        <v>46</v>
      </c>
      <c r="O134" s="85"/>
      <c r="P134" s="238">
        <f>O134*H134</f>
        <v>0</v>
      </c>
      <c r="Q134" s="238">
        <v>0</v>
      </c>
      <c r="R134" s="238">
        <f>Q134*H134</f>
        <v>0</v>
      </c>
      <c r="S134" s="238">
        <v>0</v>
      </c>
      <c r="T134" s="23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0" t="s">
        <v>167</v>
      </c>
      <c r="AT134" s="240" t="s">
        <v>162</v>
      </c>
      <c r="AU134" s="240" t="s">
        <v>84</v>
      </c>
      <c r="AY134" s="18" t="s">
        <v>160</v>
      </c>
      <c r="BE134" s="241">
        <f>IF(N134="základní",J134,0)</f>
        <v>0</v>
      </c>
      <c r="BF134" s="241">
        <f>IF(N134="snížená",J134,0)</f>
        <v>0</v>
      </c>
      <c r="BG134" s="241">
        <f>IF(N134="zákl. přenesená",J134,0)</f>
        <v>0</v>
      </c>
      <c r="BH134" s="241">
        <f>IF(N134="sníž. přenesená",J134,0)</f>
        <v>0</v>
      </c>
      <c r="BI134" s="241">
        <f>IF(N134="nulová",J134,0)</f>
        <v>0</v>
      </c>
      <c r="BJ134" s="18" t="s">
        <v>82</v>
      </c>
      <c r="BK134" s="241">
        <f>ROUND(I134*H134,2)</f>
        <v>0</v>
      </c>
      <c r="BL134" s="18" t="s">
        <v>167</v>
      </c>
      <c r="BM134" s="240" t="s">
        <v>2711</v>
      </c>
    </row>
    <row r="135" s="2" customFormat="1" ht="16.5" customHeight="1">
      <c r="A135" s="39"/>
      <c r="B135" s="40"/>
      <c r="C135" s="229" t="s">
        <v>253</v>
      </c>
      <c r="D135" s="229" t="s">
        <v>162</v>
      </c>
      <c r="E135" s="230" t="s">
        <v>2712</v>
      </c>
      <c r="F135" s="231" t="s">
        <v>2713</v>
      </c>
      <c r="G135" s="232" t="s">
        <v>165</v>
      </c>
      <c r="H135" s="233">
        <v>367.93000000000001</v>
      </c>
      <c r="I135" s="234"/>
      <c r="J135" s="235">
        <f>ROUND(I135*H135,2)</f>
        <v>0</v>
      </c>
      <c r="K135" s="231" t="s">
        <v>19</v>
      </c>
      <c r="L135" s="45"/>
      <c r="M135" s="236" t="s">
        <v>19</v>
      </c>
      <c r="N135" s="237" t="s">
        <v>46</v>
      </c>
      <c r="O135" s="85"/>
      <c r="P135" s="238">
        <f>O135*H135</f>
        <v>0</v>
      </c>
      <c r="Q135" s="238">
        <v>0</v>
      </c>
      <c r="R135" s="238">
        <f>Q135*H135</f>
        <v>0</v>
      </c>
      <c r="S135" s="238">
        <v>0</v>
      </c>
      <c r="T135" s="23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0" t="s">
        <v>167</v>
      </c>
      <c r="AT135" s="240" t="s">
        <v>162</v>
      </c>
      <c r="AU135" s="240" t="s">
        <v>84</v>
      </c>
      <c r="AY135" s="18" t="s">
        <v>160</v>
      </c>
      <c r="BE135" s="241">
        <f>IF(N135="základní",J135,0)</f>
        <v>0</v>
      </c>
      <c r="BF135" s="241">
        <f>IF(N135="snížená",J135,0)</f>
        <v>0</v>
      </c>
      <c r="BG135" s="241">
        <f>IF(N135="zákl. přenesená",J135,0)</f>
        <v>0</v>
      </c>
      <c r="BH135" s="241">
        <f>IF(N135="sníž. přenesená",J135,0)</f>
        <v>0</v>
      </c>
      <c r="BI135" s="241">
        <f>IF(N135="nulová",J135,0)</f>
        <v>0</v>
      </c>
      <c r="BJ135" s="18" t="s">
        <v>82</v>
      </c>
      <c r="BK135" s="241">
        <f>ROUND(I135*H135,2)</f>
        <v>0</v>
      </c>
      <c r="BL135" s="18" t="s">
        <v>167</v>
      </c>
      <c r="BM135" s="240" t="s">
        <v>2714</v>
      </c>
    </row>
    <row r="136" s="2" customFormat="1" ht="16.5" customHeight="1">
      <c r="A136" s="39"/>
      <c r="B136" s="40"/>
      <c r="C136" s="229" t="s">
        <v>258</v>
      </c>
      <c r="D136" s="229" t="s">
        <v>162</v>
      </c>
      <c r="E136" s="230" t="s">
        <v>1625</v>
      </c>
      <c r="F136" s="231" t="s">
        <v>1626</v>
      </c>
      <c r="G136" s="232" t="s">
        <v>165</v>
      </c>
      <c r="H136" s="233">
        <v>125.09</v>
      </c>
      <c r="I136" s="234"/>
      <c r="J136" s="235">
        <f>ROUND(I136*H136,2)</f>
        <v>0</v>
      </c>
      <c r="K136" s="231" t="s">
        <v>19</v>
      </c>
      <c r="L136" s="45"/>
      <c r="M136" s="236" t="s">
        <v>19</v>
      </c>
      <c r="N136" s="237" t="s">
        <v>46</v>
      </c>
      <c r="O136" s="85"/>
      <c r="P136" s="238">
        <f>O136*H136</f>
        <v>0</v>
      </c>
      <c r="Q136" s="238">
        <v>0</v>
      </c>
      <c r="R136" s="238">
        <f>Q136*H136</f>
        <v>0</v>
      </c>
      <c r="S136" s="238">
        <v>0</v>
      </c>
      <c r="T136" s="23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0" t="s">
        <v>167</v>
      </c>
      <c r="AT136" s="240" t="s">
        <v>162</v>
      </c>
      <c r="AU136" s="240" t="s">
        <v>84</v>
      </c>
      <c r="AY136" s="18" t="s">
        <v>160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8" t="s">
        <v>82</v>
      </c>
      <c r="BK136" s="241">
        <f>ROUND(I136*H136,2)</f>
        <v>0</v>
      </c>
      <c r="BL136" s="18" t="s">
        <v>167</v>
      </c>
      <c r="BM136" s="240" t="s">
        <v>2715</v>
      </c>
    </row>
    <row r="137" s="12" customFormat="1" ht="22.8" customHeight="1">
      <c r="A137" s="12"/>
      <c r="B137" s="213"/>
      <c r="C137" s="214"/>
      <c r="D137" s="215" t="s">
        <v>74</v>
      </c>
      <c r="E137" s="227" t="s">
        <v>263</v>
      </c>
      <c r="F137" s="227" t="s">
        <v>1628</v>
      </c>
      <c r="G137" s="214"/>
      <c r="H137" s="214"/>
      <c r="I137" s="217"/>
      <c r="J137" s="228">
        <f>BK137</f>
        <v>0</v>
      </c>
      <c r="K137" s="214"/>
      <c r="L137" s="219"/>
      <c r="M137" s="220"/>
      <c r="N137" s="221"/>
      <c r="O137" s="221"/>
      <c r="P137" s="222">
        <f>P138</f>
        <v>0</v>
      </c>
      <c r="Q137" s="221"/>
      <c r="R137" s="222">
        <f>R138</f>
        <v>0</v>
      </c>
      <c r="S137" s="221"/>
      <c r="T137" s="223">
        <f>T138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4" t="s">
        <v>82</v>
      </c>
      <c r="AT137" s="225" t="s">
        <v>74</v>
      </c>
      <c r="AU137" s="225" t="s">
        <v>82</v>
      </c>
      <c r="AY137" s="224" t="s">
        <v>160</v>
      </c>
      <c r="BK137" s="226">
        <f>BK138</f>
        <v>0</v>
      </c>
    </row>
    <row r="138" s="2" customFormat="1" ht="16.5" customHeight="1">
      <c r="A138" s="39"/>
      <c r="B138" s="40"/>
      <c r="C138" s="229" t="s">
        <v>263</v>
      </c>
      <c r="D138" s="229" t="s">
        <v>162</v>
      </c>
      <c r="E138" s="230" t="s">
        <v>1629</v>
      </c>
      <c r="F138" s="231" t="s">
        <v>1630</v>
      </c>
      <c r="G138" s="232" t="s">
        <v>165</v>
      </c>
      <c r="H138" s="233">
        <v>531.87</v>
      </c>
      <c r="I138" s="234"/>
      <c r="J138" s="235">
        <f>ROUND(I138*H138,2)</f>
        <v>0</v>
      </c>
      <c r="K138" s="231" t="s">
        <v>19</v>
      </c>
      <c r="L138" s="45"/>
      <c r="M138" s="236" t="s">
        <v>19</v>
      </c>
      <c r="N138" s="237" t="s">
        <v>46</v>
      </c>
      <c r="O138" s="85"/>
      <c r="P138" s="238">
        <f>O138*H138</f>
        <v>0</v>
      </c>
      <c r="Q138" s="238">
        <v>0</v>
      </c>
      <c r="R138" s="238">
        <f>Q138*H138</f>
        <v>0</v>
      </c>
      <c r="S138" s="238">
        <v>0</v>
      </c>
      <c r="T138" s="23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0" t="s">
        <v>167</v>
      </c>
      <c r="AT138" s="240" t="s">
        <v>162</v>
      </c>
      <c r="AU138" s="240" t="s">
        <v>84</v>
      </c>
      <c r="AY138" s="18" t="s">
        <v>160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8" t="s">
        <v>82</v>
      </c>
      <c r="BK138" s="241">
        <f>ROUND(I138*H138,2)</f>
        <v>0</v>
      </c>
      <c r="BL138" s="18" t="s">
        <v>167</v>
      </c>
      <c r="BM138" s="240" t="s">
        <v>2716</v>
      </c>
    </row>
    <row r="139" s="12" customFormat="1" ht="22.8" customHeight="1">
      <c r="A139" s="12"/>
      <c r="B139" s="213"/>
      <c r="C139" s="214"/>
      <c r="D139" s="215" t="s">
        <v>74</v>
      </c>
      <c r="E139" s="227" t="s">
        <v>7</v>
      </c>
      <c r="F139" s="227" t="s">
        <v>2717</v>
      </c>
      <c r="G139" s="214"/>
      <c r="H139" s="214"/>
      <c r="I139" s="217"/>
      <c r="J139" s="228">
        <f>BK139</f>
        <v>0</v>
      </c>
      <c r="K139" s="214"/>
      <c r="L139" s="219"/>
      <c r="M139" s="220"/>
      <c r="N139" s="221"/>
      <c r="O139" s="221"/>
      <c r="P139" s="222">
        <f>P140</f>
        <v>0</v>
      </c>
      <c r="Q139" s="221"/>
      <c r="R139" s="222">
        <f>R140</f>
        <v>0</v>
      </c>
      <c r="S139" s="221"/>
      <c r="T139" s="223">
        <f>T140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4" t="s">
        <v>82</v>
      </c>
      <c r="AT139" s="225" t="s">
        <v>74</v>
      </c>
      <c r="AU139" s="225" t="s">
        <v>82</v>
      </c>
      <c r="AY139" s="224" t="s">
        <v>160</v>
      </c>
      <c r="BK139" s="226">
        <f>BK140</f>
        <v>0</v>
      </c>
    </row>
    <row r="140" s="2" customFormat="1" ht="16.5" customHeight="1">
      <c r="A140" s="39"/>
      <c r="B140" s="40"/>
      <c r="C140" s="229" t="s">
        <v>268</v>
      </c>
      <c r="D140" s="229" t="s">
        <v>162</v>
      </c>
      <c r="E140" s="230" t="s">
        <v>2718</v>
      </c>
      <c r="F140" s="231" t="s">
        <v>2719</v>
      </c>
      <c r="G140" s="232" t="s">
        <v>279</v>
      </c>
      <c r="H140" s="233">
        <v>176</v>
      </c>
      <c r="I140" s="234"/>
      <c r="J140" s="235">
        <f>ROUND(I140*H140,2)</f>
        <v>0</v>
      </c>
      <c r="K140" s="231" t="s">
        <v>19</v>
      </c>
      <c r="L140" s="45"/>
      <c r="M140" s="236" t="s">
        <v>19</v>
      </c>
      <c r="N140" s="237" t="s">
        <v>46</v>
      </c>
      <c r="O140" s="85"/>
      <c r="P140" s="238">
        <f>O140*H140</f>
        <v>0</v>
      </c>
      <c r="Q140" s="238">
        <v>0</v>
      </c>
      <c r="R140" s="238">
        <f>Q140*H140</f>
        <v>0</v>
      </c>
      <c r="S140" s="238">
        <v>0</v>
      </c>
      <c r="T140" s="23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0" t="s">
        <v>167</v>
      </c>
      <c r="AT140" s="240" t="s">
        <v>162</v>
      </c>
      <c r="AU140" s="240" t="s">
        <v>84</v>
      </c>
      <c r="AY140" s="18" t="s">
        <v>160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8" t="s">
        <v>82</v>
      </c>
      <c r="BK140" s="241">
        <f>ROUND(I140*H140,2)</f>
        <v>0</v>
      </c>
      <c r="BL140" s="18" t="s">
        <v>167</v>
      </c>
      <c r="BM140" s="240" t="s">
        <v>2720</v>
      </c>
    </row>
    <row r="141" s="12" customFormat="1" ht="22.8" customHeight="1">
      <c r="A141" s="12"/>
      <c r="B141" s="213"/>
      <c r="C141" s="214"/>
      <c r="D141" s="215" t="s">
        <v>74</v>
      </c>
      <c r="E141" s="227" t="s">
        <v>412</v>
      </c>
      <c r="F141" s="227" t="s">
        <v>1636</v>
      </c>
      <c r="G141" s="214"/>
      <c r="H141" s="214"/>
      <c r="I141" s="217"/>
      <c r="J141" s="228">
        <f>BK141</f>
        <v>0</v>
      </c>
      <c r="K141" s="214"/>
      <c r="L141" s="219"/>
      <c r="M141" s="220"/>
      <c r="N141" s="221"/>
      <c r="O141" s="221"/>
      <c r="P141" s="222">
        <f>P142</f>
        <v>0</v>
      </c>
      <c r="Q141" s="221"/>
      <c r="R141" s="222">
        <f>R142</f>
        <v>0</v>
      </c>
      <c r="S141" s="221"/>
      <c r="T141" s="223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4" t="s">
        <v>82</v>
      </c>
      <c r="AT141" s="225" t="s">
        <v>74</v>
      </c>
      <c r="AU141" s="225" t="s">
        <v>82</v>
      </c>
      <c r="AY141" s="224" t="s">
        <v>160</v>
      </c>
      <c r="BK141" s="226">
        <f>BK142</f>
        <v>0</v>
      </c>
    </row>
    <row r="142" s="2" customFormat="1" ht="16.5" customHeight="1">
      <c r="A142" s="39"/>
      <c r="B142" s="40"/>
      <c r="C142" s="229" t="s">
        <v>7</v>
      </c>
      <c r="D142" s="229" t="s">
        <v>162</v>
      </c>
      <c r="E142" s="230" t="s">
        <v>1637</v>
      </c>
      <c r="F142" s="231" t="s">
        <v>1638</v>
      </c>
      <c r="G142" s="232" t="s">
        <v>165</v>
      </c>
      <c r="H142" s="233">
        <v>38.850000000000001</v>
      </c>
      <c r="I142" s="234"/>
      <c r="J142" s="235">
        <f>ROUND(I142*H142,2)</f>
        <v>0</v>
      </c>
      <c r="K142" s="231" t="s">
        <v>19</v>
      </c>
      <c r="L142" s="45"/>
      <c r="M142" s="236" t="s">
        <v>19</v>
      </c>
      <c r="N142" s="237" t="s">
        <v>46</v>
      </c>
      <c r="O142" s="85"/>
      <c r="P142" s="238">
        <f>O142*H142</f>
        <v>0</v>
      </c>
      <c r="Q142" s="238">
        <v>0</v>
      </c>
      <c r="R142" s="238">
        <f>Q142*H142</f>
        <v>0</v>
      </c>
      <c r="S142" s="238">
        <v>0</v>
      </c>
      <c r="T142" s="23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0" t="s">
        <v>167</v>
      </c>
      <c r="AT142" s="240" t="s">
        <v>162</v>
      </c>
      <c r="AU142" s="240" t="s">
        <v>84</v>
      </c>
      <c r="AY142" s="18" t="s">
        <v>160</v>
      </c>
      <c r="BE142" s="241">
        <f>IF(N142="základní",J142,0)</f>
        <v>0</v>
      </c>
      <c r="BF142" s="241">
        <f>IF(N142="snížená",J142,0)</f>
        <v>0</v>
      </c>
      <c r="BG142" s="241">
        <f>IF(N142="zákl. přenesená",J142,0)</f>
        <v>0</v>
      </c>
      <c r="BH142" s="241">
        <f>IF(N142="sníž. přenesená",J142,0)</f>
        <v>0</v>
      </c>
      <c r="BI142" s="241">
        <f>IF(N142="nulová",J142,0)</f>
        <v>0</v>
      </c>
      <c r="BJ142" s="18" t="s">
        <v>82</v>
      </c>
      <c r="BK142" s="241">
        <f>ROUND(I142*H142,2)</f>
        <v>0</v>
      </c>
      <c r="BL142" s="18" t="s">
        <v>167</v>
      </c>
      <c r="BM142" s="240" t="s">
        <v>2721</v>
      </c>
    </row>
    <row r="143" s="12" customFormat="1" ht="22.8" customHeight="1">
      <c r="A143" s="12"/>
      <c r="B143" s="213"/>
      <c r="C143" s="214"/>
      <c r="D143" s="215" t="s">
        <v>74</v>
      </c>
      <c r="E143" s="227" t="s">
        <v>520</v>
      </c>
      <c r="F143" s="227" t="s">
        <v>2722</v>
      </c>
      <c r="G143" s="214"/>
      <c r="H143" s="214"/>
      <c r="I143" s="217"/>
      <c r="J143" s="228">
        <f>BK143</f>
        <v>0</v>
      </c>
      <c r="K143" s="214"/>
      <c r="L143" s="219"/>
      <c r="M143" s="220"/>
      <c r="N143" s="221"/>
      <c r="O143" s="221"/>
      <c r="P143" s="222">
        <f>SUM(P144:P145)</f>
        <v>0</v>
      </c>
      <c r="Q143" s="221"/>
      <c r="R143" s="222">
        <f>SUM(R144:R145)</f>
        <v>0</v>
      </c>
      <c r="S143" s="221"/>
      <c r="T143" s="223">
        <f>SUM(T144:T145)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4" t="s">
        <v>82</v>
      </c>
      <c r="AT143" s="225" t="s">
        <v>74</v>
      </c>
      <c r="AU143" s="225" t="s">
        <v>82</v>
      </c>
      <c r="AY143" s="224" t="s">
        <v>160</v>
      </c>
      <c r="BK143" s="226">
        <f>SUM(BK144:BK145)</f>
        <v>0</v>
      </c>
    </row>
    <row r="144" s="2" customFormat="1" ht="16.5" customHeight="1">
      <c r="A144" s="39"/>
      <c r="B144" s="40"/>
      <c r="C144" s="229" t="s">
        <v>276</v>
      </c>
      <c r="D144" s="229" t="s">
        <v>162</v>
      </c>
      <c r="E144" s="230" t="s">
        <v>2723</v>
      </c>
      <c r="F144" s="231" t="s">
        <v>2724</v>
      </c>
      <c r="G144" s="232" t="s">
        <v>279</v>
      </c>
      <c r="H144" s="233">
        <v>21</v>
      </c>
      <c r="I144" s="234"/>
      <c r="J144" s="235">
        <f>ROUND(I144*H144,2)</f>
        <v>0</v>
      </c>
      <c r="K144" s="231" t="s">
        <v>19</v>
      </c>
      <c r="L144" s="45"/>
      <c r="M144" s="236" t="s">
        <v>19</v>
      </c>
      <c r="N144" s="237" t="s">
        <v>46</v>
      </c>
      <c r="O144" s="85"/>
      <c r="P144" s="238">
        <f>O144*H144</f>
        <v>0</v>
      </c>
      <c r="Q144" s="238">
        <v>0</v>
      </c>
      <c r="R144" s="238">
        <f>Q144*H144</f>
        <v>0</v>
      </c>
      <c r="S144" s="238">
        <v>0</v>
      </c>
      <c r="T144" s="23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0" t="s">
        <v>167</v>
      </c>
      <c r="AT144" s="240" t="s">
        <v>162</v>
      </c>
      <c r="AU144" s="240" t="s">
        <v>84</v>
      </c>
      <c r="AY144" s="18" t="s">
        <v>160</v>
      </c>
      <c r="BE144" s="241">
        <f>IF(N144="základní",J144,0)</f>
        <v>0</v>
      </c>
      <c r="BF144" s="241">
        <f>IF(N144="snížená",J144,0)</f>
        <v>0</v>
      </c>
      <c r="BG144" s="241">
        <f>IF(N144="zákl. přenesená",J144,0)</f>
        <v>0</v>
      </c>
      <c r="BH144" s="241">
        <f>IF(N144="sníž. přenesená",J144,0)</f>
        <v>0</v>
      </c>
      <c r="BI144" s="241">
        <f>IF(N144="nulová",J144,0)</f>
        <v>0</v>
      </c>
      <c r="BJ144" s="18" t="s">
        <v>82</v>
      </c>
      <c r="BK144" s="241">
        <f>ROUND(I144*H144,2)</f>
        <v>0</v>
      </c>
      <c r="BL144" s="18" t="s">
        <v>167</v>
      </c>
      <c r="BM144" s="240" t="s">
        <v>2725</v>
      </c>
    </row>
    <row r="145" s="2" customFormat="1" ht="16.5" customHeight="1">
      <c r="A145" s="39"/>
      <c r="B145" s="40"/>
      <c r="C145" s="229" t="s">
        <v>282</v>
      </c>
      <c r="D145" s="229" t="s">
        <v>162</v>
      </c>
      <c r="E145" s="230" t="s">
        <v>2726</v>
      </c>
      <c r="F145" s="231" t="s">
        <v>2727</v>
      </c>
      <c r="G145" s="232" t="s">
        <v>236</v>
      </c>
      <c r="H145" s="233">
        <v>4</v>
      </c>
      <c r="I145" s="234"/>
      <c r="J145" s="235">
        <f>ROUND(I145*H145,2)</f>
        <v>0</v>
      </c>
      <c r="K145" s="231" t="s">
        <v>19</v>
      </c>
      <c r="L145" s="45"/>
      <c r="M145" s="236" t="s">
        <v>19</v>
      </c>
      <c r="N145" s="237" t="s">
        <v>46</v>
      </c>
      <c r="O145" s="85"/>
      <c r="P145" s="238">
        <f>O145*H145</f>
        <v>0</v>
      </c>
      <c r="Q145" s="238">
        <v>0</v>
      </c>
      <c r="R145" s="238">
        <f>Q145*H145</f>
        <v>0</v>
      </c>
      <c r="S145" s="238">
        <v>0</v>
      </c>
      <c r="T145" s="23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0" t="s">
        <v>167</v>
      </c>
      <c r="AT145" s="240" t="s">
        <v>162</v>
      </c>
      <c r="AU145" s="240" t="s">
        <v>84</v>
      </c>
      <c r="AY145" s="18" t="s">
        <v>160</v>
      </c>
      <c r="BE145" s="241">
        <f>IF(N145="základní",J145,0)</f>
        <v>0</v>
      </c>
      <c r="BF145" s="241">
        <f>IF(N145="snížená",J145,0)</f>
        <v>0</v>
      </c>
      <c r="BG145" s="241">
        <f>IF(N145="zákl. přenesená",J145,0)</f>
        <v>0</v>
      </c>
      <c r="BH145" s="241">
        <f>IF(N145="sníž. přenesená",J145,0)</f>
        <v>0</v>
      </c>
      <c r="BI145" s="241">
        <f>IF(N145="nulová",J145,0)</f>
        <v>0</v>
      </c>
      <c r="BJ145" s="18" t="s">
        <v>82</v>
      </c>
      <c r="BK145" s="241">
        <f>ROUND(I145*H145,2)</f>
        <v>0</v>
      </c>
      <c r="BL145" s="18" t="s">
        <v>167</v>
      </c>
      <c r="BM145" s="240" t="s">
        <v>2728</v>
      </c>
    </row>
    <row r="146" s="12" customFormat="1" ht="22.8" customHeight="1">
      <c r="A146" s="12"/>
      <c r="B146" s="213"/>
      <c r="C146" s="214"/>
      <c r="D146" s="215" t="s">
        <v>74</v>
      </c>
      <c r="E146" s="227" t="s">
        <v>660</v>
      </c>
      <c r="F146" s="227" t="s">
        <v>2729</v>
      </c>
      <c r="G146" s="214"/>
      <c r="H146" s="214"/>
      <c r="I146" s="217"/>
      <c r="J146" s="228">
        <f>BK146</f>
        <v>0</v>
      </c>
      <c r="K146" s="214"/>
      <c r="L146" s="219"/>
      <c r="M146" s="220"/>
      <c r="N146" s="221"/>
      <c r="O146" s="221"/>
      <c r="P146" s="222">
        <f>P147</f>
        <v>0</v>
      </c>
      <c r="Q146" s="221"/>
      <c r="R146" s="222">
        <f>R147</f>
        <v>0</v>
      </c>
      <c r="S146" s="221"/>
      <c r="T146" s="223">
        <f>T147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4" t="s">
        <v>82</v>
      </c>
      <c r="AT146" s="225" t="s">
        <v>74</v>
      </c>
      <c r="AU146" s="225" t="s">
        <v>82</v>
      </c>
      <c r="AY146" s="224" t="s">
        <v>160</v>
      </c>
      <c r="BK146" s="226">
        <f>BK147</f>
        <v>0</v>
      </c>
    </row>
    <row r="147" s="2" customFormat="1" ht="16.5" customHeight="1">
      <c r="A147" s="39"/>
      <c r="B147" s="40"/>
      <c r="C147" s="229" t="s">
        <v>287</v>
      </c>
      <c r="D147" s="229" t="s">
        <v>162</v>
      </c>
      <c r="E147" s="230" t="s">
        <v>2730</v>
      </c>
      <c r="F147" s="231" t="s">
        <v>2731</v>
      </c>
      <c r="G147" s="232" t="s">
        <v>279</v>
      </c>
      <c r="H147" s="233">
        <v>2.5</v>
      </c>
      <c r="I147" s="234"/>
      <c r="J147" s="235">
        <f>ROUND(I147*H147,2)</f>
        <v>0</v>
      </c>
      <c r="K147" s="231" t="s">
        <v>19</v>
      </c>
      <c r="L147" s="45"/>
      <c r="M147" s="236" t="s">
        <v>19</v>
      </c>
      <c r="N147" s="237" t="s">
        <v>46</v>
      </c>
      <c r="O147" s="85"/>
      <c r="P147" s="238">
        <f>O147*H147</f>
        <v>0</v>
      </c>
      <c r="Q147" s="238">
        <v>0</v>
      </c>
      <c r="R147" s="238">
        <f>Q147*H147</f>
        <v>0</v>
      </c>
      <c r="S147" s="238">
        <v>0</v>
      </c>
      <c r="T147" s="23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0" t="s">
        <v>167</v>
      </c>
      <c r="AT147" s="240" t="s">
        <v>162</v>
      </c>
      <c r="AU147" s="240" t="s">
        <v>84</v>
      </c>
      <c r="AY147" s="18" t="s">
        <v>160</v>
      </c>
      <c r="BE147" s="241">
        <f>IF(N147="základní",J147,0)</f>
        <v>0</v>
      </c>
      <c r="BF147" s="241">
        <f>IF(N147="snížená",J147,0)</f>
        <v>0</v>
      </c>
      <c r="BG147" s="241">
        <f>IF(N147="zákl. přenesená",J147,0)</f>
        <v>0</v>
      </c>
      <c r="BH147" s="241">
        <f>IF(N147="sníž. přenesená",J147,0)</f>
        <v>0</v>
      </c>
      <c r="BI147" s="241">
        <f>IF(N147="nulová",J147,0)</f>
        <v>0</v>
      </c>
      <c r="BJ147" s="18" t="s">
        <v>82</v>
      </c>
      <c r="BK147" s="241">
        <f>ROUND(I147*H147,2)</f>
        <v>0</v>
      </c>
      <c r="BL147" s="18" t="s">
        <v>167</v>
      </c>
      <c r="BM147" s="240" t="s">
        <v>2732</v>
      </c>
    </row>
    <row r="148" s="12" customFormat="1" ht="22.8" customHeight="1">
      <c r="A148" s="12"/>
      <c r="B148" s="213"/>
      <c r="C148" s="214"/>
      <c r="D148" s="215" t="s">
        <v>74</v>
      </c>
      <c r="E148" s="227" t="s">
        <v>686</v>
      </c>
      <c r="F148" s="227" t="s">
        <v>2733</v>
      </c>
      <c r="G148" s="214"/>
      <c r="H148" s="214"/>
      <c r="I148" s="217"/>
      <c r="J148" s="228">
        <f>BK148</f>
        <v>0</v>
      </c>
      <c r="K148" s="214"/>
      <c r="L148" s="219"/>
      <c r="M148" s="220"/>
      <c r="N148" s="221"/>
      <c r="O148" s="221"/>
      <c r="P148" s="222">
        <f>SUM(P149:P152)</f>
        <v>0</v>
      </c>
      <c r="Q148" s="221"/>
      <c r="R148" s="222">
        <f>SUM(R149:R152)</f>
        <v>0</v>
      </c>
      <c r="S148" s="221"/>
      <c r="T148" s="223">
        <f>SUM(T149:T152)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4" t="s">
        <v>82</v>
      </c>
      <c r="AT148" s="225" t="s">
        <v>74</v>
      </c>
      <c r="AU148" s="225" t="s">
        <v>82</v>
      </c>
      <c r="AY148" s="224" t="s">
        <v>160</v>
      </c>
      <c r="BK148" s="226">
        <f>SUM(BK149:BK152)</f>
        <v>0</v>
      </c>
    </row>
    <row r="149" s="2" customFormat="1" ht="16.5" customHeight="1">
      <c r="A149" s="39"/>
      <c r="B149" s="40"/>
      <c r="C149" s="229" t="s">
        <v>292</v>
      </c>
      <c r="D149" s="229" t="s">
        <v>162</v>
      </c>
      <c r="E149" s="230" t="s">
        <v>2734</v>
      </c>
      <c r="F149" s="231" t="s">
        <v>2735</v>
      </c>
      <c r="G149" s="232" t="s">
        <v>279</v>
      </c>
      <c r="H149" s="233">
        <v>98</v>
      </c>
      <c r="I149" s="234"/>
      <c r="J149" s="235">
        <f>ROUND(I149*H149,2)</f>
        <v>0</v>
      </c>
      <c r="K149" s="231" t="s">
        <v>19</v>
      </c>
      <c r="L149" s="45"/>
      <c r="M149" s="236" t="s">
        <v>19</v>
      </c>
      <c r="N149" s="237" t="s">
        <v>46</v>
      </c>
      <c r="O149" s="85"/>
      <c r="P149" s="238">
        <f>O149*H149</f>
        <v>0</v>
      </c>
      <c r="Q149" s="238">
        <v>0</v>
      </c>
      <c r="R149" s="238">
        <f>Q149*H149</f>
        <v>0</v>
      </c>
      <c r="S149" s="238">
        <v>0</v>
      </c>
      <c r="T149" s="23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0" t="s">
        <v>167</v>
      </c>
      <c r="AT149" s="240" t="s">
        <v>162</v>
      </c>
      <c r="AU149" s="240" t="s">
        <v>84</v>
      </c>
      <c r="AY149" s="18" t="s">
        <v>160</v>
      </c>
      <c r="BE149" s="241">
        <f>IF(N149="základní",J149,0)</f>
        <v>0</v>
      </c>
      <c r="BF149" s="241">
        <f>IF(N149="snížená",J149,0)</f>
        <v>0</v>
      </c>
      <c r="BG149" s="241">
        <f>IF(N149="zákl. přenesená",J149,0)</f>
        <v>0</v>
      </c>
      <c r="BH149" s="241">
        <f>IF(N149="sníž. přenesená",J149,0)</f>
        <v>0</v>
      </c>
      <c r="BI149" s="241">
        <f>IF(N149="nulová",J149,0)</f>
        <v>0</v>
      </c>
      <c r="BJ149" s="18" t="s">
        <v>82</v>
      </c>
      <c r="BK149" s="241">
        <f>ROUND(I149*H149,2)</f>
        <v>0</v>
      </c>
      <c r="BL149" s="18" t="s">
        <v>167</v>
      </c>
      <c r="BM149" s="240" t="s">
        <v>2736</v>
      </c>
    </row>
    <row r="150" s="2" customFormat="1" ht="16.5" customHeight="1">
      <c r="A150" s="39"/>
      <c r="B150" s="40"/>
      <c r="C150" s="229" t="s">
        <v>296</v>
      </c>
      <c r="D150" s="229" t="s">
        <v>162</v>
      </c>
      <c r="E150" s="230" t="s">
        <v>2737</v>
      </c>
      <c r="F150" s="231" t="s">
        <v>2738</v>
      </c>
      <c r="G150" s="232" t="s">
        <v>279</v>
      </c>
      <c r="H150" s="233">
        <v>176</v>
      </c>
      <c r="I150" s="234"/>
      <c r="J150" s="235">
        <f>ROUND(I150*H150,2)</f>
        <v>0</v>
      </c>
      <c r="K150" s="231" t="s">
        <v>19</v>
      </c>
      <c r="L150" s="45"/>
      <c r="M150" s="236" t="s">
        <v>19</v>
      </c>
      <c r="N150" s="237" t="s">
        <v>46</v>
      </c>
      <c r="O150" s="85"/>
      <c r="P150" s="238">
        <f>O150*H150</f>
        <v>0</v>
      </c>
      <c r="Q150" s="238">
        <v>0</v>
      </c>
      <c r="R150" s="238">
        <f>Q150*H150</f>
        <v>0</v>
      </c>
      <c r="S150" s="238">
        <v>0</v>
      </c>
      <c r="T150" s="23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0" t="s">
        <v>167</v>
      </c>
      <c r="AT150" s="240" t="s">
        <v>162</v>
      </c>
      <c r="AU150" s="240" t="s">
        <v>84</v>
      </c>
      <c r="AY150" s="18" t="s">
        <v>160</v>
      </c>
      <c r="BE150" s="241">
        <f>IF(N150="základní",J150,0)</f>
        <v>0</v>
      </c>
      <c r="BF150" s="241">
        <f>IF(N150="snížená",J150,0)</f>
        <v>0</v>
      </c>
      <c r="BG150" s="241">
        <f>IF(N150="zákl. přenesená",J150,0)</f>
        <v>0</v>
      </c>
      <c r="BH150" s="241">
        <f>IF(N150="sníž. přenesená",J150,0)</f>
        <v>0</v>
      </c>
      <c r="BI150" s="241">
        <f>IF(N150="nulová",J150,0)</f>
        <v>0</v>
      </c>
      <c r="BJ150" s="18" t="s">
        <v>82</v>
      </c>
      <c r="BK150" s="241">
        <f>ROUND(I150*H150,2)</f>
        <v>0</v>
      </c>
      <c r="BL150" s="18" t="s">
        <v>167</v>
      </c>
      <c r="BM150" s="240" t="s">
        <v>2739</v>
      </c>
    </row>
    <row r="151" s="2" customFormat="1" ht="16.5" customHeight="1">
      <c r="A151" s="39"/>
      <c r="B151" s="40"/>
      <c r="C151" s="229" t="s">
        <v>300</v>
      </c>
      <c r="D151" s="229" t="s">
        <v>162</v>
      </c>
      <c r="E151" s="230" t="s">
        <v>2740</v>
      </c>
      <c r="F151" s="231" t="s">
        <v>2741</v>
      </c>
      <c r="G151" s="232" t="s">
        <v>236</v>
      </c>
      <c r="H151" s="233">
        <v>34</v>
      </c>
      <c r="I151" s="234"/>
      <c r="J151" s="235">
        <f>ROUND(I151*H151,2)</f>
        <v>0</v>
      </c>
      <c r="K151" s="231" t="s">
        <v>19</v>
      </c>
      <c r="L151" s="45"/>
      <c r="M151" s="236" t="s">
        <v>19</v>
      </c>
      <c r="N151" s="237" t="s">
        <v>46</v>
      </c>
      <c r="O151" s="85"/>
      <c r="P151" s="238">
        <f>O151*H151</f>
        <v>0</v>
      </c>
      <c r="Q151" s="238">
        <v>0</v>
      </c>
      <c r="R151" s="238">
        <f>Q151*H151</f>
        <v>0</v>
      </c>
      <c r="S151" s="238">
        <v>0</v>
      </c>
      <c r="T151" s="23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0" t="s">
        <v>167</v>
      </c>
      <c r="AT151" s="240" t="s">
        <v>162</v>
      </c>
      <c r="AU151" s="240" t="s">
        <v>84</v>
      </c>
      <c r="AY151" s="18" t="s">
        <v>160</v>
      </c>
      <c r="BE151" s="241">
        <f>IF(N151="základní",J151,0)</f>
        <v>0</v>
      </c>
      <c r="BF151" s="241">
        <f>IF(N151="snížená",J151,0)</f>
        <v>0</v>
      </c>
      <c r="BG151" s="241">
        <f>IF(N151="zákl. přenesená",J151,0)</f>
        <v>0</v>
      </c>
      <c r="BH151" s="241">
        <f>IF(N151="sníž. přenesená",J151,0)</f>
        <v>0</v>
      </c>
      <c r="BI151" s="241">
        <f>IF(N151="nulová",J151,0)</f>
        <v>0</v>
      </c>
      <c r="BJ151" s="18" t="s">
        <v>82</v>
      </c>
      <c r="BK151" s="241">
        <f>ROUND(I151*H151,2)</f>
        <v>0</v>
      </c>
      <c r="BL151" s="18" t="s">
        <v>167</v>
      </c>
      <c r="BM151" s="240" t="s">
        <v>2742</v>
      </c>
    </row>
    <row r="152" s="2" customFormat="1" ht="16.5" customHeight="1">
      <c r="A152" s="39"/>
      <c r="B152" s="40"/>
      <c r="C152" s="229" t="s">
        <v>304</v>
      </c>
      <c r="D152" s="229" t="s">
        <v>162</v>
      </c>
      <c r="E152" s="230" t="s">
        <v>2743</v>
      </c>
      <c r="F152" s="231" t="s">
        <v>2744</v>
      </c>
      <c r="G152" s="232" t="s">
        <v>236</v>
      </c>
      <c r="H152" s="233">
        <v>29</v>
      </c>
      <c r="I152" s="234"/>
      <c r="J152" s="235">
        <f>ROUND(I152*H152,2)</f>
        <v>0</v>
      </c>
      <c r="K152" s="231" t="s">
        <v>19</v>
      </c>
      <c r="L152" s="45"/>
      <c r="M152" s="236" t="s">
        <v>19</v>
      </c>
      <c r="N152" s="237" t="s">
        <v>46</v>
      </c>
      <c r="O152" s="85"/>
      <c r="P152" s="238">
        <f>O152*H152</f>
        <v>0</v>
      </c>
      <c r="Q152" s="238">
        <v>0</v>
      </c>
      <c r="R152" s="238">
        <f>Q152*H152</f>
        <v>0</v>
      </c>
      <c r="S152" s="238">
        <v>0</v>
      </c>
      <c r="T152" s="23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0" t="s">
        <v>167</v>
      </c>
      <c r="AT152" s="240" t="s">
        <v>162</v>
      </c>
      <c r="AU152" s="240" t="s">
        <v>84</v>
      </c>
      <c r="AY152" s="18" t="s">
        <v>160</v>
      </c>
      <c r="BE152" s="241">
        <f>IF(N152="základní",J152,0)</f>
        <v>0</v>
      </c>
      <c r="BF152" s="241">
        <f>IF(N152="snížená",J152,0)</f>
        <v>0</v>
      </c>
      <c r="BG152" s="241">
        <f>IF(N152="zákl. přenesená",J152,0)</f>
        <v>0</v>
      </c>
      <c r="BH152" s="241">
        <f>IF(N152="sníž. přenesená",J152,0)</f>
        <v>0</v>
      </c>
      <c r="BI152" s="241">
        <f>IF(N152="nulová",J152,0)</f>
        <v>0</v>
      </c>
      <c r="BJ152" s="18" t="s">
        <v>82</v>
      </c>
      <c r="BK152" s="241">
        <f>ROUND(I152*H152,2)</f>
        <v>0</v>
      </c>
      <c r="BL152" s="18" t="s">
        <v>167</v>
      </c>
      <c r="BM152" s="240" t="s">
        <v>2745</v>
      </c>
    </row>
    <row r="153" s="12" customFormat="1" ht="22.8" customHeight="1">
      <c r="A153" s="12"/>
      <c r="B153" s="213"/>
      <c r="C153" s="214"/>
      <c r="D153" s="215" t="s">
        <v>74</v>
      </c>
      <c r="E153" s="227" t="s">
        <v>705</v>
      </c>
      <c r="F153" s="227" t="s">
        <v>1670</v>
      </c>
      <c r="G153" s="214"/>
      <c r="H153" s="214"/>
      <c r="I153" s="217"/>
      <c r="J153" s="228">
        <f>BK153</f>
        <v>0</v>
      </c>
      <c r="K153" s="214"/>
      <c r="L153" s="219"/>
      <c r="M153" s="220"/>
      <c r="N153" s="221"/>
      <c r="O153" s="221"/>
      <c r="P153" s="222">
        <f>SUM(P154:P162)</f>
        <v>0</v>
      </c>
      <c r="Q153" s="221"/>
      <c r="R153" s="222">
        <f>SUM(R154:R162)</f>
        <v>0</v>
      </c>
      <c r="S153" s="221"/>
      <c r="T153" s="223">
        <f>SUM(T154:T162)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24" t="s">
        <v>82</v>
      </c>
      <c r="AT153" s="225" t="s">
        <v>74</v>
      </c>
      <c r="AU153" s="225" t="s">
        <v>82</v>
      </c>
      <c r="AY153" s="224" t="s">
        <v>160</v>
      </c>
      <c r="BK153" s="226">
        <f>SUM(BK154:BK162)</f>
        <v>0</v>
      </c>
    </row>
    <row r="154" s="2" customFormat="1" ht="16.5" customHeight="1">
      <c r="A154" s="39"/>
      <c r="B154" s="40"/>
      <c r="C154" s="229" t="s">
        <v>314</v>
      </c>
      <c r="D154" s="229" t="s">
        <v>162</v>
      </c>
      <c r="E154" s="230" t="s">
        <v>2746</v>
      </c>
      <c r="F154" s="231" t="s">
        <v>2747</v>
      </c>
      <c r="G154" s="232" t="s">
        <v>236</v>
      </c>
      <c r="H154" s="233">
        <v>7</v>
      </c>
      <c r="I154" s="234"/>
      <c r="J154" s="235">
        <f>ROUND(I154*H154,2)</f>
        <v>0</v>
      </c>
      <c r="K154" s="231" t="s">
        <v>19</v>
      </c>
      <c r="L154" s="45"/>
      <c r="M154" s="236" t="s">
        <v>19</v>
      </c>
      <c r="N154" s="237" t="s">
        <v>46</v>
      </c>
      <c r="O154" s="85"/>
      <c r="P154" s="238">
        <f>O154*H154</f>
        <v>0</v>
      </c>
      <c r="Q154" s="238">
        <v>0</v>
      </c>
      <c r="R154" s="238">
        <f>Q154*H154</f>
        <v>0</v>
      </c>
      <c r="S154" s="238">
        <v>0</v>
      </c>
      <c r="T154" s="23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0" t="s">
        <v>167</v>
      </c>
      <c r="AT154" s="240" t="s">
        <v>162</v>
      </c>
      <c r="AU154" s="240" t="s">
        <v>84</v>
      </c>
      <c r="AY154" s="18" t="s">
        <v>160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8" t="s">
        <v>82</v>
      </c>
      <c r="BK154" s="241">
        <f>ROUND(I154*H154,2)</f>
        <v>0</v>
      </c>
      <c r="BL154" s="18" t="s">
        <v>167</v>
      </c>
      <c r="BM154" s="240" t="s">
        <v>2748</v>
      </c>
    </row>
    <row r="155" s="2" customFormat="1" ht="16.5" customHeight="1">
      <c r="A155" s="39"/>
      <c r="B155" s="40"/>
      <c r="C155" s="229" t="s">
        <v>324</v>
      </c>
      <c r="D155" s="229" t="s">
        <v>162</v>
      </c>
      <c r="E155" s="230" t="s">
        <v>2749</v>
      </c>
      <c r="F155" s="231" t="s">
        <v>2750</v>
      </c>
      <c r="G155" s="232" t="s">
        <v>236</v>
      </c>
      <c r="H155" s="233">
        <v>11</v>
      </c>
      <c r="I155" s="234"/>
      <c r="J155" s="235">
        <f>ROUND(I155*H155,2)</f>
        <v>0</v>
      </c>
      <c r="K155" s="231" t="s">
        <v>19</v>
      </c>
      <c r="L155" s="45"/>
      <c r="M155" s="236" t="s">
        <v>19</v>
      </c>
      <c r="N155" s="237" t="s">
        <v>46</v>
      </c>
      <c r="O155" s="85"/>
      <c r="P155" s="238">
        <f>O155*H155</f>
        <v>0</v>
      </c>
      <c r="Q155" s="238">
        <v>0</v>
      </c>
      <c r="R155" s="238">
        <f>Q155*H155</f>
        <v>0</v>
      </c>
      <c r="S155" s="238">
        <v>0</v>
      </c>
      <c r="T155" s="23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0" t="s">
        <v>167</v>
      </c>
      <c r="AT155" s="240" t="s">
        <v>162</v>
      </c>
      <c r="AU155" s="240" t="s">
        <v>84</v>
      </c>
      <c r="AY155" s="18" t="s">
        <v>160</v>
      </c>
      <c r="BE155" s="241">
        <f>IF(N155="základní",J155,0)</f>
        <v>0</v>
      </c>
      <c r="BF155" s="241">
        <f>IF(N155="snížená",J155,0)</f>
        <v>0</v>
      </c>
      <c r="BG155" s="241">
        <f>IF(N155="zákl. přenesená",J155,0)</f>
        <v>0</v>
      </c>
      <c r="BH155" s="241">
        <f>IF(N155="sníž. přenesená",J155,0)</f>
        <v>0</v>
      </c>
      <c r="BI155" s="241">
        <f>IF(N155="nulová",J155,0)</f>
        <v>0</v>
      </c>
      <c r="BJ155" s="18" t="s">
        <v>82</v>
      </c>
      <c r="BK155" s="241">
        <f>ROUND(I155*H155,2)</f>
        <v>0</v>
      </c>
      <c r="BL155" s="18" t="s">
        <v>167</v>
      </c>
      <c r="BM155" s="240" t="s">
        <v>2751</v>
      </c>
    </row>
    <row r="156" s="2" customFormat="1" ht="16.5" customHeight="1">
      <c r="A156" s="39"/>
      <c r="B156" s="40"/>
      <c r="C156" s="229" t="s">
        <v>329</v>
      </c>
      <c r="D156" s="229" t="s">
        <v>162</v>
      </c>
      <c r="E156" s="230" t="s">
        <v>2752</v>
      </c>
      <c r="F156" s="231" t="s">
        <v>2753</v>
      </c>
      <c r="G156" s="232" t="s">
        <v>236</v>
      </c>
      <c r="H156" s="233">
        <v>7</v>
      </c>
      <c r="I156" s="234"/>
      <c r="J156" s="235">
        <f>ROUND(I156*H156,2)</f>
        <v>0</v>
      </c>
      <c r="K156" s="231" t="s">
        <v>19</v>
      </c>
      <c r="L156" s="45"/>
      <c r="M156" s="236" t="s">
        <v>19</v>
      </c>
      <c r="N156" s="237" t="s">
        <v>46</v>
      </c>
      <c r="O156" s="85"/>
      <c r="P156" s="238">
        <f>O156*H156</f>
        <v>0</v>
      </c>
      <c r="Q156" s="238">
        <v>0</v>
      </c>
      <c r="R156" s="238">
        <f>Q156*H156</f>
        <v>0</v>
      </c>
      <c r="S156" s="238">
        <v>0</v>
      </c>
      <c r="T156" s="23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0" t="s">
        <v>167</v>
      </c>
      <c r="AT156" s="240" t="s">
        <v>162</v>
      </c>
      <c r="AU156" s="240" t="s">
        <v>84</v>
      </c>
      <c r="AY156" s="18" t="s">
        <v>160</v>
      </c>
      <c r="BE156" s="241">
        <f>IF(N156="základní",J156,0)</f>
        <v>0</v>
      </c>
      <c r="BF156" s="241">
        <f>IF(N156="snížená",J156,0)</f>
        <v>0</v>
      </c>
      <c r="BG156" s="241">
        <f>IF(N156="zákl. přenesená",J156,0)</f>
        <v>0</v>
      </c>
      <c r="BH156" s="241">
        <f>IF(N156="sníž. přenesená",J156,0)</f>
        <v>0</v>
      </c>
      <c r="BI156" s="241">
        <f>IF(N156="nulová",J156,0)</f>
        <v>0</v>
      </c>
      <c r="BJ156" s="18" t="s">
        <v>82</v>
      </c>
      <c r="BK156" s="241">
        <f>ROUND(I156*H156,2)</f>
        <v>0</v>
      </c>
      <c r="BL156" s="18" t="s">
        <v>167</v>
      </c>
      <c r="BM156" s="240" t="s">
        <v>2754</v>
      </c>
    </row>
    <row r="157" s="2" customFormat="1" ht="16.5" customHeight="1">
      <c r="A157" s="39"/>
      <c r="B157" s="40"/>
      <c r="C157" s="229" t="s">
        <v>333</v>
      </c>
      <c r="D157" s="229" t="s">
        <v>162</v>
      </c>
      <c r="E157" s="230" t="s">
        <v>2755</v>
      </c>
      <c r="F157" s="231" t="s">
        <v>2756</v>
      </c>
      <c r="G157" s="232" t="s">
        <v>236</v>
      </c>
      <c r="H157" s="233">
        <v>7</v>
      </c>
      <c r="I157" s="234"/>
      <c r="J157" s="235">
        <f>ROUND(I157*H157,2)</f>
        <v>0</v>
      </c>
      <c r="K157" s="231" t="s">
        <v>19</v>
      </c>
      <c r="L157" s="45"/>
      <c r="M157" s="236" t="s">
        <v>19</v>
      </c>
      <c r="N157" s="237" t="s">
        <v>46</v>
      </c>
      <c r="O157" s="85"/>
      <c r="P157" s="238">
        <f>O157*H157</f>
        <v>0</v>
      </c>
      <c r="Q157" s="238">
        <v>0</v>
      </c>
      <c r="R157" s="238">
        <f>Q157*H157</f>
        <v>0</v>
      </c>
      <c r="S157" s="238">
        <v>0</v>
      </c>
      <c r="T157" s="23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0" t="s">
        <v>167</v>
      </c>
      <c r="AT157" s="240" t="s">
        <v>162</v>
      </c>
      <c r="AU157" s="240" t="s">
        <v>84</v>
      </c>
      <c r="AY157" s="18" t="s">
        <v>160</v>
      </c>
      <c r="BE157" s="241">
        <f>IF(N157="základní",J157,0)</f>
        <v>0</v>
      </c>
      <c r="BF157" s="241">
        <f>IF(N157="snížená",J157,0)</f>
        <v>0</v>
      </c>
      <c r="BG157" s="241">
        <f>IF(N157="zákl. přenesená",J157,0)</f>
        <v>0</v>
      </c>
      <c r="BH157" s="241">
        <f>IF(N157="sníž. přenesená",J157,0)</f>
        <v>0</v>
      </c>
      <c r="BI157" s="241">
        <f>IF(N157="nulová",J157,0)</f>
        <v>0</v>
      </c>
      <c r="BJ157" s="18" t="s">
        <v>82</v>
      </c>
      <c r="BK157" s="241">
        <f>ROUND(I157*H157,2)</f>
        <v>0</v>
      </c>
      <c r="BL157" s="18" t="s">
        <v>167</v>
      </c>
      <c r="BM157" s="240" t="s">
        <v>2757</v>
      </c>
    </row>
    <row r="158" s="2" customFormat="1" ht="16.5" customHeight="1">
      <c r="A158" s="39"/>
      <c r="B158" s="40"/>
      <c r="C158" s="229" t="s">
        <v>339</v>
      </c>
      <c r="D158" s="229" t="s">
        <v>162</v>
      </c>
      <c r="E158" s="230" t="s">
        <v>2758</v>
      </c>
      <c r="F158" s="231" t="s">
        <v>2759</v>
      </c>
      <c r="G158" s="232" t="s">
        <v>279</v>
      </c>
      <c r="H158" s="233">
        <v>178.5</v>
      </c>
      <c r="I158" s="234"/>
      <c r="J158" s="235">
        <f>ROUND(I158*H158,2)</f>
        <v>0</v>
      </c>
      <c r="K158" s="231" t="s">
        <v>19</v>
      </c>
      <c r="L158" s="45"/>
      <c r="M158" s="236" t="s">
        <v>19</v>
      </c>
      <c r="N158" s="237" t="s">
        <v>46</v>
      </c>
      <c r="O158" s="85"/>
      <c r="P158" s="238">
        <f>O158*H158</f>
        <v>0</v>
      </c>
      <c r="Q158" s="238">
        <v>0</v>
      </c>
      <c r="R158" s="238">
        <f>Q158*H158</f>
        <v>0</v>
      </c>
      <c r="S158" s="238">
        <v>0</v>
      </c>
      <c r="T158" s="23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0" t="s">
        <v>167</v>
      </c>
      <c r="AT158" s="240" t="s">
        <v>162</v>
      </c>
      <c r="AU158" s="240" t="s">
        <v>84</v>
      </c>
      <c r="AY158" s="18" t="s">
        <v>160</v>
      </c>
      <c r="BE158" s="241">
        <f>IF(N158="základní",J158,0)</f>
        <v>0</v>
      </c>
      <c r="BF158" s="241">
        <f>IF(N158="snížená",J158,0)</f>
        <v>0</v>
      </c>
      <c r="BG158" s="241">
        <f>IF(N158="zákl. přenesená",J158,0)</f>
        <v>0</v>
      </c>
      <c r="BH158" s="241">
        <f>IF(N158="sníž. přenesená",J158,0)</f>
        <v>0</v>
      </c>
      <c r="BI158" s="241">
        <f>IF(N158="nulová",J158,0)</f>
        <v>0</v>
      </c>
      <c r="BJ158" s="18" t="s">
        <v>82</v>
      </c>
      <c r="BK158" s="241">
        <f>ROUND(I158*H158,2)</f>
        <v>0</v>
      </c>
      <c r="BL158" s="18" t="s">
        <v>167</v>
      </c>
      <c r="BM158" s="240" t="s">
        <v>2760</v>
      </c>
    </row>
    <row r="159" s="2" customFormat="1" ht="16.5" customHeight="1">
      <c r="A159" s="39"/>
      <c r="B159" s="40"/>
      <c r="C159" s="229" t="s">
        <v>343</v>
      </c>
      <c r="D159" s="229" t="s">
        <v>162</v>
      </c>
      <c r="E159" s="230" t="s">
        <v>2761</v>
      </c>
      <c r="F159" s="231" t="s">
        <v>2762</v>
      </c>
      <c r="G159" s="232" t="s">
        <v>2763</v>
      </c>
      <c r="H159" s="233">
        <v>6</v>
      </c>
      <c r="I159" s="234"/>
      <c r="J159" s="235">
        <f>ROUND(I159*H159,2)</f>
        <v>0</v>
      </c>
      <c r="K159" s="231" t="s">
        <v>19</v>
      </c>
      <c r="L159" s="45"/>
      <c r="M159" s="236" t="s">
        <v>19</v>
      </c>
      <c r="N159" s="237" t="s">
        <v>46</v>
      </c>
      <c r="O159" s="85"/>
      <c r="P159" s="238">
        <f>O159*H159</f>
        <v>0</v>
      </c>
      <c r="Q159" s="238">
        <v>0</v>
      </c>
      <c r="R159" s="238">
        <f>Q159*H159</f>
        <v>0</v>
      </c>
      <c r="S159" s="238">
        <v>0</v>
      </c>
      <c r="T159" s="23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0" t="s">
        <v>167</v>
      </c>
      <c r="AT159" s="240" t="s">
        <v>162</v>
      </c>
      <c r="AU159" s="240" t="s">
        <v>84</v>
      </c>
      <c r="AY159" s="18" t="s">
        <v>160</v>
      </c>
      <c r="BE159" s="241">
        <f>IF(N159="základní",J159,0)</f>
        <v>0</v>
      </c>
      <c r="BF159" s="241">
        <f>IF(N159="snížená",J159,0)</f>
        <v>0</v>
      </c>
      <c r="BG159" s="241">
        <f>IF(N159="zákl. přenesená",J159,0)</f>
        <v>0</v>
      </c>
      <c r="BH159" s="241">
        <f>IF(N159="sníž. přenesená",J159,0)</f>
        <v>0</v>
      </c>
      <c r="BI159" s="241">
        <f>IF(N159="nulová",J159,0)</f>
        <v>0</v>
      </c>
      <c r="BJ159" s="18" t="s">
        <v>82</v>
      </c>
      <c r="BK159" s="241">
        <f>ROUND(I159*H159,2)</f>
        <v>0</v>
      </c>
      <c r="BL159" s="18" t="s">
        <v>167</v>
      </c>
      <c r="BM159" s="240" t="s">
        <v>2764</v>
      </c>
    </row>
    <row r="160" s="2" customFormat="1" ht="16.5" customHeight="1">
      <c r="A160" s="39"/>
      <c r="B160" s="40"/>
      <c r="C160" s="229" t="s">
        <v>353</v>
      </c>
      <c r="D160" s="229" t="s">
        <v>162</v>
      </c>
      <c r="E160" s="230" t="s">
        <v>2765</v>
      </c>
      <c r="F160" s="231" t="s">
        <v>2766</v>
      </c>
      <c r="G160" s="232" t="s">
        <v>279</v>
      </c>
      <c r="H160" s="233">
        <v>98</v>
      </c>
      <c r="I160" s="234"/>
      <c r="J160" s="235">
        <f>ROUND(I160*H160,2)</f>
        <v>0</v>
      </c>
      <c r="K160" s="231" t="s">
        <v>19</v>
      </c>
      <c r="L160" s="45"/>
      <c r="M160" s="236" t="s">
        <v>19</v>
      </c>
      <c r="N160" s="237" t="s">
        <v>46</v>
      </c>
      <c r="O160" s="85"/>
      <c r="P160" s="238">
        <f>O160*H160</f>
        <v>0</v>
      </c>
      <c r="Q160" s="238">
        <v>0</v>
      </c>
      <c r="R160" s="238">
        <f>Q160*H160</f>
        <v>0</v>
      </c>
      <c r="S160" s="238">
        <v>0</v>
      </c>
      <c r="T160" s="23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0" t="s">
        <v>167</v>
      </c>
      <c r="AT160" s="240" t="s">
        <v>162</v>
      </c>
      <c r="AU160" s="240" t="s">
        <v>84</v>
      </c>
      <c r="AY160" s="18" t="s">
        <v>160</v>
      </c>
      <c r="BE160" s="241">
        <f>IF(N160="základní",J160,0)</f>
        <v>0</v>
      </c>
      <c r="BF160" s="241">
        <f>IF(N160="snížená",J160,0)</f>
        <v>0</v>
      </c>
      <c r="BG160" s="241">
        <f>IF(N160="zákl. přenesená",J160,0)</f>
        <v>0</v>
      </c>
      <c r="BH160" s="241">
        <f>IF(N160="sníž. přenesená",J160,0)</f>
        <v>0</v>
      </c>
      <c r="BI160" s="241">
        <f>IF(N160="nulová",J160,0)</f>
        <v>0</v>
      </c>
      <c r="BJ160" s="18" t="s">
        <v>82</v>
      </c>
      <c r="BK160" s="241">
        <f>ROUND(I160*H160,2)</f>
        <v>0</v>
      </c>
      <c r="BL160" s="18" t="s">
        <v>167</v>
      </c>
      <c r="BM160" s="240" t="s">
        <v>2767</v>
      </c>
    </row>
    <row r="161" s="2" customFormat="1" ht="16.5" customHeight="1">
      <c r="A161" s="39"/>
      <c r="B161" s="40"/>
      <c r="C161" s="229" t="s">
        <v>358</v>
      </c>
      <c r="D161" s="229" t="s">
        <v>162</v>
      </c>
      <c r="E161" s="230" t="s">
        <v>2768</v>
      </c>
      <c r="F161" s="231" t="s">
        <v>2769</v>
      </c>
      <c r="G161" s="232" t="s">
        <v>1260</v>
      </c>
      <c r="H161" s="233">
        <v>23</v>
      </c>
      <c r="I161" s="234"/>
      <c r="J161" s="235">
        <f>ROUND(I161*H161,2)</f>
        <v>0</v>
      </c>
      <c r="K161" s="231" t="s">
        <v>19</v>
      </c>
      <c r="L161" s="45"/>
      <c r="M161" s="236" t="s">
        <v>19</v>
      </c>
      <c r="N161" s="237" t="s">
        <v>46</v>
      </c>
      <c r="O161" s="85"/>
      <c r="P161" s="238">
        <f>O161*H161</f>
        <v>0</v>
      </c>
      <c r="Q161" s="238">
        <v>0</v>
      </c>
      <c r="R161" s="238">
        <f>Q161*H161</f>
        <v>0</v>
      </c>
      <c r="S161" s="238">
        <v>0</v>
      </c>
      <c r="T161" s="23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0" t="s">
        <v>167</v>
      </c>
      <c r="AT161" s="240" t="s">
        <v>162</v>
      </c>
      <c r="AU161" s="240" t="s">
        <v>84</v>
      </c>
      <c r="AY161" s="18" t="s">
        <v>160</v>
      </c>
      <c r="BE161" s="241">
        <f>IF(N161="základní",J161,0)</f>
        <v>0</v>
      </c>
      <c r="BF161" s="241">
        <f>IF(N161="snížená",J161,0)</f>
        <v>0</v>
      </c>
      <c r="BG161" s="241">
        <f>IF(N161="zákl. přenesená",J161,0)</f>
        <v>0</v>
      </c>
      <c r="BH161" s="241">
        <f>IF(N161="sníž. přenesená",J161,0)</f>
        <v>0</v>
      </c>
      <c r="BI161" s="241">
        <f>IF(N161="nulová",J161,0)</f>
        <v>0</v>
      </c>
      <c r="BJ161" s="18" t="s">
        <v>82</v>
      </c>
      <c r="BK161" s="241">
        <f>ROUND(I161*H161,2)</f>
        <v>0</v>
      </c>
      <c r="BL161" s="18" t="s">
        <v>167</v>
      </c>
      <c r="BM161" s="240" t="s">
        <v>2770</v>
      </c>
    </row>
    <row r="162" s="2" customFormat="1" ht="16.5" customHeight="1">
      <c r="A162" s="39"/>
      <c r="B162" s="40"/>
      <c r="C162" s="229" t="s">
        <v>362</v>
      </c>
      <c r="D162" s="229" t="s">
        <v>162</v>
      </c>
      <c r="E162" s="230" t="s">
        <v>2771</v>
      </c>
      <c r="F162" s="231" t="s">
        <v>2772</v>
      </c>
      <c r="G162" s="232" t="s">
        <v>279</v>
      </c>
      <c r="H162" s="233">
        <v>176</v>
      </c>
      <c r="I162" s="234"/>
      <c r="J162" s="235">
        <f>ROUND(I162*H162,2)</f>
        <v>0</v>
      </c>
      <c r="K162" s="231" t="s">
        <v>19</v>
      </c>
      <c r="L162" s="45"/>
      <c r="M162" s="236" t="s">
        <v>19</v>
      </c>
      <c r="N162" s="237" t="s">
        <v>46</v>
      </c>
      <c r="O162" s="85"/>
      <c r="P162" s="238">
        <f>O162*H162</f>
        <v>0</v>
      </c>
      <c r="Q162" s="238">
        <v>0</v>
      </c>
      <c r="R162" s="238">
        <f>Q162*H162</f>
        <v>0</v>
      </c>
      <c r="S162" s="238">
        <v>0</v>
      </c>
      <c r="T162" s="23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0" t="s">
        <v>167</v>
      </c>
      <c r="AT162" s="240" t="s">
        <v>162</v>
      </c>
      <c r="AU162" s="240" t="s">
        <v>84</v>
      </c>
      <c r="AY162" s="18" t="s">
        <v>160</v>
      </c>
      <c r="BE162" s="241">
        <f>IF(N162="základní",J162,0)</f>
        <v>0</v>
      </c>
      <c r="BF162" s="241">
        <f>IF(N162="snížená",J162,0)</f>
        <v>0</v>
      </c>
      <c r="BG162" s="241">
        <f>IF(N162="zákl. přenesená",J162,0)</f>
        <v>0</v>
      </c>
      <c r="BH162" s="241">
        <f>IF(N162="sníž. přenesená",J162,0)</f>
        <v>0</v>
      </c>
      <c r="BI162" s="241">
        <f>IF(N162="nulová",J162,0)</f>
        <v>0</v>
      </c>
      <c r="BJ162" s="18" t="s">
        <v>82</v>
      </c>
      <c r="BK162" s="241">
        <f>ROUND(I162*H162,2)</f>
        <v>0</v>
      </c>
      <c r="BL162" s="18" t="s">
        <v>167</v>
      </c>
      <c r="BM162" s="240" t="s">
        <v>2773</v>
      </c>
    </row>
    <row r="163" s="12" customFormat="1" ht="22.8" customHeight="1">
      <c r="A163" s="12"/>
      <c r="B163" s="213"/>
      <c r="C163" s="214"/>
      <c r="D163" s="215" t="s">
        <v>74</v>
      </c>
      <c r="E163" s="227" t="s">
        <v>710</v>
      </c>
      <c r="F163" s="227" t="s">
        <v>1674</v>
      </c>
      <c r="G163" s="214"/>
      <c r="H163" s="214"/>
      <c r="I163" s="217"/>
      <c r="J163" s="228">
        <f>BK163</f>
        <v>0</v>
      </c>
      <c r="K163" s="214"/>
      <c r="L163" s="219"/>
      <c r="M163" s="220"/>
      <c r="N163" s="221"/>
      <c r="O163" s="221"/>
      <c r="P163" s="222">
        <f>SUM(P164:P165)</f>
        <v>0</v>
      </c>
      <c r="Q163" s="221"/>
      <c r="R163" s="222">
        <f>SUM(R164:R165)</f>
        <v>0</v>
      </c>
      <c r="S163" s="221"/>
      <c r="T163" s="223">
        <f>SUM(T164:T165)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24" t="s">
        <v>82</v>
      </c>
      <c r="AT163" s="225" t="s">
        <v>74</v>
      </c>
      <c r="AU163" s="225" t="s">
        <v>82</v>
      </c>
      <c r="AY163" s="224" t="s">
        <v>160</v>
      </c>
      <c r="BK163" s="226">
        <f>SUM(BK164:BK165)</f>
        <v>0</v>
      </c>
    </row>
    <row r="164" s="2" customFormat="1" ht="16.5" customHeight="1">
      <c r="A164" s="39"/>
      <c r="B164" s="40"/>
      <c r="C164" s="229" t="s">
        <v>368</v>
      </c>
      <c r="D164" s="229" t="s">
        <v>162</v>
      </c>
      <c r="E164" s="230" t="s">
        <v>1675</v>
      </c>
      <c r="F164" s="231" t="s">
        <v>1676</v>
      </c>
      <c r="G164" s="232" t="s">
        <v>1677</v>
      </c>
      <c r="H164" s="233">
        <v>30</v>
      </c>
      <c r="I164" s="234"/>
      <c r="J164" s="235">
        <f>ROUND(I164*H164,2)</f>
        <v>0</v>
      </c>
      <c r="K164" s="231" t="s">
        <v>19</v>
      </c>
      <c r="L164" s="45"/>
      <c r="M164" s="236" t="s">
        <v>19</v>
      </c>
      <c r="N164" s="237" t="s">
        <v>46</v>
      </c>
      <c r="O164" s="85"/>
      <c r="P164" s="238">
        <f>O164*H164</f>
        <v>0</v>
      </c>
      <c r="Q164" s="238">
        <v>0</v>
      </c>
      <c r="R164" s="238">
        <f>Q164*H164</f>
        <v>0</v>
      </c>
      <c r="S164" s="238">
        <v>0</v>
      </c>
      <c r="T164" s="23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0" t="s">
        <v>167</v>
      </c>
      <c r="AT164" s="240" t="s">
        <v>162</v>
      </c>
      <c r="AU164" s="240" t="s">
        <v>84</v>
      </c>
      <c r="AY164" s="18" t="s">
        <v>160</v>
      </c>
      <c r="BE164" s="241">
        <f>IF(N164="základní",J164,0)</f>
        <v>0</v>
      </c>
      <c r="BF164" s="241">
        <f>IF(N164="snížená",J164,0)</f>
        <v>0</v>
      </c>
      <c r="BG164" s="241">
        <f>IF(N164="zákl. přenesená",J164,0)</f>
        <v>0</v>
      </c>
      <c r="BH164" s="241">
        <f>IF(N164="sníž. přenesená",J164,0)</f>
        <v>0</v>
      </c>
      <c r="BI164" s="241">
        <f>IF(N164="nulová",J164,0)</f>
        <v>0</v>
      </c>
      <c r="BJ164" s="18" t="s">
        <v>82</v>
      </c>
      <c r="BK164" s="241">
        <f>ROUND(I164*H164,2)</f>
        <v>0</v>
      </c>
      <c r="BL164" s="18" t="s">
        <v>167</v>
      </c>
      <c r="BM164" s="240" t="s">
        <v>2774</v>
      </c>
    </row>
    <row r="165" s="2" customFormat="1" ht="16.5" customHeight="1">
      <c r="A165" s="39"/>
      <c r="B165" s="40"/>
      <c r="C165" s="229" t="s">
        <v>376</v>
      </c>
      <c r="D165" s="229" t="s">
        <v>162</v>
      </c>
      <c r="E165" s="230" t="s">
        <v>2775</v>
      </c>
      <c r="F165" s="231" t="s">
        <v>2776</v>
      </c>
      <c r="G165" s="232" t="s">
        <v>1677</v>
      </c>
      <c r="H165" s="233">
        <v>20</v>
      </c>
      <c r="I165" s="234"/>
      <c r="J165" s="235">
        <f>ROUND(I165*H165,2)</f>
        <v>0</v>
      </c>
      <c r="K165" s="231" t="s">
        <v>19</v>
      </c>
      <c r="L165" s="45"/>
      <c r="M165" s="236" t="s">
        <v>19</v>
      </c>
      <c r="N165" s="237" t="s">
        <v>46</v>
      </c>
      <c r="O165" s="85"/>
      <c r="P165" s="238">
        <f>O165*H165</f>
        <v>0</v>
      </c>
      <c r="Q165" s="238">
        <v>0</v>
      </c>
      <c r="R165" s="238">
        <f>Q165*H165</f>
        <v>0</v>
      </c>
      <c r="S165" s="238">
        <v>0</v>
      </c>
      <c r="T165" s="23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0" t="s">
        <v>167</v>
      </c>
      <c r="AT165" s="240" t="s">
        <v>162</v>
      </c>
      <c r="AU165" s="240" t="s">
        <v>84</v>
      </c>
      <c r="AY165" s="18" t="s">
        <v>160</v>
      </c>
      <c r="BE165" s="241">
        <f>IF(N165="základní",J165,0)</f>
        <v>0</v>
      </c>
      <c r="BF165" s="241">
        <f>IF(N165="snížená",J165,0)</f>
        <v>0</v>
      </c>
      <c r="BG165" s="241">
        <f>IF(N165="zákl. přenesená",J165,0)</f>
        <v>0</v>
      </c>
      <c r="BH165" s="241">
        <f>IF(N165="sníž. přenesená",J165,0)</f>
        <v>0</v>
      </c>
      <c r="BI165" s="241">
        <f>IF(N165="nulová",J165,0)</f>
        <v>0</v>
      </c>
      <c r="BJ165" s="18" t="s">
        <v>82</v>
      </c>
      <c r="BK165" s="241">
        <f>ROUND(I165*H165,2)</f>
        <v>0</v>
      </c>
      <c r="BL165" s="18" t="s">
        <v>167</v>
      </c>
      <c r="BM165" s="240" t="s">
        <v>2777</v>
      </c>
    </row>
    <row r="166" s="12" customFormat="1" ht="22.8" customHeight="1">
      <c r="A166" s="12"/>
      <c r="B166" s="213"/>
      <c r="C166" s="214"/>
      <c r="D166" s="215" t="s">
        <v>74</v>
      </c>
      <c r="E166" s="227" t="s">
        <v>746</v>
      </c>
      <c r="F166" s="227" t="s">
        <v>2778</v>
      </c>
      <c r="G166" s="214"/>
      <c r="H166" s="214"/>
      <c r="I166" s="217"/>
      <c r="J166" s="228">
        <f>BK166</f>
        <v>0</v>
      </c>
      <c r="K166" s="214"/>
      <c r="L166" s="219"/>
      <c r="M166" s="220"/>
      <c r="N166" s="221"/>
      <c r="O166" s="221"/>
      <c r="P166" s="222">
        <f>SUM(P167:P168)</f>
        <v>0</v>
      </c>
      <c r="Q166" s="221"/>
      <c r="R166" s="222">
        <f>SUM(R167:R168)</f>
        <v>0</v>
      </c>
      <c r="S166" s="221"/>
      <c r="T166" s="223">
        <f>SUM(T167:T168)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24" t="s">
        <v>82</v>
      </c>
      <c r="AT166" s="225" t="s">
        <v>74</v>
      </c>
      <c r="AU166" s="225" t="s">
        <v>82</v>
      </c>
      <c r="AY166" s="224" t="s">
        <v>160</v>
      </c>
      <c r="BK166" s="226">
        <f>SUM(BK167:BK168)</f>
        <v>0</v>
      </c>
    </row>
    <row r="167" s="2" customFormat="1" ht="16.5" customHeight="1">
      <c r="A167" s="39"/>
      <c r="B167" s="40"/>
      <c r="C167" s="229" t="s">
        <v>381</v>
      </c>
      <c r="D167" s="229" t="s">
        <v>162</v>
      </c>
      <c r="E167" s="230" t="s">
        <v>2779</v>
      </c>
      <c r="F167" s="231" t="s">
        <v>2780</v>
      </c>
      <c r="G167" s="232" t="s">
        <v>279</v>
      </c>
      <c r="H167" s="233">
        <v>103</v>
      </c>
      <c r="I167" s="234"/>
      <c r="J167" s="235">
        <f>ROUND(I167*H167,2)</f>
        <v>0</v>
      </c>
      <c r="K167" s="231" t="s">
        <v>19</v>
      </c>
      <c r="L167" s="45"/>
      <c r="M167" s="236" t="s">
        <v>19</v>
      </c>
      <c r="N167" s="237" t="s">
        <v>46</v>
      </c>
      <c r="O167" s="85"/>
      <c r="P167" s="238">
        <f>O167*H167</f>
        <v>0</v>
      </c>
      <c r="Q167" s="238">
        <v>0</v>
      </c>
      <c r="R167" s="238">
        <f>Q167*H167</f>
        <v>0</v>
      </c>
      <c r="S167" s="238">
        <v>0</v>
      </c>
      <c r="T167" s="23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0" t="s">
        <v>167</v>
      </c>
      <c r="AT167" s="240" t="s">
        <v>162</v>
      </c>
      <c r="AU167" s="240" t="s">
        <v>84</v>
      </c>
      <c r="AY167" s="18" t="s">
        <v>160</v>
      </c>
      <c r="BE167" s="241">
        <f>IF(N167="základní",J167,0)</f>
        <v>0</v>
      </c>
      <c r="BF167" s="241">
        <f>IF(N167="snížená",J167,0)</f>
        <v>0</v>
      </c>
      <c r="BG167" s="241">
        <f>IF(N167="zákl. přenesená",J167,0)</f>
        <v>0</v>
      </c>
      <c r="BH167" s="241">
        <f>IF(N167="sníž. přenesená",J167,0)</f>
        <v>0</v>
      </c>
      <c r="BI167" s="241">
        <f>IF(N167="nulová",J167,0)</f>
        <v>0</v>
      </c>
      <c r="BJ167" s="18" t="s">
        <v>82</v>
      </c>
      <c r="BK167" s="241">
        <f>ROUND(I167*H167,2)</f>
        <v>0</v>
      </c>
      <c r="BL167" s="18" t="s">
        <v>167</v>
      </c>
      <c r="BM167" s="240" t="s">
        <v>2781</v>
      </c>
    </row>
    <row r="168" s="2" customFormat="1" ht="16.5" customHeight="1">
      <c r="A168" s="39"/>
      <c r="B168" s="40"/>
      <c r="C168" s="229" t="s">
        <v>388</v>
      </c>
      <c r="D168" s="229" t="s">
        <v>162</v>
      </c>
      <c r="E168" s="230" t="s">
        <v>2782</v>
      </c>
      <c r="F168" s="231" t="s">
        <v>2783</v>
      </c>
      <c r="G168" s="232" t="s">
        <v>279</v>
      </c>
      <c r="H168" s="233">
        <v>182</v>
      </c>
      <c r="I168" s="234"/>
      <c r="J168" s="235">
        <f>ROUND(I168*H168,2)</f>
        <v>0</v>
      </c>
      <c r="K168" s="231" t="s">
        <v>19</v>
      </c>
      <c r="L168" s="45"/>
      <c r="M168" s="236" t="s">
        <v>19</v>
      </c>
      <c r="N168" s="237" t="s">
        <v>46</v>
      </c>
      <c r="O168" s="85"/>
      <c r="P168" s="238">
        <f>O168*H168</f>
        <v>0</v>
      </c>
      <c r="Q168" s="238">
        <v>0</v>
      </c>
      <c r="R168" s="238">
        <f>Q168*H168</f>
        <v>0</v>
      </c>
      <c r="S168" s="238">
        <v>0</v>
      </c>
      <c r="T168" s="23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0" t="s">
        <v>167</v>
      </c>
      <c r="AT168" s="240" t="s">
        <v>162</v>
      </c>
      <c r="AU168" s="240" t="s">
        <v>84</v>
      </c>
      <c r="AY168" s="18" t="s">
        <v>160</v>
      </c>
      <c r="BE168" s="241">
        <f>IF(N168="základní",J168,0)</f>
        <v>0</v>
      </c>
      <c r="BF168" s="241">
        <f>IF(N168="snížená",J168,0)</f>
        <v>0</v>
      </c>
      <c r="BG168" s="241">
        <f>IF(N168="zákl. přenesená",J168,0)</f>
        <v>0</v>
      </c>
      <c r="BH168" s="241">
        <f>IF(N168="sníž. přenesená",J168,0)</f>
        <v>0</v>
      </c>
      <c r="BI168" s="241">
        <f>IF(N168="nulová",J168,0)</f>
        <v>0</v>
      </c>
      <c r="BJ168" s="18" t="s">
        <v>82</v>
      </c>
      <c r="BK168" s="241">
        <f>ROUND(I168*H168,2)</f>
        <v>0</v>
      </c>
      <c r="BL168" s="18" t="s">
        <v>167</v>
      </c>
      <c r="BM168" s="240" t="s">
        <v>2784</v>
      </c>
    </row>
    <row r="169" s="12" customFormat="1" ht="22.8" customHeight="1">
      <c r="A169" s="12"/>
      <c r="B169" s="213"/>
      <c r="C169" s="214"/>
      <c r="D169" s="215" t="s">
        <v>74</v>
      </c>
      <c r="E169" s="227" t="s">
        <v>752</v>
      </c>
      <c r="F169" s="227" t="s">
        <v>1652</v>
      </c>
      <c r="G169" s="214"/>
      <c r="H169" s="214"/>
      <c r="I169" s="217"/>
      <c r="J169" s="228">
        <f>BK169</f>
        <v>0</v>
      </c>
      <c r="K169" s="214"/>
      <c r="L169" s="219"/>
      <c r="M169" s="220"/>
      <c r="N169" s="221"/>
      <c r="O169" s="221"/>
      <c r="P169" s="222">
        <f>P170</f>
        <v>0</v>
      </c>
      <c r="Q169" s="221"/>
      <c r="R169" s="222">
        <f>R170</f>
        <v>0</v>
      </c>
      <c r="S169" s="221"/>
      <c r="T169" s="223">
        <f>T170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24" t="s">
        <v>82</v>
      </c>
      <c r="AT169" s="225" t="s">
        <v>74</v>
      </c>
      <c r="AU169" s="225" t="s">
        <v>82</v>
      </c>
      <c r="AY169" s="224" t="s">
        <v>160</v>
      </c>
      <c r="BK169" s="226">
        <f>BK170</f>
        <v>0</v>
      </c>
    </row>
    <row r="170" s="2" customFormat="1" ht="16.5" customHeight="1">
      <c r="A170" s="39"/>
      <c r="B170" s="40"/>
      <c r="C170" s="229" t="s">
        <v>392</v>
      </c>
      <c r="D170" s="229" t="s">
        <v>162</v>
      </c>
      <c r="E170" s="230" t="s">
        <v>1664</v>
      </c>
      <c r="F170" s="231" t="s">
        <v>1665</v>
      </c>
      <c r="G170" s="232" t="s">
        <v>197</v>
      </c>
      <c r="H170" s="233">
        <v>50.530000000000001</v>
      </c>
      <c r="I170" s="234"/>
      <c r="J170" s="235">
        <f>ROUND(I170*H170,2)</f>
        <v>0</v>
      </c>
      <c r="K170" s="231" t="s">
        <v>19</v>
      </c>
      <c r="L170" s="45"/>
      <c r="M170" s="236" t="s">
        <v>19</v>
      </c>
      <c r="N170" s="237" t="s">
        <v>46</v>
      </c>
      <c r="O170" s="85"/>
      <c r="P170" s="238">
        <f>O170*H170</f>
        <v>0</v>
      </c>
      <c r="Q170" s="238">
        <v>0</v>
      </c>
      <c r="R170" s="238">
        <f>Q170*H170</f>
        <v>0</v>
      </c>
      <c r="S170" s="238">
        <v>0</v>
      </c>
      <c r="T170" s="23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0" t="s">
        <v>167</v>
      </c>
      <c r="AT170" s="240" t="s">
        <v>162</v>
      </c>
      <c r="AU170" s="240" t="s">
        <v>84</v>
      </c>
      <c r="AY170" s="18" t="s">
        <v>160</v>
      </c>
      <c r="BE170" s="241">
        <f>IF(N170="základní",J170,0)</f>
        <v>0</v>
      </c>
      <c r="BF170" s="241">
        <f>IF(N170="snížená",J170,0)</f>
        <v>0</v>
      </c>
      <c r="BG170" s="241">
        <f>IF(N170="zákl. přenesená",J170,0)</f>
        <v>0</v>
      </c>
      <c r="BH170" s="241">
        <f>IF(N170="sníž. přenesená",J170,0)</f>
        <v>0</v>
      </c>
      <c r="BI170" s="241">
        <f>IF(N170="nulová",J170,0)</f>
        <v>0</v>
      </c>
      <c r="BJ170" s="18" t="s">
        <v>82</v>
      </c>
      <c r="BK170" s="241">
        <f>ROUND(I170*H170,2)</f>
        <v>0</v>
      </c>
      <c r="BL170" s="18" t="s">
        <v>167</v>
      </c>
      <c r="BM170" s="240" t="s">
        <v>2785</v>
      </c>
    </row>
    <row r="171" s="12" customFormat="1" ht="22.8" customHeight="1">
      <c r="A171" s="12"/>
      <c r="B171" s="213"/>
      <c r="C171" s="214"/>
      <c r="D171" s="215" t="s">
        <v>74</v>
      </c>
      <c r="E171" s="227" t="s">
        <v>1662</v>
      </c>
      <c r="F171" s="227" t="s">
        <v>1663</v>
      </c>
      <c r="G171" s="214"/>
      <c r="H171" s="214"/>
      <c r="I171" s="217"/>
      <c r="J171" s="228">
        <f>BK171</f>
        <v>0</v>
      </c>
      <c r="K171" s="214"/>
      <c r="L171" s="219"/>
      <c r="M171" s="220"/>
      <c r="N171" s="221"/>
      <c r="O171" s="221"/>
      <c r="P171" s="222">
        <f>P172</f>
        <v>0</v>
      </c>
      <c r="Q171" s="221"/>
      <c r="R171" s="222">
        <f>R172</f>
        <v>0</v>
      </c>
      <c r="S171" s="221"/>
      <c r="T171" s="223">
        <f>T172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24" t="s">
        <v>82</v>
      </c>
      <c r="AT171" s="225" t="s">
        <v>74</v>
      </c>
      <c r="AU171" s="225" t="s">
        <v>82</v>
      </c>
      <c r="AY171" s="224" t="s">
        <v>160</v>
      </c>
      <c r="BK171" s="226">
        <f>BK172</f>
        <v>0</v>
      </c>
    </row>
    <row r="172" s="2" customFormat="1" ht="16.5" customHeight="1">
      <c r="A172" s="39"/>
      <c r="B172" s="40"/>
      <c r="C172" s="229" t="s">
        <v>397</v>
      </c>
      <c r="D172" s="229" t="s">
        <v>162</v>
      </c>
      <c r="E172" s="230" t="s">
        <v>1667</v>
      </c>
      <c r="F172" s="231" t="s">
        <v>1668</v>
      </c>
      <c r="G172" s="232" t="s">
        <v>197</v>
      </c>
      <c r="H172" s="233">
        <v>50.530000000000001</v>
      </c>
      <c r="I172" s="234"/>
      <c r="J172" s="235">
        <f>ROUND(I172*H172,2)</f>
        <v>0</v>
      </c>
      <c r="K172" s="231" t="s">
        <v>19</v>
      </c>
      <c r="L172" s="45"/>
      <c r="M172" s="236" t="s">
        <v>19</v>
      </c>
      <c r="N172" s="237" t="s">
        <v>46</v>
      </c>
      <c r="O172" s="85"/>
      <c r="P172" s="238">
        <f>O172*H172</f>
        <v>0</v>
      </c>
      <c r="Q172" s="238">
        <v>0</v>
      </c>
      <c r="R172" s="238">
        <f>Q172*H172</f>
        <v>0</v>
      </c>
      <c r="S172" s="238">
        <v>0</v>
      </c>
      <c r="T172" s="23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0" t="s">
        <v>167</v>
      </c>
      <c r="AT172" s="240" t="s">
        <v>162</v>
      </c>
      <c r="AU172" s="240" t="s">
        <v>84</v>
      </c>
      <c r="AY172" s="18" t="s">
        <v>160</v>
      </c>
      <c r="BE172" s="241">
        <f>IF(N172="základní",J172,0)</f>
        <v>0</v>
      </c>
      <c r="BF172" s="241">
        <f>IF(N172="snížená",J172,0)</f>
        <v>0</v>
      </c>
      <c r="BG172" s="241">
        <f>IF(N172="zákl. přenesená",J172,0)</f>
        <v>0</v>
      </c>
      <c r="BH172" s="241">
        <f>IF(N172="sníž. přenesená",J172,0)</f>
        <v>0</v>
      </c>
      <c r="BI172" s="241">
        <f>IF(N172="nulová",J172,0)</f>
        <v>0</v>
      </c>
      <c r="BJ172" s="18" t="s">
        <v>82</v>
      </c>
      <c r="BK172" s="241">
        <f>ROUND(I172*H172,2)</f>
        <v>0</v>
      </c>
      <c r="BL172" s="18" t="s">
        <v>167</v>
      </c>
      <c r="BM172" s="240" t="s">
        <v>2786</v>
      </c>
    </row>
    <row r="173" s="12" customFormat="1" ht="22.8" customHeight="1">
      <c r="A173" s="12"/>
      <c r="B173" s="213"/>
      <c r="C173" s="214"/>
      <c r="D173" s="215" t="s">
        <v>74</v>
      </c>
      <c r="E173" s="227" t="s">
        <v>1954</v>
      </c>
      <c r="F173" s="227" t="s">
        <v>1867</v>
      </c>
      <c r="G173" s="214"/>
      <c r="H173" s="214"/>
      <c r="I173" s="217"/>
      <c r="J173" s="228">
        <f>BK173</f>
        <v>0</v>
      </c>
      <c r="K173" s="214"/>
      <c r="L173" s="219"/>
      <c r="M173" s="220"/>
      <c r="N173" s="221"/>
      <c r="O173" s="221"/>
      <c r="P173" s="222">
        <f>SUM(P174:P179)</f>
        <v>0</v>
      </c>
      <c r="Q173" s="221"/>
      <c r="R173" s="222">
        <f>SUM(R174:R179)</f>
        <v>0</v>
      </c>
      <c r="S173" s="221"/>
      <c r="T173" s="223">
        <f>SUM(T174:T179)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24" t="s">
        <v>82</v>
      </c>
      <c r="AT173" s="225" t="s">
        <v>74</v>
      </c>
      <c r="AU173" s="225" t="s">
        <v>82</v>
      </c>
      <c r="AY173" s="224" t="s">
        <v>160</v>
      </c>
      <c r="BK173" s="226">
        <f>SUM(BK174:BK179)</f>
        <v>0</v>
      </c>
    </row>
    <row r="174" s="2" customFormat="1" ht="16.5" customHeight="1">
      <c r="A174" s="39"/>
      <c r="B174" s="40"/>
      <c r="C174" s="229" t="s">
        <v>402</v>
      </c>
      <c r="D174" s="229" t="s">
        <v>162</v>
      </c>
      <c r="E174" s="230" t="s">
        <v>2787</v>
      </c>
      <c r="F174" s="231" t="s">
        <v>2788</v>
      </c>
      <c r="G174" s="232" t="s">
        <v>197</v>
      </c>
      <c r="H174" s="233">
        <v>809.45000000000005</v>
      </c>
      <c r="I174" s="234"/>
      <c r="J174" s="235">
        <f>ROUND(I174*H174,2)</f>
        <v>0</v>
      </c>
      <c r="K174" s="231" t="s">
        <v>19</v>
      </c>
      <c r="L174" s="45"/>
      <c r="M174" s="236" t="s">
        <v>19</v>
      </c>
      <c r="N174" s="237" t="s">
        <v>46</v>
      </c>
      <c r="O174" s="85"/>
      <c r="P174" s="238">
        <f>O174*H174</f>
        <v>0</v>
      </c>
      <c r="Q174" s="238">
        <v>0</v>
      </c>
      <c r="R174" s="238">
        <f>Q174*H174</f>
        <v>0</v>
      </c>
      <c r="S174" s="238">
        <v>0</v>
      </c>
      <c r="T174" s="23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0" t="s">
        <v>167</v>
      </c>
      <c r="AT174" s="240" t="s">
        <v>162</v>
      </c>
      <c r="AU174" s="240" t="s">
        <v>84</v>
      </c>
      <c r="AY174" s="18" t="s">
        <v>160</v>
      </c>
      <c r="BE174" s="241">
        <f>IF(N174="základní",J174,0)</f>
        <v>0</v>
      </c>
      <c r="BF174" s="241">
        <f>IF(N174="snížená",J174,0)</f>
        <v>0</v>
      </c>
      <c r="BG174" s="241">
        <f>IF(N174="zákl. přenesená",J174,0)</f>
        <v>0</v>
      </c>
      <c r="BH174" s="241">
        <f>IF(N174="sníž. přenesená",J174,0)</f>
        <v>0</v>
      </c>
      <c r="BI174" s="241">
        <f>IF(N174="nulová",J174,0)</f>
        <v>0</v>
      </c>
      <c r="BJ174" s="18" t="s">
        <v>82</v>
      </c>
      <c r="BK174" s="241">
        <f>ROUND(I174*H174,2)</f>
        <v>0</v>
      </c>
      <c r="BL174" s="18" t="s">
        <v>167</v>
      </c>
      <c r="BM174" s="240" t="s">
        <v>2789</v>
      </c>
    </row>
    <row r="175" s="2" customFormat="1" ht="16.5" customHeight="1">
      <c r="A175" s="39"/>
      <c r="B175" s="40"/>
      <c r="C175" s="229" t="s">
        <v>412</v>
      </c>
      <c r="D175" s="229" t="s">
        <v>162</v>
      </c>
      <c r="E175" s="230" t="s">
        <v>2790</v>
      </c>
      <c r="F175" s="231" t="s">
        <v>2791</v>
      </c>
      <c r="G175" s="232" t="s">
        <v>236</v>
      </c>
      <c r="H175" s="233">
        <v>34</v>
      </c>
      <c r="I175" s="234"/>
      <c r="J175" s="235">
        <f>ROUND(I175*H175,2)</f>
        <v>0</v>
      </c>
      <c r="K175" s="231" t="s">
        <v>19</v>
      </c>
      <c r="L175" s="45"/>
      <c r="M175" s="236" t="s">
        <v>19</v>
      </c>
      <c r="N175" s="237" t="s">
        <v>46</v>
      </c>
      <c r="O175" s="85"/>
      <c r="P175" s="238">
        <f>O175*H175</f>
        <v>0</v>
      </c>
      <c r="Q175" s="238">
        <v>0</v>
      </c>
      <c r="R175" s="238">
        <f>Q175*H175</f>
        <v>0</v>
      </c>
      <c r="S175" s="238">
        <v>0</v>
      </c>
      <c r="T175" s="23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0" t="s">
        <v>167</v>
      </c>
      <c r="AT175" s="240" t="s">
        <v>162</v>
      </c>
      <c r="AU175" s="240" t="s">
        <v>84</v>
      </c>
      <c r="AY175" s="18" t="s">
        <v>160</v>
      </c>
      <c r="BE175" s="241">
        <f>IF(N175="základní",J175,0)</f>
        <v>0</v>
      </c>
      <c r="BF175" s="241">
        <f>IF(N175="snížená",J175,0)</f>
        <v>0</v>
      </c>
      <c r="BG175" s="241">
        <f>IF(N175="zákl. přenesená",J175,0)</f>
        <v>0</v>
      </c>
      <c r="BH175" s="241">
        <f>IF(N175="sníž. přenesená",J175,0)</f>
        <v>0</v>
      </c>
      <c r="BI175" s="241">
        <f>IF(N175="nulová",J175,0)</f>
        <v>0</v>
      </c>
      <c r="BJ175" s="18" t="s">
        <v>82</v>
      </c>
      <c r="BK175" s="241">
        <f>ROUND(I175*H175,2)</f>
        <v>0</v>
      </c>
      <c r="BL175" s="18" t="s">
        <v>167</v>
      </c>
      <c r="BM175" s="240" t="s">
        <v>2792</v>
      </c>
    </row>
    <row r="176" s="2" customFormat="1" ht="24" customHeight="1">
      <c r="A176" s="39"/>
      <c r="B176" s="40"/>
      <c r="C176" s="229" t="s">
        <v>427</v>
      </c>
      <c r="D176" s="229" t="s">
        <v>162</v>
      </c>
      <c r="E176" s="230" t="s">
        <v>2793</v>
      </c>
      <c r="F176" s="231" t="s">
        <v>2794</v>
      </c>
      <c r="G176" s="232" t="s">
        <v>236</v>
      </c>
      <c r="H176" s="233">
        <v>23</v>
      </c>
      <c r="I176" s="234"/>
      <c r="J176" s="235">
        <f>ROUND(I176*H176,2)</f>
        <v>0</v>
      </c>
      <c r="K176" s="231" t="s">
        <v>19</v>
      </c>
      <c r="L176" s="45"/>
      <c r="M176" s="236" t="s">
        <v>19</v>
      </c>
      <c r="N176" s="237" t="s">
        <v>46</v>
      </c>
      <c r="O176" s="85"/>
      <c r="P176" s="238">
        <f>O176*H176</f>
        <v>0</v>
      </c>
      <c r="Q176" s="238">
        <v>0</v>
      </c>
      <c r="R176" s="238">
        <f>Q176*H176</f>
        <v>0</v>
      </c>
      <c r="S176" s="238">
        <v>0</v>
      </c>
      <c r="T176" s="23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0" t="s">
        <v>167</v>
      </c>
      <c r="AT176" s="240" t="s">
        <v>162</v>
      </c>
      <c r="AU176" s="240" t="s">
        <v>84</v>
      </c>
      <c r="AY176" s="18" t="s">
        <v>160</v>
      </c>
      <c r="BE176" s="241">
        <f>IF(N176="základní",J176,0)</f>
        <v>0</v>
      </c>
      <c r="BF176" s="241">
        <f>IF(N176="snížená",J176,0)</f>
        <v>0</v>
      </c>
      <c r="BG176" s="241">
        <f>IF(N176="zákl. přenesená",J176,0)</f>
        <v>0</v>
      </c>
      <c r="BH176" s="241">
        <f>IF(N176="sníž. přenesená",J176,0)</f>
        <v>0</v>
      </c>
      <c r="BI176" s="241">
        <f>IF(N176="nulová",J176,0)</f>
        <v>0</v>
      </c>
      <c r="BJ176" s="18" t="s">
        <v>82</v>
      </c>
      <c r="BK176" s="241">
        <f>ROUND(I176*H176,2)</f>
        <v>0</v>
      </c>
      <c r="BL176" s="18" t="s">
        <v>167</v>
      </c>
      <c r="BM176" s="240" t="s">
        <v>2795</v>
      </c>
    </row>
    <row r="177" s="2" customFormat="1" ht="24" customHeight="1">
      <c r="A177" s="39"/>
      <c r="B177" s="40"/>
      <c r="C177" s="229" t="s">
        <v>431</v>
      </c>
      <c r="D177" s="229" t="s">
        <v>162</v>
      </c>
      <c r="E177" s="230" t="s">
        <v>2796</v>
      </c>
      <c r="F177" s="231" t="s">
        <v>2797</v>
      </c>
      <c r="G177" s="232" t="s">
        <v>236</v>
      </c>
      <c r="H177" s="233">
        <v>6</v>
      </c>
      <c r="I177" s="234"/>
      <c r="J177" s="235">
        <f>ROUND(I177*H177,2)</f>
        <v>0</v>
      </c>
      <c r="K177" s="231" t="s">
        <v>19</v>
      </c>
      <c r="L177" s="45"/>
      <c r="M177" s="236" t="s">
        <v>19</v>
      </c>
      <c r="N177" s="237" t="s">
        <v>46</v>
      </c>
      <c r="O177" s="85"/>
      <c r="P177" s="238">
        <f>O177*H177</f>
        <v>0</v>
      </c>
      <c r="Q177" s="238">
        <v>0</v>
      </c>
      <c r="R177" s="238">
        <f>Q177*H177</f>
        <v>0</v>
      </c>
      <c r="S177" s="238">
        <v>0</v>
      </c>
      <c r="T177" s="23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0" t="s">
        <v>167</v>
      </c>
      <c r="AT177" s="240" t="s">
        <v>162</v>
      </c>
      <c r="AU177" s="240" t="s">
        <v>84</v>
      </c>
      <c r="AY177" s="18" t="s">
        <v>160</v>
      </c>
      <c r="BE177" s="241">
        <f>IF(N177="základní",J177,0)</f>
        <v>0</v>
      </c>
      <c r="BF177" s="241">
        <f>IF(N177="snížená",J177,0)</f>
        <v>0</v>
      </c>
      <c r="BG177" s="241">
        <f>IF(N177="zákl. přenesená",J177,0)</f>
        <v>0</v>
      </c>
      <c r="BH177" s="241">
        <f>IF(N177="sníž. přenesená",J177,0)</f>
        <v>0</v>
      </c>
      <c r="BI177" s="241">
        <f>IF(N177="nulová",J177,0)</f>
        <v>0</v>
      </c>
      <c r="BJ177" s="18" t="s">
        <v>82</v>
      </c>
      <c r="BK177" s="241">
        <f>ROUND(I177*H177,2)</f>
        <v>0</v>
      </c>
      <c r="BL177" s="18" t="s">
        <v>167</v>
      </c>
      <c r="BM177" s="240" t="s">
        <v>2798</v>
      </c>
    </row>
    <row r="178" s="2" customFormat="1" ht="16.5" customHeight="1">
      <c r="A178" s="39"/>
      <c r="B178" s="40"/>
      <c r="C178" s="229" t="s">
        <v>436</v>
      </c>
      <c r="D178" s="229" t="s">
        <v>162</v>
      </c>
      <c r="E178" s="230" t="s">
        <v>2799</v>
      </c>
      <c r="F178" s="231" t="s">
        <v>2800</v>
      </c>
      <c r="G178" s="232" t="s">
        <v>236</v>
      </c>
      <c r="H178" s="233">
        <v>107.8</v>
      </c>
      <c r="I178" s="234"/>
      <c r="J178" s="235">
        <f>ROUND(I178*H178,2)</f>
        <v>0</v>
      </c>
      <c r="K178" s="231" t="s">
        <v>19</v>
      </c>
      <c r="L178" s="45"/>
      <c r="M178" s="236" t="s">
        <v>19</v>
      </c>
      <c r="N178" s="237" t="s">
        <v>46</v>
      </c>
      <c r="O178" s="85"/>
      <c r="P178" s="238">
        <f>O178*H178</f>
        <v>0</v>
      </c>
      <c r="Q178" s="238">
        <v>0</v>
      </c>
      <c r="R178" s="238">
        <f>Q178*H178</f>
        <v>0</v>
      </c>
      <c r="S178" s="238">
        <v>0</v>
      </c>
      <c r="T178" s="23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0" t="s">
        <v>167</v>
      </c>
      <c r="AT178" s="240" t="s">
        <v>162</v>
      </c>
      <c r="AU178" s="240" t="s">
        <v>84</v>
      </c>
      <c r="AY178" s="18" t="s">
        <v>160</v>
      </c>
      <c r="BE178" s="241">
        <f>IF(N178="základní",J178,0)</f>
        <v>0</v>
      </c>
      <c r="BF178" s="241">
        <f>IF(N178="snížená",J178,0)</f>
        <v>0</v>
      </c>
      <c r="BG178" s="241">
        <f>IF(N178="zákl. přenesená",J178,0)</f>
        <v>0</v>
      </c>
      <c r="BH178" s="241">
        <f>IF(N178="sníž. přenesená",J178,0)</f>
        <v>0</v>
      </c>
      <c r="BI178" s="241">
        <f>IF(N178="nulová",J178,0)</f>
        <v>0</v>
      </c>
      <c r="BJ178" s="18" t="s">
        <v>82</v>
      </c>
      <c r="BK178" s="241">
        <f>ROUND(I178*H178,2)</f>
        <v>0</v>
      </c>
      <c r="BL178" s="18" t="s">
        <v>167</v>
      </c>
      <c r="BM178" s="240" t="s">
        <v>2801</v>
      </c>
    </row>
    <row r="179" s="2" customFormat="1" ht="16.5" customHeight="1">
      <c r="A179" s="39"/>
      <c r="B179" s="40"/>
      <c r="C179" s="229" t="s">
        <v>442</v>
      </c>
      <c r="D179" s="229" t="s">
        <v>162</v>
      </c>
      <c r="E179" s="230" t="s">
        <v>2802</v>
      </c>
      <c r="F179" s="231" t="s">
        <v>2803</v>
      </c>
      <c r="G179" s="232" t="s">
        <v>236</v>
      </c>
      <c r="H179" s="233">
        <v>66</v>
      </c>
      <c r="I179" s="234"/>
      <c r="J179" s="235">
        <f>ROUND(I179*H179,2)</f>
        <v>0</v>
      </c>
      <c r="K179" s="231" t="s">
        <v>19</v>
      </c>
      <c r="L179" s="45"/>
      <c r="M179" s="288" t="s">
        <v>19</v>
      </c>
      <c r="N179" s="289" t="s">
        <v>46</v>
      </c>
      <c r="O179" s="290"/>
      <c r="P179" s="291">
        <f>O179*H179</f>
        <v>0</v>
      </c>
      <c r="Q179" s="291">
        <v>0</v>
      </c>
      <c r="R179" s="291">
        <f>Q179*H179</f>
        <v>0</v>
      </c>
      <c r="S179" s="291">
        <v>0</v>
      </c>
      <c r="T179" s="292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0" t="s">
        <v>167</v>
      </c>
      <c r="AT179" s="240" t="s">
        <v>162</v>
      </c>
      <c r="AU179" s="240" t="s">
        <v>84</v>
      </c>
      <c r="AY179" s="18" t="s">
        <v>160</v>
      </c>
      <c r="BE179" s="241">
        <f>IF(N179="základní",J179,0)</f>
        <v>0</v>
      </c>
      <c r="BF179" s="241">
        <f>IF(N179="snížená",J179,0)</f>
        <v>0</v>
      </c>
      <c r="BG179" s="241">
        <f>IF(N179="zákl. přenesená",J179,0)</f>
        <v>0</v>
      </c>
      <c r="BH179" s="241">
        <f>IF(N179="sníž. přenesená",J179,0)</f>
        <v>0</v>
      </c>
      <c r="BI179" s="241">
        <f>IF(N179="nulová",J179,0)</f>
        <v>0</v>
      </c>
      <c r="BJ179" s="18" t="s">
        <v>82</v>
      </c>
      <c r="BK179" s="241">
        <f>ROUND(I179*H179,2)</f>
        <v>0</v>
      </c>
      <c r="BL179" s="18" t="s">
        <v>167</v>
      </c>
      <c r="BM179" s="240" t="s">
        <v>2804</v>
      </c>
    </row>
    <row r="180" s="2" customFormat="1" ht="6.96" customHeight="1">
      <c r="A180" s="39"/>
      <c r="B180" s="60"/>
      <c r="C180" s="61"/>
      <c r="D180" s="61"/>
      <c r="E180" s="61"/>
      <c r="F180" s="61"/>
      <c r="G180" s="61"/>
      <c r="H180" s="61"/>
      <c r="I180" s="177"/>
      <c r="J180" s="61"/>
      <c r="K180" s="61"/>
      <c r="L180" s="45"/>
      <c r="M180" s="39"/>
      <c r="O180" s="39"/>
      <c r="P180" s="39"/>
      <c r="Q180" s="39"/>
      <c r="R180" s="39"/>
      <c r="S180" s="39"/>
      <c r="T180" s="39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</row>
  </sheetData>
  <sheetProtection sheet="1" autoFilter="0" formatColumns="0" formatRows="0" objects="1" scenarios="1" spinCount="100000" saltValue="sAkIvB9/uJsMxHpAqj8rpT4Q3UFeVFfBpAPZMqNqxdrDwVMz5qlhWq5eH2WkjLN6feIrvb5HKiTGLuaDFs5f5A==" hashValue="ESE6kUGFHOpa053J8zzglw9TDS8BhWjC8Y0WdxhEE1JLy9OptqBprYUn61ADBVp3CHSJeOdvFf+7RZb6Fr7Flg==" algorithmName="SHA-512" password="CC35"/>
  <autoFilter ref="C110:K179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97:H97"/>
    <mergeCell ref="E101:H101"/>
    <mergeCell ref="E99:H99"/>
    <mergeCell ref="E103:H10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40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112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21"/>
      <c r="AT3" s="18" t="s">
        <v>82</v>
      </c>
    </row>
    <row r="4" s="1" customFormat="1" ht="24.96" customHeight="1">
      <c r="B4" s="21"/>
      <c r="D4" s="144" t="s">
        <v>113</v>
      </c>
      <c r="I4" s="140"/>
      <c r="L4" s="21"/>
      <c r="M4" s="145" t="s">
        <v>10</v>
      </c>
      <c r="AT4" s="18" t="s">
        <v>4</v>
      </c>
    </row>
    <row r="5" s="1" customFormat="1" ht="6.96" customHeight="1">
      <c r="B5" s="21"/>
      <c r="I5" s="140"/>
      <c r="L5" s="21"/>
    </row>
    <row r="6" s="1" customFormat="1" ht="12" customHeight="1">
      <c r="B6" s="21"/>
      <c r="D6" s="146" t="s">
        <v>16</v>
      </c>
      <c r="I6" s="140"/>
      <c r="L6" s="21"/>
    </row>
    <row r="7" s="1" customFormat="1" ht="16.5" customHeight="1">
      <c r="B7" s="21"/>
      <c r="E7" s="147" t="str">
        <f>'Rekapitulace stavby'!K6</f>
        <v>Ivanovice na Hané ON - oprava</v>
      </c>
      <c r="F7" s="146"/>
      <c r="G7" s="146"/>
      <c r="H7" s="146"/>
      <c r="I7" s="140"/>
      <c r="L7" s="21"/>
    </row>
    <row r="8" s="2" customFormat="1" ht="12" customHeight="1">
      <c r="A8" s="39"/>
      <c r="B8" s="45"/>
      <c r="C8" s="39"/>
      <c r="D8" s="146" t="s">
        <v>114</v>
      </c>
      <c r="E8" s="39"/>
      <c r="F8" s="39"/>
      <c r="G8" s="39"/>
      <c r="H8" s="39"/>
      <c r="I8" s="149"/>
      <c r="J8" s="39"/>
      <c r="K8" s="39"/>
      <c r="L8" s="150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1" t="s">
        <v>2805</v>
      </c>
      <c r="F9" s="39"/>
      <c r="G9" s="39"/>
      <c r="H9" s="39"/>
      <c r="I9" s="149"/>
      <c r="J9" s="39"/>
      <c r="K9" s="39"/>
      <c r="L9" s="15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9"/>
      <c r="J10" s="39"/>
      <c r="K10" s="39"/>
      <c r="L10" s="150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6" t="s">
        <v>18</v>
      </c>
      <c r="E11" s="39"/>
      <c r="F11" s="134" t="s">
        <v>19</v>
      </c>
      <c r="G11" s="39"/>
      <c r="H11" s="39"/>
      <c r="I11" s="152" t="s">
        <v>20</v>
      </c>
      <c r="J11" s="134" t="s">
        <v>19</v>
      </c>
      <c r="K11" s="39"/>
      <c r="L11" s="15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6" t="s">
        <v>21</v>
      </c>
      <c r="E12" s="39"/>
      <c r="F12" s="134" t="s">
        <v>22</v>
      </c>
      <c r="G12" s="39"/>
      <c r="H12" s="39"/>
      <c r="I12" s="152" t="s">
        <v>23</v>
      </c>
      <c r="J12" s="153" t="str">
        <f>'Rekapitulace stavby'!AN8</f>
        <v>4. 7. 2019</v>
      </c>
      <c r="K12" s="39"/>
      <c r="L12" s="15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9"/>
      <c r="J13" s="39"/>
      <c r="K13" s="39"/>
      <c r="L13" s="15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6" t="s">
        <v>25</v>
      </c>
      <c r="E14" s="39"/>
      <c r="F14" s="39"/>
      <c r="G14" s="39"/>
      <c r="H14" s="39"/>
      <c r="I14" s="152" t="s">
        <v>26</v>
      </c>
      <c r="J14" s="134" t="s">
        <v>27</v>
      </c>
      <c r="K14" s="39"/>
      <c r="L14" s="15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">
        <v>28</v>
      </c>
      <c r="F15" s="39"/>
      <c r="G15" s="39"/>
      <c r="H15" s="39"/>
      <c r="I15" s="152" t="s">
        <v>29</v>
      </c>
      <c r="J15" s="134" t="s">
        <v>30</v>
      </c>
      <c r="K15" s="39"/>
      <c r="L15" s="15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9"/>
      <c r="J16" s="39"/>
      <c r="K16" s="39"/>
      <c r="L16" s="15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6" t="s">
        <v>31</v>
      </c>
      <c r="E17" s="39"/>
      <c r="F17" s="39"/>
      <c r="G17" s="39"/>
      <c r="H17" s="39"/>
      <c r="I17" s="152" t="s">
        <v>26</v>
      </c>
      <c r="J17" s="34" t="str">
        <f>'Rekapitulace stavby'!AN13</f>
        <v>Vyplň údaj</v>
      </c>
      <c r="K17" s="39"/>
      <c r="L17" s="15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52" t="s">
        <v>29</v>
      </c>
      <c r="J18" s="34" t="str">
        <f>'Rekapitulace stavby'!AN14</f>
        <v>Vyplň údaj</v>
      </c>
      <c r="K18" s="39"/>
      <c r="L18" s="15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9"/>
      <c r="J19" s="39"/>
      <c r="K19" s="39"/>
      <c r="L19" s="15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6" t="s">
        <v>33</v>
      </c>
      <c r="E20" s="39"/>
      <c r="F20" s="39"/>
      <c r="G20" s="39"/>
      <c r="H20" s="39"/>
      <c r="I20" s="152" t="s">
        <v>26</v>
      </c>
      <c r="J20" s="134" t="s">
        <v>34</v>
      </c>
      <c r="K20" s="39"/>
      <c r="L20" s="15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">
        <v>35</v>
      </c>
      <c r="F21" s="39"/>
      <c r="G21" s="39"/>
      <c r="H21" s="39"/>
      <c r="I21" s="152" t="s">
        <v>29</v>
      </c>
      <c r="J21" s="134" t="s">
        <v>36</v>
      </c>
      <c r="K21" s="39"/>
      <c r="L21" s="15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9"/>
      <c r="J22" s="39"/>
      <c r="K22" s="39"/>
      <c r="L22" s="15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6" t="s">
        <v>38</v>
      </c>
      <c r="E23" s="39"/>
      <c r="F23" s="39"/>
      <c r="G23" s="39"/>
      <c r="H23" s="39"/>
      <c r="I23" s="152" t="s">
        <v>26</v>
      </c>
      <c r="J23" s="134" t="str">
        <f>IF('Rekapitulace stavby'!AN19="","",'Rekapitulace stavby'!AN19)</f>
        <v/>
      </c>
      <c r="K23" s="39"/>
      <c r="L23" s="15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tr">
        <f>IF('Rekapitulace stavby'!E20="","",'Rekapitulace stavby'!E20)</f>
        <v xml:space="preserve"> </v>
      </c>
      <c r="F24" s="39"/>
      <c r="G24" s="39"/>
      <c r="H24" s="39"/>
      <c r="I24" s="152" t="s">
        <v>29</v>
      </c>
      <c r="J24" s="134" t="str">
        <f>IF('Rekapitulace stavby'!AN20="","",'Rekapitulace stavby'!AN20)</f>
        <v/>
      </c>
      <c r="K24" s="39"/>
      <c r="L24" s="15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9"/>
      <c r="J25" s="39"/>
      <c r="K25" s="39"/>
      <c r="L25" s="15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6" t="s">
        <v>39</v>
      </c>
      <c r="E26" s="39"/>
      <c r="F26" s="39"/>
      <c r="G26" s="39"/>
      <c r="H26" s="39"/>
      <c r="I26" s="149"/>
      <c r="J26" s="39"/>
      <c r="K26" s="39"/>
      <c r="L26" s="15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89.25" customHeight="1">
      <c r="A27" s="154"/>
      <c r="B27" s="155"/>
      <c r="C27" s="154"/>
      <c r="D27" s="154"/>
      <c r="E27" s="156" t="s">
        <v>40</v>
      </c>
      <c r="F27" s="156"/>
      <c r="G27" s="156"/>
      <c r="H27" s="156"/>
      <c r="I27" s="157"/>
      <c r="J27" s="154"/>
      <c r="K27" s="154"/>
      <c r="L27" s="158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9"/>
      <c r="J28" s="39"/>
      <c r="K28" s="39"/>
      <c r="L28" s="15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60"/>
      <c r="J29" s="159"/>
      <c r="K29" s="159"/>
      <c r="L29" s="15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1" t="s">
        <v>41</v>
      </c>
      <c r="E30" s="39"/>
      <c r="F30" s="39"/>
      <c r="G30" s="39"/>
      <c r="H30" s="39"/>
      <c r="I30" s="149"/>
      <c r="J30" s="162">
        <f>ROUND(J83, 2)</f>
        <v>0</v>
      </c>
      <c r="K30" s="39"/>
      <c r="L30" s="15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60"/>
      <c r="J31" s="159"/>
      <c r="K31" s="159"/>
      <c r="L31" s="150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3" t="s">
        <v>43</v>
      </c>
      <c r="G32" s="39"/>
      <c r="H32" s="39"/>
      <c r="I32" s="164" t="s">
        <v>42</v>
      </c>
      <c r="J32" s="163" t="s">
        <v>44</v>
      </c>
      <c r="K32" s="39"/>
      <c r="L32" s="15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8" t="s">
        <v>45</v>
      </c>
      <c r="E33" s="146" t="s">
        <v>46</v>
      </c>
      <c r="F33" s="165">
        <f>ROUND((SUM(BE83:BE100)),  2)</f>
        <v>0</v>
      </c>
      <c r="G33" s="39"/>
      <c r="H33" s="39"/>
      <c r="I33" s="166">
        <v>0.20999999999999999</v>
      </c>
      <c r="J33" s="165">
        <f>ROUND(((SUM(BE83:BE100))*I33),  2)</f>
        <v>0</v>
      </c>
      <c r="K33" s="39"/>
      <c r="L33" s="15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6" t="s">
        <v>47</v>
      </c>
      <c r="F34" s="165">
        <f>ROUND((SUM(BF83:BF100)),  2)</f>
        <v>0</v>
      </c>
      <c r="G34" s="39"/>
      <c r="H34" s="39"/>
      <c r="I34" s="166">
        <v>0.14999999999999999</v>
      </c>
      <c r="J34" s="165">
        <f>ROUND(((SUM(BF83:BF100))*I34),  2)</f>
        <v>0</v>
      </c>
      <c r="K34" s="39"/>
      <c r="L34" s="15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6" t="s">
        <v>48</v>
      </c>
      <c r="F35" s="165">
        <f>ROUND((SUM(BG83:BG100)),  2)</f>
        <v>0</v>
      </c>
      <c r="G35" s="39"/>
      <c r="H35" s="39"/>
      <c r="I35" s="166">
        <v>0.20999999999999999</v>
      </c>
      <c r="J35" s="165">
        <f>0</f>
        <v>0</v>
      </c>
      <c r="K35" s="39"/>
      <c r="L35" s="15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6" t="s">
        <v>49</v>
      </c>
      <c r="F36" s="165">
        <f>ROUND((SUM(BH83:BH100)),  2)</f>
        <v>0</v>
      </c>
      <c r="G36" s="39"/>
      <c r="H36" s="39"/>
      <c r="I36" s="166">
        <v>0.14999999999999999</v>
      </c>
      <c r="J36" s="165">
        <f>0</f>
        <v>0</v>
      </c>
      <c r="K36" s="39"/>
      <c r="L36" s="15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6" t="s">
        <v>50</v>
      </c>
      <c r="F37" s="165">
        <f>ROUND((SUM(BI83:BI100)),  2)</f>
        <v>0</v>
      </c>
      <c r="G37" s="39"/>
      <c r="H37" s="39"/>
      <c r="I37" s="166">
        <v>0</v>
      </c>
      <c r="J37" s="165">
        <f>0</f>
        <v>0</v>
      </c>
      <c r="K37" s="39"/>
      <c r="L37" s="15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9"/>
      <c r="J38" s="39"/>
      <c r="K38" s="39"/>
      <c r="L38" s="15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7"/>
      <c r="D39" s="168" t="s">
        <v>51</v>
      </c>
      <c r="E39" s="169"/>
      <c r="F39" s="169"/>
      <c r="G39" s="170" t="s">
        <v>52</v>
      </c>
      <c r="H39" s="171" t="s">
        <v>53</v>
      </c>
      <c r="I39" s="172"/>
      <c r="J39" s="173">
        <f>SUM(J30:J37)</f>
        <v>0</v>
      </c>
      <c r="K39" s="174"/>
      <c r="L39" s="15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75"/>
      <c r="C40" s="176"/>
      <c r="D40" s="176"/>
      <c r="E40" s="176"/>
      <c r="F40" s="176"/>
      <c r="G40" s="176"/>
      <c r="H40" s="176"/>
      <c r="I40" s="177"/>
      <c r="J40" s="176"/>
      <c r="K40" s="176"/>
      <c r="L40" s="15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78"/>
      <c r="C44" s="179"/>
      <c r="D44" s="179"/>
      <c r="E44" s="179"/>
      <c r="F44" s="179"/>
      <c r="G44" s="179"/>
      <c r="H44" s="179"/>
      <c r="I44" s="180"/>
      <c r="J44" s="179"/>
      <c r="K44" s="179"/>
      <c r="L44" s="150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120</v>
      </c>
      <c r="D45" s="41"/>
      <c r="E45" s="41"/>
      <c r="F45" s="41"/>
      <c r="G45" s="41"/>
      <c r="H45" s="41"/>
      <c r="I45" s="149"/>
      <c r="J45" s="41"/>
      <c r="K45" s="41"/>
      <c r="L45" s="150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149"/>
      <c r="J46" s="41"/>
      <c r="K46" s="41"/>
      <c r="L46" s="150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149"/>
      <c r="J47" s="41"/>
      <c r="K47" s="41"/>
      <c r="L47" s="150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81" t="str">
        <f>E7</f>
        <v>Ivanovice na Hané ON - oprava</v>
      </c>
      <c r="F48" s="33"/>
      <c r="G48" s="33"/>
      <c r="H48" s="33"/>
      <c r="I48" s="149"/>
      <c r="J48" s="41"/>
      <c r="K48" s="41"/>
      <c r="L48" s="150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114</v>
      </c>
      <c r="D49" s="41"/>
      <c r="E49" s="41"/>
      <c r="F49" s="41"/>
      <c r="G49" s="41"/>
      <c r="H49" s="41"/>
      <c r="I49" s="149"/>
      <c r="J49" s="41"/>
      <c r="K49" s="41"/>
      <c r="L49" s="150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VRN - Vedlejší rozpočtové náklady</v>
      </c>
      <c r="F50" s="41"/>
      <c r="G50" s="41"/>
      <c r="H50" s="41"/>
      <c r="I50" s="149"/>
      <c r="J50" s="41"/>
      <c r="K50" s="41"/>
      <c r="L50" s="150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149"/>
      <c r="J51" s="41"/>
      <c r="K51" s="41"/>
      <c r="L51" s="150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152" t="s">
        <v>23</v>
      </c>
      <c r="J52" s="73" t="str">
        <f>IF(J12="","",J12)</f>
        <v>4. 7. 2019</v>
      </c>
      <c r="K52" s="41"/>
      <c r="L52" s="150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149"/>
      <c r="J53" s="41"/>
      <c r="K53" s="41"/>
      <c r="L53" s="150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7.9" customHeight="1">
      <c r="A54" s="39"/>
      <c r="B54" s="40"/>
      <c r="C54" s="33" t="s">
        <v>25</v>
      </c>
      <c r="D54" s="41"/>
      <c r="E54" s="41"/>
      <c r="F54" s="28" t="str">
        <f>E15</f>
        <v>SŽDC, s.o., Dlážděná 1003/7, 11000 Praha-N.Město</v>
      </c>
      <c r="G54" s="41"/>
      <c r="H54" s="41"/>
      <c r="I54" s="152" t="s">
        <v>33</v>
      </c>
      <c r="J54" s="37" t="str">
        <f>E21</f>
        <v xml:space="preserve"> DSK PLAN s.r.o., Staňkova 41, Brno</v>
      </c>
      <c r="K54" s="41"/>
      <c r="L54" s="150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152" t="s">
        <v>38</v>
      </c>
      <c r="J55" s="37" t="str">
        <f>E24</f>
        <v xml:space="preserve"> </v>
      </c>
      <c r="K55" s="41"/>
      <c r="L55" s="150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149"/>
      <c r="J56" s="41"/>
      <c r="K56" s="41"/>
      <c r="L56" s="150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83" t="s">
        <v>121</v>
      </c>
      <c r="D57" s="184"/>
      <c r="E57" s="184"/>
      <c r="F57" s="184"/>
      <c r="G57" s="184"/>
      <c r="H57" s="184"/>
      <c r="I57" s="185"/>
      <c r="J57" s="186" t="s">
        <v>122</v>
      </c>
      <c r="K57" s="184"/>
      <c r="L57" s="150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149"/>
      <c r="J58" s="41"/>
      <c r="K58" s="41"/>
      <c r="L58" s="150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87" t="s">
        <v>73</v>
      </c>
      <c r="D59" s="41"/>
      <c r="E59" s="41"/>
      <c r="F59" s="41"/>
      <c r="G59" s="41"/>
      <c r="H59" s="41"/>
      <c r="I59" s="149"/>
      <c r="J59" s="103">
        <f>J83</f>
        <v>0</v>
      </c>
      <c r="K59" s="41"/>
      <c r="L59" s="150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123</v>
      </c>
    </row>
    <row r="60" s="9" customFormat="1" ht="24.96" customHeight="1">
      <c r="A60" s="9"/>
      <c r="B60" s="188"/>
      <c r="C60" s="189"/>
      <c r="D60" s="190" t="s">
        <v>2806</v>
      </c>
      <c r="E60" s="191"/>
      <c r="F60" s="191"/>
      <c r="G60" s="191"/>
      <c r="H60" s="191"/>
      <c r="I60" s="192"/>
      <c r="J60" s="193">
        <f>J84</f>
        <v>0</v>
      </c>
      <c r="K60" s="189"/>
      <c r="L60" s="19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88"/>
      <c r="C61" s="189"/>
      <c r="D61" s="190" t="s">
        <v>2807</v>
      </c>
      <c r="E61" s="191"/>
      <c r="F61" s="191"/>
      <c r="G61" s="191"/>
      <c r="H61" s="191"/>
      <c r="I61" s="192"/>
      <c r="J61" s="193">
        <f>J85</f>
        <v>0</v>
      </c>
      <c r="K61" s="189"/>
      <c r="L61" s="194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88"/>
      <c r="C62" s="189"/>
      <c r="D62" s="190" t="s">
        <v>2808</v>
      </c>
      <c r="E62" s="191"/>
      <c r="F62" s="191"/>
      <c r="G62" s="191"/>
      <c r="H62" s="191"/>
      <c r="I62" s="192"/>
      <c r="J62" s="193">
        <f>J90</f>
        <v>0</v>
      </c>
      <c r="K62" s="189"/>
      <c r="L62" s="194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88"/>
      <c r="C63" s="189"/>
      <c r="D63" s="190" t="s">
        <v>2806</v>
      </c>
      <c r="E63" s="191"/>
      <c r="F63" s="191"/>
      <c r="G63" s="191"/>
      <c r="H63" s="191"/>
      <c r="I63" s="192"/>
      <c r="J63" s="193">
        <f>J99</f>
        <v>0</v>
      </c>
      <c r="K63" s="189"/>
      <c r="L63" s="194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149"/>
      <c r="J64" s="41"/>
      <c r="K64" s="41"/>
      <c r="L64" s="150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177"/>
      <c r="J65" s="61"/>
      <c r="K65" s="61"/>
      <c r="L65" s="15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180"/>
      <c r="J69" s="63"/>
      <c r="K69" s="63"/>
      <c r="L69" s="150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145</v>
      </c>
      <c r="D70" s="41"/>
      <c r="E70" s="41"/>
      <c r="F70" s="41"/>
      <c r="G70" s="41"/>
      <c r="H70" s="41"/>
      <c r="I70" s="149"/>
      <c r="J70" s="41"/>
      <c r="K70" s="41"/>
      <c r="L70" s="150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149"/>
      <c r="J71" s="41"/>
      <c r="K71" s="41"/>
      <c r="L71" s="150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149"/>
      <c r="J72" s="41"/>
      <c r="K72" s="41"/>
      <c r="L72" s="150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81" t="str">
        <f>E7</f>
        <v>Ivanovice na Hané ON - oprava</v>
      </c>
      <c r="F73" s="33"/>
      <c r="G73" s="33"/>
      <c r="H73" s="33"/>
      <c r="I73" s="149"/>
      <c r="J73" s="41"/>
      <c r="K73" s="41"/>
      <c r="L73" s="150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114</v>
      </c>
      <c r="D74" s="41"/>
      <c r="E74" s="41"/>
      <c r="F74" s="41"/>
      <c r="G74" s="41"/>
      <c r="H74" s="41"/>
      <c r="I74" s="149"/>
      <c r="J74" s="41"/>
      <c r="K74" s="41"/>
      <c r="L74" s="150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VRN - Vedlejší rozpočtové náklady</v>
      </c>
      <c r="F75" s="41"/>
      <c r="G75" s="41"/>
      <c r="H75" s="41"/>
      <c r="I75" s="149"/>
      <c r="J75" s="41"/>
      <c r="K75" s="41"/>
      <c r="L75" s="150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149"/>
      <c r="J76" s="41"/>
      <c r="K76" s="41"/>
      <c r="L76" s="15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21</v>
      </c>
      <c r="D77" s="41"/>
      <c r="E77" s="41"/>
      <c r="F77" s="28" t="str">
        <f>F12</f>
        <v xml:space="preserve"> </v>
      </c>
      <c r="G77" s="41"/>
      <c r="H77" s="41"/>
      <c r="I77" s="152" t="s">
        <v>23</v>
      </c>
      <c r="J77" s="73" t="str">
        <f>IF(J12="","",J12)</f>
        <v>4. 7. 2019</v>
      </c>
      <c r="K77" s="41"/>
      <c r="L77" s="15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149"/>
      <c r="J78" s="41"/>
      <c r="K78" s="41"/>
      <c r="L78" s="150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7.9" customHeight="1">
      <c r="A79" s="39"/>
      <c r="B79" s="40"/>
      <c r="C79" s="33" t="s">
        <v>25</v>
      </c>
      <c r="D79" s="41"/>
      <c r="E79" s="41"/>
      <c r="F79" s="28" t="str">
        <f>E15</f>
        <v>SŽDC, s.o., Dlážděná 1003/7, 11000 Praha-N.Město</v>
      </c>
      <c r="G79" s="41"/>
      <c r="H79" s="41"/>
      <c r="I79" s="152" t="s">
        <v>33</v>
      </c>
      <c r="J79" s="37" t="str">
        <f>E21</f>
        <v xml:space="preserve"> DSK PLAN s.r.o., Staňkova 41, Brno</v>
      </c>
      <c r="K79" s="41"/>
      <c r="L79" s="150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31</v>
      </c>
      <c r="D80" s="41"/>
      <c r="E80" s="41"/>
      <c r="F80" s="28" t="str">
        <f>IF(E18="","",E18)</f>
        <v>Vyplň údaj</v>
      </c>
      <c r="G80" s="41"/>
      <c r="H80" s="41"/>
      <c r="I80" s="152" t="s">
        <v>38</v>
      </c>
      <c r="J80" s="37" t="str">
        <f>E24</f>
        <v xml:space="preserve"> </v>
      </c>
      <c r="K80" s="41"/>
      <c r="L80" s="150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149"/>
      <c r="J81" s="41"/>
      <c r="K81" s="41"/>
      <c r="L81" s="15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201"/>
      <c r="B82" s="202"/>
      <c r="C82" s="203" t="s">
        <v>146</v>
      </c>
      <c r="D82" s="204" t="s">
        <v>60</v>
      </c>
      <c r="E82" s="204" t="s">
        <v>56</v>
      </c>
      <c r="F82" s="204" t="s">
        <v>57</v>
      </c>
      <c r="G82" s="204" t="s">
        <v>147</v>
      </c>
      <c r="H82" s="204" t="s">
        <v>148</v>
      </c>
      <c r="I82" s="205" t="s">
        <v>149</v>
      </c>
      <c r="J82" s="204" t="s">
        <v>122</v>
      </c>
      <c r="K82" s="206" t="s">
        <v>150</v>
      </c>
      <c r="L82" s="207"/>
      <c r="M82" s="93" t="s">
        <v>19</v>
      </c>
      <c r="N82" s="94" t="s">
        <v>45</v>
      </c>
      <c r="O82" s="94" t="s">
        <v>151</v>
      </c>
      <c r="P82" s="94" t="s">
        <v>152</v>
      </c>
      <c r="Q82" s="94" t="s">
        <v>153</v>
      </c>
      <c r="R82" s="94" t="s">
        <v>154</v>
      </c>
      <c r="S82" s="94" t="s">
        <v>155</v>
      </c>
      <c r="T82" s="95" t="s">
        <v>156</v>
      </c>
      <c r="U82" s="201"/>
      <c r="V82" s="201"/>
      <c r="W82" s="201"/>
      <c r="X82" s="201"/>
      <c r="Y82" s="201"/>
      <c r="Z82" s="201"/>
      <c r="AA82" s="201"/>
      <c r="AB82" s="201"/>
      <c r="AC82" s="201"/>
      <c r="AD82" s="201"/>
      <c r="AE82" s="201"/>
    </row>
    <row r="83" s="2" customFormat="1" ht="22.8" customHeight="1">
      <c r="A83" s="39"/>
      <c r="B83" s="40"/>
      <c r="C83" s="100" t="s">
        <v>157</v>
      </c>
      <c r="D83" s="41"/>
      <c r="E83" s="41"/>
      <c r="F83" s="41"/>
      <c r="G83" s="41"/>
      <c r="H83" s="41"/>
      <c r="I83" s="149"/>
      <c r="J83" s="208">
        <f>BK83</f>
        <v>0</v>
      </c>
      <c r="K83" s="41"/>
      <c r="L83" s="45"/>
      <c r="M83" s="96"/>
      <c r="N83" s="209"/>
      <c r="O83" s="97"/>
      <c r="P83" s="210">
        <f>P84+P85+P90+P99</f>
        <v>0</v>
      </c>
      <c r="Q83" s="97"/>
      <c r="R83" s="210">
        <f>R84+R85+R90+R99</f>
        <v>0</v>
      </c>
      <c r="S83" s="97"/>
      <c r="T83" s="211">
        <f>T84+T85+T90+T99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74</v>
      </c>
      <c r="AU83" s="18" t="s">
        <v>123</v>
      </c>
      <c r="BK83" s="212">
        <f>BK84+BK85+BK90+BK99</f>
        <v>0</v>
      </c>
    </row>
    <row r="84" s="12" customFormat="1" ht="25.92" customHeight="1">
      <c r="A84" s="12"/>
      <c r="B84" s="213"/>
      <c r="C84" s="214"/>
      <c r="D84" s="215" t="s">
        <v>74</v>
      </c>
      <c r="E84" s="216" t="s">
        <v>2809</v>
      </c>
      <c r="F84" s="216" t="s">
        <v>2810</v>
      </c>
      <c r="G84" s="214"/>
      <c r="H84" s="214"/>
      <c r="I84" s="217"/>
      <c r="J84" s="218">
        <f>BK84</f>
        <v>0</v>
      </c>
      <c r="K84" s="214"/>
      <c r="L84" s="219"/>
      <c r="M84" s="220"/>
      <c r="N84" s="221"/>
      <c r="O84" s="221"/>
      <c r="P84" s="222">
        <v>0</v>
      </c>
      <c r="Q84" s="221"/>
      <c r="R84" s="222">
        <v>0</v>
      </c>
      <c r="S84" s="221"/>
      <c r="T84" s="223"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24" t="s">
        <v>82</v>
      </c>
      <c r="AT84" s="225" t="s">
        <v>74</v>
      </c>
      <c r="AU84" s="225" t="s">
        <v>75</v>
      </c>
      <c r="AY84" s="224" t="s">
        <v>160</v>
      </c>
      <c r="BK84" s="226">
        <v>0</v>
      </c>
    </row>
    <row r="85" s="12" customFormat="1" ht="25.92" customHeight="1">
      <c r="A85" s="12"/>
      <c r="B85" s="213"/>
      <c r="C85" s="214"/>
      <c r="D85" s="215" t="s">
        <v>74</v>
      </c>
      <c r="E85" s="216" t="s">
        <v>2811</v>
      </c>
      <c r="F85" s="216" t="s">
        <v>2812</v>
      </c>
      <c r="G85" s="214"/>
      <c r="H85" s="214"/>
      <c r="I85" s="217"/>
      <c r="J85" s="218">
        <f>BK85</f>
        <v>0</v>
      </c>
      <c r="K85" s="214"/>
      <c r="L85" s="219"/>
      <c r="M85" s="220"/>
      <c r="N85" s="221"/>
      <c r="O85" s="221"/>
      <c r="P85" s="222">
        <f>SUM(P86:P89)</f>
        <v>0</v>
      </c>
      <c r="Q85" s="221"/>
      <c r="R85" s="222">
        <f>SUM(R86:R89)</f>
        <v>0</v>
      </c>
      <c r="S85" s="221"/>
      <c r="T85" s="223">
        <f>SUM(T86:T89)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24" t="s">
        <v>82</v>
      </c>
      <c r="AT85" s="225" t="s">
        <v>74</v>
      </c>
      <c r="AU85" s="225" t="s">
        <v>75</v>
      </c>
      <c r="AY85" s="224" t="s">
        <v>160</v>
      </c>
      <c r="BK85" s="226">
        <f>SUM(BK86:BK89)</f>
        <v>0</v>
      </c>
    </row>
    <row r="86" s="2" customFormat="1" ht="16.5" customHeight="1">
      <c r="A86" s="39"/>
      <c r="B86" s="40"/>
      <c r="C86" s="229" t="s">
        <v>82</v>
      </c>
      <c r="D86" s="229" t="s">
        <v>162</v>
      </c>
      <c r="E86" s="230" t="s">
        <v>2813</v>
      </c>
      <c r="F86" s="231" t="s">
        <v>2814</v>
      </c>
      <c r="G86" s="232" t="s">
        <v>2815</v>
      </c>
      <c r="H86" s="233">
        <v>1</v>
      </c>
      <c r="I86" s="234"/>
      <c r="J86" s="235">
        <f>ROUND(I86*H86,2)</f>
        <v>0</v>
      </c>
      <c r="K86" s="231" t="s">
        <v>166</v>
      </c>
      <c r="L86" s="45"/>
      <c r="M86" s="236" t="s">
        <v>19</v>
      </c>
      <c r="N86" s="237" t="s">
        <v>47</v>
      </c>
      <c r="O86" s="85"/>
      <c r="P86" s="238">
        <f>O86*H86</f>
        <v>0</v>
      </c>
      <c r="Q86" s="238">
        <v>0</v>
      </c>
      <c r="R86" s="238">
        <f>Q86*H86</f>
        <v>0</v>
      </c>
      <c r="S86" s="238">
        <v>0</v>
      </c>
      <c r="T86" s="239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40" t="s">
        <v>167</v>
      </c>
      <c r="AT86" s="240" t="s">
        <v>162</v>
      </c>
      <c r="AU86" s="240" t="s">
        <v>82</v>
      </c>
      <c r="AY86" s="18" t="s">
        <v>160</v>
      </c>
      <c r="BE86" s="241">
        <f>IF(N86="základní",J86,0)</f>
        <v>0</v>
      </c>
      <c r="BF86" s="241">
        <f>IF(N86="snížená",J86,0)</f>
        <v>0</v>
      </c>
      <c r="BG86" s="241">
        <f>IF(N86="zákl. přenesená",J86,0)</f>
        <v>0</v>
      </c>
      <c r="BH86" s="241">
        <f>IF(N86="sníž. přenesená",J86,0)</f>
        <v>0</v>
      </c>
      <c r="BI86" s="241">
        <f>IF(N86="nulová",J86,0)</f>
        <v>0</v>
      </c>
      <c r="BJ86" s="18" t="s">
        <v>84</v>
      </c>
      <c r="BK86" s="241">
        <f>ROUND(I86*H86,2)</f>
        <v>0</v>
      </c>
      <c r="BL86" s="18" t="s">
        <v>167</v>
      </c>
      <c r="BM86" s="240" t="s">
        <v>2816</v>
      </c>
    </row>
    <row r="87" s="2" customFormat="1" ht="16.5" customHeight="1">
      <c r="A87" s="39"/>
      <c r="B87" s="40"/>
      <c r="C87" s="229" t="s">
        <v>84</v>
      </c>
      <c r="D87" s="229" t="s">
        <v>162</v>
      </c>
      <c r="E87" s="230" t="s">
        <v>2817</v>
      </c>
      <c r="F87" s="231" t="s">
        <v>2818</v>
      </c>
      <c r="G87" s="232" t="s">
        <v>2815</v>
      </c>
      <c r="H87" s="233">
        <v>1</v>
      </c>
      <c r="I87" s="234"/>
      <c r="J87" s="235">
        <f>ROUND(I87*H87,2)</f>
        <v>0</v>
      </c>
      <c r="K87" s="231" t="s">
        <v>166</v>
      </c>
      <c r="L87" s="45"/>
      <c r="M87" s="236" t="s">
        <v>19</v>
      </c>
      <c r="N87" s="237" t="s">
        <v>47</v>
      </c>
      <c r="O87" s="85"/>
      <c r="P87" s="238">
        <f>O87*H87</f>
        <v>0</v>
      </c>
      <c r="Q87" s="238">
        <v>0</v>
      </c>
      <c r="R87" s="238">
        <f>Q87*H87</f>
        <v>0</v>
      </c>
      <c r="S87" s="238">
        <v>0</v>
      </c>
      <c r="T87" s="239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40" t="s">
        <v>167</v>
      </c>
      <c r="AT87" s="240" t="s">
        <v>162</v>
      </c>
      <c r="AU87" s="240" t="s">
        <v>82</v>
      </c>
      <c r="AY87" s="18" t="s">
        <v>160</v>
      </c>
      <c r="BE87" s="241">
        <f>IF(N87="základní",J87,0)</f>
        <v>0</v>
      </c>
      <c r="BF87" s="241">
        <f>IF(N87="snížená",J87,0)</f>
        <v>0</v>
      </c>
      <c r="BG87" s="241">
        <f>IF(N87="zákl. přenesená",J87,0)</f>
        <v>0</v>
      </c>
      <c r="BH87" s="241">
        <f>IF(N87="sníž. přenesená",J87,0)</f>
        <v>0</v>
      </c>
      <c r="BI87" s="241">
        <f>IF(N87="nulová",J87,0)</f>
        <v>0</v>
      </c>
      <c r="BJ87" s="18" t="s">
        <v>84</v>
      </c>
      <c r="BK87" s="241">
        <f>ROUND(I87*H87,2)</f>
        <v>0</v>
      </c>
      <c r="BL87" s="18" t="s">
        <v>167</v>
      </c>
      <c r="BM87" s="240" t="s">
        <v>2819</v>
      </c>
    </row>
    <row r="88" s="2" customFormat="1" ht="16.5" customHeight="1">
      <c r="A88" s="39"/>
      <c r="B88" s="40"/>
      <c r="C88" s="229" t="s">
        <v>92</v>
      </c>
      <c r="D88" s="229" t="s">
        <v>162</v>
      </c>
      <c r="E88" s="230" t="s">
        <v>2820</v>
      </c>
      <c r="F88" s="231" t="s">
        <v>2821</v>
      </c>
      <c r="G88" s="232" t="s">
        <v>2815</v>
      </c>
      <c r="H88" s="233">
        <v>1</v>
      </c>
      <c r="I88" s="234"/>
      <c r="J88" s="235">
        <f>ROUND(I88*H88,2)</f>
        <v>0</v>
      </c>
      <c r="K88" s="231" t="s">
        <v>166</v>
      </c>
      <c r="L88" s="45"/>
      <c r="M88" s="236" t="s">
        <v>19</v>
      </c>
      <c r="N88" s="237" t="s">
        <v>47</v>
      </c>
      <c r="O88" s="85"/>
      <c r="P88" s="238">
        <f>O88*H88</f>
        <v>0</v>
      </c>
      <c r="Q88" s="238">
        <v>0</v>
      </c>
      <c r="R88" s="238">
        <f>Q88*H88</f>
        <v>0</v>
      </c>
      <c r="S88" s="238">
        <v>0</v>
      </c>
      <c r="T88" s="239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40" t="s">
        <v>167</v>
      </c>
      <c r="AT88" s="240" t="s">
        <v>162</v>
      </c>
      <c r="AU88" s="240" t="s">
        <v>82</v>
      </c>
      <c r="AY88" s="18" t="s">
        <v>160</v>
      </c>
      <c r="BE88" s="241">
        <f>IF(N88="základní",J88,0)</f>
        <v>0</v>
      </c>
      <c r="BF88" s="241">
        <f>IF(N88="snížená",J88,0)</f>
        <v>0</v>
      </c>
      <c r="BG88" s="241">
        <f>IF(N88="zákl. přenesená",J88,0)</f>
        <v>0</v>
      </c>
      <c r="BH88" s="241">
        <f>IF(N88="sníž. přenesená",J88,0)</f>
        <v>0</v>
      </c>
      <c r="BI88" s="241">
        <f>IF(N88="nulová",J88,0)</f>
        <v>0</v>
      </c>
      <c r="BJ88" s="18" t="s">
        <v>84</v>
      </c>
      <c r="BK88" s="241">
        <f>ROUND(I88*H88,2)</f>
        <v>0</v>
      </c>
      <c r="BL88" s="18" t="s">
        <v>167</v>
      </c>
      <c r="BM88" s="240" t="s">
        <v>2822</v>
      </c>
    </row>
    <row r="89" s="2" customFormat="1" ht="16.5" customHeight="1">
      <c r="A89" s="39"/>
      <c r="B89" s="40"/>
      <c r="C89" s="229" t="s">
        <v>167</v>
      </c>
      <c r="D89" s="229" t="s">
        <v>162</v>
      </c>
      <c r="E89" s="230" t="s">
        <v>2823</v>
      </c>
      <c r="F89" s="231" t="s">
        <v>2824</v>
      </c>
      <c r="G89" s="232" t="s">
        <v>2815</v>
      </c>
      <c r="H89" s="233">
        <v>1</v>
      </c>
      <c r="I89" s="234"/>
      <c r="J89" s="235">
        <f>ROUND(I89*H89,2)</f>
        <v>0</v>
      </c>
      <c r="K89" s="231" t="s">
        <v>166</v>
      </c>
      <c r="L89" s="45"/>
      <c r="M89" s="236" t="s">
        <v>19</v>
      </c>
      <c r="N89" s="237" t="s">
        <v>47</v>
      </c>
      <c r="O89" s="85"/>
      <c r="P89" s="238">
        <f>O89*H89</f>
        <v>0</v>
      </c>
      <c r="Q89" s="238">
        <v>0</v>
      </c>
      <c r="R89" s="238">
        <f>Q89*H89</f>
        <v>0</v>
      </c>
      <c r="S89" s="238">
        <v>0</v>
      </c>
      <c r="T89" s="239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40" t="s">
        <v>2825</v>
      </c>
      <c r="AT89" s="240" t="s">
        <v>162</v>
      </c>
      <c r="AU89" s="240" t="s">
        <v>82</v>
      </c>
      <c r="AY89" s="18" t="s">
        <v>160</v>
      </c>
      <c r="BE89" s="241">
        <f>IF(N89="základní",J89,0)</f>
        <v>0</v>
      </c>
      <c r="BF89" s="241">
        <f>IF(N89="snížená",J89,0)</f>
        <v>0</v>
      </c>
      <c r="BG89" s="241">
        <f>IF(N89="zákl. přenesená",J89,0)</f>
        <v>0</v>
      </c>
      <c r="BH89" s="241">
        <f>IF(N89="sníž. přenesená",J89,0)</f>
        <v>0</v>
      </c>
      <c r="BI89" s="241">
        <f>IF(N89="nulová",J89,0)</f>
        <v>0</v>
      </c>
      <c r="BJ89" s="18" t="s">
        <v>84</v>
      </c>
      <c r="BK89" s="241">
        <f>ROUND(I89*H89,2)</f>
        <v>0</v>
      </c>
      <c r="BL89" s="18" t="s">
        <v>2825</v>
      </c>
      <c r="BM89" s="240" t="s">
        <v>2826</v>
      </c>
    </row>
    <row r="90" s="12" customFormat="1" ht="25.92" customHeight="1">
      <c r="A90" s="12"/>
      <c r="B90" s="213"/>
      <c r="C90" s="214"/>
      <c r="D90" s="215" t="s">
        <v>74</v>
      </c>
      <c r="E90" s="216" t="s">
        <v>2827</v>
      </c>
      <c r="F90" s="216" t="s">
        <v>2828</v>
      </c>
      <c r="G90" s="214"/>
      <c r="H90" s="214"/>
      <c r="I90" s="217"/>
      <c r="J90" s="218">
        <f>BK90</f>
        <v>0</v>
      </c>
      <c r="K90" s="214"/>
      <c r="L90" s="219"/>
      <c r="M90" s="220"/>
      <c r="N90" s="221"/>
      <c r="O90" s="221"/>
      <c r="P90" s="222">
        <f>SUM(P91:P98)</f>
        <v>0</v>
      </c>
      <c r="Q90" s="221"/>
      <c r="R90" s="222">
        <f>SUM(R91:R98)</f>
        <v>0</v>
      </c>
      <c r="S90" s="221"/>
      <c r="T90" s="223">
        <f>SUM(T91:T98)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24" t="s">
        <v>82</v>
      </c>
      <c r="AT90" s="225" t="s">
        <v>74</v>
      </c>
      <c r="AU90" s="225" t="s">
        <v>75</v>
      </c>
      <c r="AY90" s="224" t="s">
        <v>160</v>
      </c>
      <c r="BK90" s="226">
        <f>SUM(BK91:BK98)</f>
        <v>0</v>
      </c>
    </row>
    <row r="91" s="2" customFormat="1" ht="16.5" customHeight="1">
      <c r="A91" s="39"/>
      <c r="B91" s="40"/>
      <c r="C91" s="229" t="s">
        <v>181</v>
      </c>
      <c r="D91" s="229" t="s">
        <v>162</v>
      </c>
      <c r="E91" s="230" t="s">
        <v>2829</v>
      </c>
      <c r="F91" s="231" t="s">
        <v>2828</v>
      </c>
      <c r="G91" s="232" t="s">
        <v>2815</v>
      </c>
      <c r="H91" s="233">
        <v>1</v>
      </c>
      <c r="I91" s="234"/>
      <c r="J91" s="235">
        <f>ROUND(I91*H91,2)</f>
        <v>0</v>
      </c>
      <c r="K91" s="231" t="s">
        <v>166</v>
      </c>
      <c r="L91" s="45"/>
      <c r="M91" s="236" t="s">
        <v>19</v>
      </c>
      <c r="N91" s="237" t="s">
        <v>47</v>
      </c>
      <c r="O91" s="85"/>
      <c r="P91" s="238">
        <f>O91*H91</f>
        <v>0</v>
      </c>
      <c r="Q91" s="238">
        <v>0</v>
      </c>
      <c r="R91" s="238">
        <f>Q91*H91</f>
        <v>0</v>
      </c>
      <c r="S91" s="238">
        <v>0</v>
      </c>
      <c r="T91" s="239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40" t="s">
        <v>2825</v>
      </c>
      <c r="AT91" s="240" t="s">
        <v>162</v>
      </c>
      <c r="AU91" s="240" t="s">
        <v>82</v>
      </c>
      <c r="AY91" s="18" t="s">
        <v>160</v>
      </c>
      <c r="BE91" s="241">
        <f>IF(N91="základní",J91,0)</f>
        <v>0</v>
      </c>
      <c r="BF91" s="241">
        <f>IF(N91="snížená",J91,0)</f>
        <v>0</v>
      </c>
      <c r="BG91" s="241">
        <f>IF(N91="zákl. přenesená",J91,0)</f>
        <v>0</v>
      </c>
      <c r="BH91" s="241">
        <f>IF(N91="sníž. přenesená",J91,0)</f>
        <v>0</v>
      </c>
      <c r="BI91" s="241">
        <f>IF(N91="nulová",J91,0)</f>
        <v>0</v>
      </c>
      <c r="BJ91" s="18" t="s">
        <v>84</v>
      </c>
      <c r="BK91" s="241">
        <f>ROUND(I91*H91,2)</f>
        <v>0</v>
      </c>
      <c r="BL91" s="18" t="s">
        <v>2825</v>
      </c>
      <c r="BM91" s="240" t="s">
        <v>2830</v>
      </c>
    </row>
    <row r="92" s="2" customFormat="1" ht="16.5" customHeight="1">
      <c r="A92" s="39"/>
      <c r="B92" s="40"/>
      <c r="C92" s="229" t="s">
        <v>186</v>
      </c>
      <c r="D92" s="229" t="s">
        <v>162</v>
      </c>
      <c r="E92" s="230" t="s">
        <v>2831</v>
      </c>
      <c r="F92" s="231" t="s">
        <v>2832</v>
      </c>
      <c r="G92" s="232" t="s">
        <v>2815</v>
      </c>
      <c r="H92" s="233">
        <v>1</v>
      </c>
      <c r="I92" s="234"/>
      <c r="J92" s="235">
        <f>ROUND(I92*H92,2)</f>
        <v>0</v>
      </c>
      <c r="K92" s="231" t="s">
        <v>166</v>
      </c>
      <c r="L92" s="45"/>
      <c r="M92" s="236" t="s">
        <v>19</v>
      </c>
      <c r="N92" s="237" t="s">
        <v>47</v>
      </c>
      <c r="O92" s="85"/>
      <c r="P92" s="238">
        <f>O92*H92</f>
        <v>0</v>
      </c>
      <c r="Q92" s="238">
        <v>0</v>
      </c>
      <c r="R92" s="238">
        <f>Q92*H92</f>
        <v>0</v>
      </c>
      <c r="S92" s="238">
        <v>0</v>
      </c>
      <c r="T92" s="239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40" t="s">
        <v>167</v>
      </c>
      <c r="AT92" s="240" t="s">
        <v>162</v>
      </c>
      <c r="AU92" s="240" t="s">
        <v>82</v>
      </c>
      <c r="AY92" s="18" t="s">
        <v>160</v>
      </c>
      <c r="BE92" s="241">
        <f>IF(N92="základní",J92,0)</f>
        <v>0</v>
      </c>
      <c r="BF92" s="241">
        <f>IF(N92="snížená",J92,0)</f>
        <v>0</v>
      </c>
      <c r="BG92" s="241">
        <f>IF(N92="zákl. přenesená",J92,0)</f>
        <v>0</v>
      </c>
      <c r="BH92" s="241">
        <f>IF(N92="sníž. přenesená",J92,0)</f>
        <v>0</v>
      </c>
      <c r="BI92" s="241">
        <f>IF(N92="nulová",J92,0)</f>
        <v>0</v>
      </c>
      <c r="BJ92" s="18" t="s">
        <v>84</v>
      </c>
      <c r="BK92" s="241">
        <f>ROUND(I92*H92,2)</f>
        <v>0</v>
      </c>
      <c r="BL92" s="18" t="s">
        <v>167</v>
      </c>
      <c r="BM92" s="240" t="s">
        <v>2833</v>
      </c>
    </row>
    <row r="93" s="2" customFormat="1" ht="16.5" customHeight="1">
      <c r="A93" s="39"/>
      <c r="B93" s="40"/>
      <c r="C93" s="229" t="s">
        <v>190</v>
      </c>
      <c r="D93" s="229" t="s">
        <v>162</v>
      </c>
      <c r="E93" s="230" t="s">
        <v>2834</v>
      </c>
      <c r="F93" s="231" t="s">
        <v>2835</v>
      </c>
      <c r="G93" s="232" t="s">
        <v>2815</v>
      </c>
      <c r="H93" s="233">
        <v>1</v>
      </c>
      <c r="I93" s="234"/>
      <c r="J93" s="235">
        <f>ROUND(I93*H93,2)</f>
        <v>0</v>
      </c>
      <c r="K93" s="231" t="s">
        <v>166</v>
      </c>
      <c r="L93" s="45"/>
      <c r="M93" s="236" t="s">
        <v>19</v>
      </c>
      <c r="N93" s="237" t="s">
        <v>47</v>
      </c>
      <c r="O93" s="85"/>
      <c r="P93" s="238">
        <f>O93*H93</f>
        <v>0</v>
      </c>
      <c r="Q93" s="238">
        <v>0</v>
      </c>
      <c r="R93" s="238">
        <f>Q93*H93</f>
        <v>0</v>
      </c>
      <c r="S93" s="238">
        <v>0</v>
      </c>
      <c r="T93" s="239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40" t="s">
        <v>167</v>
      </c>
      <c r="AT93" s="240" t="s">
        <v>162</v>
      </c>
      <c r="AU93" s="240" t="s">
        <v>82</v>
      </c>
      <c r="AY93" s="18" t="s">
        <v>160</v>
      </c>
      <c r="BE93" s="241">
        <f>IF(N93="základní",J93,0)</f>
        <v>0</v>
      </c>
      <c r="BF93" s="241">
        <f>IF(N93="snížená",J93,0)</f>
        <v>0</v>
      </c>
      <c r="BG93" s="241">
        <f>IF(N93="zákl. přenesená",J93,0)</f>
        <v>0</v>
      </c>
      <c r="BH93" s="241">
        <f>IF(N93="sníž. přenesená",J93,0)</f>
        <v>0</v>
      </c>
      <c r="BI93" s="241">
        <f>IF(N93="nulová",J93,0)</f>
        <v>0</v>
      </c>
      <c r="BJ93" s="18" t="s">
        <v>84</v>
      </c>
      <c r="BK93" s="241">
        <f>ROUND(I93*H93,2)</f>
        <v>0</v>
      </c>
      <c r="BL93" s="18" t="s">
        <v>167</v>
      </c>
      <c r="BM93" s="240" t="s">
        <v>2836</v>
      </c>
    </row>
    <row r="94" s="2" customFormat="1" ht="16.5" customHeight="1">
      <c r="A94" s="39"/>
      <c r="B94" s="40"/>
      <c r="C94" s="229" t="s">
        <v>194</v>
      </c>
      <c r="D94" s="229" t="s">
        <v>162</v>
      </c>
      <c r="E94" s="230" t="s">
        <v>2837</v>
      </c>
      <c r="F94" s="231" t="s">
        <v>2838</v>
      </c>
      <c r="G94" s="232" t="s">
        <v>2815</v>
      </c>
      <c r="H94" s="233">
        <v>1</v>
      </c>
      <c r="I94" s="234"/>
      <c r="J94" s="235">
        <f>ROUND(I94*H94,2)</f>
        <v>0</v>
      </c>
      <c r="K94" s="231" t="s">
        <v>166</v>
      </c>
      <c r="L94" s="45"/>
      <c r="M94" s="236" t="s">
        <v>19</v>
      </c>
      <c r="N94" s="237" t="s">
        <v>47</v>
      </c>
      <c r="O94" s="85"/>
      <c r="P94" s="238">
        <f>O94*H94</f>
        <v>0</v>
      </c>
      <c r="Q94" s="238">
        <v>0</v>
      </c>
      <c r="R94" s="238">
        <f>Q94*H94</f>
        <v>0</v>
      </c>
      <c r="S94" s="238">
        <v>0</v>
      </c>
      <c r="T94" s="239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40" t="s">
        <v>167</v>
      </c>
      <c r="AT94" s="240" t="s">
        <v>162</v>
      </c>
      <c r="AU94" s="240" t="s">
        <v>82</v>
      </c>
      <c r="AY94" s="18" t="s">
        <v>160</v>
      </c>
      <c r="BE94" s="241">
        <f>IF(N94="základní",J94,0)</f>
        <v>0</v>
      </c>
      <c r="BF94" s="241">
        <f>IF(N94="snížená",J94,0)</f>
        <v>0</v>
      </c>
      <c r="BG94" s="241">
        <f>IF(N94="zákl. přenesená",J94,0)</f>
        <v>0</v>
      </c>
      <c r="BH94" s="241">
        <f>IF(N94="sníž. přenesená",J94,0)</f>
        <v>0</v>
      </c>
      <c r="BI94" s="241">
        <f>IF(N94="nulová",J94,0)</f>
        <v>0</v>
      </c>
      <c r="BJ94" s="18" t="s">
        <v>84</v>
      </c>
      <c r="BK94" s="241">
        <f>ROUND(I94*H94,2)</f>
        <v>0</v>
      </c>
      <c r="BL94" s="18" t="s">
        <v>167</v>
      </c>
      <c r="BM94" s="240" t="s">
        <v>2839</v>
      </c>
    </row>
    <row r="95" s="2" customFormat="1" ht="24" customHeight="1">
      <c r="A95" s="39"/>
      <c r="B95" s="40"/>
      <c r="C95" s="229" t="s">
        <v>200</v>
      </c>
      <c r="D95" s="229" t="s">
        <v>162</v>
      </c>
      <c r="E95" s="230" t="s">
        <v>2840</v>
      </c>
      <c r="F95" s="231" t="s">
        <v>2841</v>
      </c>
      <c r="G95" s="232" t="s">
        <v>2815</v>
      </c>
      <c r="H95" s="233">
        <v>1</v>
      </c>
      <c r="I95" s="234"/>
      <c r="J95" s="235">
        <f>ROUND(I95*H95,2)</f>
        <v>0</v>
      </c>
      <c r="K95" s="231" t="s">
        <v>166</v>
      </c>
      <c r="L95" s="45"/>
      <c r="M95" s="236" t="s">
        <v>19</v>
      </c>
      <c r="N95" s="237" t="s">
        <v>47</v>
      </c>
      <c r="O95" s="85"/>
      <c r="P95" s="238">
        <f>O95*H95</f>
        <v>0</v>
      </c>
      <c r="Q95" s="238">
        <v>0</v>
      </c>
      <c r="R95" s="238">
        <f>Q95*H95</f>
        <v>0</v>
      </c>
      <c r="S95" s="238">
        <v>0</v>
      </c>
      <c r="T95" s="239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40" t="s">
        <v>167</v>
      </c>
      <c r="AT95" s="240" t="s">
        <v>162</v>
      </c>
      <c r="AU95" s="240" t="s">
        <v>82</v>
      </c>
      <c r="AY95" s="18" t="s">
        <v>160</v>
      </c>
      <c r="BE95" s="241">
        <f>IF(N95="základní",J95,0)</f>
        <v>0</v>
      </c>
      <c r="BF95" s="241">
        <f>IF(N95="snížená",J95,0)</f>
        <v>0</v>
      </c>
      <c r="BG95" s="241">
        <f>IF(N95="zákl. přenesená",J95,0)</f>
        <v>0</v>
      </c>
      <c r="BH95" s="241">
        <f>IF(N95="sníž. přenesená",J95,0)</f>
        <v>0</v>
      </c>
      <c r="BI95" s="241">
        <f>IF(N95="nulová",J95,0)</f>
        <v>0</v>
      </c>
      <c r="BJ95" s="18" t="s">
        <v>84</v>
      </c>
      <c r="BK95" s="241">
        <f>ROUND(I95*H95,2)</f>
        <v>0</v>
      </c>
      <c r="BL95" s="18" t="s">
        <v>167</v>
      </c>
      <c r="BM95" s="240" t="s">
        <v>2842</v>
      </c>
    </row>
    <row r="96" s="2" customFormat="1" ht="16.5" customHeight="1">
      <c r="A96" s="39"/>
      <c r="B96" s="40"/>
      <c r="C96" s="229" t="s">
        <v>205</v>
      </c>
      <c r="D96" s="229" t="s">
        <v>162</v>
      </c>
      <c r="E96" s="230" t="s">
        <v>2843</v>
      </c>
      <c r="F96" s="231" t="s">
        <v>2844</v>
      </c>
      <c r="G96" s="232" t="s">
        <v>2815</v>
      </c>
      <c r="H96" s="233">
        <v>1</v>
      </c>
      <c r="I96" s="234"/>
      <c r="J96" s="235">
        <f>ROUND(I96*H96,2)</f>
        <v>0</v>
      </c>
      <c r="K96" s="231" t="s">
        <v>166</v>
      </c>
      <c r="L96" s="45"/>
      <c r="M96" s="236" t="s">
        <v>19</v>
      </c>
      <c r="N96" s="237" t="s">
        <v>47</v>
      </c>
      <c r="O96" s="85"/>
      <c r="P96" s="238">
        <f>O96*H96</f>
        <v>0</v>
      </c>
      <c r="Q96" s="238">
        <v>0</v>
      </c>
      <c r="R96" s="238">
        <f>Q96*H96</f>
        <v>0</v>
      </c>
      <c r="S96" s="238">
        <v>0</v>
      </c>
      <c r="T96" s="239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40" t="s">
        <v>167</v>
      </c>
      <c r="AT96" s="240" t="s">
        <v>162</v>
      </c>
      <c r="AU96" s="240" t="s">
        <v>82</v>
      </c>
      <c r="AY96" s="18" t="s">
        <v>160</v>
      </c>
      <c r="BE96" s="241">
        <f>IF(N96="základní",J96,0)</f>
        <v>0</v>
      </c>
      <c r="BF96" s="241">
        <f>IF(N96="snížená",J96,0)</f>
        <v>0</v>
      </c>
      <c r="BG96" s="241">
        <f>IF(N96="zákl. přenesená",J96,0)</f>
        <v>0</v>
      </c>
      <c r="BH96" s="241">
        <f>IF(N96="sníž. přenesená",J96,0)</f>
        <v>0</v>
      </c>
      <c r="BI96" s="241">
        <f>IF(N96="nulová",J96,0)</f>
        <v>0</v>
      </c>
      <c r="BJ96" s="18" t="s">
        <v>84</v>
      </c>
      <c r="BK96" s="241">
        <f>ROUND(I96*H96,2)</f>
        <v>0</v>
      </c>
      <c r="BL96" s="18" t="s">
        <v>167</v>
      </c>
      <c r="BM96" s="240" t="s">
        <v>2845</v>
      </c>
    </row>
    <row r="97" s="2" customFormat="1" ht="16.5" customHeight="1">
      <c r="A97" s="39"/>
      <c r="B97" s="40"/>
      <c r="C97" s="229" t="s">
        <v>212</v>
      </c>
      <c r="D97" s="229" t="s">
        <v>162</v>
      </c>
      <c r="E97" s="230" t="s">
        <v>2846</v>
      </c>
      <c r="F97" s="231" t="s">
        <v>2847</v>
      </c>
      <c r="G97" s="232" t="s">
        <v>2815</v>
      </c>
      <c r="H97" s="233">
        <v>1</v>
      </c>
      <c r="I97" s="234"/>
      <c r="J97" s="235">
        <f>ROUND(I97*H97,2)</f>
        <v>0</v>
      </c>
      <c r="K97" s="231" t="s">
        <v>166</v>
      </c>
      <c r="L97" s="45"/>
      <c r="M97" s="236" t="s">
        <v>19</v>
      </c>
      <c r="N97" s="237" t="s">
        <v>47</v>
      </c>
      <c r="O97" s="85"/>
      <c r="P97" s="238">
        <f>O97*H97</f>
        <v>0</v>
      </c>
      <c r="Q97" s="238">
        <v>0</v>
      </c>
      <c r="R97" s="238">
        <f>Q97*H97</f>
        <v>0</v>
      </c>
      <c r="S97" s="238">
        <v>0</v>
      </c>
      <c r="T97" s="239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40" t="s">
        <v>2825</v>
      </c>
      <c r="AT97" s="240" t="s">
        <v>162</v>
      </c>
      <c r="AU97" s="240" t="s">
        <v>82</v>
      </c>
      <c r="AY97" s="18" t="s">
        <v>160</v>
      </c>
      <c r="BE97" s="241">
        <f>IF(N97="základní",J97,0)</f>
        <v>0</v>
      </c>
      <c r="BF97" s="241">
        <f>IF(N97="snížená",J97,0)</f>
        <v>0</v>
      </c>
      <c r="BG97" s="241">
        <f>IF(N97="zákl. přenesená",J97,0)</f>
        <v>0</v>
      </c>
      <c r="BH97" s="241">
        <f>IF(N97="sníž. přenesená",J97,0)</f>
        <v>0</v>
      </c>
      <c r="BI97" s="241">
        <f>IF(N97="nulová",J97,0)</f>
        <v>0</v>
      </c>
      <c r="BJ97" s="18" t="s">
        <v>84</v>
      </c>
      <c r="BK97" s="241">
        <f>ROUND(I97*H97,2)</f>
        <v>0</v>
      </c>
      <c r="BL97" s="18" t="s">
        <v>2825</v>
      </c>
      <c r="BM97" s="240" t="s">
        <v>2848</v>
      </c>
    </row>
    <row r="98" s="2" customFormat="1" ht="16.5" customHeight="1">
      <c r="A98" s="39"/>
      <c r="B98" s="40"/>
      <c r="C98" s="229" t="s">
        <v>219</v>
      </c>
      <c r="D98" s="229" t="s">
        <v>162</v>
      </c>
      <c r="E98" s="230" t="s">
        <v>2849</v>
      </c>
      <c r="F98" s="231" t="s">
        <v>2850</v>
      </c>
      <c r="G98" s="232" t="s">
        <v>2815</v>
      </c>
      <c r="H98" s="233">
        <v>1</v>
      </c>
      <c r="I98" s="234"/>
      <c r="J98" s="235">
        <f>ROUND(I98*H98,2)</f>
        <v>0</v>
      </c>
      <c r="K98" s="231" t="s">
        <v>166</v>
      </c>
      <c r="L98" s="45"/>
      <c r="M98" s="236" t="s">
        <v>19</v>
      </c>
      <c r="N98" s="237" t="s">
        <v>47</v>
      </c>
      <c r="O98" s="85"/>
      <c r="P98" s="238">
        <f>O98*H98</f>
        <v>0</v>
      </c>
      <c r="Q98" s="238">
        <v>0</v>
      </c>
      <c r="R98" s="238">
        <f>Q98*H98</f>
        <v>0</v>
      </c>
      <c r="S98" s="238">
        <v>0</v>
      </c>
      <c r="T98" s="239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40" t="s">
        <v>167</v>
      </c>
      <c r="AT98" s="240" t="s">
        <v>162</v>
      </c>
      <c r="AU98" s="240" t="s">
        <v>82</v>
      </c>
      <c r="AY98" s="18" t="s">
        <v>160</v>
      </c>
      <c r="BE98" s="241">
        <f>IF(N98="základní",J98,0)</f>
        <v>0</v>
      </c>
      <c r="BF98" s="241">
        <f>IF(N98="snížená",J98,0)</f>
        <v>0</v>
      </c>
      <c r="BG98" s="241">
        <f>IF(N98="zákl. přenesená",J98,0)</f>
        <v>0</v>
      </c>
      <c r="BH98" s="241">
        <f>IF(N98="sníž. přenesená",J98,0)</f>
        <v>0</v>
      </c>
      <c r="BI98" s="241">
        <f>IF(N98="nulová",J98,0)</f>
        <v>0</v>
      </c>
      <c r="BJ98" s="18" t="s">
        <v>84</v>
      </c>
      <c r="BK98" s="241">
        <f>ROUND(I98*H98,2)</f>
        <v>0</v>
      </c>
      <c r="BL98" s="18" t="s">
        <v>167</v>
      </c>
      <c r="BM98" s="240" t="s">
        <v>2851</v>
      </c>
    </row>
    <row r="99" s="12" customFormat="1" ht="25.92" customHeight="1">
      <c r="A99" s="12"/>
      <c r="B99" s="213"/>
      <c r="C99" s="214"/>
      <c r="D99" s="215" t="s">
        <v>74</v>
      </c>
      <c r="E99" s="216" t="s">
        <v>2809</v>
      </c>
      <c r="F99" s="216" t="s">
        <v>2810</v>
      </c>
      <c r="G99" s="214"/>
      <c r="H99" s="214"/>
      <c r="I99" s="217"/>
      <c r="J99" s="218">
        <f>BK99</f>
        <v>0</v>
      </c>
      <c r="K99" s="214"/>
      <c r="L99" s="219"/>
      <c r="M99" s="220"/>
      <c r="N99" s="221"/>
      <c r="O99" s="221"/>
      <c r="P99" s="222">
        <f>P100</f>
        <v>0</v>
      </c>
      <c r="Q99" s="221"/>
      <c r="R99" s="222">
        <f>R100</f>
        <v>0</v>
      </c>
      <c r="S99" s="221"/>
      <c r="T99" s="223">
        <f>T100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24" t="s">
        <v>82</v>
      </c>
      <c r="AT99" s="225" t="s">
        <v>74</v>
      </c>
      <c r="AU99" s="225" t="s">
        <v>75</v>
      </c>
      <c r="AY99" s="224" t="s">
        <v>160</v>
      </c>
      <c r="BK99" s="226">
        <f>BK100</f>
        <v>0</v>
      </c>
    </row>
    <row r="100" s="2" customFormat="1" ht="24" customHeight="1">
      <c r="A100" s="39"/>
      <c r="B100" s="40"/>
      <c r="C100" s="229" t="s">
        <v>227</v>
      </c>
      <c r="D100" s="229" t="s">
        <v>162</v>
      </c>
      <c r="E100" s="230" t="s">
        <v>2852</v>
      </c>
      <c r="F100" s="231" t="s">
        <v>2853</v>
      </c>
      <c r="G100" s="232" t="s">
        <v>2815</v>
      </c>
      <c r="H100" s="233">
        <v>1</v>
      </c>
      <c r="I100" s="234"/>
      <c r="J100" s="235">
        <f>ROUND(I100*H100,2)</f>
        <v>0</v>
      </c>
      <c r="K100" s="231" t="s">
        <v>19</v>
      </c>
      <c r="L100" s="45"/>
      <c r="M100" s="288" t="s">
        <v>19</v>
      </c>
      <c r="N100" s="289" t="s">
        <v>47</v>
      </c>
      <c r="O100" s="290"/>
      <c r="P100" s="291">
        <f>O100*H100</f>
        <v>0</v>
      </c>
      <c r="Q100" s="291">
        <v>0</v>
      </c>
      <c r="R100" s="291">
        <f>Q100*H100</f>
        <v>0</v>
      </c>
      <c r="S100" s="291">
        <v>0</v>
      </c>
      <c r="T100" s="292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40" t="s">
        <v>167</v>
      </c>
      <c r="AT100" s="240" t="s">
        <v>162</v>
      </c>
      <c r="AU100" s="240" t="s">
        <v>82</v>
      </c>
      <c r="AY100" s="18" t="s">
        <v>160</v>
      </c>
      <c r="BE100" s="241">
        <f>IF(N100="základní",J100,0)</f>
        <v>0</v>
      </c>
      <c r="BF100" s="241">
        <f>IF(N100="snížená",J100,0)</f>
        <v>0</v>
      </c>
      <c r="BG100" s="241">
        <f>IF(N100="zákl. přenesená",J100,0)</f>
        <v>0</v>
      </c>
      <c r="BH100" s="241">
        <f>IF(N100="sníž. přenesená",J100,0)</f>
        <v>0</v>
      </c>
      <c r="BI100" s="241">
        <f>IF(N100="nulová",J100,0)</f>
        <v>0</v>
      </c>
      <c r="BJ100" s="18" t="s">
        <v>84</v>
      </c>
      <c r="BK100" s="241">
        <f>ROUND(I100*H100,2)</f>
        <v>0</v>
      </c>
      <c r="BL100" s="18" t="s">
        <v>167</v>
      </c>
      <c r="BM100" s="240" t="s">
        <v>2854</v>
      </c>
    </row>
    <row r="101" s="2" customFormat="1" ht="6.96" customHeight="1">
      <c r="A101" s="39"/>
      <c r="B101" s="60"/>
      <c r="C101" s="61"/>
      <c r="D101" s="61"/>
      <c r="E101" s="61"/>
      <c r="F101" s="61"/>
      <c r="G101" s="61"/>
      <c r="H101" s="61"/>
      <c r="I101" s="177"/>
      <c r="J101" s="61"/>
      <c r="K101" s="61"/>
      <c r="L101" s="45"/>
      <c r="M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</sheetData>
  <sheetProtection sheet="1" autoFilter="0" formatColumns="0" formatRows="0" objects="1" scenarios="1" spinCount="100000" saltValue="6SCtAp4/AUgc0BL/brcfqlYo3tKe+cX7rlhlqzyEYMymkMY7UVbcEeIR4euXpbrHFsaHuVErNXgvmrELKvN/8A==" hashValue="Z/XBBGKAmSYrMr5cZZvrUk9inOVExFWO7mYG8LN5SLvDtLJgXLfOticw1ZiodfG8zqL4T2FDz/TGKO+s5JrE8Q==" algorithmName="SHA-512" password="CC35"/>
  <autoFilter ref="C82:K100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33" style="293" customWidth="1"/>
    <col min="2" max="2" width="1.664063" style="293" customWidth="1"/>
    <col min="3" max="4" width="5" style="293" customWidth="1"/>
    <col min="5" max="5" width="11.67" style="293" customWidth="1"/>
    <col min="6" max="6" width="9.17" style="293" customWidth="1"/>
    <col min="7" max="7" width="5" style="293" customWidth="1"/>
    <col min="8" max="8" width="77.83" style="293" customWidth="1"/>
    <col min="9" max="10" width="20" style="293" customWidth="1"/>
    <col min="11" max="11" width="1.664063" style="293" customWidth="1"/>
  </cols>
  <sheetData>
    <row r="1" s="1" customFormat="1" ht="37.5" customHeight="1"/>
    <row r="2" s="1" customFormat="1" ht="7.5" customHeight="1">
      <c r="B2" s="294"/>
      <c r="C2" s="295"/>
      <c r="D2" s="295"/>
      <c r="E2" s="295"/>
      <c r="F2" s="295"/>
      <c r="G2" s="295"/>
      <c r="H2" s="295"/>
      <c r="I2" s="295"/>
      <c r="J2" s="295"/>
      <c r="K2" s="296"/>
    </row>
    <row r="3" s="16" customFormat="1" ht="45" customHeight="1">
      <c r="B3" s="297"/>
      <c r="C3" s="298" t="s">
        <v>2855</v>
      </c>
      <c r="D3" s="298"/>
      <c r="E3" s="298"/>
      <c r="F3" s="298"/>
      <c r="G3" s="298"/>
      <c r="H3" s="298"/>
      <c r="I3" s="298"/>
      <c r="J3" s="298"/>
      <c r="K3" s="299"/>
    </row>
    <row r="4" s="1" customFormat="1" ht="25.5" customHeight="1">
      <c r="B4" s="300"/>
      <c r="C4" s="301" t="s">
        <v>2856</v>
      </c>
      <c r="D4" s="301"/>
      <c r="E4" s="301"/>
      <c r="F4" s="301"/>
      <c r="G4" s="301"/>
      <c r="H4" s="301"/>
      <c r="I4" s="301"/>
      <c r="J4" s="301"/>
      <c r="K4" s="302"/>
    </row>
    <row r="5" s="1" customFormat="1" ht="5.25" customHeight="1">
      <c r="B5" s="300"/>
      <c r="C5" s="303"/>
      <c r="D5" s="303"/>
      <c r="E5" s="303"/>
      <c r="F5" s="303"/>
      <c r="G5" s="303"/>
      <c r="H5" s="303"/>
      <c r="I5" s="303"/>
      <c r="J5" s="303"/>
      <c r="K5" s="302"/>
    </row>
    <row r="6" s="1" customFormat="1" ht="15" customHeight="1">
      <c r="B6" s="300"/>
      <c r="C6" s="304" t="s">
        <v>2857</v>
      </c>
      <c r="D6" s="304"/>
      <c r="E6" s="304"/>
      <c r="F6" s="304"/>
      <c r="G6" s="304"/>
      <c r="H6" s="304"/>
      <c r="I6" s="304"/>
      <c r="J6" s="304"/>
      <c r="K6" s="302"/>
    </row>
    <row r="7" s="1" customFormat="1" ht="15" customHeight="1">
      <c r="B7" s="305"/>
      <c r="C7" s="304" t="s">
        <v>2858</v>
      </c>
      <c r="D7" s="304"/>
      <c r="E7" s="304"/>
      <c r="F7" s="304"/>
      <c r="G7" s="304"/>
      <c r="H7" s="304"/>
      <c r="I7" s="304"/>
      <c r="J7" s="304"/>
      <c r="K7" s="302"/>
    </row>
    <row r="8" s="1" customFormat="1" ht="12.75" customHeight="1">
      <c r="B8" s="305"/>
      <c r="C8" s="304"/>
      <c r="D8" s="304"/>
      <c r="E8" s="304"/>
      <c r="F8" s="304"/>
      <c r="G8" s="304"/>
      <c r="H8" s="304"/>
      <c r="I8" s="304"/>
      <c r="J8" s="304"/>
      <c r="K8" s="302"/>
    </row>
    <row r="9" s="1" customFormat="1" ht="15" customHeight="1">
      <c r="B9" s="305"/>
      <c r="C9" s="304" t="s">
        <v>2859</v>
      </c>
      <c r="D9" s="304"/>
      <c r="E9" s="304"/>
      <c r="F9" s="304"/>
      <c r="G9" s="304"/>
      <c r="H9" s="304"/>
      <c r="I9" s="304"/>
      <c r="J9" s="304"/>
      <c r="K9" s="302"/>
    </row>
    <row r="10" s="1" customFormat="1" ht="15" customHeight="1">
      <c r="B10" s="305"/>
      <c r="C10" s="304"/>
      <c r="D10" s="304" t="s">
        <v>2860</v>
      </c>
      <c r="E10" s="304"/>
      <c r="F10" s="304"/>
      <c r="G10" s="304"/>
      <c r="H10" s="304"/>
      <c r="I10" s="304"/>
      <c r="J10" s="304"/>
      <c r="K10" s="302"/>
    </row>
    <row r="11" s="1" customFormat="1" ht="15" customHeight="1">
      <c r="B11" s="305"/>
      <c r="C11" s="306"/>
      <c r="D11" s="304" t="s">
        <v>2861</v>
      </c>
      <c r="E11" s="304"/>
      <c r="F11" s="304"/>
      <c r="G11" s="304"/>
      <c r="H11" s="304"/>
      <c r="I11" s="304"/>
      <c r="J11" s="304"/>
      <c r="K11" s="302"/>
    </row>
    <row r="12" s="1" customFormat="1" ht="15" customHeight="1">
      <c r="B12" s="305"/>
      <c r="C12" s="306"/>
      <c r="D12" s="304"/>
      <c r="E12" s="304"/>
      <c r="F12" s="304"/>
      <c r="G12" s="304"/>
      <c r="H12" s="304"/>
      <c r="I12" s="304"/>
      <c r="J12" s="304"/>
      <c r="K12" s="302"/>
    </row>
    <row r="13" s="1" customFormat="1" ht="15" customHeight="1">
      <c r="B13" s="305"/>
      <c r="C13" s="306"/>
      <c r="D13" s="307" t="s">
        <v>2862</v>
      </c>
      <c r="E13" s="304"/>
      <c r="F13" s="304"/>
      <c r="G13" s="304"/>
      <c r="H13" s="304"/>
      <c r="I13" s="304"/>
      <c r="J13" s="304"/>
      <c r="K13" s="302"/>
    </row>
    <row r="14" s="1" customFormat="1" ht="12.75" customHeight="1">
      <c r="B14" s="305"/>
      <c r="C14" s="306"/>
      <c r="D14" s="306"/>
      <c r="E14" s="306"/>
      <c r="F14" s="306"/>
      <c r="G14" s="306"/>
      <c r="H14" s="306"/>
      <c r="I14" s="306"/>
      <c r="J14" s="306"/>
      <c r="K14" s="302"/>
    </row>
    <row r="15" s="1" customFormat="1" ht="15" customHeight="1">
      <c r="B15" s="305"/>
      <c r="C15" s="306"/>
      <c r="D15" s="304" t="s">
        <v>2863</v>
      </c>
      <c r="E15" s="304"/>
      <c r="F15" s="304"/>
      <c r="G15" s="304"/>
      <c r="H15" s="304"/>
      <c r="I15" s="304"/>
      <c r="J15" s="304"/>
      <c r="K15" s="302"/>
    </row>
    <row r="16" s="1" customFormat="1" ht="15" customHeight="1">
      <c r="B16" s="305"/>
      <c r="C16" s="306"/>
      <c r="D16" s="304" t="s">
        <v>2864</v>
      </c>
      <c r="E16" s="304"/>
      <c r="F16" s="304"/>
      <c r="G16" s="304"/>
      <c r="H16" s="304"/>
      <c r="I16" s="304"/>
      <c r="J16" s="304"/>
      <c r="K16" s="302"/>
    </row>
    <row r="17" s="1" customFormat="1" ht="15" customHeight="1">
      <c r="B17" s="305"/>
      <c r="C17" s="306"/>
      <c r="D17" s="304" t="s">
        <v>2865</v>
      </c>
      <c r="E17" s="304"/>
      <c r="F17" s="304"/>
      <c r="G17" s="304"/>
      <c r="H17" s="304"/>
      <c r="I17" s="304"/>
      <c r="J17" s="304"/>
      <c r="K17" s="302"/>
    </row>
    <row r="18" s="1" customFormat="1" ht="15" customHeight="1">
      <c r="B18" s="305"/>
      <c r="C18" s="306"/>
      <c r="D18" s="306"/>
      <c r="E18" s="308" t="s">
        <v>81</v>
      </c>
      <c r="F18" s="304" t="s">
        <v>2866</v>
      </c>
      <c r="G18" s="304"/>
      <c r="H18" s="304"/>
      <c r="I18" s="304"/>
      <c r="J18" s="304"/>
      <c r="K18" s="302"/>
    </row>
    <row r="19" s="1" customFormat="1" ht="15" customHeight="1">
      <c r="B19" s="305"/>
      <c r="C19" s="306"/>
      <c r="D19" s="306"/>
      <c r="E19" s="308" t="s">
        <v>2867</v>
      </c>
      <c r="F19" s="304" t="s">
        <v>2868</v>
      </c>
      <c r="G19" s="304"/>
      <c r="H19" s="304"/>
      <c r="I19" s="304"/>
      <c r="J19" s="304"/>
      <c r="K19" s="302"/>
    </row>
    <row r="20" s="1" customFormat="1" ht="15" customHeight="1">
      <c r="B20" s="305"/>
      <c r="C20" s="306"/>
      <c r="D20" s="306"/>
      <c r="E20" s="308" t="s">
        <v>2869</v>
      </c>
      <c r="F20" s="304" t="s">
        <v>2870</v>
      </c>
      <c r="G20" s="304"/>
      <c r="H20" s="304"/>
      <c r="I20" s="304"/>
      <c r="J20" s="304"/>
      <c r="K20" s="302"/>
    </row>
    <row r="21" s="1" customFormat="1" ht="15" customHeight="1">
      <c r="B21" s="305"/>
      <c r="C21" s="306"/>
      <c r="D21" s="306"/>
      <c r="E21" s="308" t="s">
        <v>2871</v>
      </c>
      <c r="F21" s="304" t="s">
        <v>2872</v>
      </c>
      <c r="G21" s="304"/>
      <c r="H21" s="304"/>
      <c r="I21" s="304"/>
      <c r="J21" s="304"/>
      <c r="K21" s="302"/>
    </row>
    <row r="22" s="1" customFormat="1" ht="15" customHeight="1">
      <c r="B22" s="305"/>
      <c r="C22" s="306"/>
      <c r="D22" s="306"/>
      <c r="E22" s="308" t="s">
        <v>2873</v>
      </c>
      <c r="F22" s="304" t="s">
        <v>2676</v>
      </c>
      <c r="G22" s="304"/>
      <c r="H22" s="304"/>
      <c r="I22" s="304"/>
      <c r="J22" s="304"/>
      <c r="K22" s="302"/>
    </row>
    <row r="23" s="1" customFormat="1" ht="15" customHeight="1">
      <c r="B23" s="305"/>
      <c r="C23" s="306"/>
      <c r="D23" s="306"/>
      <c r="E23" s="308" t="s">
        <v>87</v>
      </c>
      <c r="F23" s="304" t="s">
        <v>2874</v>
      </c>
      <c r="G23" s="304"/>
      <c r="H23" s="304"/>
      <c r="I23" s="304"/>
      <c r="J23" s="304"/>
      <c r="K23" s="302"/>
    </row>
    <row r="24" s="1" customFormat="1" ht="12.75" customHeight="1">
      <c r="B24" s="305"/>
      <c r="C24" s="306"/>
      <c r="D24" s="306"/>
      <c r="E24" s="306"/>
      <c r="F24" s="306"/>
      <c r="G24" s="306"/>
      <c r="H24" s="306"/>
      <c r="I24" s="306"/>
      <c r="J24" s="306"/>
      <c r="K24" s="302"/>
    </row>
    <row r="25" s="1" customFormat="1" ht="15" customHeight="1">
      <c r="B25" s="305"/>
      <c r="C25" s="304" t="s">
        <v>2875</v>
      </c>
      <c r="D25" s="304"/>
      <c r="E25" s="304"/>
      <c r="F25" s="304"/>
      <c r="G25" s="304"/>
      <c r="H25" s="304"/>
      <c r="I25" s="304"/>
      <c r="J25" s="304"/>
      <c r="K25" s="302"/>
    </row>
    <row r="26" s="1" customFormat="1" ht="15" customHeight="1">
      <c r="B26" s="305"/>
      <c r="C26" s="304" t="s">
        <v>2876</v>
      </c>
      <c r="D26" s="304"/>
      <c r="E26" s="304"/>
      <c r="F26" s="304"/>
      <c r="G26" s="304"/>
      <c r="H26" s="304"/>
      <c r="I26" s="304"/>
      <c r="J26" s="304"/>
      <c r="K26" s="302"/>
    </row>
    <row r="27" s="1" customFormat="1" ht="15" customHeight="1">
      <c r="B27" s="305"/>
      <c r="C27" s="304"/>
      <c r="D27" s="304" t="s">
        <v>2877</v>
      </c>
      <c r="E27" s="304"/>
      <c r="F27" s="304"/>
      <c r="G27" s="304"/>
      <c r="H27" s="304"/>
      <c r="I27" s="304"/>
      <c r="J27" s="304"/>
      <c r="K27" s="302"/>
    </row>
    <row r="28" s="1" customFormat="1" ht="15" customHeight="1">
      <c r="B28" s="305"/>
      <c r="C28" s="306"/>
      <c r="D28" s="304" t="s">
        <v>2878</v>
      </c>
      <c r="E28" s="304"/>
      <c r="F28" s="304"/>
      <c r="G28" s="304"/>
      <c r="H28" s="304"/>
      <c r="I28" s="304"/>
      <c r="J28" s="304"/>
      <c r="K28" s="302"/>
    </row>
    <row r="29" s="1" customFormat="1" ht="12.75" customHeight="1">
      <c r="B29" s="305"/>
      <c r="C29" s="306"/>
      <c r="D29" s="306"/>
      <c r="E29" s="306"/>
      <c r="F29" s="306"/>
      <c r="G29" s="306"/>
      <c r="H29" s="306"/>
      <c r="I29" s="306"/>
      <c r="J29" s="306"/>
      <c r="K29" s="302"/>
    </row>
    <row r="30" s="1" customFormat="1" ht="15" customHeight="1">
      <c r="B30" s="305"/>
      <c r="C30" s="306"/>
      <c r="D30" s="304" t="s">
        <v>2879</v>
      </c>
      <c r="E30" s="304"/>
      <c r="F30" s="304"/>
      <c r="G30" s="304"/>
      <c r="H30" s="304"/>
      <c r="I30" s="304"/>
      <c r="J30" s="304"/>
      <c r="K30" s="302"/>
    </row>
    <row r="31" s="1" customFormat="1" ht="15" customHeight="1">
      <c r="B31" s="305"/>
      <c r="C31" s="306"/>
      <c r="D31" s="304" t="s">
        <v>2880</v>
      </c>
      <c r="E31" s="304"/>
      <c r="F31" s="304"/>
      <c r="G31" s="304"/>
      <c r="H31" s="304"/>
      <c r="I31" s="304"/>
      <c r="J31" s="304"/>
      <c r="K31" s="302"/>
    </row>
    <row r="32" s="1" customFormat="1" ht="12.75" customHeight="1">
      <c r="B32" s="305"/>
      <c r="C32" s="306"/>
      <c r="D32" s="306"/>
      <c r="E32" s="306"/>
      <c r="F32" s="306"/>
      <c r="G32" s="306"/>
      <c r="H32" s="306"/>
      <c r="I32" s="306"/>
      <c r="J32" s="306"/>
      <c r="K32" s="302"/>
    </row>
    <row r="33" s="1" customFormat="1" ht="15" customHeight="1">
      <c r="B33" s="305"/>
      <c r="C33" s="306"/>
      <c r="D33" s="304" t="s">
        <v>2881</v>
      </c>
      <c r="E33" s="304"/>
      <c r="F33" s="304"/>
      <c r="G33" s="304"/>
      <c r="H33" s="304"/>
      <c r="I33" s="304"/>
      <c r="J33" s="304"/>
      <c r="K33" s="302"/>
    </row>
    <row r="34" s="1" customFormat="1" ht="15" customHeight="1">
      <c r="B34" s="305"/>
      <c r="C34" s="306"/>
      <c r="D34" s="304" t="s">
        <v>2882</v>
      </c>
      <c r="E34" s="304"/>
      <c r="F34" s="304"/>
      <c r="G34" s="304"/>
      <c r="H34" s="304"/>
      <c r="I34" s="304"/>
      <c r="J34" s="304"/>
      <c r="K34" s="302"/>
    </row>
    <row r="35" s="1" customFormat="1" ht="15" customHeight="1">
      <c r="B35" s="305"/>
      <c r="C35" s="306"/>
      <c r="D35" s="304" t="s">
        <v>2883</v>
      </c>
      <c r="E35" s="304"/>
      <c r="F35" s="304"/>
      <c r="G35" s="304"/>
      <c r="H35" s="304"/>
      <c r="I35" s="304"/>
      <c r="J35" s="304"/>
      <c r="K35" s="302"/>
    </row>
    <row r="36" s="1" customFormat="1" ht="15" customHeight="1">
      <c r="B36" s="305"/>
      <c r="C36" s="306"/>
      <c r="D36" s="304"/>
      <c r="E36" s="307" t="s">
        <v>146</v>
      </c>
      <c r="F36" s="304"/>
      <c r="G36" s="304" t="s">
        <v>2884</v>
      </c>
      <c r="H36" s="304"/>
      <c r="I36" s="304"/>
      <c r="J36" s="304"/>
      <c r="K36" s="302"/>
    </row>
    <row r="37" s="1" customFormat="1" ht="30.75" customHeight="1">
      <c r="B37" s="305"/>
      <c r="C37" s="306"/>
      <c r="D37" s="304"/>
      <c r="E37" s="307" t="s">
        <v>2885</v>
      </c>
      <c r="F37" s="304"/>
      <c r="G37" s="304" t="s">
        <v>2886</v>
      </c>
      <c r="H37" s="304"/>
      <c r="I37" s="304"/>
      <c r="J37" s="304"/>
      <c r="K37" s="302"/>
    </row>
    <row r="38" s="1" customFormat="1" ht="15" customHeight="1">
      <c r="B38" s="305"/>
      <c r="C38" s="306"/>
      <c r="D38" s="304"/>
      <c r="E38" s="307" t="s">
        <v>56</v>
      </c>
      <c r="F38" s="304"/>
      <c r="G38" s="304" t="s">
        <v>2887</v>
      </c>
      <c r="H38" s="304"/>
      <c r="I38" s="304"/>
      <c r="J38" s="304"/>
      <c r="K38" s="302"/>
    </row>
    <row r="39" s="1" customFormat="1" ht="15" customHeight="1">
      <c r="B39" s="305"/>
      <c r="C39" s="306"/>
      <c r="D39" s="304"/>
      <c r="E39" s="307" t="s">
        <v>57</v>
      </c>
      <c r="F39" s="304"/>
      <c r="G39" s="304" t="s">
        <v>2888</v>
      </c>
      <c r="H39" s="304"/>
      <c r="I39" s="304"/>
      <c r="J39" s="304"/>
      <c r="K39" s="302"/>
    </row>
    <row r="40" s="1" customFormat="1" ht="15" customHeight="1">
      <c r="B40" s="305"/>
      <c r="C40" s="306"/>
      <c r="D40" s="304"/>
      <c r="E40" s="307" t="s">
        <v>147</v>
      </c>
      <c r="F40" s="304"/>
      <c r="G40" s="304" t="s">
        <v>2889</v>
      </c>
      <c r="H40" s="304"/>
      <c r="I40" s="304"/>
      <c r="J40" s="304"/>
      <c r="K40" s="302"/>
    </row>
    <row r="41" s="1" customFormat="1" ht="15" customHeight="1">
      <c r="B41" s="305"/>
      <c r="C41" s="306"/>
      <c r="D41" s="304"/>
      <c r="E41" s="307" t="s">
        <v>148</v>
      </c>
      <c r="F41" s="304"/>
      <c r="G41" s="304" t="s">
        <v>2890</v>
      </c>
      <c r="H41" s="304"/>
      <c r="I41" s="304"/>
      <c r="J41" s="304"/>
      <c r="K41" s="302"/>
    </row>
    <row r="42" s="1" customFormat="1" ht="15" customHeight="1">
      <c r="B42" s="305"/>
      <c r="C42" s="306"/>
      <c r="D42" s="304"/>
      <c r="E42" s="307" t="s">
        <v>2891</v>
      </c>
      <c r="F42" s="304"/>
      <c r="G42" s="304" t="s">
        <v>2892</v>
      </c>
      <c r="H42" s="304"/>
      <c r="I42" s="304"/>
      <c r="J42" s="304"/>
      <c r="K42" s="302"/>
    </row>
    <row r="43" s="1" customFormat="1" ht="15" customHeight="1">
      <c r="B43" s="305"/>
      <c r="C43" s="306"/>
      <c r="D43" s="304"/>
      <c r="E43" s="307"/>
      <c r="F43" s="304"/>
      <c r="G43" s="304" t="s">
        <v>2893</v>
      </c>
      <c r="H43" s="304"/>
      <c r="I43" s="304"/>
      <c r="J43" s="304"/>
      <c r="K43" s="302"/>
    </row>
    <row r="44" s="1" customFormat="1" ht="15" customHeight="1">
      <c r="B44" s="305"/>
      <c r="C44" s="306"/>
      <c r="D44" s="304"/>
      <c r="E44" s="307" t="s">
        <v>2894</v>
      </c>
      <c r="F44" s="304"/>
      <c r="G44" s="304" t="s">
        <v>2895</v>
      </c>
      <c r="H44" s="304"/>
      <c r="I44" s="304"/>
      <c r="J44" s="304"/>
      <c r="K44" s="302"/>
    </row>
    <row r="45" s="1" customFormat="1" ht="15" customHeight="1">
      <c r="B45" s="305"/>
      <c r="C45" s="306"/>
      <c r="D45" s="304"/>
      <c r="E45" s="307" t="s">
        <v>150</v>
      </c>
      <c r="F45" s="304"/>
      <c r="G45" s="304" t="s">
        <v>2896</v>
      </c>
      <c r="H45" s="304"/>
      <c r="I45" s="304"/>
      <c r="J45" s="304"/>
      <c r="K45" s="302"/>
    </row>
    <row r="46" s="1" customFormat="1" ht="12.75" customHeight="1">
      <c r="B46" s="305"/>
      <c r="C46" s="306"/>
      <c r="D46" s="304"/>
      <c r="E46" s="304"/>
      <c r="F46" s="304"/>
      <c r="G46" s="304"/>
      <c r="H46" s="304"/>
      <c r="I46" s="304"/>
      <c r="J46" s="304"/>
      <c r="K46" s="302"/>
    </row>
    <row r="47" s="1" customFormat="1" ht="15" customHeight="1">
      <c r="B47" s="305"/>
      <c r="C47" s="306"/>
      <c r="D47" s="304" t="s">
        <v>2897</v>
      </c>
      <c r="E47" s="304"/>
      <c r="F47" s="304"/>
      <c r="G47" s="304"/>
      <c r="H47" s="304"/>
      <c r="I47" s="304"/>
      <c r="J47" s="304"/>
      <c r="K47" s="302"/>
    </row>
    <row r="48" s="1" customFormat="1" ht="15" customHeight="1">
      <c r="B48" s="305"/>
      <c r="C48" s="306"/>
      <c r="D48" s="306"/>
      <c r="E48" s="304" t="s">
        <v>2898</v>
      </c>
      <c r="F48" s="304"/>
      <c r="G48" s="304"/>
      <c r="H48" s="304"/>
      <c r="I48" s="304"/>
      <c r="J48" s="304"/>
      <c r="K48" s="302"/>
    </row>
    <row r="49" s="1" customFormat="1" ht="15" customHeight="1">
      <c r="B49" s="305"/>
      <c r="C49" s="306"/>
      <c r="D49" s="306"/>
      <c r="E49" s="304" t="s">
        <v>2899</v>
      </c>
      <c r="F49" s="304"/>
      <c r="G49" s="304"/>
      <c r="H49" s="304"/>
      <c r="I49" s="304"/>
      <c r="J49" s="304"/>
      <c r="K49" s="302"/>
    </row>
    <row r="50" s="1" customFormat="1" ht="15" customHeight="1">
      <c r="B50" s="305"/>
      <c r="C50" s="306"/>
      <c r="D50" s="306"/>
      <c r="E50" s="304" t="s">
        <v>2900</v>
      </c>
      <c r="F50" s="304"/>
      <c r="G50" s="304"/>
      <c r="H50" s="304"/>
      <c r="I50" s="304"/>
      <c r="J50" s="304"/>
      <c r="K50" s="302"/>
    </row>
    <row r="51" s="1" customFormat="1" ht="15" customHeight="1">
      <c r="B51" s="305"/>
      <c r="C51" s="306"/>
      <c r="D51" s="304" t="s">
        <v>2901</v>
      </c>
      <c r="E51" s="304"/>
      <c r="F51" s="304"/>
      <c r="G51" s="304"/>
      <c r="H51" s="304"/>
      <c r="I51" s="304"/>
      <c r="J51" s="304"/>
      <c r="K51" s="302"/>
    </row>
    <row r="52" s="1" customFormat="1" ht="25.5" customHeight="1">
      <c r="B52" s="300"/>
      <c r="C52" s="301" t="s">
        <v>2902</v>
      </c>
      <c r="D52" s="301"/>
      <c r="E52" s="301"/>
      <c r="F52" s="301"/>
      <c r="G52" s="301"/>
      <c r="H52" s="301"/>
      <c r="I52" s="301"/>
      <c r="J52" s="301"/>
      <c r="K52" s="302"/>
    </row>
    <row r="53" s="1" customFormat="1" ht="5.25" customHeight="1">
      <c r="B53" s="300"/>
      <c r="C53" s="303"/>
      <c r="D53" s="303"/>
      <c r="E53" s="303"/>
      <c r="F53" s="303"/>
      <c r="G53" s="303"/>
      <c r="H53" s="303"/>
      <c r="I53" s="303"/>
      <c r="J53" s="303"/>
      <c r="K53" s="302"/>
    </row>
    <row r="54" s="1" customFormat="1" ht="15" customHeight="1">
      <c r="B54" s="300"/>
      <c r="C54" s="304" t="s">
        <v>2903</v>
      </c>
      <c r="D54" s="304"/>
      <c r="E54" s="304"/>
      <c r="F54" s="304"/>
      <c r="G54" s="304"/>
      <c r="H54" s="304"/>
      <c r="I54" s="304"/>
      <c r="J54" s="304"/>
      <c r="K54" s="302"/>
    </row>
    <row r="55" s="1" customFormat="1" ht="15" customHeight="1">
      <c r="B55" s="300"/>
      <c r="C55" s="304" t="s">
        <v>2904</v>
      </c>
      <c r="D55" s="304"/>
      <c r="E55" s="304"/>
      <c r="F55" s="304"/>
      <c r="G55" s="304"/>
      <c r="H55" s="304"/>
      <c r="I55" s="304"/>
      <c r="J55" s="304"/>
      <c r="K55" s="302"/>
    </row>
    <row r="56" s="1" customFormat="1" ht="12.75" customHeight="1">
      <c r="B56" s="300"/>
      <c r="C56" s="304"/>
      <c r="D56" s="304"/>
      <c r="E56" s="304"/>
      <c r="F56" s="304"/>
      <c r="G56" s="304"/>
      <c r="H56" s="304"/>
      <c r="I56" s="304"/>
      <c r="J56" s="304"/>
      <c r="K56" s="302"/>
    </row>
    <row r="57" s="1" customFormat="1" ht="15" customHeight="1">
      <c r="B57" s="300"/>
      <c r="C57" s="304" t="s">
        <v>2905</v>
      </c>
      <c r="D57" s="304"/>
      <c r="E57" s="304"/>
      <c r="F57" s="304"/>
      <c r="G57" s="304"/>
      <c r="H57" s="304"/>
      <c r="I57" s="304"/>
      <c r="J57" s="304"/>
      <c r="K57" s="302"/>
    </row>
    <row r="58" s="1" customFormat="1" ht="15" customHeight="1">
      <c r="B58" s="300"/>
      <c r="C58" s="306"/>
      <c r="D58" s="304" t="s">
        <v>2906</v>
      </c>
      <c r="E58" s="304"/>
      <c r="F58" s="304"/>
      <c r="G58" s="304"/>
      <c r="H58" s="304"/>
      <c r="I58" s="304"/>
      <c r="J58" s="304"/>
      <c r="K58" s="302"/>
    </row>
    <row r="59" s="1" customFormat="1" ht="15" customHeight="1">
      <c r="B59" s="300"/>
      <c r="C59" s="306"/>
      <c r="D59" s="304" t="s">
        <v>2907</v>
      </c>
      <c r="E59" s="304"/>
      <c r="F59" s="304"/>
      <c r="G59" s="304"/>
      <c r="H59" s="304"/>
      <c r="I59" s="304"/>
      <c r="J59" s="304"/>
      <c r="K59" s="302"/>
    </row>
    <row r="60" s="1" customFormat="1" ht="15" customHeight="1">
      <c r="B60" s="300"/>
      <c r="C60" s="306"/>
      <c r="D60" s="304" t="s">
        <v>2908</v>
      </c>
      <c r="E60" s="304"/>
      <c r="F60" s="304"/>
      <c r="G60" s="304"/>
      <c r="H60" s="304"/>
      <c r="I60" s="304"/>
      <c r="J60" s="304"/>
      <c r="K60" s="302"/>
    </row>
    <row r="61" s="1" customFormat="1" ht="15" customHeight="1">
      <c r="B61" s="300"/>
      <c r="C61" s="306"/>
      <c r="D61" s="304" t="s">
        <v>2909</v>
      </c>
      <c r="E61" s="304"/>
      <c r="F61" s="304"/>
      <c r="G61" s="304"/>
      <c r="H61" s="304"/>
      <c r="I61" s="304"/>
      <c r="J61" s="304"/>
      <c r="K61" s="302"/>
    </row>
    <row r="62" s="1" customFormat="1" ht="15" customHeight="1">
      <c r="B62" s="300"/>
      <c r="C62" s="306"/>
      <c r="D62" s="309" t="s">
        <v>2910</v>
      </c>
      <c r="E62" s="309"/>
      <c r="F62" s="309"/>
      <c r="G62" s="309"/>
      <c r="H62" s="309"/>
      <c r="I62" s="309"/>
      <c r="J62" s="309"/>
      <c r="K62" s="302"/>
    </row>
    <row r="63" s="1" customFormat="1" ht="15" customHeight="1">
      <c r="B63" s="300"/>
      <c r="C63" s="306"/>
      <c r="D63" s="304" t="s">
        <v>2911</v>
      </c>
      <c r="E63" s="304"/>
      <c r="F63" s="304"/>
      <c r="G63" s="304"/>
      <c r="H63" s="304"/>
      <c r="I63" s="304"/>
      <c r="J63" s="304"/>
      <c r="K63" s="302"/>
    </row>
    <row r="64" s="1" customFormat="1" ht="12.75" customHeight="1">
      <c r="B64" s="300"/>
      <c r="C64" s="306"/>
      <c r="D64" s="306"/>
      <c r="E64" s="310"/>
      <c r="F64" s="306"/>
      <c r="G64" s="306"/>
      <c r="H64" s="306"/>
      <c r="I64" s="306"/>
      <c r="J64" s="306"/>
      <c r="K64" s="302"/>
    </row>
    <row r="65" s="1" customFormat="1" ht="15" customHeight="1">
      <c r="B65" s="300"/>
      <c r="C65" s="306"/>
      <c r="D65" s="304" t="s">
        <v>2912</v>
      </c>
      <c r="E65" s="304"/>
      <c r="F65" s="304"/>
      <c r="G65" s="304"/>
      <c r="H65" s="304"/>
      <c r="I65" s="304"/>
      <c r="J65" s="304"/>
      <c r="K65" s="302"/>
    </row>
    <row r="66" s="1" customFormat="1" ht="15" customHeight="1">
      <c r="B66" s="300"/>
      <c r="C66" s="306"/>
      <c r="D66" s="309" t="s">
        <v>2913</v>
      </c>
      <c r="E66" s="309"/>
      <c r="F66" s="309"/>
      <c r="G66" s="309"/>
      <c r="H66" s="309"/>
      <c r="I66" s="309"/>
      <c r="J66" s="309"/>
      <c r="K66" s="302"/>
    </row>
    <row r="67" s="1" customFormat="1" ht="15" customHeight="1">
      <c r="B67" s="300"/>
      <c r="C67" s="306"/>
      <c r="D67" s="304" t="s">
        <v>2914</v>
      </c>
      <c r="E67" s="304"/>
      <c r="F67" s="304"/>
      <c r="G67" s="304"/>
      <c r="H67" s="304"/>
      <c r="I67" s="304"/>
      <c r="J67" s="304"/>
      <c r="K67" s="302"/>
    </row>
    <row r="68" s="1" customFormat="1" ht="15" customHeight="1">
      <c r="B68" s="300"/>
      <c r="C68" s="306"/>
      <c r="D68" s="304" t="s">
        <v>2915</v>
      </c>
      <c r="E68" s="304"/>
      <c r="F68" s="304"/>
      <c r="G68" s="304"/>
      <c r="H68" s="304"/>
      <c r="I68" s="304"/>
      <c r="J68" s="304"/>
      <c r="K68" s="302"/>
    </row>
    <row r="69" s="1" customFormat="1" ht="15" customHeight="1">
      <c r="B69" s="300"/>
      <c r="C69" s="306"/>
      <c r="D69" s="304" t="s">
        <v>2916</v>
      </c>
      <c r="E69" s="304"/>
      <c r="F69" s="304"/>
      <c r="G69" s="304"/>
      <c r="H69" s="304"/>
      <c r="I69" s="304"/>
      <c r="J69" s="304"/>
      <c r="K69" s="302"/>
    </row>
    <row r="70" s="1" customFormat="1" ht="15" customHeight="1">
      <c r="B70" s="300"/>
      <c r="C70" s="306"/>
      <c r="D70" s="304" t="s">
        <v>2917</v>
      </c>
      <c r="E70" s="304"/>
      <c r="F70" s="304"/>
      <c r="G70" s="304"/>
      <c r="H70" s="304"/>
      <c r="I70" s="304"/>
      <c r="J70" s="304"/>
      <c r="K70" s="302"/>
    </row>
    <row r="71" s="1" customFormat="1" ht="12.75" customHeight="1">
      <c r="B71" s="311"/>
      <c r="C71" s="312"/>
      <c r="D71" s="312"/>
      <c r="E71" s="312"/>
      <c r="F71" s="312"/>
      <c r="G71" s="312"/>
      <c r="H71" s="312"/>
      <c r="I71" s="312"/>
      <c r="J71" s="312"/>
      <c r="K71" s="313"/>
    </row>
    <row r="72" s="1" customFormat="1" ht="18.75" customHeight="1">
      <c r="B72" s="314"/>
      <c r="C72" s="314"/>
      <c r="D72" s="314"/>
      <c r="E72" s="314"/>
      <c r="F72" s="314"/>
      <c r="G72" s="314"/>
      <c r="H72" s="314"/>
      <c r="I72" s="314"/>
      <c r="J72" s="314"/>
      <c r="K72" s="315"/>
    </row>
    <row r="73" s="1" customFormat="1" ht="18.75" customHeight="1">
      <c r="B73" s="315"/>
      <c r="C73" s="315"/>
      <c r="D73" s="315"/>
      <c r="E73" s="315"/>
      <c r="F73" s="315"/>
      <c r="G73" s="315"/>
      <c r="H73" s="315"/>
      <c r="I73" s="315"/>
      <c r="J73" s="315"/>
      <c r="K73" s="315"/>
    </row>
    <row r="74" s="1" customFormat="1" ht="7.5" customHeight="1">
      <c r="B74" s="316"/>
      <c r="C74" s="317"/>
      <c r="D74" s="317"/>
      <c r="E74" s="317"/>
      <c r="F74" s="317"/>
      <c r="G74" s="317"/>
      <c r="H74" s="317"/>
      <c r="I74" s="317"/>
      <c r="J74" s="317"/>
      <c r="K74" s="318"/>
    </row>
    <row r="75" s="1" customFormat="1" ht="45" customHeight="1">
      <c r="B75" s="319"/>
      <c r="C75" s="320" t="s">
        <v>2918</v>
      </c>
      <c r="D75" s="320"/>
      <c r="E75" s="320"/>
      <c r="F75" s="320"/>
      <c r="G75" s="320"/>
      <c r="H75" s="320"/>
      <c r="I75" s="320"/>
      <c r="J75" s="320"/>
      <c r="K75" s="321"/>
    </row>
    <row r="76" s="1" customFormat="1" ht="17.25" customHeight="1">
      <c r="B76" s="319"/>
      <c r="C76" s="322" t="s">
        <v>2919</v>
      </c>
      <c r="D76" s="322"/>
      <c r="E76" s="322"/>
      <c r="F76" s="322" t="s">
        <v>2920</v>
      </c>
      <c r="G76" s="323"/>
      <c r="H76" s="322" t="s">
        <v>57</v>
      </c>
      <c r="I76" s="322" t="s">
        <v>60</v>
      </c>
      <c r="J76" s="322" t="s">
        <v>2921</v>
      </c>
      <c r="K76" s="321"/>
    </row>
    <row r="77" s="1" customFormat="1" ht="17.25" customHeight="1">
      <c r="B77" s="319"/>
      <c r="C77" s="324" t="s">
        <v>2922</v>
      </c>
      <c r="D77" s="324"/>
      <c r="E77" s="324"/>
      <c r="F77" s="325" t="s">
        <v>2923</v>
      </c>
      <c r="G77" s="326"/>
      <c r="H77" s="324"/>
      <c r="I77" s="324"/>
      <c r="J77" s="324" t="s">
        <v>2924</v>
      </c>
      <c r="K77" s="321"/>
    </row>
    <row r="78" s="1" customFormat="1" ht="5.25" customHeight="1">
      <c r="B78" s="319"/>
      <c r="C78" s="327"/>
      <c r="D78" s="327"/>
      <c r="E78" s="327"/>
      <c r="F78" s="327"/>
      <c r="G78" s="328"/>
      <c r="H78" s="327"/>
      <c r="I78" s="327"/>
      <c r="J78" s="327"/>
      <c r="K78" s="321"/>
    </row>
    <row r="79" s="1" customFormat="1" ht="15" customHeight="1">
      <c r="B79" s="319"/>
      <c r="C79" s="307" t="s">
        <v>56</v>
      </c>
      <c r="D79" s="327"/>
      <c r="E79" s="327"/>
      <c r="F79" s="329" t="s">
        <v>2925</v>
      </c>
      <c r="G79" s="328"/>
      <c r="H79" s="307" t="s">
        <v>2926</v>
      </c>
      <c r="I79" s="307" t="s">
        <v>2927</v>
      </c>
      <c r="J79" s="307">
        <v>20</v>
      </c>
      <c r="K79" s="321"/>
    </row>
    <row r="80" s="1" customFormat="1" ht="15" customHeight="1">
      <c r="B80" s="319"/>
      <c r="C80" s="307" t="s">
        <v>2928</v>
      </c>
      <c r="D80" s="307"/>
      <c r="E80" s="307"/>
      <c r="F80" s="329" t="s">
        <v>2925</v>
      </c>
      <c r="G80" s="328"/>
      <c r="H80" s="307" t="s">
        <v>2929</v>
      </c>
      <c r="I80" s="307" t="s">
        <v>2927</v>
      </c>
      <c r="J80" s="307">
        <v>120</v>
      </c>
      <c r="K80" s="321"/>
    </row>
    <row r="81" s="1" customFormat="1" ht="15" customHeight="1">
      <c r="B81" s="330"/>
      <c r="C81" s="307" t="s">
        <v>2930</v>
      </c>
      <c r="D81" s="307"/>
      <c r="E81" s="307"/>
      <c r="F81" s="329" t="s">
        <v>2931</v>
      </c>
      <c r="G81" s="328"/>
      <c r="H81" s="307" t="s">
        <v>2932</v>
      </c>
      <c r="I81" s="307" t="s">
        <v>2927</v>
      </c>
      <c r="J81" s="307">
        <v>50</v>
      </c>
      <c r="K81" s="321"/>
    </row>
    <row r="82" s="1" customFormat="1" ht="15" customHeight="1">
      <c r="B82" s="330"/>
      <c r="C82" s="307" t="s">
        <v>2933</v>
      </c>
      <c r="D82" s="307"/>
      <c r="E82" s="307"/>
      <c r="F82" s="329" t="s">
        <v>2925</v>
      </c>
      <c r="G82" s="328"/>
      <c r="H82" s="307" t="s">
        <v>2934</v>
      </c>
      <c r="I82" s="307" t="s">
        <v>2935</v>
      </c>
      <c r="J82" s="307"/>
      <c r="K82" s="321"/>
    </row>
    <row r="83" s="1" customFormat="1" ht="15" customHeight="1">
      <c r="B83" s="330"/>
      <c r="C83" s="331" t="s">
        <v>2936</v>
      </c>
      <c r="D83" s="331"/>
      <c r="E83" s="331"/>
      <c r="F83" s="332" t="s">
        <v>2931</v>
      </c>
      <c r="G83" s="331"/>
      <c r="H83" s="331" t="s">
        <v>2937</v>
      </c>
      <c r="I83" s="331" t="s">
        <v>2927</v>
      </c>
      <c r="J83" s="331">
        <v>15</v>
      </c>
      <c r="K83" s="321"/>
    </row>
    <row r="84" s="1" customFormat="1" ht="15" customHeight="1">
      <c r="B84" s="330"/>
      <c r="C84" s="331" t="s">
        <v>2938</v>
      </c>
      <c r="D84" s="331"/>
      <c r="E84" s="331"/>
      <c r="F84" s="332" t="s">
        <v>2931</v>
      </c>
      <c r="G84" s="331"/>
      <c r="H84" s="331" t="s">
        <v>2939</v>
      </c>
      <c r="I84" s="331" t="s">
        <v>2927</v>
      </c>
      <c r="J84" s="331">
        <v>15</v>
      </c>
      <c r="K84" s="321"/>
    </row>
    <row r="85" s="1" customFormat="1" ht="15" customHeight="1">
      <c r="B85" s="330"/>
      <c r="C85" s="331" t="s">
        <v>2940</v>
      </c>
      <c r="D85" s="331"/>
      <c r="E85" s="331"/>
      <c r="F85" s="332" t="s">
        <v>2931</v>
      </c>
      <c r="G85" s="331"/>
      <c r="H85" s="331" t="s">
        <v>2941</v>
      </c>
      <c r="I85" s="331" t="s">
        <v>2927</v>
      </c>
      <c r="J85" s="331">
        <v>20</v>
      </c>
      <c r="K85" s="321"/>
    </row>
    <row r="86" s="1" customFormat="1" ht="15" customHeight="1">
      <c r="B86" s="330"/>
      <c r="C86" s="331" t="s">
        <v>2942</v>
      </c>
      <c r="D86" s="331"/>
      <c r="E86" s="331"/>
      <c r="F86" s="332" t="s">
        <v>2931</v>
      </c>
      <c r="G86" s="331"/>
      <c r="H86" s="331" t="s">
        <v>2943</v>
      </c>
      <c r="I86" s="331" t="s">
        <v>2927</v>
      </c>
      <c r="J86" s="331">
        <v>20</v>
      </c>
      <c r="K86" s="321"/>
    </row>
    <row r="87" s="1" customFormat="1" ht="15" customHeight="1">
      <c r="B87" s="330"/>
      <c r="C87" s="307" t="s">
        <v>2944</v>
      </c>
      <c r="D87" s="307"/>
      <c r="E87" s="307"/>
      <c r="F87" s="329" t="s">
        <v>2931</v>
      </c>
      <c r="G87" s="328"/>
      <c r="H87" s="307" t="s">
        <v>2945</v>
      </c>
      <c r="I87" s="307" t="s">
        <v>2927</v>
      </c>
      <c r="J87" s="307">
        <v>50</v>
      </c>
      <c r="K87" s="321"/>
    </row>
    <row r="88" s="1" customFormat="1" ht="15" customHeight="1">
      <c r="B88" s="330"/>
      <c r="C88" s="307" t="s">
        <v>2946</v>
      </c>
      <c r="D88" s="307"/>
      <c r="E88" s="307"/>
      <c r="F88" s="329" t="s">
        <v>2931</v>
      </c>
      <c r="G88" s="328"/>
      <c r="H88" s="307" t="s">
        <v>2947</v>
      </c>
      <c r="I88" s="307" t="s">
        <v>2927</v>
      </c>
      <c r="J88" s="307">
        <v>20</v>
      </c>
      <c r="K88" s="321"/>
    </row>
    <row r="89" s="1" customFormat="1" ht="15" customHeight="1">
      <c r="B89" s="330"/>
      <c r="C89" s="307" t="s">
        <v>2948</v>
      </c>
      <c r="D89" s="307"/>
      <c r="E89" s="307"/>
      <c r="F89" s="329" t="s">
        <v>2931</v>
      </c>
      <c r="G89" s="328"/>
      <c r="H89" s="307" t="s">
        <v>2949</v>
      </c>
      <c r="I89" s="307" t="s">
        <v>2927</v>
      </c>
      <c r="J89" s="307">
        <v>20</v>
      </c>
      <c r="K89" s="321"/>
    </row>
    <row r="90" s="1" customFormat="1" ht="15" customHeight="1">
      <c r="B90" s="330"/>
      <c r="C90" s="307" t="s">
        <v>2950</v>
      </c>
      <c r="D90" s="307"/>
      <c r="E90" s="307"/>
      <c r="F90" s="329" t="s">
        <v>2931</v>
      </c>
      <c r="G90" s="328"/>
      <c r="H90" s="307" t="s">
        <v>2951</v>
      </c>
      <c r="I90" s="307" t="s">
        <v>2927</v>
      </c>
      <c r="J90" s="307">
        <v>50</v>
      </c>
      <c r="K90" s="321"/>
    </row>
    <row r="91" s="1" customFormat="1" ht="15" customHeight="1">
      <c r="B91" s="330"/>
      <c r="C91" s="307" t="s">
        <v>2952</v>
      </c>
      <c r="D91" s="307"/>
      <c r="E91" s="307"/>
      <c r="F91" s="329" t="s">
        <v>2931</v>
      </c>
      <c r="G91" s="328"/>
      <c r="H91" s="307" t="s">
        <v>2952</v>
      </c>
      <c r="I91" s="307" t="s">
        <v>2927</v>
      </c>
      <c r="J91" s="307">
        <v>50</v>
      </c>
      <c r="K91" s="321"/>
    </row>
    <row r="92" s="1" customFormat="1" ht="15" customHeight="1">
      <c r="B92" s="330"/>
      <c r="C92" s="307" t="s">
        <v>2953</v>
      </c>
      <c r="D92" s="307"/>
      <c r="E92" s="307"/>
      <c r="F92" s="329" t="s">
        <v>2931</v>
      </c>
      <c r="G92" s="328"/>
      <c r="H92" s="307" t="s">
        <v>2954</v>
      </c>
      <c r="I92" s="307" t="s">
        <v>2927</v>
      </c>
      <c r="J92" s="307">
        <v>255</v>
      </c>
      <c r="K92" s="321"/>
    </row>
    <row r="93" s="1" customFormat="1" ht="15" customHeight="1">
      <c r="B93" s="330"/>
      <c r="C93" s="307" t="s">
        <v>2955</v>
      </c>
      <c r="D93" s="307"/>
      <c r="E93" s="307"/>
      <c r="F93" s="329" t="s">
        <v>2925</v>
      </c>
      <c r="G93" s="328"/>
      <c r="H93" s="307" t="s">
        <v>2956</v>
      </c>
      <c r="I93" s="307" t="s">
        <v>2957</v>
      </c>
      <c r="J93" s="307"/>
      <c r="K93" s="321"/>
    </row>
    <row r="94" s="1" customFormat="1" ht="15" customHeight="1">
      <c r="B94" s="330"/>
      <c r="C94" s="307" t="s">
        <v>2958</v>
      </c>
      <c r="D94" s="307"/>
      <c r="E94" s="307"/>
      <c r="F94" s="329" t="s">
        <v>2925</v>
      </c>
      <c r="G94" s="328"/>
      <c r="H94" s="307" t="s">
        <v>2959</v>
      </c>
      <c r="I94" s="307" t="s">
        <v>2960</v>
      </c>
      <c r="J94" s="307"/>
      <c r="K94" s="321"/>
    </row>
    <row r="95" s="1" customFormat="1" ht="15" customHeight="1">
      <c r="B95" s="330"/>
      <c r="C95" s="307" t="s">
        <v>2961</v>
      </c>
      <c r="D95" s="307"/>
      <c r="E95" s="307"/>
      <c r="F95" s="329" t="s">
        <v>2925</v>
      </c>
      <c r="G95" s="328"/>
      <c r="H95" s="307" t="s">
        <v>2961</v>
      </c>
      <c r="I95" s="307" t="s">
        <v>2960</v>
      </c>
      <c r="J95" s="307"/>
      <c r="K95" s="321"/>
    </row>
    <row r="96" s="1" customFormat="1" ht="15" customHeight="1">
      <c r="B96" s="330"/>
      <c r="C96" s="307" t="s">
        <v>41</v>
      </c>
      <c r="D96" s="307"/>
      <c r="E96" s="307"/>
      <c r="F96" s="329" t="s">
        <v>2925</v>
      </c>
      <c r="G96" s="328"/>
      <c r="H96" s="307" t="s">
        <v>2962</v>
      </c>
      <c r="I96" s="307" t="s">
        <v>2960</v>
      </c>
      <c r="J96" s="307"/>
      <c r="K96" s="321"/>
    </row>
    <row r="97" s="1" customFormat="1" ht="15" customHeight="1">
      <c r="B97" s="330"/>
      <c r="C97" s="307" t="s">
        <v>51</v>
      </c>
      <c r="D97" s="307"/>
      <c r="E97" s="307"/>
      <c r="F97" s="329" t="s">
        <v>2925</v>
      </c>
      <c r="G97" s="328"/>
      <c r="H97" s="307" t="s">
        <v>2963</v>
      </c>
      <c r="I97" s="307" t="s">
        <v>2960</v>
      </c>
      <c r="J97" s="307"/>
      <c r="K97" s="321"/>
    </row>
    <row r="98" s="1" customFormat="1" ht="15" customHeight="1">
      <c r="B98" s="333"/>
      <c r="C98" s="334"/>
      <c r="D98" s="334"/>
      <c r="E98" s="334"/>
      <c r="F98" s="334"/>
      <c r="G98" s="334"/>
      <c r="H98" s="334"/>
      <c r="I98" s="334"/>
      <c r="J98" s="334"/>
      <c r="K98" s="335"/>
    </row>
    <row r="99" s="1" customFormat="1" ht="18.75" customHeight="1">
      <c r="B99" s="336"/>
      <c r="C99" s="337"/>
      <c r="D99" s="337"/>
      <c r="E99" s="337"/>
      <c r="F99" s="337"/>
      <c r="G99" s="337"/>
      <c r="H99" s="337"/>
      <c r="I99" s="337"/>
      <c r="J99" s="337"/>
      <c r="K99" s="336"/>
    </row>
    <row r="100" s="1" customFormat="1" ht="18.75" customHeight="1">
      <c r="B100" s="315"/>
      <c r="C100" s="315"/>
      <c r="D100" s="315"/>
      <c r="E100" s="315"/>
      <c r="F100" s="315"/>
      <c r="G100" s="315"/>
      <c r="H100" s="315"/>
      <c r="I100" s="315"/>
      <c r="J100" s="315"/>
      <c r="K100" s="315"/>
    </row>
    <row r="101" s="1" customFormat="1" ht="7.5" customHeight="1">
      <c r="B101" s="316"/>
      <c r="C101" s="317"/>
      <c r="D101" s="317"/>
      <c r="E101" s="317"/>
      <c r="F101" s="317"/>
      <c r="G101" s="317"/>
      <c r="H101" s="317"/>
      <c r="I101" s="317"/>
      <c r="J101" s="317"/>
      <c r="K101" s="318"/>
    </row>
    <row r="102" s="1" customFormat="1" ht="45" customHeight="1">
      <c r="B102" s="319"/>
      <c r="C102" s="320" t="s">
        <v>2964</v>
      </c>
      <c r="D102" s="320"/>
      <c r="E102" s="320"/>
      <c r="F102" s="320"/>
      <c r="G102" s="320"/>
      <c r="H102" s="320"/>
      <c r="I102" s="320"/>
      <c r="J102" s="320"/>
      <c r="K102" s="321"/>
    </row>
    <row r="103" s="1" customFormat="1" ht="17.25" customHeight="1">
      <c r="B103" s="319"/>
      <c r="C103" s="322" t="s">
        <v>2919</v>
      </c>
      <c r="D103" s="322"/>
      <c r="E103" s="322"/>
      <c r="F103" s="322" t="s">
        <v>2920</v>
      </c>
      <c r="G103" s="323"/>
      <c r="H103" s="322" t="s">
        <v>57</v>
      </c>
      <c r="I103" s="322" t="s">
        <v>60</v>
      </c>
      <c r="J103" s="322" t="s">
        <v>2921</v>
      </c>
      <c r="K103" s="321"/>
    </row>
    <row r="104" s="1" customFormat="1" ht="17.25" customHeight="1">
      <c r="B104" s="319"/>
      <c r="C104" s="324" t="s">
        <v>2922</v>
      </c>
      <c r="D104" s="324"/>
      <c r="E104" s="324"/>
      <c r="F104" s="325" t="s">
        <v>2923</v>
      </c>
      <c r="G104" s="326"/>
      <c r="H104" s="324"/>
      <c r="I104" s="324"/>
      <c r="J104" s="324" t="s">
        <v>2924</v>
      </c>
      <c r="K104" s="321"/>
    </row>
    <row r="105" s="1" customFormat="1" ht="5.25" customHeight="1">
      <c r="B105" s="319"/>
      <c r="C105" s="322"/>
      <c r="D105" s="322"/>
      <c r="E105" s="322"/>
      <c r="F105" s="322"/>
      <c r="G105" s="338"/>
      <c r="H105" s="322"/>
      <c r="I105" s="322"/>
      <c r="J105" s="322"/>
      <c r="K105" s="321"/>
    </row>
    <row r="106" s="1" customFormat="1" ht="15" customHeight="1">
      <c r="B106" s="319"/>
      <c r="C106" s="307" t="s">
        <v>56</v>
      </c>
      <c r="D106" s="327"/>
      <c r="E106" s="327"/>
      <c r="F106" s="329" t="s">
        <v>2925</v>
      </c>
      <c r="G106" s="338"/>
      <c r="H106" s="307" t="s">
        <v>2965</v>
      </c>
      <c r="I106" s="307" t="s">
        <v>2927</v>
      </c>
      <c r="J106" s="307">
        <v>20</v>
      </c>
      <c r="K106" s="321"/>
    </row>
    <row r="107" s="1" customFormat="1" ht="15" customHeight="1">
      <c r="B107" s="319"/>
      <c r="C107" s="307" t="s">
        <v>2928</v>
      </c>
      <c r="D107" s="307"/>
      <c r="E107" s="307"/>
      <c r="F107" s="329" t="s">
        <v>2925</v>
      </c>
      <c r="G107" s="307"/>
      <c r="H107" s="307" t="s">
        <v>2965</v>
      </c>
      <c r="I107" s="307" t="s">
        <v>2927</v>
      </c>
      <c r="J107" s="307">
        <v>120</v>
      </c>
      <c r="K107" s="321"/>
    </row>
    <row r="108" s="1" customFormat="1" ht="15" customHeight="1">
      <c r="B108" s="330"/>
      <c r="C108" s="307" t="s">
        <v>2930</v>
      </c>
      <c r="D108" s="307"/>
      <c r="E108" s="307"/>
      <c r="F108" s="329" t="s">
        <v>2931</v>
      </c>
      <c r="G108" s="307"/>
      <c r="H108" s="307" t="s">
        <v>2965</v>
      </c>
      <c r="I108" s="307" t="s">
        <v>2927</v>
      </c>
      <c r="J108" s="307">
        <v>50</v>
      </c>
      <c r="K108" s="321"/>
    </row>
    <row r="109" s="1" customFormat="1" ht="15" customHeight="1">
      <c r="B109" s="330"/>
      <c r="C109" s="307" t="s">
        <v>2933</v>
      </c>
      <c r="D109" s="307"/>
      <c r="E109" s="307"/>
      <c r="F109" s="329" t="s">
        <v>2925</v>
      </c>
      <c r="G109" s="307"/>
      <c r="H109" s="307" t="s">
        <v>2965</v>
      </c>
      <c r="I109" s="307" t="s">
        <v>2935</v>
      </c>
      <c r="J109" s="307"/>
      <c r="K109" s="321"/>
    </row>
    <row r="110" s="1" customFormat="1" ht="15" customHeight="1">
      <c r="B110" s="330"/>
      <c r="C110" s="307" t="s">
        <v>2944</v>
      </c>
      <c r="D110" s="307"/>
      <c r="E110" s="307"/>
      <c r="F110" s="329" t="s">
        <v>2931</v>
      </c>
      <c r="G110" s="307"/>
      <c r="H110" s="307" t="s">
        <v>2965</v>
      </c>
      <c r="I110" s="307" t="s">
        <v>2927</v>
      </c>
      <c r="J110" s="307">
        <v>50</v>
      </c>
      <c r="K110" s="321"/>
    </row>
    <row r="111" s="1" customFormat="1" ht="15" customHeight="1">
      <c r="B111" s="330"/>
      <c r="C111" s="307" t="s">
        <v>2952</v>
      </c>
      <c r="D111" s="307"/>
      <c r="E111" s="307"/>
      <c r="F111" s="329" t="s">
        <v>2931</v>
      </c>
      <c r="G111" s="307"/>
      <c r="H111" s="307" t="s">
        <v>2965</v>
      </c>
      <c r="I111" s="307" t="s">
        <v>2927</v>
      </c>
      <c r="J111" s="307">
        <v>50</v>
      </c>
      <c r="K111" s="321"/>
    </row>
    <row r="112" s="1" customFormat="1" ht="15" customHeight="1">
      <c r="B112" s="330"/>
      <c r="C112" s="307" t="s">
        <v>2950</v>
      </c>
      <c r="D112" s="307"/>
      <c r="E112" s="307"/>
      <c r="F112" s="329" t="s">
        <v>2931</v>
      </c>
      <c r="G112" s="307"/>
      <c r="H112" s="307" t="s">
        <v>2965</v>
      </c>
      <c r="I112" s="307" t="s">
        <v>2927</v>
      </c>
      <c r="J112" s="307">
        <v>50</v>
      </c>
      <c r="K112" s="321"/>
    </row>
    <row r="113" s="1" customFormat="1" ht="15" customHeight="1">
      <c r="B113" s="330"/>
      <c r="C113" s="307" t="s">
        <v>56</v>
      </c>
      <c r="D113" s="307"/>
      <c r="E113" s="307"/>
      <c r="F113" s="329" t="s">
        <v>2925</v>
      </c>
      <c r="G113" s="307"/>
      <c r="H113" s="307" t="s">
        <v>2966</v>
      </c>
      <c r="I113" s="307" t="s">
        <v>2927</v>
      </c>
      <c r="J113" s="307">
        <v>20</v>
      </c>
      <c r="K113" s="321"/>
    </row>
    <row r="114" s="1" customFormat="1" ht="15" customHeight="1">
      <c r="B114" s="330"/>
      <c r="C114" s="307" t="s">
        <v>2967</v>
      </c>
      <c r="D114" s="307"/>
      <c r="E114" s="307"/>
      <c r="F114" s="329" t="s">
        <v>2925</v>
      </c>
      <c r="G114" s="307"/>
      <c r="H114" s="307" t="s">
        <v>2968</v>
      </c>
      <c r="I114" s="307" t="s">
        <v>2927</v>
      </c>
      <c r="J114" s="307">
        <v>120</v>
      </c>
      <c r="K114" s="321"/>
    </row>
    <row r="115" s="1" customFormat="1" ht="15" customHeight="1">
      <c r="B115" s="330"/>
      <c r="C115" s="307" t="s">
        <v>41</v>
      </c>
      <c r="D115" s="307"/>
      <c r="E115" s="307"/>
      <c r="F115" s="329" t="s">
        <v>2925</v>
      </c>
      <c r="G115" s="307"/>
      <c r="H115" s="307" t="s">
        <v>2969</v>
      </c>
      <c r="I115" s="307" t="s">
        <v>2960</v>
      </c>
      <c r="J115" s="307"/>
      <c r="K115" s="321"/>
    </row>
    <row r="116" s="1" customFormat="1" ht="15" customHeight="1">
      <c r="B116" s="330"/>
      <c r="C116" s="307" t="s">
        <v>51</v>
      </c>
      <c r="D116" s="307"/>
      <c r="E116" s="307"/>
      <c r="F116" s="329" t="s">
        <v>2925</v>
      </c>
      <c r="G116" s="307"/>
      <c r="H116" s="307" t="s">
        <v>2970</v>
      </c>
      <c r="I116" s="307" t="s">
        <v>2960</v>
      </c>
      <c r="J116" s="307"/>
      <c r="K116" s="321"/>
    </row>
    <row r="117" s="1" customFormat="1" ht="15" customHeight="1">
      <c r="B117" s="330"/>
      <c r="C117" s="307" t="s">
        <v>60</v>
      </c>
      <c r="D117" s="307"/>
      <c r="E117" s="307"/>
      <c r="F117" s="329" t="s">
        <v>2925</v>
      </c>
      <c r="G117" s="307"/>
      <c r="H117" s="307" t="s">
        <v>2971</v>
      </c>
      <c r="I117" s="307" t="s">
        <v>2972</v>
      </c>
      <c r="J117" s="307"/>
      <c r="K117" s="321"/>
    </row>
    <row r="118" s="1" customFormat="1" ht="15" customHeight="1">
      <c r="B118" s="333"/>
      <c r="C118" s="339"/>
      <c r="D118" s="339"/>
      <c r="E118" s="339"/>
      <c r="F118" s="339"/>
      <c r="G118" s="339"/>
      <c r="H118" s="339"/>
      <c r="I118" s="339"/>
      <c r="J118" s="339"/>
      <c r="K118" s="335"/>
    </row>
    <row r="119" s="1" customFormat="1" ht="18.75" customHeight="1">
      <c r="B119" s="340"/>
      <c r="C119" s="304"/>
      <c r="D119" s="304"/>
      <c r="E119" s="304"/>
      <c r="F119" s="341"/>
      <c r="G119" s="304"/>
      <c r="H119" s="304"/>
      <c r="I119" s="304"/>
      <c r="J119" s="304"/>
      <c r="K119" s="340"/>
    </row>
    <row r="120" s="1" customFormat="1" ht="18.75" customHeight="1">
      <c r="B120" s="315"/>
      <c r="C120" s="315"/>
      <c r="D120" s="315"/>
      <c r="E120" s="315"/>
      <c r="F120" s="315"/>
      <c r="G120" s="315"/>
      <c r="H120" s="315"/>
      <c r="I120" s="315"/>
      <c r="J120" s="315"/>
      <c r="K120" s="315"/>
    </row>
    <row r="121" s="1" customFormat="1" ht="7.5" customHeight="1">
      <c r="B121" s="342"/>
      <c r="C121" s="343"/>
      <c r="D121" s="343"/>
      <c r="E121" s="343"/>
      <c r="F121" s="343"/>
      <c r="G121" s="343"/>
      <c r="H121" s="343"/>
      <c r="I121" s="343"/>
      <c r="J121" s="343"/>
      <c r="K121" s="344"/>
    </row>
    <row r="122" s="1" customFormat="1" ht="45" customHeight="1">
      <c r="B122" s="345"/>
      <c r="C122" s="298" t="s">
        <v>2973</v>
      </c>
      <c r="D122" s="298"/>
      <c r="E122" s="298"/>
      <c r="F122" s="298"/>
      <c r="G122" s="298"/>
      <c r="H122" s="298"/>
      <c r="I122" s="298"/>
      <c r="J122" s="298"/>
      <c r="K122" s="346"/>
    </row>
    <row r="123" s="1" customFormat="1" ht="17.25" customHeight="1">
      <c r="B123" s="347"/>
      <c r="C123" s="322" t="s">
        <v>2919</v>
      </c>
      <c r="D123" s="322"/>
      <c r="E123" s="322"/>
      <c r="F123" s="322" t="s">
        <v>2920</v>
      </c>
      <c r="G123" s="323"/>
      <c r="H123" s="322" t="s">
        <v>57</v>
      </c>
      <c r="I123" s="322" t="s">
        <v>60</v>
      </c>
      <c r="J123" s="322" t="s">
        <v>2921</v>
      </c>
      <c r="K123" s="348"/>
    </row>
    <row r="124" s="1" customFormat="1" ht="17.25" customHeight="1">
      <c r="B124" s="347"/>
      <c r="C124" s="324" t="s">
        <v>2922</v>
      </c>
      <c r="D124" s="324"/>
      <c r="E124" s="324"/>
      <c r="F124" s="325" t="s">
        <v>2923</v>
      </c>
      <c r="G124" s="326"/>
      <c r="H124" s="324"/>
      <c r="I124" s="324"/>
      <c r="J124" s="324" t="s">
        <v>2924</v>
      </c>
      <c r="K124" s="348"/>
    </row>
    <row r="125" s="1" customFormat="1" ht="5.25" customHeight="1">
      <c r="B125" s="349"/>
      <c r="C125" s="327"/>
      <c r="D125" s="327"/>
      <c r="E125" s="327"/>
      <c r="F125" s="327"/>
      <c r="G125" s="307"/>
      <c r="H125" s="327"/>
      <c r="I125" s="327"/>
      <c r="J125" s="327"/>
      <c r="K125" s="350"/>
    </row>
    <row r="126" s="1" customFormat="1" ht="15" customHeight="1">
      <c r="B126" s="349"/>
      <c r="C126" s="307" t="s">
        <v>2928</v>
      </c>
      <c r="D126" s="327"/>
      <c r="E126" s="327"/>
      <c r="F126" s="329" t="s">
        <v>2925</v>
      </c>
      <c r="G126" s="307"/>
      <c r="H126" s="307" t="s">
        <v>2965</v>
      </c>
      <c r="I126" s="307" t="s">
        <v>2927</v>
      </c>
      <c r="J126" s="307">
        <v>120</v>
      </c>
      <c r="K126" s="351"/>
    </row>
    <row r="127" s="1" customFormat="1" ht="15" customHeight="1">
      <c r="B127" s="349"/>
      <c r="C127" s="307" t="s">
        <v>2974</v>
      </c>
      <c r="D127" s="307"/>
      <c r="E127" s="307"/>
      <c r="F127" s="329" t="s">
        <v>2925</v>
      </c>
      <c r="G127" s="307"/>
      <c r="H127" s="307" t="s">
        <v>2975</v>
      </c>
      <c r="I127" s="307" t="s">
        <v>2927</v>
      </c>
      <c r="J127" s="307" t="s">
        <v>2976</v>
      </c>
      <c r="K127" s="351"/>
    </row>
    <row r="128" s="1" customFormat="1" ht="15" customHeight="1">
      <c r="B128" s="349"/>
      <c r="C128" s="307" t="s">
        <v>87</v>
      </c>
      <c r="D128" s="307"/>
      <c r="E128" s="307"/>
      <c r="F128" s="329" t="s">
        <v>2925</v>
      </c>
      <c r="G128" s="307"/>
      <c r="H128" s="307" t="s">
        <v>2977</v>
      </c>
      <c r="I128" s="307" t="s">
        <v>2927</v>
      </c>
      <c r="J128" s="307" t="s">
        <v>2976</v>
      </c>
      <c r="K128" s="351"/>
    </row>
    <row r="129" s="1" customFormat="1" ht="15" customHeight="1">
      <c r="B129" s="349"/>
      <c r="C129" s="307" t="s">
        <v>2936</v>
      </c>
      <c r="D129" s="307"/>
      <c r="E129" s="307"/>
      <c r="F129" s="329" t="s">
        <v>2931</v>
      </c>
      <c r="G129" s="307"/>
      <c r="H129" s="307" t="s">
        <v>2937</v>
      </c>
      <c r="I129" s="307" t="s">
        <v>2927</v>
      </c>
      <c r="J129" s="307">
        <v>15</v>
      </c>
      <c r="K129" s="351"/>
    </row>
    <row r="130" s="1" customFormat="1" ht="15" customHeight="1">
      <c r="B130" s="349"/>
      <c r="C130" s="331" t="s">
        <v>2938</v>
      </c>
      <c r="D130" s="331"/>
      <c r="E130" s="331"/>
      <c r="F130" s="332" t="s">
        <v>2931</v>
      </c>
      <c r="G130" s="331"/>
      <c r="H130" s="331" t="s">
        <v>2939</v>
      </c>
      <c r="I130" s="331" t="s">
        <v>2927</v>
      </c>
      <c r="J130" s="331">
        <v>15</v>
      </c>
      <c r="K130" s="351"/>
    </row>
    <row r="131" s="1" customFormat="1" ht="15" customHeight="1">
      <c r="B131" s="349"/>
      <c r="C131" s="331" t="s">
        <v>2940</v>
      </c>
      <c r="D131" s="331"/>
      <c r="E131" s="331"/>
      <c r="F131" s="332" t="s">
        <v>2931</v>
      </c>
      <c r="G131" s="331"/>
      <c r="H131" s="331" t="s">
        <v>2941</v>
      </c>
      <c r="I131" s="331" t="s">
        <v>2927</v>
      </c>
      <c r="J131" s="331">
        <v>20</v>
      </c>
      <c r="K131" s="351"/>
    </row>
    <row r="132" s="1" customFormat="1" ht="15" customHeight="1">
      <c r="B132" s="349"/>
      <c r="C132" s="331" t="s">
        <v>2942</v>
      </c>
      <c r="D132" s="331"/>
      <c r="E132" s="331"/>
      <c r="F132" s="332" t="s">
        <v>2931</v>
      </c>
      <c r="G132" s="331"/>
      <c r="H132" s="331" t="s">
        <v>2943</v>
      </c>
      <c r="I132" s="331" t="s">
        <v>2927</v>
      </c>
      <c r="J132" s="331">
        <v>20</v>
      </c>
      <c r="K132" s="351"/>
    </row>
    <row r="133" s="1" customFormat="1" ht="15" customHeight="1">
      <c r="B133" s="349"/>
      <c r="C133" s="307" t="s">
        <v>2930</v>
      </c>
      <c r="D133" s="307"/>
      <c r="E133" s="307"/>
      <c r="F133" s="329" t="s">
        <v>2931</v>
      </c>
      <c r="G133" s="307"/>
      <c r="H133" s="307" t="s">
        <v>2965</v>
      </c>
      <c r="I133" s="307" t="s">
        <v>2927</v>
      </c>
      <c r="J133" s="307">
        <v>50</v>
      </c>
      <c r="K133" s="351"/>
    </row>
    <row r="134" s="1" customFormat="1" ht="15" customHeight="1">
      <c r="B134" s="349"/>
      <c r="C134" s="307" t="s">
        <v>2944</v>
      </c>
      <c r="D134" s="307"/>
      <c r="E134" s="307"/>
      <c r="F134" s="329" t="s">
        <v>2931</v>
      </c>
      <c r="G134" s="307"/>
      <c r="H134" s="307" t="s">
        <v>2965</v>
      </c>
      <c r="I134" s="307" t="s">
        <v>2927</v>
      </c>
      <c r="J134" s="307">
        <v>50</v>
      </c>
      <c r="K134" s="351"/>
    </row>
    <row r="135" s="1" customFormat="1" ht="15" customHeight="1">
      <c r="B135" s="349"/>
      <c r="C135" s="307" t="s">
        <v>2950</v>
      </c>
      <c r="D135" s="307"/>
      <c r="E135" s="307"/>
      <c r="F135" s="329" t="s">
        <v>2931</v>
      </c>
      <c r="G135" s="307"/>
      <c r="H135" s="307" t="s">
        <v>2965</v>
      </c>
      <c r="I135" s="307" t="s">
        <v>2927</v>
      </c>
      <c r="J135" s="307">
        <v>50</v>
      </c>
      <c r="K135" s="351"/>
    </row>
    <row r="136" s="1" customFormat="1" ht="15" customHeight="1">
      <c r="B136" s="349"/>
      <c r="C136" s="307" t="s">
        <v>2952</v>
      </c>
      <c r="D136" s="307"/>
      <c r="E136" s="307"/>
      <c r="F136" s="329" t="s">
        <v>2931</v>
      </c>
      <c r="G136" s="307"/>
      <c r="H136" s="307" t="s">
        <v>2965</v>
      </c>
      <c r="I136" s="307" t="s">
        <v>2927</v>
      </c>
      <c r="J136" s="307">
        <v>50</v>
      </c>
      <c r="K136" s="351"/>
    </row>
    <row r="137" s="1" customFormat="1" ht="15" customHeight="1">
      <c r="B137" s="349"/>
      <c r="C137" s="307" t="s">
        <v>2953</v>
      </c>
      <c r="D137" s="307"/>
      <c r="E137" s="307"/>
      <c r="F137" s="329" t="s">
        <v>2931</v>
      </c>
      <c r="G137" s="307"/>
      <c r="H137" s="307" t="s">
        <v>2978</v>
      </c>
      <c r="I137" s="307" t="s">
        <v>2927</v>
      </c>
      <c r="J137" s="307">
        <v>255</v>
      </c>
      <c r="K137" s="351"/>
    </row>
    <row r="138" s="1" customFormat="1" ht="15" customHeight="1">
      <c r="B138" s="349"/>
      <c r="C138" s="307" t="s">
        <v>2955</v>
      </c>
      <c r="D138" s="307"/>
      <c r="E138" s="307"/>
      <c r="F138" s="329" t="s">
        <v>2925</v>
      </c>
      <c r="G138" s="307"/>
      <c r="H138" s="307" t="s">
        <v>2979</v>
      </c>
      <c r="I138" s="307" t="s">
        <v>2957</v>
      </c>
      <c r="J138" s="307"/>
      <c r="K138" s="351"/>
    </row>
    <row r="139" s="1" customFormat="1" ht="15" customHeight="1">
      <c r="B139" s="349"/>
      <c r="C139" s="307" t="s">
        <v>2958</v>
      </c>
      <c r="D139" s="307"/>
      <c r="E139" s="307"/>
      <c r="F139" s="329" t="s">
        <v>2925</v>
      </c>
      <c r="G139" s="307"/>
      <c r="H139" s="307" t="s">
        <v>2980</v>
      </c>
      <c r="I139" s="307" t="s">
        <v>2960</v>
      </c>
      <c r="J139" s="307"/>
      <c r="K139" s="351"/>
    </row>
    <row r="140" s="1" customFormat="1" ht="15" customHeight="1">
      <c r="B140" s="349"/>
      <c r="C140" s="307" t="s">
        <v>2961</v>
      </c>
      <c r="D140" s="307"/>
      <c r="E140" s="307"/>
      <c r="F140" s="329" t="s">
        <v>2925</v>
      </c>
      <c r="G140" s="307"/>
      <c r="H140" s="307" t="s">
        <v>2961</v>
      </c>
      <c r="I140" s="307" t="s">
        <v>2960</v>
      </c>
      <c r="J140" s="307"/>
      <c r="K140" s="351"/>
    </row>
    <row r="141" s="1" customFormat="1" ht="15" customHeight="1">
      <c r="B141" s="349"/>
      <c r="C141" s="307" t="s">
        <v>41</v>
      </c>
      <c r="D141" s="307"/>
      <c r="E141" s="307"/>
      <c r="F141" s="329" t="s">
        <v>2925</v>
      </c>
      <c r="G141" s="307"/>
      <c r="H141" s="307" t="s">
        <v>2981</v>
      </c>
      <c r="I141" s="307" t="s">
        <v>2960</v>
      </c>
      <c r="J141" s="307"/>
      <c r="K141" s="351"/>
    </row>
    <row r="142" s="1" customFormat="1" ht="15" customHeight="1">
      <c r="B142" s="349"/>
      <c r="C142" s="307" t="s">
        <v>2982</v>
      </c>
      <c r="D142" s="307"/>
      <c r="E142" s="307"/>
      <c r="F142" s="329" t="s">
        <v>2925</v>
      </c>
      <c r="G142" s="307"/>
      <c r="H142" s="307" t="s">
        <v>2983</v>
      </c>
      <c r="I142" s="307" t="s">
        <v>2960</v>
      </c>
      <c r="J142" s="307"/>
      <c r="K142" s="351"/>
    </row>
    <row r="143" s="1" customFormat="1" ht="15" customHeight="1">
      <c r="B143" s="352"/>
      <c r="C143" s="353"/>
      <c r="D143" s="353"/>
      <c r="E143" s="353"/>
      <c r="F143" s="353"/>
      <c r="G143" s="353"/>
      <c r="H143" s="353"/>
      <c r="I143" s="353"/>
      <c r="J143" s="353"/>
      <c r="K143" s="354"/>
    </row>
    <row r="144" s="1" customFormat="1" ht="18.75" customHeight="1">
      <c r="B144" s="304"/>
      <c r="C144" s="304"/>
      <c r="D144" s="304"/>
      <c r="E144" s="304"/>
      <c r="F144" s="341"/>
      <c r="G144" s="304"/>
      <c r="H144" s="304"/>
      <c r="I144" s="304"/>
      <c r="J144" s="304"/>
      <c r="K144" s="304"/>
    </row>
    <row r="145" s="1" customFormat="1" ht="18.75" customHeight="1">
      <c r="B145" s="315"/>
      <c r="C145" s="315"/>
      <c r="D145" s="315"/>
      <c r="E145" s="315"/>
      <c r="F145" s="315"/>
      <c r="G145" s="315"/>
      <c r="H145" s="315"/>
      <c r="I145" s="315"/>
      <c r="J145" s="315"/>
      <c r="K145" s="315"/>
    </row>
    <row r="146" s="1" customFormat="1" ht="7.5" customHeight="1">
      <c r="B146" s="316"/>
      <c r="C146" s="317"/>
      <c r="D146" s="317"/>
      <c r="E146" s="317"/>
      <c r="F146" s="317"/>
      <c r="G146" s="317"/>
      <c r="H146" s="317"/>
      <c r="I146" s="317"/>
      <c r="J146" s="317"/>
      <c r="K146" s="318"/>
    </row>
    <row r="147" s="1" customFormat="1" ht="45" customHeight="1">
      <c r="B147" s="319"/>
      <c r="C147" s="320" t="s">
        <v>2984</v>
      </c>
      <c r="D147" s="320"/>
      <c r="E147" s="320"/>
      <c r="F147" s="320"/>
      <c r="G147" s="320"/>
      <c r="H147" s="320"/>
      <c r="I147" s="320"/>
      <c r="J147" s="320"/>
      <c r="K147" s="321"/>
    </row>
    <row r="148" s="1" customFormat="1" ht="17.25" customHeight="1">
      <c r="B148" s="319"/>
      <c r="C148" s="322" t="s">
        <v>2919</v>
      </c>
      <c r="D148" s="322"/>
      <c r="E148" s="322"/>
      <c r="F148" s="322" t="s">
        <v>2920</v>
      </c>
      <c r="G148" s="323"/>
      <c r="H148" s="322" t="s">
        <v>57</v>
      </c>
      <c r="I148" s="322" t="s">
        <v>60</v>
      </c>
      <c r="J148" s="322" t="s">
        <v>2921</v>
      </c>
      <c r="K148" s="321"/>
    </row>
    <row r="149" s="1" customFormat="1" ht="17.25" customHeight="1">
      <c r="B149" s="319"/>
      <c r="C149" s="324" t="s">
        <v>2922</v>
      </c>
      <c r="D149" s="324"/>
      <c r="E149" s="324"/>
      <c r="F149" s="325" t="s">
        <v>2923</v>
      </c>
      <c r="G149" s="326"/>
      <c r="H149" s="324"/>
      <c r="I149" s="324"/>
      <c r="J149" s="324" t="s">
        <v>2924</v>
      </c>
      <c r="K149" s="321"/>
    </row>
    <row r="150" s="1" customFormat="1" ht="5.25" customHeight="1">
      <c r="B150" s="330"/>
      <c r="C150" s="327"/>
      <c r="D150" s="327"/>
      <c r="E150" s="327"/>
      <c r="F150" s="327"/>
      <c r="G150" s="328"/>
      <c r="H150" s="327"/>
      <c r="I150" s="327"/>
      <c r="J150" s="327"/>
      <c r="K150" s="351"/>
    </row>
    <row r="151" s="1" customFormat="1" ht="15" customHeight="1">
      <c r="B151" s="330"/>
      <c r="C151" s="355" t="s">
        <v>2928</v>
      </c>
      <c r="D151" s="307"/>
      <c r="E151" s="307"/>
      <c r="F151" s="356" t="s">
        <v>2925</v>
      </c>
      <c r="G151" s="307"/>
      <c r="H151" s="355" t="s">
        <v>2965</v>
      </c>
      <c r="I151" s="355" t="s">
        <v>2927</v>
      </c>
      <c r="J151" s="355">
        <v>120</v>
      </c>
      <c r="K151" s="351"/>
    </row>
    <row r="152" s="1" customFormat="1" ht="15" customHeight="1">
      <c r="B152" s="330"/>
      <c r="C152" s="355" t="s">
        <v>2974</v>
      </c>
      <c r="D152" s="307"/>
      <c r="E152" s="307"/>
      <c r="F152" s="356" t="s">
        <v>2925</v>
      </c>
      <c r="G152" s="307"/>
      <c r="H152" s="355" t="s">
        <v>2985</v>
      </c>
      <c r="I152" s="355" t="s">
        <v>2927</v>
      </c>
      <c r="J152" s="355" t="s">
        <v>2976</v>
      </c>
      <c r="K152" s="351"/>
    </row>
    <row r="153" s="1" customFormat="1" ht="15" customHeight="1">
      <c r="B153" s="330"/>
      <c r="C153" s="355" t="s">
        <v>87</v>
      </c>
      <c r="D153" s="307"/>
      <c r="E153" s="307"/>
      <c r="F153" s="356" t="s">
        <v>2925</v>
      </c>
      <c r="G153" s="307"/>
      <c r="H153" s="355" t="s">
        <v>2986</v>
      </c>
      <c r="I153" s="355" t="s">
        <v>2927</v>
      </c>
      <c r="J153" s="355" t="s">
        <v>2976</v>
      </c>
      <c r="K153" s="351"/>
    </row>
    <row r="154" s="1" customFormat="1" ht="15" customHeight="1">
      <c r="B154" s="330"/>
      <c r="C154" s="355" t="s">
        <v>2930</v>
      </c>
      <c r="D154" s="307"/>
      <c r="E154" s="307"/>
      <c r="F154" s="356" t="s">
        <v>2931</v>
      </c>
      <c r="G154" s="307"/>
      <c r="H154" s="355" t="s">
        <v>2965</v>
      </c>
      <c r="I154" s="355" t="s">
        <v>2927</v>
      </c>
      <c r="J154" s="355">
        <v>50</v>
      </c>
      <c r="K154" s="351"/>
    </row>
    <row r="155" s="1" customFormat="1" ht="15" customHeight="1">
      <c r="B155" s="330"/>
      <c r="C155" s="355" t="s">
        <v>2933</v>
      </c>
      <c r="D155" s="307"/>
      <c r="E155" s="307"/>
      <c r="F155" s="356" t="s">
        <v>2925</v>
      </c>
      <c r="G155" s="307"/>
      <c r="H155" s="355" t="s">
        <v>2965</v>
      </c>
      <c r="I155" s="355" t="s">
        <v>2935</v>
      </c>
      <c r="J155" s="355"/>
      <c r="K155" s="351"/>
    </row>
    <row r="156" s="1" customFormat="1" ht="15" customHeight="1">
      <c r="B156" s="330"/>
      <c r="C156" s="355" t="s">
        <v>2944</v>
      </c>
      <c r="D156" s="307"/>
      <c r="E156" s="307"/>
      <c r="F156" s="356" t="s">
        <v>2931</v>
      </c>
      <c r="G156" s="307"/>
      <c r="H156" s="355" t="s">
        <v>2965</v>
      </c>
      <c r="I156" s="355" t="s">
        <v>2927</v>
      </c>
      <c r="J156" s="355">
        <v>50</v>
      </c>
      <c r="K156" s="351"/>
    </row>
    <row r="157" s="1" customFormat="1" ht="15" customHeight="1">
      <c r="B157" s="330"/>
      <c r="C157" s="355" t="s">
        <v>2952</v>
      </c>
      <c r="D157" s="307"/>
      <c r="E157" s="307"/>
      <c r="F157" s="356" t="s">
        <v>2931</v>
      </c>
      <c r="G157" s="307"/>
      <c r="H157" s="355" t="s">
        <v>2965</v>
      </c>
      <c r="I157" s="355" t="s">
        <v>2927</v>
      </c>
      <c r="J157" s="355">
        <v>50</v>
      </c>
      <c r="K157" s="351"/>
    </row>
    <row r="158" s="1" customFormat="1" ht="15" customHeight="1">
      <c r="B158" s="330"/>
      <c r="C158" s="355" t="s">
        <v>2950</v>
      </c>
      <c r="D158" s="307"/>
      <c r="E158" s="307"/>
      <c r="F158" s="356" t="s">
        <v>2931</v>
      </c>
      <c r="G158" s="307"/>
      <c r="H158" s="355" t="s">
        <v>2965</v>
      </c>
      <c r="I158" s="355" t="s">
        <v>2927</v>
      </c>
      <c r="J158" s="355">
        <v>50</v>
      </c>
      <c r="K158" s="351"/>
    </row>
    <row r="159" s="1" customFormat="1" ht="15" customHeight="1">
      <c r="B159" s="330"/>
      <c r="C159" s="355" t="s">
        <v>121</v>
      </c>
      <c r="D159" s="307"/>
      <c r="E159" s="307"/>
      <c r="F159" s="356" t="s">
        <v>2925</v>
      </c>
      <c r="G159" s="307"/>
      <c r="H159" s="355" t="s">
        <v>2987</v>
      </c>
      <c r="I159" s="355" t="s">
        <v>2927</v>
      </c>
      <c r="J159" s="355" t="s">
        <v>2988</v>
      </c>
      <c r="K159" s="351"/>
    </row>
    <row r="160" s="1" customFormat="1" ht="15" customHeight="1">
      <c r="B160" s="330"/>
      <c r="C160" s="355" t="s">
        <v>2989</v>
      </c>
      <c r="D160" s="307"/>
      <c r="E160" s="307"/>
      <c r="F160" s="356" t="s">
        <v>2925</v>
      </c>
      <c r="G160" s="307"/>
      <c r="H160" s="355" t="s">
        <v>2990</v>
      </c>
      <c r="I160" s="355" t="s">
        <v>2960</v>
      </c>
      <c r="J160" s="355"/>
      <c r="K160" s="351"/>
    </row>
    <row r="161" s="1" customFormat="1" ht="15" customHeight="1">
      <c r="B161" s="357"/>
      <c r="C161" s="339"/>
      <c r="D161" s="339"/>
      <c r="E161" s="339"/>
      <c r="F161" s="339"/>
      <c r="G161" s="339"/>
      <c r="H161" s="339"/>
      <c r="I161" s="339"/>
      <c r="J161" s="339"/>
      <c r="K161" s="358"/>
    </row>
    <row r="162" s="1" customFormat="1" ht="18.75" customHeight="1">
      <c r="B162" s="304"/>
      <c r="C162" s="307"/>
      <c r="D162" s="307"/>
      <c r="E162" s="307"/>
      <c r="F162" s="329"/>
      <c r="G162" s="307"/>
      <c r="H162" s="307"/>
      <c r="I162" s="307"/>
      <c r="J162" s="307"/>
      <c r="K162" s="304"/>
    </row>
    <row r="163" s="1" customFormat="1" ht="18.75" customHeight="1">
      <c r="B163" s="315"/>
      <c r="C163" s="315"/>
      <c r="D163" s="315"/>
      <c r="E163" s="315"/>
      <c r="F163" s="315"/>
      <c r="G163" s="315"/>
      <c r="H163" s="315"/>
      <c r="I163" s="315"/>
      <c r="J163" s="315"/>
      <c r="K163" s="315"/>
    </row>
    <row r="164" s="1" customFormat="1" ht="7.5" customHeight="1">
      <c r="B164" s="294"/>
      <c r="C164" s="295"/>
      <c r="D164" s="295"/>
      <c r="E164" s="295"/>
      <c r="F164" s="295"/>
      <c r="G164" s="295"/>
      <c r="H164" s="295"/>
      <c r="I164" s="295"/>
      <c r="J164" s="295"/>
      <c r="K164" s="296"/>
    </row>
    <row r="165" s="1" customFormat="1" ht="45" customHeight="1">
      <c r="B165" s="297"/>
      <c r="C165" s="298" t="s">
        <v>2991</v>
      </c>
      <c r="D165" s="298"/>
      <c r="E165" s="298"/>
      <c r="F165" s="298"/>
      <c r="G165" s="298"/>
      <c r="H165" s="298"/>
      <c r="I165" s="298"/>
      <c r="J165" s="298"/>
      <c r="K165" s="299"/>
    </row>
    <row r="166" s="1" customFormat="1" ht="17.25" customHeight="1">
      <c r="B166" s="297"/>
      <c r="C166" s="322" t="s">
        <v>2919</v>
      </c>
      <c r="D166" s="322"/>
      <c r="E166" s="322"/>
      <c r="F166" s="322" t="s">
        <v>2920</v>
      </c>
      <c r="G166" s="359"/>
      <c r="H166" s="360" t="s">
        <v>57</v>
      </c>
      <c r="I166" s="360" t="s">
        <v>60</v>
      </c>
      <c r="J166" s="322" t="s">
        <v>2921</v>
      </c>
      <c r="K166" s="299"/>
    </row>
    <row r="167" s="1" customFormat="1" ht="17.25" customHeight="1">
      <c r="B167" s="300"/>
      <c r="C167" s="324" t="s">
        <v>2922</v>
      </c>
      <c r="D167" s="324"/>
      <c r="E167" s="324"/>
      <c r="F167" s="325" t="s">
        <v>2923</v>
      </c>
      <c r="G167" s="361"/>
      <c r="H167" s="362"/>
      <c r="I167" s="362"/>
      <c r="J167" s="324" t="s">
        <v>2924</v>
      </c>
      <c r="K167" s="302"/>
    </row>
    <row r="168" s="1" customFormat="1" ht="5.25" customHeight="1">
      <c r="B168" s="330"/>
      <c r="C168" s="327"/>
      <c r="D168" s="327"/>
      <c r="E168" s="327"/>
      <c r="F168" s="327"/>
      <c r="G168" s="328"/>
      <c r="H168" s="327"/>
      <c r="I168" s="327"/>
      <c r="J168" s="327"/>
      <c r="K168" s="351"/>
    </row>
    <row r="169" s="1" customFormat="1" ht="15" customHeight="1">
      <c r="B169" s="330"/>
      <c r="C169" s="307" t="s">
        <v>2928</v>
      </c>
      <c r="D169" s="307"/>
      <c r="E169" s="307"/>
      <c r="F169" s="329" t="s">
        <v>2925</v>
      </c>
      <c r="G169" s="307"/>
      <c r="H169" s="307" t="s">
        <v>2965</v>
      </c>
      <c r="I169" s="307" t="s">
        <v>2927</v>
      </c>
      <c r="J169" s="307">
        <v>120</v>
      </c>
      <c r="K169" s="351"/>
    </row>
    <row r="170" s="1" customFormat="1" ht="15" customHeight="1">
      <c r="B170" s="330"/>
      <c r="C170" s="307" t="s">
        <v>2974</v>
      </c>
      <c r="D170" s="307"/>
      <c r="E170" s="307"/>
      <c r="F170" s="329" t="s">
        <v>2925</v>
      </c>
      <c r="G170" s="307"/>
      <c r="H170" s="307" t="s">
        <v>2975</v>
      </c>
      <c r="I170" s="307" t="s">
        <v>2927</v>
      </c>
      <c r="J170" s="307" t="s">
        <v>2976</v>
      </c>
      <c r="K170" s="351"/>
    </row>
    <row r="171" s="1" customFormat="1" ht="15" customHeight="1">
      <c r="B171" s="330"/>
      <c r="C171" s="307" t="s">
        <v>87</v>
      </c>
      <c r="D171" s="307"/>
      <c r="E171" s="307"/>
      <c r="F171" s="329" t="s">
        <v>2925</v>
      </c>
      <c r="G171" s="307"/>
      <c r="H171" s="307" t="s">
        <v>2992</v>
      </c>
      <c r="I171" s="307" t="s">
        <v>2927</v>
      </c>
      <c r="J171" s="307" t="s">
        <v>2976</v>
      </c>
      <c r="K171" s="351"/>
    </row>
    <row r="172" s="1" customFormat="1" ht="15" customHeight="1">
      <c r="B172" s="330"/>
      <c r="C172" s="307" t="s">
        <v>2930</v>
      </c>
      <c r="D172" s="307"/>
      <c r="E172" s="307"/>
      <c r="F172" s="329" t="s">
        <v>2931</v>
      </c>
      <c r="G172" s="307"/>
      <c r="H172" s="307" t="s">
        <v>2992</v>
      </c>
      <c r="I172" s="307" t="s">
        <v>2927</v>
      </c>
      <c r="J172" s="307">
        <v>50</v>
      </c>
      <c r="K172" s="351"/>
    </row>
    <row r="173" s="1" customFormat="1" ht="15" customHeight="1">
      <c r="B173" s="330"/>
      <c r="C173" s="307" t="s">
        <v>2933</v>
      </c>
      <c r="D173" s="307"/>
      <c r="E173" s="307"/>
      <c r="F173" s="329" t="s">
        <v>2925</v>
      </c>
      <c r="G173" s="307"/>
      <c r="H173" s="307" t="s">
        <v>2992</v>
      </c>
      <c r="I173" s="307" t="s">
        <v>2935</v>
      </c>
      <c r="J173" s="307"/>
      <c r="K173" s="351"/>
    </row>
    <row r="174" s="1" customFormat="1" ht="15" customHeight="1">
      <c r="B174" s="330"/>
      <c r="C174" s="307" t="s">
        <v>2944</v>
      </c>
      <c r="D174" s="307"/>
      <c r="E174" s="307"/>
      <c r="F174" s="329" t="s">
        <v>2931</v>
      </c>
      <c r="G174" s="307"/>
      <c r="H174" s="307" t="s">
        <v>2992</v>
      </c>
      <c r="I174" s="307" t="s">
        <v>2927</v>
      </c>
      <c r="J174" s="307">
        <v>50</v>
      </c>
      <c r="K174" s="351"/>
    </row>
    <row r="175" s="1" customFormat="1" ht="15" customHeight="1">
      <c r="B175" s="330"/>
      <c r="C175" s="307" t="s">
        <v>2952</v>
      </c>
      <c r="D175" s="307"/>
      <c r="E175" s="307"/>
      <c r="F175" s="329" t="s">
        <v>2931</v>
      </c>
      <c r="G175" s="307"/>
      <c r="H175" s="307" t="s">
        <v>2992</v>
      </c>
      <c r="I175" s="307" t="s">
        <v>2927</v>
      </c>
      <c r="J175" s="307">
        <v>50</v>
      </c>
      <c r="K175" s="351"/>
    </row>
    <row r="176" s="1" customFormat="1" ht="15" customHeight="1">
      <c r="B176" s="330"/>
      <c r="C176" s="307" t="s">
        <v>2950</v>
      </c>
      <c r="D176" s="307"/>
      <c r="E176" s="307"/>
      <c r="F176" s="329" t="s">
        <v>2931</v>
      </c>
      <c r="G176" s="307"/>
      <c r="H176" s="307" t="s">
        <v>2992</v>
      </c>
      <c r="I176" s="307" t="s">
        <v>2927</v>
      </c>
      <c r="J176" s="307">
        <v>50</v>
      </c>
      <c r="K176" s="351"/>
    </row>
    <row r="177" s="1" customFormat="1" ht="15" customHeight="1">
      <c r="B177" s="330"/>
      <c r="C177" s="307" t="s">
        <v>146</v>
      </c>
      <c r="D177" s="307"/>
      <c r="E177" s="307"/>
      <c r="F177" s="329" t="s">
        <v>2925</v>
      </c>
      <c r="G177" s="307"/>
      <c r="H177" s="307" t="s">
        <v>2993</v>
      </c>
      <c r="I177" s="307" t="s">
        <v>2994</v>
      </c>
      <c r="J177" s="307"/>
      <c r="K177" s="351"/>
    </row>
    <row r="178" s="1" customFormat="1" ht="15" customHeight="1">
      <c r="B178" s="330"/>
      <c r="C178" s="307" t="s">
        <v>60</v>
      </c>
      <c r="D178" s="307"/>
      <c r="E178" s="307"/>
      <c r="F178" s="329" t="s">
        <v>2925</v>
      </c>
      <c r="G178" s="307"/>
      <c r="H178" s="307" t="s">
        <v>2995</v>
      </c>
      <c r="I178" s="307" t="s">
        <v>2996</v>
      </c>
      <c r="J178" s="307">
        <v>1</v>
      </c>
      <c r="K178" s="351"/>
    </row>
    <row r="179" s="1" customFormat="1" ht="15" customHeight="1">
      <c r="B179" s="330"/>
      <c r="C179" s="307" t="s">
        <v>56</v>
      </c>
      <c r="D179" s="307"/>
      <c r="E179" s="307"/>
      <c r="F179" s="329" t="s">
        <v>2925</v>
      </c>
      <c r="G179" s="307"/>
      <c r="H179" s="307" t="s">
        <v>2997</v>
      </c>
      <c r="I179" s="307" t="s">
        <v>2927</v>
      </c>
      <c r="J179" s="307">
        <v>20</v>
      </c>
      <c r="K179" s="351"/>
    </row>
    <row r="180" s="1" customFormat="1" ht="15" customHeight="1">
      <c r="B180" s="330"/>
      <c r="C180" s="307" t="s">
        <v>57</v>
      </c>
      <c r="D180" s="307"/>
      <c r="E180" s="307"/>
      <c r="F180" s="329" t="s">
        <v>2925</v>
      </c>
      <c r="G180" s="307"/>
      <c r="H180" s="307" t="s">
        <v>2998</v>
      </c>
      <c r="I180" s="307" t="s">
        <v>2927</v>
      </c>
      <c r="J180" s="307">
        <v>255</v>
      </c>
      <c r="K180" s="351"/>
    </row>
    <row r="181" s="1" customFormat="1" ht="15" customHeight="1">
      <c r="B181" s="330"/>
      <c r="C181" s="307" t="s">
        <v>147</v>
      </c>
      <c r="D181" s="307"/>
      <c r="E181" s="307"/>
      <c r="F181" s="329" t="s">
        <v>2925</v>
      </c>
      <c r="G181" s="307"/>
      <c r="H181" s="307" t="s">
        <v>2889</v>
      </c>
      <c r="I181" s="307" t="s">
        <v>2927</v>
      </c>
      <c r="J181" s="307">
        <v>10</v>
      </c>
      <c r="K181" s="351"/>
    </row>
    <row r="182" s="1" customFormat="1" ht="15" customHeight="1">
      <c r="B182" s="330"/>
      <c r="C182" s="307" t="s">
        <v>148</v>
      </c>
      <c r="D182" s="307"/>
      <c r="E182" s="307"/>
      <c r="F182" s="329" t="s">
        <v>2925</v>
      </c>
      <c r="G182" s="307"/>
      <c r="H182" s="307" t="s">
        <v>2999</v>
      </c>
      <c r="I182" s="307" t="s">
        <v>2960</v>
      </c>
      <c r="J182" s="307"/>
      <c r="K182" s="351"/>
    </row>
    <row r="183" s="1" customFormat="1" ht="15" customHeight="1">
      <c r="B183" s="330"/>
      <c r="C183" s="307" t="s">
        <v>3000</v>
      </c>
      <c r="D183" s="307"/>
      <c r="E183" s="307"/>
      <c r="F183" s="329" t="s">
        <v>2925</v>
      </c>
      <c r="G183" s="307"/>
      <c r="H183" s="307" t="s">
        <v>3001</v>
      </c>
      <c r="I183" s="307" t="s">
        <v>2960</v>
      </c>
      <c r="J183" s="307"/>
      <c r="K183" s="351"/>
    </row>
    <row r="184" s="1" customFormat="1" ht="15" customHeight="1">
      <c r="B184" s="330"/>
      <c r="C184" s="307" t="s">
        <v>2989</v>
      </c>
      <c r="D184" s="307"/>
      <c r="E184" s="307"/>
      <c r="F184" s="329" t="s">
        <v>2925</v>
      </c>
      <c r="G184" s="307"/>
      <c r="H184" s="307" t="s">
        <v>3002</v>
      </c>
      <c r="I184" s="307" t="s">
        <v>2960</v>
      </c>
      <c r="J184" s="307"/>
      <c r="K184" s="351"/>
    </row>
    <row r="185" s="1" customFormat="1" ht="15" customHeight="1">
      <c r="B185" s="330"/>
      <c r="C185" s="307" t="s">
        <v>150</v>
      </c>
      <c r="D185" s="307"/>
      <c r="E185" s="307"/>
      <c r="F185" s="329" t="s">
        <v>2931</v>
      </c>
      <c r="G185" s="307"/>
      <c r="H185" s="307" t="s">
        <v>3003</v>
      </c>
      <c r="I185" s="307" t="s">
        <v>2927</v>
      </c>
      <c r="J185" s="307">
        <v>50</v>
      </c>
      <c r="K185" s="351"/>
    </row>
    <row r="186" s="1" customFormat="1" ht="15" customHeight="1">
      <c r="B186" s="330"/>
      <c r="C186" s="307" t="s">
        <v>3004</v>
      </c>
      <c r="D186" s="307"/>
      <c r="E186" s="307"/>
      <c r="F186" s="329" t="s">
        <v>2931</v>
      </c>
      <c r="G186" s="307"/>
      <c r="H186" s="307" t="s">
        <v>3005</v>
      </c>
      <c r="I186" s="307" t="s">
        <v>3006</v>
      </c>
      <c r="J186" s="307"/>
      <c r="K186" s="351"/>
    </row>
    <row r="187" s="1" customFormat="1" ht="15" customHeight="1">
      <c r="B187" s="330"/>
      <c r="C187" s="307" t="s">
        <v>3007</v>
      </c>
      <c r="D187" s="307"/>
      <c r="E187" s="307"/>
      <c r="F187" s="329" t="s">
        <v>2931</v>
      </c>
      <c r="G187" s="307"/>
      <c r="H187" s="307" t="s">
        <v>3008</v>
      </c>
      <c r="I187" s="307" t="s">
        <v>3006</v>
      </c>
      <c r="J187" s="307"/>
      <c r="K187" s="351"/>
    </row>
    <row r="188" s="1" customFormat="1" ht="15" customHeight="1">
      <c r="B188" s="330"/>
      <c r="C188" s="307" t="s">
        <v>3009</v>
      </c>
      <c r="D188" s="307"/>
      <c r="E188" s="307"/>
      <c r="F188" s="329" t="s">
        <v>2931</v>
      </c>
      <c r="G188" s="307"/>
      <c r="H188" s="307" t="s">
        <v>3010</v>
      </c>
      <c r="I188" s="307" t="s">
        <v>3006</v>
      </c>
      <c r="J188" s="307"/>
      <c r="K188" s="351"/>
    </row>
    <row r="189" s="1" customFormat="1" ht="15" customHeight="1">
      <c r="B189" s="330"/>
      <c r="C189" s="363" t="s">
        <v>3011</v>
      </c>
      <c r="D189" s="307"/>
      <c r="E189" s="307"/>
      <c r="F189" s="329" t="s">
        <v>2931</v>
      </c>
      <c r="G189" s="307"/>
      <c r="H189" s="307" t="s">
        <v>3012</v>
      </c>
      <c r="I189" s="307" t="s">
        <v>3013</v>
      </c>
      <c r="J189" s="364" t="s">
        <v>3014</v>
      </c>
      <c r="K189" s="351"/>
    </row>
    <row r="190" s="1" customFormat="1" ht="15" customHeight="1">
      <c r="B190" s="330"/>
      <c r="C190" s="314" t="s">
        <v>45</v>
      </c>
      <c r="D190" s="307"/>
      <c r="E190" s="307"/>
      <c r="F190" s="329" t="s">
        <v>2925</v>
      </c>
      <c r="G190" s="307"/>
      <c r="H190" s="304" t="s">
        <v>3015</v>
      </c>
      <c r="I190" s="307" t="s">
        <v>3016</v>
      </c>
      <c r="J190" s="307"/>
      <c r="K190" s="351"/>
    </row>
    <row r="191" s="1" customFormat="1" ht="15" customHeight="1">
      <c r="B191" s="330"/>
      <c r="C191" s="314" t="s">
        <v>3017</v>
      </c>
      <c r="D191" s="307"/>
      <c r="E191" s="307"/>
      <c r="F191" s="329" t="s">
        <v>2925</v>
      </c>
      <c r="G191" s="307"/>
      <c r="H191" s="307" t="s">
        <v>3018</v>
      </c>
      <c r="I191" s="307" t="s">
        <v>2960</v>
      </c>
      <c r="J191" s="307"/>
      <c r="K191" s="351"/>
    </row>
    <row r="192" s="1" customFormat="1" ht="15" customHeight="1">
      <c r="B192" s="330"/>
      <c r="C192" s="314" t="s">
        <v>3019</v>
      </c>
      <c r="D192" s="307"/>
      <c r="E192" s="307"/>
      <c r="F192" s="329" t="s">
        <v>2925</v>
      </c>
      <c r="G192" s="307"/>
      <c r="H192" s="307" t="s">
        <v>3020</v>
      </c>
      <c r="I192" s="307" t="s">
        <v>2960</v>
      </c>
      <c r="J192" s="307"/>
      <c r="K192" s="351"/>
    </row>
    <row r="193" s="1" customFormat="1" ht="15" customHeight="1">
      <c r="B193" s="330"/>
      <c r="C193" s="314" t="s">
        <v>3021</v>
      </c>
      <c r="D193" s="307"/>
      <c r="E193" s="307"/>
      <c r="F193" s="329" t="s">
        <v>2931</v>
      </c>
      <c r="G193" s="307"/>
      <c r="H193" s="307" t="s">
        <v>3022</v>
      </c>
      <c r="I193" s="307" t="s">
        <v>2960</v>
      </c>
      <c r="J193" s="307"/>
      <c r="K193" s="351"/>
    </row>
    <row r="194" s="1" customFormat="1" ht="15" customHeight="1">
      <c r="B194" s="357"/>
      <c r="C194" s="365"/>
      <c r="D194" s="339"/>
      <c r="E194" s="339"/>
      <c r="F194" s="339"/>
      <c r="G194" s="339"/>
      <c r="H194" s="339"/>
      <c r="I194" s="339"/>
      <c r="J194" s="339"/>
      <c r="K194" s="358"/>
    </row>
    <row r="195" s="1" customFormat="1" ht="18.75" customHeight="1">
      <c r="B195" s="304"/>
      <c r="C195" s="307"/>
      <c r="D195" s="307"/>
      <c r="E195" s="307"/>
      <c r="F195" s="329"/>
      <c r="G195" s="307"/>
      <c r="H195" s="307"/>
      <c r="I195" s="307"/>
      <c r="J195" s="307"/>
      <c r="K195" s="304"/>
    </row>
    <row r="196" s="1" customFormat="1" ht="18.75" customHeight="1">
      <c r="B196" s="304"/>
      <c r="C196" s="307"/>
      <c r="D196" s="307"/>
      <c r="E196" s="307"/>
      <c r="F196" s="329"/>
      <c r="G196" s="307"/>
      <c r="H196" s="307"/>
      <c r="I196" s="307"/>
      <c r="J196" s="307"/>
      <c r="K196" s="304"/>
    </row>
    <row r="197" s="1" customFormat="1" ht="18.75" customHeight="1">
      <c r="B197" s="315"/>
      <c r="C197" s="315"/>
      <c r="D197" s="315"/>
      <c r="E197" s="315"/>
      <c r="F197" s="315"/>
      <c r="G197" s="315"/>
      <c r="H197" s="315"/>
      <c r="I197" s="315"/>
      <c r="J197" s="315"/>
      <c r="K197" s="315"/>
    </row>
    <row r="198" s="1" customFormat="1" ht="13.5">
      <c r="B198" s="294"/>
      <c r="C198" s="295"/>
      <c r="D198" s="295"/>
      <c r="E198" s="295"/>
      <c r="F198" s="295"/>
      <c r="G198" s="295"/>
      <c r="H198" s="295"/>
      <c r="I198" s="295"/>
      <c r="J198" s="295"/>
      <c r="K198" s="296"/>
    </row>
    <row r="199" s="1" customFormat="1" ht="21">
      <c r="B199" s="297"/>
      <c r="C199" s="298" t="s">
        <v>3023</v>
      </c>
      <c r="D199" s="298"/>
      <c r="E199" s="298"/>
      <c r="F199" s="298"/>
      <c r="G199" s="298"/>
      <c r="H199" s="298"/>
      <c r="I199" s="298"/>
      <c r="J199" s="298"/>
      <c r="K199" s="299"/>
    </row>
    <row r="200" s="1" customFormat="1" ht="25.5" customHeight="1">
      <c r="B200" s="297"/>
      <c r="C200" s="366" t="s">
        <v>3024</v>
      </c>
      <c r="D200" s="366"/>
      <c r="E200" s="366"/>
      <c r="F200" s="366" t="s">
        <v>3025</v>
      </c>
      <c r="G200" s="367"/>
      <c r="H200" s="366" t="s">
        <v>3026</v>
      </c>
      <c r="I200" s="366"/>
      <c r="J200" s="366"/>
      <c r="K200" s="299"/>
    </row>
    <row r="201" s="1" customFormat="1" ht="5.25" customHeight="1">
      <c r="B201" s="330"/>
      <c r="C201" s="327"/>
      <c r="D201" s="327"/>
      <c r="E201" s="327"/>
      <c r="F201" s="327"/>
      <c r="G201" s="307"/>
      <c r="H201" s="327"/>
      <c r="I201" s="327"/>
      <c r="J201" s="327"/>
      <c r="K201" s="351"/>
    </row>
    <row r="202" s="1" customFormat="1" ht="15" customHeight="1">
      <c r="B202" s="330"/>
      <c r="C202" s="307" t="s">
        <v>3016</v>
      </c>
      <c r="D202" s="307"/>
      <c r="E202" s="307"/>
      <c r="F202" s="329" t="s">
        <v>46</v>
      </c>
      <c r="G202" s="307"/>
      <c r="H202" s="307" t="s">
        <v>3027</v>
      </c>
      <c r="I202" s="307"/>
      <c r="J202" s="307"/>
      <c r="K202" s="351"/>
    </row>
    <row r="203" s="1" customFormat="1" ht="15" customHeight="1">
      <c r="B203" s="330"/>
      <c r="C203" s="336"/>
      <c r="D203" s="307"/>
      <c r="E203" s="307"/>
      <c r="F203" s="329" t="s">
        <v>47</v>
      </c>
      <c r="G203" s="307"/>
      <c r="H203" s="307" t="s">
        <v>3028</v>
      </c>
      <c r="I203" s="307"/>
      <c r="J203" s="307"/>
      <c r="K203" s="351"/>
    </row>
    <row r="204" s="1" customFormat="1" ht="15" customHeight="1">
      <c r="B204" s="330"/>
      <c r="C204" s="336"/>
      <c r="D204" s="307"/>
      <c r="E204" s="307"/>
      <c r="F204" s="329" t="s">
        <v>50</v>
      </c>
      <c r="G204" s="307"/>
      <c r="H204" s="307" t="s">
        <v>3029</v>
      </c>
      <c r="I204" s="307"/>
      <c r="J204" s="307"/>
      <c r="K204" s="351"/>
    </row>
    <row r="205" s="1" customFormat="1" ht="15" customHeight="1">
      <c r="B205" s="330"/>
      <c r="C205" s="307"/>
      <c r="D205" s="307"/>
      <c r="E205" s="307"/>
      <c r="F205" s="329" t="s">
        <v>48</v>
      </c>
      <c r="G205" s="307"/>
      <c r="H205" s="307" t="s">
        <v>3030</v>
      </c>
      <c r="I205" s="307"/>
      <c r="J205" s="307"/>
      <c r="K205" s="351"/>
    </row>
    <row r="206" s="1" customFormat="1" ht="15" customHeight="1">
      <c r="B206" s="330"/>
      <c r="C206" s="307"/>
      <c r="D206" s="307"/>
      <c r="E206" s="307"/>
      <c r="F206" s="329" t="s">
        <v>49</v>
      </c>
      <c r="G206" s="307"/>
      <c r="H206" s="307" t="s">
        <v>3031</v>
      </c>
      <c r="I206" s="307"/>
      <c r="J206" s="307"/>
      <c r="K206" s="351"/>
    </row>
    <row r="207" s="1" customFormat="1" ht="15" customHeight="1">
      <c r="B207" s="330"/>
      <c r="C207" s="307"/>
      <c r="D207" s="307"/>
      <c r="E207" s="307"/>
      <c r="F207" s="329"/>
      <c r="G207" s="307"/>
      <c r="H207" s="307"/>
      <c r="I207" s="307"/>
      <c r="J207" s="307"/>
      <c r="K207" s="351"/>
    </row>
    <row r="208" s="1" customFormat="1" ht="15" customHeight="1">
      <c r="B208" s="330"/>
      <c r="C208" s="307" t="s">
        <v>2972</v>
      </c>
      <c r="D208" s="307"/>
      <c r="E208" s="307"/>
      <c r="F208" s="329" t="s">
        <v>81</v>
      </c>
      <c r="G208" s="307"/>
      <c r="H208" s="307" t="s">
        <v>3032</v>
      </c>
      <c r="I208" s="307"/>
      <c r="J208" s="307"/>
      <c r="K208" s="351"/>
    </row>
    <row r="209" s="1" customFormat="1" ht="15" customHeight="1">
      <c r="B209" s="330"/>
      <c r="C209" s="336"/>
      <c r="D209" s="307"/>
      <c r="E209" s="307"/>
      <c r="F209" s="329" t="s">
        <v>2869</v>
      </c>
      <c r="G209" s="307"/>
      <c r="H209" s="307" t="s">
        <v>2870</v>
      </c>
      <c r="I209" s="307"/>
      <c r="J209" s="307"/>
      <c r="K209" s="351"/>
    </row>
    <row r="210" s="1" customFormat="1" ht="15" customHeight="1">
      <c r="B210" s="330"/>
      <c r="C210" s="307"/>
      <c r="D210" s="307"/>
      <c r="E210" s="307"/>
      <c r="F210" s="329" t="s">
        <v>2867</v>
      </c>
      <c r="G210" s="307"/>
      <c r="H210" s="307" t="s">
        <v>3033</v>
      </c>
      <c r="I210" s="307"/>
      <c r="J210" s="307"/>
      <c r="K210" s="351"/>
    </row>
    <row r="211" s="1" customFormat="1" ht="15" customHeight="1">
      <c r="B211" s="368"/>
      <c r="C211" s="336"/>
      <c r="D211" s="336"/>
      <c r="E211" s="336"/>
      <c r="F211" s="329" t="s">
        <v>2871</v>
      </c>
      <c r="G211" s="314"/>
      <c r="H211" s="355" t="s">
        <v>2872</v>
      </c>
      <c r="I211" s="355"/>
      <c r="J211" s="355"/>
      <c r="K211" s="369"/>
    </row>
    <row r="212" s="1" customFormat="1" ht="15" customHeight="1">
      <c r="B212" s="368"/>
      <c r="C212" s="336"/>
      <c r="D212" s="336"/>
      <c r="E212" s="336"/>
      <c r="F212" s="329" t="s">
        <v>2873</v>
      </c>
      <c r="G212" s="314"/>
      <c r="H212" s="355" t="s">
        <v>3034</v>
      </c>
      <c r="I212" s="355"/>
      <c r="J212" s="355"/>
      <c r="K212" s="369"/>
    </row>
    <row r="213" s="1" customFormat="1" ht="15" customHeight="1">
      <c r="B213" s="368"/>
      <c r="C213" s="336"/>
      <c r="D213" s="336"/>
      <c r="E213" s="336"/>
      <c r="F213" s="370"/>
      <c r="G213" s="314"/>
      <c r="H213" s="371"/>
      <c r="I213" s="371"/>
      <c r="J213" s="371"/>
      <c r="K213" s="369"/>
    </row>
    <row r="214" s="1" customFormat="1" ht="15" customHeight="1">
      <c r="B214" s="368"/>
      <c r="C214" s="307" t="s">
        <v>2996</v>
      </c>
      <c r="D214" s="336"/>
      <c r="E214" s="336"/>
      <c r="F214" s="329">
        <v>1</v>
      </c>
      <c r="G214" s="314"/>
      <c r="H214" s="355" t="s">
        <v>3035</v>
      </c>
      <c r="I214" s="355"/>
      <c r="J214" s="355"/>
      <c r="K214" s="369"/>
    </row>
    <row r="215" s="1" customFormat="1" ht="15" customHeight="1">
      <c r="B215" s="368"/>
      <c r="C215" s="336"/>
      <c r="D215" s="336"/>
      <c r="E215" s="336"/>
      <c r="F215" s="329">
        <v>2</v>
      </c>
      <c r="G215" s="314"/>
      <c r="H215" s="355" t="s">
        <v>3036</v>
      </c>
      <c r="I215" s="355"/>
      <c r="J215" s="355"/>
      <c r="K215" s="369"/>
    </row>
    <row r="216" s="1" customFormat="1" ht="15" customHeight="1">
      <c r="B216" s="368"/>
      <c r="C216" s="336"/>
      <c r="D216" s="336"/>
      <c r="E216" s="336"/>
      <c r="F216" s="329">
        <v>3</v>
      </c>
      <c r="G216" s="314"/>
      <c r="H216" s="355" t="s">
        <v>3037</v>
      </c>
      <c r="I216" s="355"/>
      <c r="J216" s="355"/>
      <c r="K216" s="369"/>
    </row>
    <row r="217" s="1" customFormat="1" ht="15" customHeight="1">
      <c r="B217" s="368"/>
      <c r="C217" s="336"/>
      <c r="D217" s="336"/>
      <c r="E217" s="336"/>
      <c r="F217" s="329">
        <v>4</v>
      </c>
      <c r="G217" s="314"/>
      <c r="H217" s="355" t="s">
        <v>3038</v>
      </c>
      <c r="I217" s="355"/>
      <c r="J217" s="355"/>
      <c r="K217" s="369"/>
    </row>
    <row r="218" s="1" customFormat="1" ht="12.75" customHeight="1">
      <c r="B218" s="372"/>
      <c r="C218" s="373"/>
      <c r="D218" s="373"/>
      <c r="E218" s="373"/>
      <c r="F218" s="373"/>
      <c r="G218" s="373"/>
      <c r="H218" s="373"/>
      <c r="I218" s="373"/>
      <c r="J218" s="373"/>
      <c r="K218" s="374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Pokorný Jan, Bc.</dc:creator>
  <cp:lastModifiedBy>Pokorný Jan, Bc.</cp:lastModifiedBy>
  <dcterms:created xsi:type="dcterms:W3CDTF">2019-07-30T07:44:36Z</dcterms:created>
  <dcterms:modified xsi:type="dcterms:W3CDTF">2019-07-30T07:44:47Z</dcterms:modified>
</cp:coreProperties>
</file>