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 - km 6,541 (ZV3) - km ..." sheetId="2" r:id="rId2"/>
    <sheet name="Č2 - nástupiště Bystřany" sheetId="3" r:id="rId3"/>
    <sheet name="Č3 - KV3 - ZV1" sheetId="4" r:id="rId4"/>
    <sheet name="Č4 - nástupiště Prosetice" sheetId="5" r:id="rId5"/>
    <sheet name="Č5 - km 6,403 (ZV1) - km ..." sheetId="6" r:id="rId6"/>
    <sheet name="Č6 - NEOCEŇOVAT - materiá..." sheetId="7" r:id="rId7"/>
    <sheet name="SO 1.1.1 - elektroinstalace" sheetId="8" r:id="rId8"/>
    <sheet name="SO 1.1.2 - zemní práce" sheetId="9" r:id="rId9"/>
    <sheet name="Č1 - VRN - TK Teplice zám..." sheetId="10" r:id="rId10"/>
    <sheet name="SO 1.1.3 - VRN -Osvětlení" sheetId="11" r:id="rId11"/>
    <sheet name="Pokyny pro vyplnění" sheetId="12" r:id="rId12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'Č1 - km 6,541 (ZV3) - km ...'!$C$87:$K$292</definedName>
    <definedName name="_xlnm.Print_Area" localSheetId="1">'Č1 - km 6,541 (ZV3) - km ...'!$C$4:$J$41,'Č1 - km 6,541 (ZV3) - km ...'!$C$47:$J$67,'Č1 - km 6,541 (ZV3) - km ...'!$C$73:$K$292</definedName>
    <definedName name="_xlnm.Print_Titles" localSheetId="1">'Č1 - km 6,541 (ZV3) - km ...'!$87:$87</definedName>
    <definedName name="_xlnm._FilterDatabase" localSheetId="2" hidden="1">'Č2 - nástupiště Bystřany'!$C$87:$K$157</definedName>
    <definedName name="_xlnm.Print_Area" localSheetId="2">'Č2 - nástupiště Bystřany'!$C$4:$J$41,'Č2 - nástupiště Bystřany'!$C$47:$J$67,'Č2 - nástupiště Bystřany'!$C$73:$K$157</definedName>
    <definedName name="_xlnm.Print_Titles" localSheetId="2">'Č2 - nástupiště Bystřany'!$87:$87</definedName>
    <definedName name="_xlnm._FilterDatabase" localSheetId="3" hidden="1">'Č3 - KV3 - ZV1'!$C$87:$K$240</definedName>
    <definedName name="_xlnm.Print_Area" localSheetId="3">'Č3 - KV3 - ZV1'!$C$4:$J$41,'Č3 - KV3 - ZV1'!$C$47:$J$67,'Č3 - KV3 - ZV1'!$C$73:$K$240</definedName>
    <definedName name="_xlnm.Print_Titles" localSheetId="3">'Č3 - KV3 - ZV1'!$87:$87</definedName>
    <definedName name="_xlnm._FilterDatabase" localSheetId="4" hidden="1">'Č4 - nástupiště Prosetice'!$C$87:$K$161</definedName>
    <definedName name="_xlnm.Print_Area" localSheetId="4">'Č4 - nástupiště Prosetice'!$C$4:$J$41,'Č4 - nástupiště Prosetice'!$C$47:$J$67,'Č4 - nástupiště Prosetice'!$C$73:$K$161</definedName>
    <definedName name="_xlnm.Print_Titles" localSheetId="4">'Č4 - nástupiště Prosetice'!$87:$87</definedName>
    <definedName name="_xlnm._FilterDatabase" localSheetId="5" hidden="1">'Č5 - km 6,403 (ZV1) - km ...'!$C$87:$K$342</definedName>
    <definedName name="_xlnm.Print_Area" localSheetId="5">'Č5 - km 6,403 (ZV1) - km ...'!$C$4:$J$41,'Č5 - km 6,403 (ZV1) - km ...'!$C$47:$J$67,'Č5 - km 6,403 (ZV1) - km ...'!$C$73:$K$342</definedName>
    <definedName name="_xlnm.Print_Titles" localSheetId="5">'Č5 - km 6,403 (ZV1) - km ...'!$87:$87</definedName>
    <definedName name="_xlnm._FilterDatabase" localSheetId="6" hidden="1">'Č6 - NEOCEŇOVAT - materiá...'!$C$84:$K$108</definedName>
    <definedName name="_xlnm.Print_Area" localSheetId="6">'Č6 - NEOCEŇOVAT - materiá...'!$C$4:$J$41,'Č6 - NEOCEŇOVAT - materiá...'!$C$47:$J$64,'Č6 - NEOCEŇOVAT - materiá...'!$C$70:$K$108</definedName>
    <definedName name="_xlnm.Print_Titles" localSheetId="6">'Č6 - NEOCEŇOVAT - materiá...'!$84:$84</definedName>
    <definedName name="_xlnm._FilterDatabase" localSheetId="7" hidden="1">'SO 1.1.1 - elektroinstalace'!$C$91:$K$100</definedName>
    <definedName name="_xlnm.Print_Area" localSheetId="7">'SO 1.1.1 - elektroinstalace'!$C$4:$J$43,'SO 1.1.1 - elektroinstalace'!$C$49:$J$69,'SO 1.1.1 - elektroinstalace'!$C$75:$K$100</definedName>
    <definedName name="_xlnm.Print_Titles" localSheetId="7">'SO 1.1.1 - elektroinstalace'!$91:$91</definedName>
    <definedName name="_xlnm._FilterDatabase" localSheetId="8" hidden="1">'SO 1.1.2 - zemní práce'!$C$95:$K$117</definedName>
    <definedName name="_xlnm.Print_Area" localSheetId="8">'SO 1.1.2 - zemní práce'!$C$4:$J$43,'SO 1.1.2 - zemní práce'!$C$49:$J$73,'SO 1.1.2 - zemní práce'!$C$79:$K$117</definedName>
    <definedName name="_xlnm.Print_Titles" localSheetId="8">'SO 1.1.2 - zemní práce'!$95:$95</definedName>
    <definedName name="_xlnm._FilterDatabase" localSheetId="9" hidden="1">'Č1 - VRN - TK Teplice zám...'!$C$85:$K$109</definedName>
    <definedName name="_xlnm.Print_Area" localSheetId="9">'Č1 - VRN - TK Teplice zám...'!$C$4:$J$41,'Č1 - VRN - TK Teplice zám...'!$C$47:$J$65,'Č1 - VRN - TK Teplice zám...'!$C$71:$K$109</definedName>
    <definedName name="_xlnm.Print_Titles" localSheetId="9">'Č1 - VRN - TK Teplice zám...'!$85:$85</definedName>
    <definedName name="_xlnm._FilterDatabase" localSheetId="10" hidden="1">'SO 1.1.3 - VRN -Osvětlení'!$C$85:$K$89</definedName>
    <definedName name="_xlnm.Print_Area" localSheetId="10">'SO 1.1.3 - VRN -Osvětlení'!$C$4:$J$41,'SO 1.1.3 - VRN -Osvětlení'!$C$47:$J$65,'SO 1.1.3 - VRN -Osvětlení'!$C$71:$K$89</definedName>
    <definedName name="_xlnm.Print_Titles" localSheetId="10">'SO 1.1.3 - VRN -Osvětlení'!$85:$85</definedName>
    <definedName name="_xlnm.Print_Area" localSheetId="11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1" r="J39"/>
  <c r="J38"/>
  <c i="1" r="AY68"/>
  <c i="11" r="J37"/>
  <c i="1" r="AX68"/>
  <c i="11" r="BI89"/>
  <c r="BH89"/>
  <c r="BG89"/>
  <c r="BF89"/>
  <c r="T89"/>
  <c r="R89"/>
  <c r="P89"/>
  <c r="BK89"/>
  <c r="J89"/>
  <c r="BE89"/>
  <c r="BI88"/>
  <c r="F39"/>
  <c i="1" r="BD68"/>
  <c i="11" r="BH88"/>
  <c r="F38"/>
  <c i="1" r="BC68"/>
  <c i="11" r="BG88"/>
  <c r="F37"/>
  <c i="1" r="BB68"/>
  <c i="11" r="BF88"/>
  <c r="J36"/>
  <c i="1" r="AW68"/>
  <c i="11" r="F36"/>
  <c i="1" r="BA68"/>
  <c i="11" r="T88"/>
  <c r="T87"/>
  <c r="T86"/>
  <c r="R88"/>
  <c r="R87"/>
  <c r="R86"/>
  <c r="P88"/>
  <c r="P87"/>
  <c r="P86"/>
  <c i="1" r="AU68"/>
  <c i="11" r="BK88"/>
  <c r="BK87"/>
  <c r="J87"/>
  <c r="BK86"/>
  <c r="J86"/>
  <c r="J63"/>
  <c r="J32"/>
  <c i="1" r="AG68"/>
  <c i="11" r="J88"/>
  <c r="BE88"/>
  <c r="J35"/>
  <c i="1" r="AV68"/>
  <c i="11" r="F35"/>
  <c i="1" r="AZ68"/>
  <c i="11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10" r="J39"/>
  <c r="J38"/>
  <c i="1" r="AY67"/>
  <c i="10" r="J37"/>
  <c i="1" r="AX67"/>
  <c i="10" r="BI109"/>
  <c r="BH109"/>
  <c r="BF109"/>
  <c r="BE109"/>
  <c r="T109"/>
  <c r="R109"/>
  <c r="P109"/>
  <c r="BK109"/>
  <c r="J109"/>
  <c r="BG109"/>
  <c r="BI106"/>
  <c r="BH106"/>
  <c r="BF106"/>
  <c r="BE106"/>
  <c r="T106"/>
  <c r="T105"/>
  <c r="R106"/>
  <c r="R105"/>
  <c r="P106"/>
  <c r="P105"/>
  <c r="BK106"/>
  <c r="BK105"/>
  <c r="J105"/>
  <c r="J106"/>
  <c r="BG106"/>
  <c r="J64"/>
  <c r="BI104"/>
  <c r="BH104"/>
  <c r="BF104"/>
  <c r="BE104"/>
  <c r="T104"/>
  <c r="R104"/>
  <c r="P104"/>
  <c r="BK104"/>
  <c r="J104"/>
  <c r="BG104"/>
  <c r="BI101"/>
  <c r="BH101"/>
  <c r="BF101"/>
  <c r="BE101"/>
  <c r="T101"/>
  <c r="R101"/>
  <c r="P101"/>
  <c r="BK101"/>
  <c r="J101"/>
  <c r="BG101"/>
  <c r="BI97"/>
  <c r="BH97"/>
  <c r="BF97"/>
  <c r="BE97"/>
  <c r="T97"/>
  <c r="R97"/>
  <c r="P97"/>
  <c r="BK97"/>
  <c r="J97"/>
  <c r="BG97"/>
  <c r="BI96"/>
  <c r="BH96"/>
  <c r="BF96"/>
  <c r="BE96"/>
  <c r="T96"/>
  <c r="R96"/>
  <c r="P96"/>
  <c r="BK96"/>
  <c r="J96"/>
  <c r="BG96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89"/>
  <c r="BH89"/>
  <c r="BF89"/>
  <c r="BE89"/>
  <c r="T89"/>
  <c r="R89"/>
  <c r="P89"/>
  <c r="BK89"/>
  <c r="J89"/>
  <c r="BG89"/>
  <c r="BI87"/>
  <c r="F39"/>
  <c i="1" r="BD67"/>
  <c i="10" r="BH87"/>
  <c r="F38"/>
  <c i="1" r="BC67"/>
  <c i="10" r="BF87"/>
  <c r="J36"/>
  <c i="1" r="AW67"/>
  <c i="10" r="F36"/>
  <c i="1" r="BA67"/>
  <c i="10" r="BE87"/>
  <c r="J35"/>
  <c i="1" r="AV67"/>
  <c i="10" r="F35"/>
  <c i="1" r="AZ67"/>
  <c i="10" r="T87"/>
  <c r="T86"/>
  <c r="R87"/>
  <c r="R86"/>
  <c r="P87"/>
  <c r="P86"/>
  <c i="1" r="AU67"/>
  <c i="10" r="BK87"/>
  <c r="BK86"/>
  <c r="J86"/>
  <c r="J63"/>
  <c r="J32"/>
  <c i="1" r="AG67"/>
  <c i="10" r="J87"/>
  <c r="BG87"/>
  <c r="F37"/>
  <c i="1" r="BB67"/>
  <c i="10"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9" r="J41"/>
  <c r="J40"/>
  <c i="1" r="AY65"/>
  <c i="9" r="J39"/>
  <c i="1" r="AX65"/>
  <c i="9" r="BI117"/>
  <c r="BH117"/>
  <c r="BG117"/>
  <c r="BF117"/>
  <c r="T117"/>
  <c r="T116"/>
  <c r="T115"/>
  <c r="R117"/>
  <c r="R116"/>
  <c r="R115"/>
  <c r="P117"/>
  <c r="P116"/>
  <c r="P115"/>
  <c r="BK117"/>
  <c r="BK116"/>
  <c r="J116"/>
  <c r="BK115"/>
  <c r="J115"/>
  <c r="J117"/>
  <c r="BE117"/>
  <c r="J72"/>
  <c r="J71"/>
  <c r="BI112"/>
  <c r="BH112"/>
  <c r="BG112"/>
  <c r="BF112"/>
  <c r="T112"/>
  <c r="T111"/>
  <c r="R112"/>
  <c r="R111"/>
  <c r="P112"/>
  <c r="P111"/>
  <c r="BK112"/>
  <c r="BK111"/>
  <c r="J111"/>
  <c r="J112"/>
  <c r="BE112"/>
  <c r="J70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F41"/>
  <c i="1" r="BD65"/>
  <c i="9" r="BH99"/>
  <c r="F40"/>
  <c i="1" r="BC65"/>
  <c i="9" r="BG99"/>
  <c r="F39"/>
  <c i="1" r="BB65"/>
  <c i="9" r="BF99"/>
  <c r="J38"/>
  <c i="1" r="AW65"/>
  <c i="9" r="F38"/>
  <c i="1" r="BA65"/>
  <c i="9" r="T99"/>
  <c r="T98"/>
  <c r="T97"/>
  <c r="T96"/>
  <c r="R99"/>
  <c r="R98"/>
  <c r="R97"/>
  <c r="R96"/>
  <c r="P99"/>
  <c r="P98"/>
  <c r="P97"/>
  <c r="P96"/>
  <c i="1" r="AU65"/>
  <c i="9" r="BK99"/>
  <c r="BK98"/>
  <c r="J98"/>
  <c r="BK97"/>
  <c r="J97"/>
  <c r="BK96"/>
  <c r="J96"/>
  <c r="J67"/>
  <c r="J34"/>
  <c i="1" r="AG65"/>
  <c i="9" r="J99"/>
  <c r="BE99"/>
  <c r="J37"/>
  <c i="1" r="AV65"/>
  <c i="9" r="F37"/>
  <c i="1" r="AZ65"/>
  <c i="9" r="J69"/>
  <c r="J68"/>
  <c r="J93"/>
  <c r="F92"/>
  <c r="F90"/>
  <c r="E88"/>
  <c r="J63"/>
  <c r="F62"/>
  <c r="F60"/>
  <c r="E58"/>
  <c r="J43"/>
  <c r="J25"/>
  <c r="E25"/>
  <c r="J92"/>
  <c r="J62"/>
  <c r="J24"/>
  <c r="J22"/>
  <c r="E22"/>
  <c r="F93"/>
  <c r="F63"/>
  <c r="J21"/>
  <c r="J16"/>
  <c r="J90"/>
  <c r="J60"/>
  <c r="E7"/>
  <c r="E82"/>
  <c r="E52"/>
  <c i="8" r="J41"/>
  <c r="J40"/>
  <c i="1" r="AY64"/>
  <c i="8" r="J39"/>
  <c i="1" r="AX64"/>
  <c i="8"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F41"/>
  <c i="1" r="BD64"/>
  <c i="8" r="BH94"/>
  <c r="F40"/>
  <c i="1" r="BC64"/>
  <c i="8" r="BG94"/>
  <c r="F39"/>
  <c i="1" r="BB64"/>
  <c i="8" r="BF94"/>
  <c r="J38"/>
  <c i="1" r="AW64"/>
  <c i="8" r="F38"/>
  <c i="1" r="BA64"/>
  <c i="8" r="T94"/>
  <c r="T93"/>
  <c r="T92"/>
  <c r="R94"/>
  <c r="R93"/>
  <c r="R92"/>
  <c r="P94"/>
  <c r="P93"/>
  <c r="P92"/>
  <c i="1" r="AU64"/>
  <c i="8" r="BK94"/>
  <c r="BK93"/>
  <c r="J93"/>
  <c r="BK92"/>
  <c r="J92"/>
  <c r="J67"/>
  <c r="J34"/>
  <c i="1" r="AG64"/>
  <c i="8" r="J94"/>
  <c r="BE94"/>
  <c r="J37"/>
  <c i="1" r="AV64"/>
  <c i="8" r="F37"/>
  <c i="1" r="AZ64"/>
  <c i="8" r="J68"/>
  <c r="J89"/>
  <c r="F88"/>
  <c r="F86"/>
  <c r="E84"/>
  <c r="J63"/>
  <c r="F62"/>
  <c r="F60"/>
  <c r="E58"/>
  <c r="J43"/>
  <c r="J25"/>
  <c r="E25"/>
  <c r="J88"/>
  <c r="J62"/>
  <c r="J24"/>
  <c r="J22"/>
  <c r="E22"/>
  <c r="F89"/>
  <c r="F63"/>
  <c r="J21"/>
  <c r="J16"/>
  <c r="J86"/>
  <c r="J60"/>
  <c r="E7"/>
  <c r="E78"/>
  <c r="E52"/>
  <c i="7" r="J39"/>
  <c r="J38"/>
  <c i="1" r="AY61"/>
  <c i="7" r="J37"/>
  <c i="1" r="AX61"/>
  <c i="7" r="BI108"/>
  <c r="BH108"/>
  <c r="BF108"/>
  <c r="BE108"/>
  <c r="T108"/>
  <c r="R108"/>
  <c r="P108"/>
  <c r="BK108"/>
  <c r="J108"/>
  <c r="BG108"/>
  <c r="BI107"/>
  <c r="BH107"/>
  <c r="BF107"/>
  <c r="BE107"/>
  <c r="T107"/>
  <c r="R107"/>
  <c r="P107"/>
  <c r="BK107"/>
  <c r="J107"/>
  <c r="BG107"/>
  <c r="BI106"/>
  <c r="BH106"/>
  <c r="BF106"/>
  <c r="BE106"/>
  <c r="T106"/>
  <c r="R106"/>
  <c r="P106"/>
  <c r="BK106"/>
  <c r="J106"/>
  <c r="BG106"/>
  <c r="BI105"/>
  <c r="BH105"/>
  <c r="BF105"/>
  <c r="BE105"/>
  <c r="T105"/>
  <c r="R105"/>
  <c r="P105"/>
  <c r="BK105"/>
  <c r="J105"/>
  <c r="BG105"/>
  <c r="BI104"/>
  <c r="BH104"/>
  <c r="BF104"/>
  <c r="BE104"/>
  <c r="T104"/>
  <c r="R104"/>
  <c r="P104"/>
  <c r="BK104"/>
  <c r="J104"/>
  <c r="BG104"/>
  <c r="BI103"/>
  <c r="BH103"/>
  <c r="BF103"/>
  <c r="BE103"/>
  <c r="T103"/>
  <c r="R103"/>
  <c r="P103"/>
  <c r="BK103"/>
  <c r="J103"/>
  <c r="BG103"/>
  <c r="BI102"/>
  <c r="BH102"/>
  <c r="BF102"/>
  <c r="BE102"/>
  <c r="T102"/>
  <c r="R102"/>
  <c r="P102"/>
  <c r="BK102"/>
  <c r="J102"/>
  <c r="BG102"/>
  <c r="BI101"/>
  <c r="BH101"/>
  <c r="BF101"/>
  <c r="BE101"/>
  <c r="T101"/>
  <c r="R101"/>
  <c r="P101"/>
  <c r="BK101"/>
  <c r="J101"/>
  <c r="BG101"/>
  <c r="BI100"/>
  <c r="BH100"/>
  <c r="BF100"/>
  <c r="BE100"/>
  <c r="T100"/>
  <c r="R100"/>
  <c r="P100"/>
  <c r="BK100"/>
  <c r="J100"/>
  <c r="BG100"/>
  <c r="BI99"/>
  <c r="BH99"/>
  <c r="BF99"/>
  <c r="BE99"/>
  <c r="T99"/>
  <c r="R99"/>
  <c r="P99"/>
  <c r="BK99"/>
  <c r="J99"/>
  <c r="BG99"/>
  <c r="BI98"/>
  <c r="BH98"/>
  <c r="BF98"/>
  <c r="BE98"/>
  <c r="T98"/>
  <c r="R98"/>
  <c r="P98"/>
  <c r="BK98"/>
  <c r="J98"/>
  <c r="BG98"/>
  <c r="BI97"/>
  <c r="BH97"/>
  <c r="BF97"/>
  <c r="BE97"/>
  <c r="T97"/>
  <c r="R97"/>
  <c r="P97"/>
  <c r="BK97"/>
  <c r="J97"/>
  <c r="BG97"/>
  <c r="BI96"/>
  <c r="BH96"/>
  <c r="BF96"/>
  <c r="BE96"/>
  <c r="T96"/>
  <c r="R96"/>
  <c r="P96"/>
  <c r="BK96"/>
  <c r="J96"/>
  <c r="BG96"/>
  <c r="BI95"/>
  <c r="BH95"/>
  <c r="BF95"/>
  <c r="BE95"/>
  <c r="T95"/>
  <c r="R95"/>
  <c r="P95"/>
  <c r="BK95"/>
  <c r="J95"/>
  <c r="BG95"/>
  <c r="BI94"/>
  <c r="BH94"/>
  <c r="BF94"/>
  <c r="BE94"/>
  <c r="T94"/>
  <c r="R94"/>
  <c r="P94"/>
  <c r="BK94"/>
  <c r="J94"/>
  <c r="BG94"/>
  <c r="BI93"/>
  <c r="BH93"/>
  <c r="BF93"/>
  <c r="BE93"/>
  <c r="T93"/>
  <c r="R93"/>
  <c r="P93"/>
  <c r="BK93"/>
  <c r="J93"/>
  <c r="BG93"/>
  <c r="BI92"/>
  <c r="BH92"/>
  <c r="BF92"/>
  <c r="BE92"/>
  <c r="T92"/>
  <c r="R92"/>
  <c r="P92"/>
  <c r="BK92"/>
  <c r="J92"/>
  <c r="BG92"/>
  <c r="BI91"/>
  <c r="BH91"/>
  <c r="BF91"/>
  <c r="BE91"/>
  <c r="T91"/>
  <c r="R91"/>
  <c r="P91"/>
  <c r="BK91"/>
  <c r="J91"/>
  <c r="BG91"/>
  <c r="BI90"/>
  <c r="BH90"/>
  <c r="BF90"/>
  <c r="BE90"/>
  <c r="T90"/>
  <c r="R90"/>
  <c r="P90"/>
  <c r="BK90"/>
  <c r="J90"/>
  <c r="BG90"/>
  <c r="BI89"/>
  <c r="BH89"/>
  <c r="BF89"/>
  <c r="BE89"/>
  <c r="T89"/>
  <c r="R89"/>
  <c r="P89"/>
  <c r="BK89"/>
  <c r="J89"/>
  <c r="BG89"/>
  <c r="BI88"/>
  <c r="BH88"/>
  <c r="BF88"/>
  <c r="BE88"/>
  <c r="T88"/>
  <c r="R88"/>
  <c r="P88"/>
  <c r="BK88"/>
  <c r="J88"/>
  <c r="BG88"/>
  <c r="BI87"/>
  <c r="BH87"/>
  <c r="BF87"/>
  <c r="BE87"/>
  <c r="T87"/>
  <c r="R87"/>
  <c r="P87"/>
  <c r="BK87"/>
  <c r="J87"/>
  <c r="BG87"/>
  <c r="BI86"/>
  <c r="F39"/>
  <c i="1" r="BD61"/>
  <c i="7" r="BH86"/>
  <c r="F38"/>
  <c i="1" r="BC61"/>
  <c i="7" r="BF86"/>
  <c r="J36"/>
  <c i="1" r="AW61"/>
  <c i="7" r="F36"/>
  <c i="1" r="BA61"/>
  <c i="7" r="BE86"/>
  <c r="J35"/>
  <c i="1" r="AV61"/>
  <c i="7" r="F35"/>
  <c i="1" r="AZ61"/>
  <c i="7" r="T86"/>
  <c r="T85"/>
  <c r="R86"/>
  <c r="R85"/>
  <c r="P86"/>
  <c r="P85"/>
  <c i="1" r="AU61"/>
  <c i="7" r="BK86"/>
  <c r="BK85"/>
  <c r="J85"/>
  <c r="J63"/>
  <c r="J32"/>
  <c i="1" r="AG61"/>
  <c i="7" r="J86"/>
  <c r="BG86"/>
  <c r="F37"/>
  <c i="1" r="BB61"/>
  <c i="7" r="J82"/>
  <c r="F81"/>
  <c r="F79"/>
  <c r="E77"/>
  <c r="J59"/>
  <c r="F58"/>
  <c r="F56"/>
  <c r="E54"/>
  <c r="J41"/>
  <c r="J23"/>
  <c r="E23"/>
  <c r="J81"/>
  <c r="J58"/>
  <c r="J22"/>
  <c r="J20"/>
  <c r="E20"/>
  <c r="F82"/>
  <c r="F59"/>
  <c r="J19"/>
  <c r="J14"/>
  <c r="J79"/>
  <c r="J56"/>
  <c r="E7"/>
  <c r="E73"/>
  <c r="E50"/>
  <c i="6" r="J39"/>
  <c r="J38"/>
  <c i="1" r="AY60"/>
  <c i="6" r="J37"/>
  <c i="1" r="AX60"/>
  <c i="6" r="BI342"/>
  <c r="BH342"/>
  <c r="BF342"/>
  <c r="BE342"/>
  <c r="T342"/>
  <c r="R342"/>
  <c r="P342"/>
  <c r="BK342"/>
  <c r="J342"/>
  <c r="BG342"/>
  <c r="BI341"/>
  <c r="BH341"/>
  <c r="BF341"/>
  <c r="BE341"/>
  <c r="T341"/>
  <c r="R341"/>
  <c r="P341"/>
  <c r="BK341"/>
  <c r="J341"/>
  <c r="BG341"/>
  <c r="BI340"/>
  <c r="BH340"/>
  <c r="BF340"/>
  <c r="BE340"/>
  <c r="T340"/>
  <c r="R340"/>
  <c r="P340"/>
  <c r="BK340"/>
  <c r="J340"/>
  <c r="BG340"/>
  <c r="BI339"/>
  <c r="BH339"/>
  <c r="BF339"/>
  <c r="BE339"/>
  <c r="T339"/>
  <c r="R339"/>
  <c r="P339"/>
  <c r="BK339"/>
  <c r="J339"/>
  <c r="BG339"/>
  <c r="BI336"/>
  <c r="BH336"/>
  <c r="BF336"/>
  <c r="BE336"/>
  <c r="T336"/>
  <c r="R336"/>
  <c r="P336"/>
  <c r="BK336"/>
  <c r="J336"/>
  <c r="BG336"/>
  <c r="BI333"/>
  <c r="BH333"/>
  <c r="BF333"/>
  <c r="BE333"/>
  <c r="T333"/>
  <c r="R333"/>
  <c r="P333"/>
  <c r="BK333"/>
  <c r="J333"/>
  <c r="BG333"/>
  <c r="BI330"/>
  <c r="BH330"/>
  <c r="BF330"/>
  <c r="BE330"/>
  <c r="T330"/>
  <c r="R330"/>
  <c r="P330"/>
  <c r="BK330"/>
  <c r="J330"/>
  <c r="BG330"/>
  <c r="BI328"/>
  <c r="BH328"/>
  <c r="BF328"/>
  <c r="BE328"/>
  <c r="T328"/>
  <c r="R328"/>
  <c r="P328"/>
  <c r="BK328"/>
  <c r="J328"/>
  <c r="BG328"/>
  <c r="BI325"/>
  <c r="BH325"/>
  <c r="BF325"/>
  <c r="BE325"/>
  <c r="T325"/>
  <c r="R325"/>
  <c r="P325"/>
  <c r="BK325"/>
  <c r="J325"/>
  <c r="BG325"/>
  <c r="BI322"/>
  <c r="BH322"/>
  <c r="BF322"/>
  <c r="BE322"/>
  <c r="T322"/>
  <c r="R322"/>
  <c r="P322"/>
  <c r="BK322"/>
  <c r="J322"/>
  <c r="BG322"/>
  <c r="BI319"/>
  <c r="BH319"/>
  <c r="BF319"/>
  <c r="BE319"/>
  <c r="T319"/>
  <c r="R319"/>
  <c r="P319"/>
  <c r="BK319"/>
  <c r="J319"/>
  <c r="BG319"/>
  <c r="BI315"/>
  <c r="BH315"/>
  <c r="BF315"/>
  <c r="BE315"/>
  <c r="T315"/>
  <c r="R315"/>
  <c r="P315"/>
  <c r="BK315"/>
  <c r="J315"/>
  <c r="BG315"/>
  <c r="BI307"/>
  <c r="BH307"/>
  <c r="BF307"/>
  <c r="BE307"/>
  <c r="T307"/>
  <c r="R307"/>
  <c r="P307"/>
  <c r="BK307"/>
  <c r="J307"/>
  <c r="BG307"/>
  <c r="BI300"/>
  <c r="BH300"/>
  <c r="BF300"/>
  <c r="BE300"/>
  <c r="T300"/>
  <c r="R300"/>
  <c r="P300"/>
  <c r="BK300"/>
  <c r="J300"/>
  <c r="BG300"/>
  <c r="BI298"/>
  <c r="BH298"/>
  <c r="BF298"/>
  <c r="BE298"/>
  <c r="T298"/>
  <c r="R298"/>
  <c r="P298"/>
  <c r="BK298"/>
  <c r="J298"/>
  <c r="BG298"/>
  <c r="BI293"/>
  <c r="BH293"/>
  <c r="BF293"/>
  <c r="BE293"/>
  <c r="T293"/>
  <c r="R293"/>
  <c r="P293"/>
  <c r="BK293"/>
  <c r="J293"/>
  <c r="BG293"/>
  <c r="BI286"/>
  <c r="BH286"/>
  <c r="BF286"/>
  <c r="BE286"/>
  <c r="T286"/>
  <c r="R286"/>
  <c r="P286"/>
  <c r="BK286"/>
  <c r="J286"/>
  <c r="BG286"/>
  <c r="BI281"/>
  <c r="BH281"/>
  <c r="BF281"/>
  <c r="BE281"/>
  <c r="T281"/>
  <c r="R281"/>
  <c r="P281"/>
  <c r="BK281"/>
  <c r="J281"/>
  <c r="BG281"/>
  <c r="BI265"/>
  <c r="BH265"/>
  <c r="BF265"/>
  <c r="BE265"/>
  <c r="T265"/>
  <c r="R265"/>
  <c r="P265"/>
  <c r="BK265"/>
  <c r="J265"/>
  <c r="BG265"/>
  <c r="BI262"/>
  <c r="BH262"/>
  <c r="BF262"/>
  <c r="BE262"/>
  <c r="T262"/>
  <c r="T261"/>
  <c r="R262"/>
  <c r="R261"/>
  <c r="P262"/>
  <c r="P261"/>
  <c r="BK262"/>
  <c r="BK261"/>
  <c r="J261"/>
  <c r="J262"/>
  <c r="BG262"/>
  <c r="J66"/>
  <c r="BI256"/>
  <c r="BH256"/>
  <c r="BF256"/>
  <c r="BE256"/>
  <c r="T256"/>
  <c r="R256"/>
  <c r="P256"/>
  <c r="BK256"/>
  <c r="J256"/>
  <c r="BG256"/>
  <c r="BI249"/>
  <c r="BH249"/>
  <c r="BF249"/>
  <c r="BE249"/>
  <c r="T249"/>
  <c r="R249"/>
  <c r="P249"/>
  <c r="BK249"/>
  <c r="J249"/>
  <c r="BG249"/>
  <c r="BI242"/>
  <c r="BH242"/>
  <c r="BF242"/>
  <c r="BE242"/>
  <c r="T242"/>
  <c r="R242"/>
  <c r="P242"/>
  <c r="BK242"/>
  <c r="J242"/>
  <c r="BG242"/>
  <c r="BI237"/>
  <c r="BH237"/>
  <c r="BF237"/>
  <c r="BE237"/>
  <c r="T237"/>
  <c r="R237"/>
  <c r="P237"/>
  <c r="BK237"/>
  <c r="J237"/>
  <c r="BG237"/>
  <c r="BI230"/>
  <c r="BH230"/>
  <c r="BF230"/>
  <c r="BE230"/>
  <c r="T230"/>
  <c r="R230"/>
  <c r="P230"/>
  <c r="BK230"/>
  <c r="J230"/>
  <c r="BG230"/>
  <c r="BI225"/>
  <c r="BH225"/>
  <c r="BF225"/>
  <c r="BE225"/>
  <c r="T225"/>
  <c r="R225"/>
  <c r="P225"/>
  <c r="BK225"/>
  <c r="J225"/>
  <c r="BG225"/>
  <c r="BI220"/>
  <c r="BH220"/>
  <c r="BF220"/>
  <c r="BE220"/>
  <c r="T220"/>
  <c r="R220"/>
  <c r="P220"/>
  <c r="BK220"/>
  <c r="J220"/>
  <c r="BG220"/>
  <c r="BI215"/>
  <c r="BH215"/>
  <c r="BF215"/>
  <c r="BE215"/>
  <c r="T215"/>
  <c r="R215"/>
  <c r="P215"/>
  <c r="BK215"/>
  <c r="J215"/>
  <c r="BG215"/>
  <c r="BI213"/>
  <c r="BH213"/>
  <c r="BF213"/>
  <c r="BE213"/>
  <c r="T213"/>
  <c r="R213"/>
  <c r="P213"/>
  <c r="BK213"/>
  <c r="J213"/>
  <c r="BG213"/>
  <c r="BI211"/>
  <c r="BH211"/>
  <c r="BF211"/>
  <c r="BE211"/>
  <c r="T211"/>
  <c r="R211"/>
  <c r="P211"/>
  <c r="BK211"/>
  <c r="J211"/>
  <c r="BG211"/>
  <c r="BI202"/>
  <c r="BH202"/>
  <c r="BF202"/>
  <c r="BE202"/>
  <c r="T202"/>
  <c r="R202"/>
  <c r="P202"/>
  <c r="BK202"/>
  <c r="J202"/>
  <c r="BG202"/>
  <c r="BI197"/>
  <c r="BH197"/>
  <c r="BF197"/>
  <c r="BE197"/>
  <c r="T197"/>
  <c r="R197"/>
  <c r="P197"/>
  <c r="BK197"/>
  <c r="J197"/>
  <c r="BG197"/>
  <c r="BI192"/>
  <c r="BH192"/>
  <c r="BF192"/>
  <c r="BE192"/>
  <c r="T192"/>
  <c r="R192"/>
  <c r="P192"/>
  <c r="BK192"/>
  <c r="J192"/>
  <c r="BG192"/>
  <c r="BI188"/>
  <c r="BH188"/>
  <c r="BF188"/>
  <c r="BE188"/>
  <c r="T188"/>
  <c r="R188"/>
  <c r="P188"/>
  <c r="BK188"/>
  <c r="J188"/>
  <c r="BG188"/>
  <c r="BI181"/>
  <c r="BH181"/>
  <c r="BF181"/>
  <c r="BE181"/>
  <c r="T181"/>
  <c r="R181"/>
  <c r="P181"/>
  <c r="BK181"/>
  <c r="J181"/>
  <c r="BG181"/>
  <c r="BI172"/>
  <c r="BH172"/>
  <c r="BF172"/>
  <c r="BE172"/>
  <c r="T172"/>
  <c r="R172"/>
  <c r="P172"/>
  <c r="BK172"/>
  <c r="J172"/>
  <c r="BG172"/>
  <c r="BI167"/>
  <c r="BH167"/>
  <c r="BF167"/>
  <c r="BE167"/>
  <c r="T167"/>
  <c r="R167"/>
  <c r="P167"/>
  <c r="BK167"/>
  <c r="J167"/>
  <c r="BG167"/>
  <c r="BI163"/>
  <c r="BH163"/>
  <c r="BF163"/>
  <c r="BE163"/>
  <c r="T163"/>
  <c r="R163"/>
  <c r="P163"/>
  <c r="BK163"/>
  <c r="J163"/>
  <c r="BG163"/>
  <c r="BI155"/>
  <c r="BH155"/>
  <c r="BF155"/>
  <c r="BE155"/>
  <c r="T155"/>
  <c r="R155"/>
  <c r="P155"/>
  <c r="BK155"/>
  <c r="J155"/>
  <c r="BG155"/>
  <c r="BI148"/>
  <c r="BH148"/>
  <c r="BF148"/>
  <c r="BE148"/>
  <c r="T148"/>
  <c r="R148"/>
  <c r="P148"/>
  <c r="BK148"/>
  <c r="J148"/>
  <c r="BG148"/>
  <c r="BI139"/>
  <c r="BH139"/>
  <c r="BF139"/>
  <c r="BE139"/>
  <c r="T139"/>
  <c r="R139"/>
  <c r="P139"/>
  <c r="BK139"/>
  <c r="J139"/>
  <c r="BG139"/>
  <c r="BI133"/>
  <c r="BH133"/>
  <c r="BF133"/>
  <c r="BE133"/>
  <c r="T133"/>
  <c r="R133"/>
  <c r="P133"/>
  <c r="BK133"/>
  <c r="J133"/>
  <c r="BG133"/>
  <c r="BI131"/>
  <c r="BH131"/>
  <c r="BF131"/>
  <c r="BE131"/>
  <c r="T131"/>
  <c r="R131"/>
  <c r="P131"/>
  <c r="BK131"/>
  <c r="J131"/>
  <c r="BG131"/>
  <c r="BI126"/>
  <c r="BH126"/>
  <c r="BF126"/>
  <c r="BE126"/>
  <c r="T126"/>
  <c r="R126"/>
  <c r="P126"/>
  <c r="BK126"/>
  <c r="J126"/>
  <c r="BG126"/>
  <c r="BI115"/>
  <c r="BH115"/>
  <c r="BF115"/>
  <c r="BE115"/>
  <c r="T115"/>
  <c r="R115"/>
  <c r="P115"/>
  <c r="BK115"/>
  <c r="J115"/>
  <c r="BG115"/>
  <c r="BI111"/>
  <c r="BH111"/>
  <c r="BF111"/>
  <c r="BE111"/>
  <c r="T111"/>
  <c r="R111"/>
  <c r="P111"/>
  <c r="BK111"/>
  <c r="J111"/>
  <c r="BG111"/>
  <c r="BI102"/>
  <c r="BH102"/>
  <c r="BF102"/>
  <c r="BE102"/>
  <c r="T102"/>
  <c r="R102"/>
  <c r="P102"/>
  <c r="BK102"/>
  <c r="J102"/>
  <c r="BG102"/>
  <c r="BI93"/>
  <c r="BH93"/>
  <c r="BF93"/>
  <c r="BE93"/>
  <c r="T93"/>
  <c r="R93"/>
  <c r="P93"/>
  <c r="BK93"/>
  <c r="J93"/>
  <c r="BG93"/>
  <c r="BI91"/>
  <c r="F39"/>
  <c i="1" r="BD60"/>
  <c i="6" r="BH91"/>
  <c r="F38"/>
  <c i="1" r="BC60"/>
  <c i="6" r="BF91"/>
  <c r="J36"/>
  <c i="1" r="AW60"/>
  <c i="6" r="F36"/>
  <c i="1" r="BA60"/>
  <c i="6" r="BE91"/>
  <c r="J35"/>
  <c i="1" r="AV60"/>
  <c i="6" r="F35"/>
  <c i="1" r="AZ60"/>
  <c i="6" r="T91"/>
  <c r="T90"/>
  <c r="T89"/>
  <c r="T88"/>
  <c r="R91"/>
  <c r="R90"/>
  <c r="R89"/>
  <c r="R88"/>
  <c r="P91"/>
  <c r="P90"/>
  <c r="P89"/>
  <c r="P88"/>
  <c i="1" r="AU60"/>
  <c i="6" r="BK91"/>
  <c r="BK90"/>
  <c r="J90"/>
  <c r="BK89"/>
  <c r="J89"/>
  <c r="BK88"/>
  <c r="J88"/>
  <c r="J63"/>
  <c r="J32"/>
  <c i="1" r="AG60"/>
  <c i="6" r="J91"/>
  <c r="BG91"/>
  <c r="F37"/>
  <c i="1" r="BB60"/>
  <c i="6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5" r="J39"/>
  <c r="J38"/>
  <c i="1" r="AY59"/>
  <c i="5" r="J37"/>
  <c i="1" r="AX59"/>
  <c i="5" r="BI156"/>
  <c r="BH156"/>
  <c r="BF156"/>
  <c r="BE156"/>
  <c r="T156"/>
  <c r="R156"/>
  <c r="P156"/>
  <c r="BK156"/>
  <c r="J156"/>
  <c r="BG156"/>
  <c r="BI150"/>
  <c r="BH150"/>
  <c r="BF150"/>
  <c r="BE150"/>
  <c r="T150"/>
  <c r="T149"/>
  <c r="R150"/>
  <c r="R149"/>
  <c r="P150"/>
  <c r="P149"/>
  <c r="BK150"/>
  <c r="BK149"/>
  <c r="J149"/>
  <c r="J150"/>
  <c r="BG150"/>
  <c r="J66"/>
  <c r="BI147"/>
  <c r="BH147"/>
  <c r="BF147"/>
  <c r="BE147"/>
  <c r="T147"/>
  <c r="R147"/>
  <c r="P147"/>
  <c r="BK147"/>
  <c r="J147"/>
  <c r="BG147"/>
  <c r="BI143"/>
  <c r="BH143"/>
  <c r="BF143"/>
  <c r="BE143"/>
  <c r="T143"/>
  <c r="R143"/>
  <c r="P143"/>
  <c r="BK143"/>
  <c r="J143"/>
  <c r="BG143"/>
  <c r="BI142"/>
  <c r="BH142"/>
  <c r="BF142"/>
  <c r="BE142"/>
  <c r="T142"/>
  <c r="R142"/>
  <c r="P142"/>
  <c r="BK142"/>
  <c r="J142"/>
  <c r="BG142"/>
  <c r="BI141"/>
  <c r="BH141"/>
  <c r="BF141"/>
  <c r="BE141"/>
  <c r="T141"/>
  <c r="R141"/>
  <c r="P141"/>
  <c r="BK141"/>
  <c r="J141"/>
  <c r="BG141"/>
  <c r="BI140"/>
  <c r="BH140"/>
  <c r="BF140"/>
  <c r="BE140"/>
  <c r="T140"/>
  <c r="R140"/>
  <c r="P140"/>
  <c r="BK140"/>
  <c r="J140"/>
  <c r="BG140"/>
  <c r="BI139"/>
  <c r="BH139"/>
  <c r="BF139"/>
  <c r="BE139"/>
  <c r="T139"/>
  <c r="R139"/>
  <c r="P139"/>
  <c r="BK139"/>
  <c r="J139"/>
  <c r="BG139"/>
  <c r="BI129"/>
  <c r="BH129"/>
  <c r="BF129"/>
  <c r="BE129"/>
  <c r="T129"/>
  <c r="R129"/>
  <c r="P129"/>
  <c r="BK129"/>
  <c r="J129"/>
  <c r="BG129"/>
  <c r="BI124"/>
  <c r="BH124"/>
  <c r="BF124"/>
  <c r="BE124"/>
  <c r="T124"/>
  <c r="R124"/>
  <c r="P124"/>
  <c r="BK124"/>
  <c r="J124"/>
  <c r="BG124"/>
  <c r="BI118"/>
  <c r="BH118"/>
  <c r="BF118"/>
  <c r="BE118"/>
  <c r="T118"/>
  <c r="R118"/>
  <c r="P118"/>
  <c r="BK118"/>
  <c r="J118"/>
  <c r="BG118"/>
  <c r="BI117"/>
  <c r="BH117"/>
  <c r="BF117"/>
  <c r="BE117"/>
  <c r="T117"/>
  <c r="R117"/>
  <c r="P117"/>
  <c r="BK117"/>
  <c r="J117"/>
  <c r="BG117"/>
  <c r="BI116"/>
  <c r="BH116"/>
  <c r="BF116"/>
  <c r="BE116"/>
  <c r="T116"/>
  <c r="R116"/>
  <c r="P116"/>
  <c r="BK116"/>
  <c r="J116"/>
  <c r="BG116"/>
  <c r="BI115"/>
  <c r="BH115"/>
  <c r="BF115"/>
  <c r="BE115"/>
  <c r="T115"/>
  <c r="R115"/>
  <c r="P115"/>
  <c r="BK115"/>
  <c r="J115"/>
  <c r="BG115"/>
  <c r="BI108"/>
  <c r="BH108"/>
  <c r="BF108"/>
  <c r="BE108"/>
  <c r="T108"/>
  <c r="R108"/>
  <c r="P108"/>
  <c r="BK108"/>
  <c r="J108"/>
  <c r="BG108"/>
  <c r="BI106"/>
  <c r="BH106"/>
  <c r="BF106"/>
  <c r="BE106"/>
  <c r="T106"/>
  <c r="R106"/>
  <c r="P106"/>
  <c r="BK106"/>
  <c r="J106"/>
  <c r="BG106"/>
  <c r="BI104"/>
  <c r="BH104"/>
  <c r="BF104"/>
  <c r="BE104"/>
  <c r="T104"/>
  <c r="R104"/>
  <c r="P104"/>
  <c r="BK104"/>
  <c r="J104"/>
  <c r="BG104"/>
  <c r="BI99"/>
  <c r="BH99"/>
  <c r="BF99"/>
  <c r="BE99"/>
  <c r="T99"/>
  <c r="R99"/>
  <c r="P99"/>
  <c r="BK99"/>
  <c r="J99"/>
  <c r="BG99"/>
  <c r="BI93"/>
  <c r="BH93"/>
  <c r="BF93"/>
  <c r="BE93"/>
  <c r="T93"/>
  <c r="R93"/>
  <c r="P93"/>
  <c r="BK93"/>
  <c r="J93"/>
  <c r="BG93"/>
  <c r="BI91"/>
  <c r="F39"/>
  <c i="1" r="BD59"/>
  <c i="5" r="BH91"/>
  <c r="F38"/>
  <c i="1" r="BC59"/>
  <c i="5" r="BF91"/>
  <c r="J36"/>
  <c i="1" r="AW59"/>
  <c i="5" r="F36"/>
  <c i="1" r="BA59"/>
  <c i="5" r="BE91"/>
  <c r="J35"/>
  <c i="1" r="AV59"/>
  <c i="5" r="F35"/>
  <c i="1" r="AZ59"/>
  <c i="5" r="T91"/>
  <c r="T90"/>
  <c r="T89"/>
  <c r="T88"/>
  <c r="R91"/>
  <c r="R90"/>
  <c r="R89"/>
  <c r="R88"/>
  <c r="P91"/>
  <c r="P90"/>
  <c r="P89"/>
  <c r="P88"/>
  <c i="1" r="AU59"/>
  <c i="5" r="BK91"/>
  <c r="BK90"/>
  <c r="J90"/>
  <c r="BK89"/>
  <c r="J89"/>
  <c r="BK88"/>
  <c r="J88"/>
  <c r="J63"/>
  <c r="J32"/>
  <c i="1" r="AG59"/>
  <c i="5" r="J91"/>
  <c r="BG91"/>
  <c r="F37"/>
  <c i="1" r="BB59"/>
  <c i="5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4" r="J39"/>
  <c r="J38"/>
  <c i="1" r="AY58"/>
  <c i="4" r="J37"/>
  <c i="1" r="AX58"/>
  <c i="4" r="BI240"/>
  <c r="BH240"/>
  <c r="BF240"/>
  <c r="BE240"/>
  <c r="T240"/>
  <c r="R240"/>
  <c r="P240"/>
  <c r="BK240"/>
  <c r="J240"/>
  <c r="BG240"/>
  <c r="BI239"/>
  <c r="BH239"/>
  <c r="BF239"/>
  <c r="BE239"/>
  <c r="T239"/>
  <c r="R239"/>
  <c r="P239"/>
  <c r="BK239"/>
  <c r="J239"/>
  <c r="BG239"/>
  <c r="BI236"/>
  <c r="BH236"/>
  <c r="BF236"/>
  <c r="BE236"/>
  <c r="T236"/>
  <c r="R236"/>
  <c r="P236"/>
  <c r="BK236"/>
  <c r="J236"/>
  <c r="BG236"/>
  <c r="BI233"/>
  <c r="BH233"/>
  <c r="BF233"/>
  <c r="BE233"/>
  <c r="T233"/>
  <c r="R233"/>
  <c r="P233"/>
  <c r="BK233"/>
  <c r="J233"/>
  <c r="BG233"/>
  <c r="BI230"/>
  <c r="BH230"/>
  <c r="BF230"/>
  <c r="BE230"/>
  <c r="T230"/>
  <c r="R230"/>
  <c r="P230"/>
  <c r="BK230"/>
  <c r="J230"/>
  <c r="BG230"/>
  <c r="BI227"/>
  <c r="BH227"/>
  <c r="BF227"/>
  <c r="BE227"/>
  <c r="T227"/>
  <c r="R227"/>
  <c r="P227"/>
  <c r="BK227"/>
  <c r="J227"/>
  <c r="BG227"/>
  <c r="BI224"/>
  <c r="BH224"/>
  <c r="BF224"/>
  <c r="BE224"/>
  <c r="T224"/>
  <c r="R224"/>
  <c r="P224"/>
  <c r="BK224"/>
  <c r="J224"/>
  <c r="BG224"/>
  <c r="BI220"/>
  <c r="BH220"/>
  <c r="BF220"/>
  <c r="BE220"/>
  <c r="T220"/>
  <c r="R220"/>
  <c r="P220"/>
  <c r="BK220"/>
  <c r="J220"/>
  <c r="BG220"/>
  <c r="BI217"/>
  <c r="BH217"/>
  <c r="BF217"/>
  <c r="BE217"/>
  <c r="T217"/>
  <c r="R217"/>
  <c r="P217"/>
  <c r="BK217"/>
  <c r="J217"/>
  <c r="BG217"/>
  <c r="BI212"/>
  <c r="BH212"/>
  <c r="BF212"/>
  <c r="BE212"/>
  <c r="T212"/>
  <c r="R212"/>
  <c r="P212"/>
  <c r="BK212"/>
  <c r="J212"/>
  <c r="BG212"/>
  <c r="BI210"/>
  <c r="BH210"/>
  <c r="BF210"/>
  <c r="BE210"/>
  <c r="T210"/>
  <c r="R210"/>
  <c r="P210"/>
  <c r="BK210"/>
  <c r="J210"/>
  <c r="BG210"/>
  <c r="BI205"/>
  <c r="BH205"/>
  <c r="BF205"/>
  <c r="BE205"/>
  <c r="T205"/>
  <c r="R205"/>
  <c r="P205"/>
  <c r="BK205"/>
  <c r="J205"/>
  <c r="BG205"/>
  <c r="BI202"/>
  <c r="BH202"/>
  <c r="BF202"/>
  <c r="BE202"/>
  <c r="T202"/>
  <c r="R202"/>
  <c r="P202"/>
  <c r="BK202"/>
  <c r="J202"/>
  <c r="BG202"/>
  <c r="BI197"/>
  <c r="BH197"/>
  <c r="BF197"/>
  <c r="BE197"/>
  <c r="T197"/>
  <c r="T196"/>
  <c r="R197"/>
  <c r="R196"/>
  <c r="P197"/>
  <c r="P196"/>
  <c r="BK197"/>
  <c r="BK196"/>
  <c r="J196"/>
  <c r="J197"/>
  <c r="BG197"/>
  <c r="J66"/>
  <c r="BI191"/>
  <c r="BH191"/>
  <c r="BF191"/>
  <c r="BE191"/>
  <c r="T191"/>
  <c r="R191"/>
  <c r="P191"/>
  <c r="BK191"/>
  <c r="J191"/>
  <c r="BG191"/>
  <c r="BI186"/>
  <c r="BH186"/>
  <c r="BF186"/>
  <c r="BE186"/>
  <c r="T186"/>
  <c r="R186"/>
  <c r="P186"/>
  <c r="BK186"/>
  <c r="J186"/>
  <c r="BG186"/>
  <c r="BI184"/>
  <c r="BH184"/>
  <c r="BF184"/>
  <c r="BE184"/>
  <c r="T184"/>
  <c r="R184"/>
  <c r="P184"/>
  <c r="BK184"/>
  <c r="J184"/>
  <c r="BG184"/>
  <c r="BI182"/>
  <c r="BH182"/>
  <c r="BF182"/>
  <c r="BE182"/>
  <c r="T182"/>
  <c r="R182"/>
  <c r="P182"/>
  <c r="BK182"/>
  <c r="J182"/>
  <c r="BG182"/>
  <c r="BI177"/>
  <c r="BH177"/>
  <c r="BF177"/>
  <c r="BE177"/>
  <c r="T177"/>
  <c r="R177"/>
  <c r="P177"/>
  <c r="BK177"/>
  <c r="J177"/>
  <c r="BG177"/>
  <c r="BI173"/>
  <c r="BH173"/>
  <c r="BF173"/>
  <c r="BE173"/>
  <c r="T173"/>
  <c r="R173"/>
  <c r="P173"/>
  <c r="BK173"/>
  <c r="J173"/>
  <c r="BG173"/>
  <c r="BI167"/>
  <c r="BH167"/>
  <c r="BF167"/>
  <c r="BE167"/>
  <c r="T167"/>
  <c r="R167"/>
  <c r="P167"/>
  <c r="BK167"/>
  <c r="J167"/>
  <c r="BG167"/>
  <c r="BI159"/>
  <c r="BH159"/>
  <c r="BF159"/>
  <c r="BE159"/>
  <c r="T159"/>
  <c r="R159"/>
  <c r="P159"/>
  <c r="BK159"/>
  <c r="J159"/>
  <c r="BG159"/>
  <c r="BI157"/>
  <c r="BH157"/>
  <c r="BF157"/>
  <c r="BE157"/>
  <c r="T157"/>
  <c r="R157"/>
  <c r="P157"/>
  <c r="BK157"/>
  <c r="J157"/>
  <c r="BG157"/>
  <c r="BI155"/>
  <c r="BH155"/>
  <c r="BF155"/>
  <c r="BE155"/>
  <c r="T155"/>
  <c r="R155"/>
  <c r="P155"/>
  <c r="BK155"/>
  <c r="J155"/>
  <c r="BG155"/>
  <c r="BI149"/>
  <c r="BH149"/>
  <c r="BF149"/>
  <c r="BE149"/>
  <c r="T149"/>
  <c r="R149"/>
  <c r="P149"/>
  <c r="BK149"/>
  <c r="J149"/>
  <c r="BG149"/>
  <c r="BI142"/>
  <c r="BH142"/>
  <c r="BF142"/>
  <c r="BE142"/>
  <c r="T142"/>
  <c r="R142"/>
  <c r="P142"/>
  <c r="BK142"/>
  <c r="J142"/>
  <c r="BG142"/>
  <c r="BI136"/>
  <c r="BH136"/>
  <c r="BF136"/>
  <c r="BE136"/>
  <c r="T136"/>
  <c r="R136"/>
  <c r="P136"/>
  <c r="BK136"/>
  <c r="J136"/>
  <c r="BG136"/>
  <c r="BI131"/>
  <c r="BH131"/>
  <c r="BF131"/>
  <c r="BE131"/>
  <c r="T131"/>
  <c r="R131"/>
  <c r="P131"/>
  <c r="BK131"/>
  <c r="J131"/>
  <c r="BG131"/>
  <c r="BI122"/>
  <c r="BH122"/>
  <c r="BF122"/>
  <c r="BE122"/>
  <c r="T122"/>
  <c r="R122"/>
  <c r="P122"/>
  <c r="BK122"/>
  <c r="J122"/>
  <c r="BG122"/>
  <c r="BI120"/>
  <c r="BH120"/>
  <c r="BF120"/>
  <c r="BE120"/>
  <c r="T120"/>
  <c r="R120"/>
  <c r="P120"/>
  <c r="BK120"/>
  <c r="J120"/>
  <c r="BG120"/>
  <c r="BI115"/>
  <c r="BH115"/>
  <c r="BF115"/>
  <c r="BE115"/>
  <c r="T115"/>
  <c r="R115"/>
  <c r="P115"/>
  <c r="BK115"/>
  <c r="J115"/>
  <c r="BG115"/>
  <c r="BI113"/>
  <c r="BH113"/>
  <c r="BF113"/>
  <c r="BE113"/>
  <c r="T113"/>
  <c r="R113"/>
  <c r="P113"/>
  <c r="BK113"/>
  <c r="J113"/>
  <c r="BG113"/>
  <c r="BI111"/>
  <c r="BH111"/>
  <c r="BF111"/>
  <c r="BE111"/>
  <c r="T111"/>
  <c r="R111"/>
  <c r="P111"/>
  <c r="BK111"/>
  <c r="J111"/>
  <c r="BG111"/>
  <c r="BI109"/>
  <c r="BH109"/>
  <c r="BF109"/>
  <c r="BE109"/>
  <c r="T109"/>
  <c r="R109"/>
  <c r="P109"/>
  <c r="BK109"/>
  <c r="J109"/>
  <c r="BG109"/>
  <c r="BI104"/>
  <c r="BH104"/>
  <c r="BF104"/>
  <c r="BE104"/>
  <c r="T104"/>
  <c r="R104"/>
  <c r="P104"/>
  <c r="BK104"/>
  <c r="J104"/>
  <c r="BG104"/>
  <c r="BI95"/>
  <c r="BH95"/>
  <c r="BF95"/>
  <c r="BE95"/>
  <c r="T95"/>
  <c r="R95"/>
  <c r="P95"/>
  <c r="BK95"/>
  <c r="J95"/>
  <c r="BG95"/>
  <c r="BI93"/>
  <c r="BH93"/>
  <c r="BF93"/>
  <c r="BE93"/>
  <c r="T93"/>
  <c r="R93"/>
  <c r="P93"/>
  <c r="BK93"/>
  <c r="J93"/>
  <c r="BG93"/>
  <c r="BI91"/>
  <c r="F39"/>
  <c i="1" r="BD58"/>
  <c i="4" r="BH91"/>
  <c r="F38"/>
  <c i="1" r="BC58"/>
  <c i="4" r="BF91"/>
  <c r="J36"/>
  <c i="1" r="AW58"/>
  <c i="4" r="F36"/>
  <c i="1" r="BA58"/>
  <c i="4" r="BE91"/>
  <c r="J35"/>
  <c i="1" r="AV58"/>
  <c i="4" r="F35"/>
  <c i="1" r="AZ58"/>
  <c i="4" r="T91"/>
  <c r="T90"/>
  <c r="T89"/>
  <c r="T88"/>
  <c r="R91"/>
  <c r="R90"/>
  <c r="R89"/>
  <c r="R88"/>
  <c r="P91"/>
  <c r="P90"/>
  <c r="P89"/>
  <c r="P88"/>
  <c i="1" r="AU58"/>
  <c i="4" r="BK91"/>
  <c r="BK90"/>
  <c r="J90"/>
  <c r="BK89"/>
  <c r="J89"/>
  <c r="BK88"/>
  <c r="J88"/>
  <c r="J63"/>
  <c r="J32"/>
  <c i="1" r="AG58"/>
  <c i="4" r="J91"/>
  <c r="BG91"/>
  <c r="F37"/>
  <c i="1" r="BB58"/>
  <c i="4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3" r="J39"/>
  <c r="J38"/>
  <c i="1" r="AY57"/>
  <c i="3" r="J37"/>
  <c i="1" r="AX57"/>
  <c i="3" r="BI152"/>
  <c r="BH152"/>
  <c r="BF152"/>
  <c r="BE152"/>
  <c r="T152"/>
  <c r="R152"/>
  <c r="P152"/>
  <c r="BK152"/>
  <c r="J152"/>
  <c r="BG152"/>
  <c r="BI146"/>
  <c r="BH146"/>
  <c r="BF146"/>
  <c r="BE146"/>
  <c r="T146"/>
  <c r="T145"/>
  <c r="R146"/>
  <c r="R145"/>
  <c r="P146"/>
  <c r="P145"/>
  <c r="BK146"/>
  <c r="BK145"/>
  <c r="J145"/>
  <c r="J146"/>
  <c r="BG146"/>
  <c r="J66"/>
  <c r="BI141"/>
  <c r="BH141"/>
  <c r="BF141"/>
  <c r="BE141"/>
  <c r="T141"/>
  <c r="R141"/>
  <c r="P141"/>
  <c r="BK141"/>
  <c r="J141"/>
  <c r="BG141"/>
  <c r="BI140"/>
  <c r="BH140"/>
  <c r="BF140"/>
  <c r="BE140"/>
  <c r="T140"/>
  <c r="R140"/>
  <c r="P140"/>
  <c r="BK140"/>
  <c r="J140"/>
  <c r="BG140"/>
  <c r="BI139"/>
  <c r="BH139"/>
  <c r="BF139"/>
  <c r="BE139"/>
  <c r="T139"/>
  <c r="R139"/>
  <c r="P139"/>
  <c r="BK139"/>
  <c r="J139"/>
  <c r="BG139"/>
  <c r="BI138"/>
  <c r="BH138"/>
  <c r="BF138"/>
  <c r="BE138"/>
  <c r="T138"/>
  <c r="R138"/>
  <c r="P138"/>
  <c r="BK138"/>
  <c r="J138"/>
  <c r="BG138"/>
  <c r="BI137"/>
  <c r="BH137"/>
  <c r="BF137"/>
  <c r="BE137"/>
  <c r="T137"/>
  <c r="R137"/>
  <c r="P137"/>
  <c r="BK137"/>
  <c r="J137"/>
  <c r="BG137"/>
  <c r="BI127"/>
  <c r="BH127"/>
  <c r="BF127"/>
  <c r="BE127"/>
  <c r="T127"/>
  <c r="R127"/>
  <c r="P127"/>
  <c r="BK127"/>
  <c r="J127"/>
  <c r="BG127"/>
  <c r="BI123"/>
  <c r="BH123"/>
  <c r="BF123"/>
  <c r="BE123"/>
  <c r="T123"/>
  <c r="R123"/>
  <c r="P123"/>
  <c r="BK123"/>
  <c r="J123"/>
  <c r="BG123"/>
  <c r="BI117"/>
  <c r="BH117"/>
  <c r="BF117"/>
  <c r="BE117"/>
  <c r="T117"/>
  <c r="R117"/>
  <c r="P117"/>
  <c r="BK117"/>
  <c r="J117"/>
  <c r="BG117"/>
  <c r="BI116"/>
  <c r="BH116"/>
  <c r="BF116"/>
  <c r="BE116"/>
  <c r="T116"/>
  <c r="R116"/>
  <c r="P116"/>
  <c r="BK116"/>
  <c r="J116"/>
  <c r="BG116"/>
  <c r="BI115"/>
  <c r="BH115"/>
  <c r="BF115"/>
  <c r="BE115"/>
  <c r="T115"/>
  <c r="R115"/>
  <c r="P115"/>
  <c r="BK115"/>
  <c r="J115"/>
  <c r="BG115"/>
  <c r="BI114"/>
  <c r="BH114"/>
  <c r="BF114"/>
  <c r="BE114"/>
  <c r="T114"/>
  <c r="R114"/>
  <c r="P114"/>
  <c r="BK114"/>
  <c r="J114"/>
  <c r="BG114"/>
  <c r="BI107"/>
  <c r="BH107"/>
  <c r="BF107"/>
  <c r="BE107"/>
  <c r="T107"/>
  <c r="R107"/>
  <c r="P107"/>
  <c r="BK107"/>
  <c r="J107"/>
  <c r="BG107"/>
  <c r="BI105"/>
  <c r="BH105"/>
  <c r="BF105"/>
  <c r="BE105"/>
  <c r="T105"/>
  <c r="R105"/>
  <c r="P105"/>
  <c r="BK105"/>
  <c r="J105"/>
  <c r="BG105"/>
  <c r="BI103"/>
  <c r="BH103"/>
  <c r="BF103"/>
  <c r="BE103"/>
  <c r="T103"/>
  <c r="R103"/>
  <c r="P103"/>
  <c r="BK103"/>
  <c r="J103"/>
  <c r="BG103"/>
  <c r="BI98"/>
  <c r="BH98"/>
  <c r="BF98"/>
  <c r="BE98"/>
  <c r="T98"/>
  <c r="R98"/>
  <c r="P98"/>
  <c r="BK98"/>
  <c r="J98"/>
  <c r="BG98"/>
  <c r="BI93"/>
  <c r="BH93"/>
  <c r="BF93"/>
  <c r="BE93"/>
  <c r="T93"/>
  <c r="R93"/>
  <c r="P93"/>
  <c r="BK93"/>
  <c r="J93"/>
  <c r="BG93"/>
  <c r="BI91"/>
  <c r="F39"/>
  <c i="1" r="BD57"/>
  <c i="3" r="BH91"/>
  <c r="F38"/>
  <c i="1" r="BC57"/>
  <c i="3" r="BF91"/>
  <c r="J36"/>
  <c i="1" r="AW57"/>
  <c i="3" r="F36"/>
  <c i="1" r="BA57"/>
  <c i="3" r="BE91"/>
  <c r="J35"/>
  <c i="1" r="AV57"/>
  <c i="3" r="F35"/>
  <c i="1" r="AZ57"/>
  <c i="3" r="T91"/>
  <c r="T90"/>
  <c r="T89"/>
  <c r="T88"/>
  <c r="R91"/>
  <c r="R90"/>
  <c r="R89"/>
  <c r="R88"/>
  <c r="P91"/>
  <c r="P90"/>
  <c r="P89"/>
  <c r="P88"/>
  <c i="1" r="AU57"/>
  <c i="3" r="BK91"/>
  <c r="BK90"/>
  <c r="J90"/>
  <c r="BK89"/>
  <c r="J89"/>
  <c r="BK88"/>
  <c r="J88"/>
  <c r="J63"/>
  <c r="J32"/>
  <c i="1" r="AG57"/>
  <c i="3" r="J91"/>
  <c r="BG91"/>
  <c r="F37"/>
  <c i="1" r="BB57"/>
  <c i="3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2" r="J39"/>
  <c r="J38"/>
  <c i="1" r="AY56"/>
  <c i="2" r="J37"/>
  <c i="1" r="AX56"/>
  <c i="2" r="BI292"/>
  <c r="BH292"/>
  <c r="BF292"/>
  <c r="BE292"/>
  <c r="T292"/>
  <c r="R292"/>
  <c r="P292"/>
  <c r="BK292"/>
  <c r="J292"/>
  <c r="BG292"/>
  <c r="BI291"/>
  <c r="BH291"/>
  <c r="BF291"/>
  <c r="BE291"/>
  <c r="T291"/>
  <c r="R291"/>
  <c r="P291"/>
  <c r="BK291"/>
  <c r="J291"/>
  <c r="BG291"/>
  <c r="BI290"/>
  <c r="BH290"/>
  <c r="BF290"/>
  <c r="BE290"/>
  <c r="T290"/>
  <c r="R290"/>
  <c r="P290"/>
  <c r="BK290"/>
  <c r="J290"/>
  <c r="BG290"/>
  <c r="BI288"/>
  <c r="BH288"/>
  <c r="BF288"/>
  <c r="BE288"/>
  <c r="T288"/>
  <c r="R288"/>
  <c r="P288"/>
  <c r="BK288"/>
  <c r="J288"/>
  <c r="BG288"/>
  <c r="BI285"/>
  <c r="BH285"/>
  <c r="BF285"/>
  <c r="BE285"/>
  <c r="T285"/>
  <c r="R285"/>
  <c r="P285"/>
  <c r="BK285"/>
  <c r="J285"/>
  <c r="BG285"/>
  <c r="BI282"/>
  <c r="BH282"/>
  <c r="BF282"/>
  <c r="BE282"/>
  <c r="T282"/>
  <c r="R282"/>
  <c r="P282"/>
  <c r="BK282"/>
  <c r="J282"/>
  <c r="BG282"/>
  <c r="BI281"/>
  <c r="BH281"/>
  <c r="BF281"/>
  <c r="BE281"/>
  <c r="T281"/>
  <c r="R281"/>
  <c r="P281"/>
  <c r="BK281"/>
  <c r="J281"/>
  <c r="BG281"/>
  <c r="BI280"/>
  <c r="BH280"/>
  <c r="BF280"/>
  <c r="BE280"/>
  <c r="T280"/>
  <c r="R280"/>
  <c r="P280"/>
  <c r="BK280"/>
  <c r="J280"/>
  <c r="BG280"/>
  <c r="BI279"/>
  <c r="BH279"/>
  <c r="BF279"/>
  <c r="BE279"/>
  <c r="T279"/>
  <c r="R279"/>
  <c r="P279"/>
  <c r="BK279"/>
  <c r="J279"/>
  <c r="BG279"/>
  <c r="BI278"/>
  <c r="BH278"/>
  <c r="BF278"/>
  <c r="BE278"/>
  <c r="T278"/>
  <c r="R278"/>
  <c r="P278"/>
  <c r="BK278"/>
  <c r="J278"/>
  <c r="BG278"/>
  <c r="BI277"/>
  <c r="BH277"/>
  <c r="BF277"/>
  <c r="BE277"/>
  <c r="T277"/>
  <c r="R277"/>
  <c r="P277"/>
  <c r="BK277"/>
  <c r="J277"/>
  <c r="BG277"/>
  <c r="BI276"/>
  <c r="BH276"/>
  <c r="BF276"/>
  <c r="BE276"/>
  <c r="T276"/>
  <c r="R276"/>
  <c r="P276"/>
  <c r="BK276"/>
  <c r="J276"/>
  <c r="BG276"/>
  <c r="BI275"/>
  <c r="BH275"/>
  <c r="BF275"/>
  <c r="BE275"/>
  <c r="T275"/>
  <c r="R275"/>
  <c r="P275"/>
  <c r="BK275"/>
  <c r="J275"/>
  <c r="BG275"/>
  <c r="BI274"/>
  <c r="BH274"/>
  <c r="BF274"/>
  <c r="BE274"/>
  <c r="T274"/>
  <c r="R274"/>
  <c r="P274"/>
  <c r="BK274"/>
  <c r="J274"/>
  <c r="BG274"/>
  <c r="BI271"/>
  <c r="BH271"/>
  <c r="BF271"/>
  <c r="BE271"/>
  <c r="T271"/>
  <c r="R271"/>
  <c r="P271"/>
  <c r="BK271"/>
  <c r="J271"/>
  <c r="BG271"/>
  <c r="BI269"/>
  <c r="BH269"/>
  <c r="BF269"/>
  <c r="BE269"/>
  <c r="T269"/>
  <c r="R269"/>
  <c r="P269"/>
  <c r="BK269"/>
  <c r="J269"/>
  <c r="BG269"/>
  <c r="BI265"/>
  <c r="BH265"/>
  <c r="BF265"/>
  <c r="BE265"/>
  <c r="T265"/>
  <c r="R265"/>
  <c r="P265"/>
  <c r="BK265"/>
  <c r="J265"/>
  <c r="BG265"/>
  <c r="BI258"/>
  <c r="BH258"/>
  <c r="BF258"/>
  <c r="BE258"/>
  <c r="T258"/>
  <c r="R258"/>
  <c r="P258"/>
  <c r="BK258"/>
  <c r="J258"/>
  <c r="BG258"/>
  <c r="BI251"/>
  <c r="BH251"/>
  <c r="BF251"/>
  <c r="BE251"/>
  <c r="T251"/>
  <c r="R251"/>
  <c r="P251"/>
  <c r="BK251"/>
  <c r="J251"/>
  <c r="BG251"/>
  <c r="BI247"/>
  <c r="BH247"/>
  <c r="BF247"/>
  <c r="BE247"/>
  <c r="T247"/>
  <c r="T246"/>
  <c r="R247"/>
  <c r="R246"/>
  <c r="P247"/>
  <c r="P246"/>
  <c r="BK247"/>
  <c r="BK246"/>
  <c r="J246"/>
  <c r="J247"/>
  <c r="BG247"/>
  <c r="J66"/>
  <c r="BI241"/>
  <c r="BH241"/>
  <c r="BF241"/>
  <c r="BE241"/>
  <c r="T241"/>
  <c r="R241"/>
  <c r="P241"/>
  <c r="BK241"/>
  <c r="J241"/>
  <c r="BG241"/>
  <c r="BI236"/>
  <c r="BH236"/>
  <c r="BF236"/>
  <c r="BE236"/>
  <c r="T236"/>
  <c r="R236"/>
  <c r="P236"/>
  <c r="BK236"/>
  <c r="J236"/>
  <c r="BG236"/>
  <c r="BI229"/>
  <c r="BH229"/>
  <c r="BF229"/>
  <c r="BE229"/>
  <c r="T229"/>
  <c r="R229"/>
  <c r="P229"/>
  <c r="BK229"/>
  <c r="J229"/>
  <c r="BG229"/>
  <c r="BI227"/>
  <c r="BH227"/>
  <c r="BF227"/>
  <c r="BE227"/>
  <c r="T227"/>
  <c r="R227"/>
  <c r="P227"/>
  <c r="BK227"/>
  <c r="J227"/>
  <c r="BG227"/>
  <c r="BI222"/>
  <c r="BH222"/>
  <c r="BF222"/>
  <c r="BE222"/>
  <c r="T222"/>
  <c r="R222"/>
  <c r="P222"/>
  <c r="BK222"/>
  <c r="J222"/>
  <c r="BG222"/>
  <c r="BI217"/>
  <c r="BH217"/>
  <c r="BF217"/>
  <c r="BE217"/>
  <c r="T217"/>
  <c r="R217"/>
  <c r="P217"/>
  <c r="BK217"/>
  <c r="J217"/>
  <c r="BG217"/>
  <c r="BI212"/>
  <c r="BH212"/>
  <c r="BF212"/>
  <c r="BE212"/>
  <c r="T212"/>
  <c r="R212"/>
  <c r="P212"/>
  <c r="BK212"/>
  <c r="J212"/>
  <c r="BG212"/>
  <c r="BI210"/>
  <c r="BH210"/>
  <c r="BF210"/>
  <c r="BE210"/>
  <c r="T210"/>
  <c r="R210"/>
  <c r="P210"/>
  <c r="BK210"/>
  <c r="J210"/>
  <c r="BG210"/>
  <c r="BI208"/>
  <c r="BH208"/>
  <c r="BF208"/>
  <c r="BE208"/>
  <c r="T208"/>
  <c r="R208"/>
  <c r="P208"/>
  <c r="BK208"/>
  <c r="J208"/>
  <c r="BG208"/>
  <c r="BI206"/>
  <c r="BH206"/>
  <c r="BF206"/>
  <c r="BE206"/>
  <c r="T206"/>
  <c r="R206"/>
  <c r="P206"/>
  <c r="BK206"/>
  <c r="J206"/>
  <c r="BG206"/>
  <c r="BI201"/>
  <c r="BH201"/>
  <c r="BF201"/>
  <c r="BE201"/>
  <c r="T201"/>
  <c r="R201"/>
  <c r="P201"/>
  <c r="BK201"/>
  <c r="J201"/>
  <c r="BG201"/>
  <c r="BI196"/>
  <c r="BH196"/>
  <c r="BF196"/>
  <c r="BE196"/>
  <c r="T196"/>
  <c r="R196"/>
  <c r="P196"/>
  <c r="BK196"/>
  <c r="J196"/>
  <c r="BG196"/>
  <c r="BI194"/>
  <c r="BH194"/>
  <c r="BF194"/>
  <c r="BE194"/>
  <c r="T194"/>
  <c r="R194"/>
  <c r="P194"/>
  <c r="BK194"/>
  <c r="J194"/>
  <c r="BG194"/>
  <c r="BI192"/>
  <c r="BH192"/>
  <c r="BF192"/>
  <c r="BE192"/>
  <c r="T192"/>
  <c r="R192"/>
  <c r="P192"/>
  <c r="BK192"/>
  <c r="J192"/>
  <c r="BG192"/>
  <c r="BI187"/>
  <c r="BH187"/>
  <c r="BF187"/>
  <c r="BE187"/>
  <c r="T187"/>
  <c r="R187"/>
  <c r="P187"/>
  <c r="BK187"/>
  <c r="J187"/>
  <c r="BG187"/>
  <c r="BI182"/>
  <c r="BH182"/>
  <c r="BF182"/>
  <c r="BE182"/>
  <c r="T182"/>
  <c r="R182"/>
  <c r="P182"/>
  <c r="BK182"/>
  <c r="J182"/>
  <c r="BG182"/>
  <c r="BI177"/>
  <c r="BH177"/>
  <c r="BF177"/>
  <c r="BE177"/>
  <c r="T177"/>
  <c r="R177"/>
  <c r="P177"/>
  <c r="BK177"/>
  <c r="J177"/>
  <c r="BG177"/>
  <c r="BI173"/>
  <c r="BH173"/>
  <c r="BF173"/>
  <c r="BE173"/>
  <c r="T173"/>
  <c r="R173"/>
  <c r="P173"/>
  <c r="BK173"/>
  <c r="J173"/>
  <c r="BG173"/>
  <c r="BI163"/>
  <c r="BH163"/>
  <c r="BF163"/>
  <c r="BE163"/>
  <c r="T163"/>
  <c r="R163"/>
  <c r="P163"/>
  <c r="BK163"/>
  <c r="J163"/>
  <c r="BG163"/>
  <c r="BI156"/>
  <c r="BH156"/>
  <c r="BF156"/>
  <c r="BE156"/>
  <c r="T156"/>
  <c r="R156"/>
  <c r="P156"/>
  <c r="BK156"/>
  <c r="J156"/>
  <c r="BG156"/>
  <c r="BI143"/>
  <c r="BH143"/>
  <c r="BF143"/>
  <c r="BE143"/>
  <c r="T143"/>
  <c r="R143"/>
  <c r="P143"/>
  <c r="BK143"/>
  <c r="J143"/>
  <c r="BG143"/>
  <c r="BI134"/>
  <c r="BH134"/>
  <c r="BF134"/>
  <c r="BE134"/>
  <c r="T134"/>
  <c r="R134"/>
  <c r="P134"/>
  <c r="BK134"/>
  <c r="J134"/>
  <c r="BG134"/>
  <c r="BI119"/>
  <c r="BH119"/>
  <c r="BF119"/>
  <c r="BE119"/>
  <c r="T119"/>
  <c r="R119"/>
  <c r="P119"/>
  <c r="BK119"/>
  <c r="J119"/>
  <c r="BG119"/>
  <c r="BI104"/>
  <c r="BH104"/>
  <c r="BF104"/>
  <c r="BE104"/>
  <c r="T104"/>
  <c r="R104"/>
  <c r="P104"/>
  <c r="BK104"/>
  <c r="J104"/>
  <c r="BG104"/>
  <c r="BI91"/>
  <c r="F39"/>
  <c i="1" r="BD56"/>
  <c i="2" r="BH91"/>
  <c r="F38"/>
  <c i="1" r="BC56"/>
  <c i="2" r="BF91"/>
  <c r="J36"/>
  <c i="1" r="AW56"/>
  <c i="2" r="F36"/>
  <c i="1" r="BA56"/>
  <c i="2" r="BE91"/>
  <c r="J35"/>
  <c i="1" r="AV56"/>
  <c i="2" r="F35"/>
  <c i="1" r="AZ56"/>
  <c i="2" r="T91"/>
  <c r="T90"/>
  <c r="T89"/>
  <c r="T88"/>
  <c r="R91"/>
  <c r="R90"/>
  <c r="R89"/>
  <c r="R88"/>
  <c r="P91"/>
  <c r="P90"/>
  <c r="P89"/>
  <c r="P88"/>
  <c i="1" r="AU56"/>
  <c i="2" r="BK91"/>
  <c r="BK90"/>
  <c r="J90"/>
  <c r="BK89"/>
  <c r="J89"/>
  <c r="BK88"/>
  <c r="J88"/>
  <c r="J63"/>
  <c r="J32"/>
  <c i="1" r="AG56"/>
  <c i="2" r="J91"/>
  <c r="BG91"/>
  <c r="F37"/>
  <c i="1" r="BB56"/>
  <c i="2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1" r="BD66"/>
  <c r="BC66"/>
  <c r="BB66"/>
  <c r="BA66"/>
  <c r="AZ66"/>
  <c r="AY66"/>
  <c r="AX66"/>
  <c r="AW66"/>
  <c r="AV66"/>
  <c r="AU66"/>
  <c r="AT66"/>
  <c r="AS66"/>
  <c r="AG66"/>
  <c r="BD63"/>
  <c r="BC63"/>
  <c r="BB63"/>
  <c r="BA63"/>
  <c r="AZ63"/>
  <c r="AY63"/>
  <c r="AX63"/>
  <c r="AW63"/>
  <c r="AV63"/>
  <c r="AU63"/>
  <c r="AT63"/>
  <c r="AS63"/>
  <c r="AG63"/>
  <c r="BD62"/>
  <c r="BC62"/>
  <c r="BB62"/>
  <c r="BA62"/>
  <c r="AZ62"/>
  <c r="AY62"/>
  <c r="AX62"/>
  <c r="AW62"/>
  <c r="AV62"/>
  <c r="AU62"/>
  <c r="AT62"/>
  <c r="AS62"/>
  <c r="AG62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8"/>
  <c r="AN68"/>
  <c r="AT67"/>
  <c r="AN67"/>
  <c r="AN66"/>
  <c r="AT65"/>
  <c r="AN65"/>
  <c r="AT64"/>
  <c r="AN64"/>
  <c r="AN63"/>
  <c r="AN62"/>
  <c r="AT61"/>
  <c r="AN61"/>
  <c r="AT60"/>
  <c r="AN60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<sst xmlns="http://schemas.openxmlformats.org/spreadsheetml/2006/main">
  <si>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</si>
  <si>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</si>
  <si>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</si>
  <si>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</si>
  <si>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</si>
  <si>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{8ba650eb-914b-4884-8856-fdfee64c88d4}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</si>
  <si>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</si>
  <si>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</si>
  <si>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</si>
  <si>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</si>
  <si>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</si>
  <si>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</si>
  <si>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</si>
  <si>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</si>
  <si>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65019142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</si>
  <si>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</si>
  <si>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</si>
  <si>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trati v úseku Teplice, zámecká zahrada - Úpořiny</t>
  </si>
  <si>
    <t>KSO:</t>
  </si>
  <si>
    <t>824 26</t>
  </si>
  <si>
    <t>CC-CZ:</t>
  </si>
  <si>
    <t>21212</t>
  </si>
  <si>
    <t>Místo:</t>
  </si>
  <si>
    <t>TK Řetenice - Úpořiny</t>
  </si>
  <si>
    <t>Datum:</t>
  </si>
  <si>
    <t>18. 2. 2019</t>
  </si>
  <si>
    <t>CZ-CPV:</t>
  </si>
  <si>
    <t>44212000-9</t>
  </si>
  <si>
    <t>CZ-CPA:</t>
  </si>
  <si>
    <t>42.12.10</t>
  </si>
  <si>
    <t>Zadavatel:</t>
  </si>
  <si>
    <t>IČ:</t>
  </si>
  <si>
    <t>70994234</t>
  </si>
  <si>
    <t>SŽDC s.o. OŘ UNL, ST Most</t>
  </si>
  <si>
    <t>DIČ:</t>
  </si>
  <si>
    <t/>
  </si>
  <si>
    <t>Uchazeč:</t>
  </si>
  <si>
    <t>Vyplň údaj</t>
  </si>
  <si>
    <t>Projektant:</t>
  </si>
  <si>
    <t xml:space="preserve"> </t>
  </si>
  <si>
    <t>True</t>
  </si>
  <si>
    <t>Zpracovatel:</t>
  </si>
  <si>
    <t>Ing. Střítezský Petr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</si>
  <si>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</si>
  <si>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</si>
  <si>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</si>
  <si>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</si>
  <si>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</si>
  <si>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</si>
  <si>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</si>
  <si>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</si>
  <si>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</si>
  <si>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</si>
  <si>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</si>
  <si>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</si>
  <si>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</si>
  <si>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</si>
  <si>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</si>
  <si>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</si>
  <si>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</si>
  <si>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</si>
  <si>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</si>
  <si>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</si>
  <si>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</si>
  <si>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</si>
  <si>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</si>
  <si>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</si>
  <si>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</si>
  <si>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</si>
  <si>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</si>
  <si>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</si>
  <si>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</si>
  <si>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</si>
  <si>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</si>
  <si>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</si>
  <si>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</si>
  <si>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</si>
  <si>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</si>
  <si>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</si>
  <si>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</si>
  <si>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</si>
  <si>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</si>
  <si>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</si>
  <si>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</si>
  <si>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TK Teplice zám. zah. - Úpořiny</t>
  </si>
  <si>
    <t>STA</t>
  </si>
  <si>
    <t>1</t>
  </si>
  <si>
    <t>{b1baa629-9909-410c-8cb0-ad27a95a68a8}</t>
  </si>
  <si>
    <t>2</t>
  </si>
  <si>
    <t>/</t>
  </si>
  <si>
    <t>Č1</t>
  </si>
  <si>
    <t>km 6,541 (ZV3) - km 7,640</t>
  </si>
  <si>
    <t>Soupis</t>
  </si>
  <si>
    <t>{68b37cc7-68a1-4aa9-8dfd-db360b7143f5}</t>
  </si>
  <si>
    <t>Č2</t>
  </si>
  <si>
    <t>nástupiště Bystřany</t>
  </si>
  <si>
    <t>{b4849f12-cbba-46eb-8d55-4dd22406f361}</t>
  </si>
  <si>
    <t>Č3</t>
  </si>
  <si>
    <t>KV3 - ZV1</t>
  </si>
  <si>
    <t>{84a816e0-baed-4b85-9ab0-b00d8a4c4416}</t>
  </si>
  <si>
    <t>Č4</t>
  </si>
  <si>
    <t>nástupiště Prosetice</t>
  </si>
  <si>
    <t>{5122fdc8-70a9-4f02-9c4e-aa814b14d7ce}</t>
  </si>
  <si>
    <t>Č5</t>
  </si>
  <si>
    <t>km 6,403 (ZV1) - km 3,748</t>
  </si>
  <si>
    <t>{5ca4db47-4065-4b3b-b21b-2cabb3402a03}</t>
  </si>
  <si>
    <t>Č6</t>
  </si>
  <si>
    <t>NEOCEŇOVAT - materiál dodávaný ST</t>
  </si>
  <si>
    <t>{476d830e-80d1-4080-a7d3-a00eb63dac3d}</t>
  </si>
  <si>
    <t>O2</t>
  </si>
  <si>
    <t>Oprava osvětlení zast. Bystřany</t>
  </si>
  <si>
    <t>{d899ef18-c440-4cb9-b9bd-3d2a2164b7b3}</t>
  </si>
  <si>
    <t>SO 1.1</t>
  </si>
  <si>
    <t>oprava osvětlení</t>
  </si>
  <si>
    <t>{bd223e1f-06db-4c85-a0b7-00029830767e}</t>
  </si>
  <si>
    <t>SO 1.1.1</t>
  </si>
  <si>
    <t>elektroinstalace</t>
  </si>
  <si>
    <t>3</t>
  </si>
  <si>
    <t>{1257a53e-de5f-41c4-9c0a-6b8d0db34566}</t>
  </si>
  <si>
    <t>SO 1.1.2</t>
  </si>
  <si>
    <t>zemní práce</t>
  </si>
  <si>
    <t>{8924d3c0-0311-441c-98a9-133760b3c3c3}</t>
  </si>
  <si>
    <t>O3</t>
  </si>
  <si>
    <t>Vedlejší rozpočtové náklady</t>
  </si>
  <si>
    <t>{2f06f150-aa9b-4931-8969-6197f3572ca9}</t>
  </si>
  <si>
    <t>VRN - TK Teplice zám. zah. - Úpořiny</t>
  </si>
  <si>
    <t>{e681f903-a7de-459e-974a-33c7761b29be}</t>
  </si>
  <si>
    <t>SO 1.1.3</t>
  </si>
  <si>
    <t>VRN -Osvětlení</t>
  </si>
  <si>
    <t>{2dae9fa3-3c59-42bc-b368-19567018b5c8}</t>
  </si>
  <si>
    <t>KRYCÍ LIST SOUPISU PRACÍ</t>
  </si>
  <si>
    <t>Objekt:</t>
  </si>
  <si>
    <t>O1 - TK Teplice zám. zah. - Úpořiny</t>
  </si>
  <si>
    <t>Soupis:</t>
  </si>
  <si>
    <t>Č1 - km 6,541 (ZV3) - km 7,640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</si>
  <si>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</si>
  <si>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</si>
  <si>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</si>
  <si>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</si>
  <si>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</si>
  <si>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</si>
  <si>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</si>
  <si>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</si>
  <si>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</si>
  <si>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</si>
  <si>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</si>
  <si>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</si>
  <si>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</si>
  <si>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</si>
  <si>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</si>
  <si>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</si>
  <si>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</si>
  <si>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</si>
  <si>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</si>
  <si>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</si>
  <si>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</si>
  <si>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</si>
  <si>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</si>
  <si>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</si>
  <si>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</si>
  <si>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</si>
  <si>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5905030010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</si>
  <si>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</si>
  <si>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m3</t>
  </si>
  <si>
    <t>Sborník UOŽI 01 2019</t>
  </si>
  <si>
    <t>4</t>
  </si>
  <si>
    <t>-868117387</t>
  </si>
  <si>
    <t>PSC</t>
  </si>
  <si>
    <t>Poznámka k souboru cen:_x000d_
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pražce._x000d_
2. V cenách nejsou obsaženy náklady na podbití pražce, dodávku a doplnění kameniva.</t>
  </si>
  <si>
    <t>VV</t>
  </si>
  <si>
    <t>km 7,250 Lp odtranění hlíny za hlavou pražce</t>
  </si>
  <si>
    <t>5*0,3*0,2</t>
  </si>
  <si>
    <t>km 7,400 - 7,550 za hlavama pražců</t>
  </si>
  <si>
    <t>150*0,3*0,2*2</t>
  </si>
  <si>
    <t>km 7,500 - 7,550 vně pražců</t>
  </si>
  <si>
    <t>50*0,2*0,3</t>
  </si>
  <si>
    <t>zast. Bystřany - u nástupiště</t>
  </si>
  <si>
    <t>55*0,6</t>
  </si>
  <si>
    <t>P2098</t>
  </si>
  <si>
    <t>12,5*1</t>
  </si>
  <si>
    <t>Součet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</si>
  <si>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</si>
  <si>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</si>
  <si>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1402839160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</si>
  <si>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</si>
  <si>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štěrk k ASP</t>
  </si>
  <si>
    <t>5*30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</si>
  <si>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</si>
  <si>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</si>
  <si>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kus</t>
  </si>
  <si>
    <t>183417152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</si>
  <si>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vrtule._x000d_
2. V cenách nejsou obsaženy náklady na podbití pražců, snížení KL pod patou kolejnice, dodávku materiálu, dopravu výzisku na skládku a skládkovné.</t>
  </si>
  <si>
    <t>dřev. pražce vyjmout - vložit SB5</t>
  </si>
  <si>
    <t>styky</t>
  </si>
  <si>
    <t>11</t>
  </si>
  <si>
    <t>km 7,000</t>
  </si>
  <si>
    <t>P 2098</t>
  </si>
  <si>
    <t>20</t>
  </si>
  <si>
    <t>def. betonové pražce</t>
  </si>
  <si>
    <t>km 6,830 SB5/SB5</t>
  </si>
  <si>
    <t>km 6,900 SB3/SB3</t>
  </si>
  <si>
    <t>5906105010</t>
  </si>
  <si>
    <t>Demontáž pražce dřevěný. Poznámka: 1. V cenách jsou započteny náklady na manipulaci, demontáž, odstrojení do součástí a uložení pražců.</t>
  </si>
  <si>
    <t>-194554867</t>
  </si>
  <si>
    <t>Poznámka k souboru cen:_x000d_
1. V cenách jsou započteny náklady na manipulaci, demontáž, odstrojení do součástí a uložení pražců.</t>
  </si>
  <si>
    <t>11*2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</si>
  <si>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</si>
  <si>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</si>
  <si>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m</t>
  </si>
  <si>
    <t>1115599535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</si>
  <si>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mazivem._x000d_
2. V cenách nejsou započteny náklady na dělení kolejnic, zřízení svaru, demontáž nebo montáž styků.</t>
  </si>
  <si>
    <t>km 6,780 Lp</t>
  </si>
  <si>
    <t>25</t>
  </si>
  <si>
    <t>km 7,080 Lp + Pp</t>
  </si>
  <si>
    <t>2*4</t>
  </si>
  <si>
    <t>2*13</t>
  </si>
  <si>
    <t>75*1</t>
  </si>
  <si>
    <t>sváry</t>
  </si>
  <si>
    <t>14*0,5</t>
  </si>
  <si>
    <t>6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</si>
  <si>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</si>
  <si>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</si>
  <si>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-528968446</t>
  </si>
  <si>
    <t>Poznámka k souboru cen:_x000d_
1. V cenách jsou započteny náklady na přizdvižení a posun kolejnice. Položka se použije v případě krácení deformovaných konců kolejnic před svařováním._x000d_
2. V cenách nejsou obsaženy náklady na demontáž a montáž upevňovadel. Položku nelze použít pro posun z důvodu úpravy dilatačních spár před svařováním.</t>
  </si>
  <si>
    <t>7</t>
  </si>
  <si>
    <t>5907050120</t>
  </si>
  <si>
    <t>Dělení kolejnic kyslíkem tv. S49. Poznámka: 1. V cenách jsou započteny náklady na manipulaci podložení, označení a provedení řezu kolejnice.</t>
  </si>
  <si>
    <t>360475928</t>
  </si>
  <si>
    <t>Poznámka k souboru cen:_x000d_
1. V cenách jsou započteny náklady na manipulaci podložení, označení a provedení řezu kolejnice.</t>
  </si>
  <si>
    <t>tvar T i S</t>
  </si>
  <si>
    <t>75*2</t>
  </si>
  <si>
    <t>staré sváry</t>
  </si>
  <si>
    <t>14*2</t>
  </si>
  <si>
    <t>šrot</t>
  </si>
  <si>
    <t>10</t>
  </si>
  <si>
    <t>8</t>
  </si>
  <si>
    <t>5908005430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</si>
  <si>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</si>
  <si>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styk</t>
  </si>
  <si>
    <t>826541292</t>
  </si>
  <si>
    <t>Poznámka k souboru cen:_x000d_
1. V cenách jsou započteny náklady na výměnu, demontáž nebo montáž vniřní spojky a/nebo celého styku a ošetření součástí mazivem. U přechodových spojek se použije položka s větším tvarem._x000d_
2. V cenách nejsou obsaženy náklady na dodávku materiálu.</t>
  </si>
  <si>
    <t>75</t>
  </si>
  <si>
    <t>9</t>
  </si>
  <si>
    <t>5908045020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</si>
  <si>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</si>
  <si>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1730987798</t>
  </si>
  <si>
    <t>Poznámka k souboru cen:_x000d_
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</si>
  <si>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pro případnou výměnu šroubu T10</t>
  </si>
  <si>
    <t>200</t>
  </si>
  <si>
    <t>5908053210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</si>
  <si>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</si>
  <si>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1797752417</t>
  </si>
  <si>
    <t>Poznámka k souboru cen:_x000d_
1. V cenách jsou započteny náklady na demontáž upevňovadel, výměnu součásti, montáž upevňovadel a ošetření součástí mazivem._x000d_
2. V cenách nejsou obsaženy náklady na dodávku materiálu.</t>
  </si>
  <si>
    <t>km 6,620 poničené vrtule po nehodě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</si>
  <si>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</si>
  <si>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</si>
  <si>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km</t>
  </si>
  <si>
    <t>-1839349614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</si>
  <si>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</si>
  <si>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km 6,541 - 7,640</t>
  </si>
  <si>
    <t>1,099</t>
  </si>
  <si>
    <t>12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</si>
  <si>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</si>
  <si>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</si>
  <si>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</si>
  <si>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1366063190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</si>
  <si>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svaru._x000d_
2. V cenách nejsou obsaženy náklady na kontrolu svaru ultrazvukem, podbití pražců a demontáž styku.</t>
  </si>
  <si>
    <t>13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</si>
  <si>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</si>
  <si>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</si>
  <si>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533612002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</si>
  <si>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</si>
  <si>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14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</si>
  <si>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</si>
  <si>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</si>
  <si>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1554486670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</si>
  <si>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</si>
  <si>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>km 7,640 - 6,541 + výběhy</t>
  </si>
  <si>
    <t>(2*1099)+(2*100)</t>
  </si>
  <si>
    <t>5910063010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</si>
  <si>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</si>
  <si>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-647890368</t>
  </si>
  <si>
    <t>Poznámka k souboru cen:_x000d_
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</si>
  <si>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km 6,541 - 7,640 Lp + Pp</t>
  </si>
  <si>
    <t>2*1100</t>
  </si>
  <si>
    <t>16</t>
  </si>
  <si>
    <t>5912060210</t>
  </si>
  <si>
    <t>Demontáž zajišťovací značky včetně sloupku a základu konzolové. Poznámka: 1. V cenách jsou započteny náklady na demontáž součástí značky, úpravu a urovnání terénu.</t>
  </si>
  <si>
    <t>-1002506868</t>
  </si>
  <si>
    <t>Poznámka k souboru cen:_x000d_
1. V cenách jsou započteny náklady na demontáž součástí značky, úpravu a urovnání terénu.</t>
  </si>
  <si>
    <t>17</t>
  </si>
  <si>
    <t>5912065210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</si>
  <si>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</si>
  <si>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490658002</t>
  </si>
  <si>
    <t>Poznámka k souboru cen:_x000d_
1. V cenách jsou započteny náklady na montáž součástí značky včetně zemních prací a úpravy terénu._x000d_
2. V cenách nejsou obsaženy náklady na dodávku materiálu.</t>
  </si>
  <si>
    <t>18</t>
  </si>
  <si>
    <t>5913075030</t>
  </si>
  <si>
    <t>Montáž betonové přejezdové konstrukce část vnější a vnitřní včetně závěrných zídek. Poznámka: 1. V cenách jsou započteny náklady na montáž konstrukce. 2. V cenách nejsou obsaženy náklady na dodávku materiálu.</t>
  </si>
  <si>
    <t>489466906</t>
  </si>
  <si>
    <t>Poznámka k souboru cen:_x000d_
1. V cenách jsou započteny náklady na montáž konstrukce._x000d_
2. V cenách nejsou obsaženy náklady na dodávku materiálu.</t>
  </si>
  <si>
    <t>19</t>
  </si>
  <si>
    <t>5913215010</t>
  </si>
  <si>
    <t>Demontáž kolejnicových dílů přejezdu zaklopená kolejnice. Poznámka: 1. V cenách jsou započteny náklady na demontáž a naložení na dopravní prostředek.</t>
  </si>
  <si>
    <t>-1851771187</t>
  </si>
  <si>
    <t>Poznámka k souboru cen:_x000d_
1. V cenách jsou započteny náklady na demontáž a naložení na dopravní prostředek.</t>
  </si>
  <si>
    <t>5,7*2</t>
  </si>
  <si>
    <t>5913235020</t>
  </si>
  <si>
    <t>Dělení AB komunikace řezáním hloubky do 20 cm. Poznámka: 1. V cenách jsou započteny náklady na provedení úkolu.</t>
  </si>
  <si>
    <t>23107322</t>
  </si>
  <si>
    <t>Poznámka k souboru cen:_x000d_
1. V cenách jsou započteny náklady na provedení úkolu.</t>
  </si>
  <si>
    <t>4,5*2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</si>
  <si>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</si>
  <si>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</si>
  <si>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m2</t>
  </si>
  <si>
    <t>1322371220</t>
  </si>
  <si>
    <t>Poznámka k souboru cen:_x000d_
1. V cenách jsou započteny náklady na odtěžení nebo frézování a naložení výzisku na dopravní prostředek.</t>
  </si>
  <si>
    <t>13,05+4,95+19,35</t>
  </si>
  <si>
    <t>22</t>
  </si>
  <si>
    <t>5913250020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</si>
  <si>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</si>
  <si>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1263181755</t>
  </si>
  <si>
    <t>Poznámka k souboru cen:_x000d_
1. V cenách jsou započteny náklady na zřízení netuhé vozovky podle VL s živičným podkladem ze stmelených vrstev podle vzorového listu Ž._x000d_
2. V cenách nejsou obsaženy náklady na dodávku materiálu.</t>
  </si>
  <si>
    <t>23</t>
  </si>
  <si>
    <t>5913255040</t>
  </si>
  <si>
    <t>Zřízení konstrukce vozovky asfaltobetonové s podkladní, ložní a obrusnou vrstvou tlouštky do 20 cm. Poznámka: 1. V cenách jsou započteny náklady na zřízení vozovky s živičným na podkladu ze stmelených vrstev a na manipulaci. 2. V cenách nejsou obsaženy náklady na dodávku materiálu.</t>
  </si>
  <si>
    <t>1966004738</t>
  </si>
  <si>
    <t>Poznámka k souboru cen:_x000d_
1. V cenách jsou započteny náklady na zřízení vozovky s živičným na podkladu ze stmelených vrstev a na manipulaci._x000d_
2. V cenách nejsou obsaženy náklady na dodávku materiálu.</t>
  </si>
  <si>
    <t>odečet panely</t>
  </si>
  <si>
    <t>-4,95-(4,5*2*0,6)</t>
  </si>
  <si>
    <t>24</t>
  </si>
  <si>
    <t>5999005020</t>
  </si>
  <si>
    <t>Třídění pražců a kolejnicových podpor. Poznámka: 1. V cenách jsou započteny náklady na manipulaci, vytřídění a uložení materiálu na úložiště nebo do skladu.</t>
  </si>
  <si>
    <t>t</t>
  </si>
  <si>
    <t>-49573674</t>
  </si>
  <si>
    <t>Poznámka k souboru cen:_x000d_
1. V cenách jsou započteny náklady na manipulaci, vytřídění a uložení materiálu na úložiště nebo do skladu.</t>
  </si>
  <si>
    <t>rozvoz bet. pražců pod rušené styky</t>
  </si>
  <si>
    <t>11*0,282</t>
  </si>
  <si>
    <t>5999005030</t>
  </si>
  <si>
    <t>Třídění kolejnic. Poznámka: 1. V cenách jsou započteny náklady na manipulaci, vytřídění a uložení materiálu na úložiště nebo do skladu.</t>
  </si>
  <si>
    <t>612527812</t>
  </si>
  <si>
    <t>přesun kolejnic z úseku SVK na místo vložení</t>
  </si>
  <si>
    <t>141*0,049</t>
  </si>
  <si>
    <t>OST</t>
  </si>
  <si>
    <t>Ostatní</t>
  </si>
  <si>
    <t>26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</si>
  <si>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</si>
  <si>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</si>
  <si>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512</t>
  </si>
  <si>
    <t>-1756860788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</si>
  <si>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</si>
  <si>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37,35*0,2*2,5</t>
  </si>
  <si>
    <t>27</t>
  </si>
  <si>
    <t>-1875472472</t>
  </si>
  <si>
    <t>bet. pražce</t>
  </si>
  <si>
    <t>0,272*2</t>
  </si>
  <si>
    <t>ZZ</t>
  </si>
  <si>
    <t>10*0,1</t>
  </si>
  <si>
    <t>28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</si>
  <si>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</si>
  <si>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</si>
  <si>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-380467800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</si>
  <si>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</si>
  <si>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29</t>
  </si>
  <si>
    <t>9909000600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</si>
  <si>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</si>
  <si>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571306515</t>
  </si>
  <si>
    <t>30</t>
  </si>
  <si>
    <t>M</t>
  </si>
  <si>
    <t>5963104035</t>
  </si>
  <si>
    <t>Přejezd železobetonový kompletní sestava</t>
  </si>
  <si>
    <t>-155194573</t>
  </si>
  <si>
    <t>P</t>
  </si>
  <si>
    <t>Poznámka k položce:_x000d_
ŽB panely s nosiči schválená pro SŽDC._x000d_
Vnitřní a vnější panely, závěrné zídky, pref. základ, oporníky a náběhy</t>
  </si>
  <si>
    <t>31</t>
  </si>
  <si>
    <t>5955101005</t>
  </si>
  <si>
    <t>Kamenivo drcené štěrk frakce 31,5/63 třídy min. BII</t>
  </si>
  <si>
    <t>679874892</t>
  </si>
  <si>
    <t>216,8*1,5</t>
  </si>
  <si>
    <t>32</t>
  </si>
  <si>
    <t>5958134042</t>
  </si>
  <si>
    <t>Součásti upevňovací šroub svěrkový T10 M24x80</t>
  </si>
  <si>
    <t>-856934154</t>
  </si>
  <si>
    <t>33</t>
  </si>
  <si>
    <t>5958134041</t>
  </si>
  <si>
    <t>Součásti upevňovací šroub svěrkový T5</t>
  </si>
  <si>
    <t>-2026931512</t>
  </si>
  <si>
    <t>34</t>
  </si>
  <si>
    <t>5958134040</t>
  </si>
  <si>
    <t>Součásti upevňovací kroužek pružný dvojitý Fe 6</t>
  </si>
  <si>
    <t>-286378139</t>
  </si>
  <si>
    <t>35</t>
  </si>
  <si>
    <t>5958134140</t>
  </si>
  <si>
    <t>Součásti upevňovací vložka M</t>
  </si>
  <si>
    <t>286829476</t>
  </si>
  <si>
    <t>36</t>
  </si>
  <si>
    <t>5958128010</t>
  </si>
  <si>
    <t>Komplety ŽS 4 (šroub RS 1, matice M 24, podložka Fe6, svěrka ŽS4)</t>
  </si>
  <si>
    <t>-2058700850</t>
  </si>
  <si>
    <t>37</t>
  </si>
  <si>
    <t>5958125010</t>
  </si>
  <si>
    <t>Komplety s antikorozní úpravou ŽS 4 (svěrka ŽS4, šroub RS 1, matice M24, podložka Fe6)</t>
  </si>
  <si>
    <t>-1676807590</t>
  </si>
  <si>
    <t>38</t>
  </si>
  <si>
    <t>5958134115</t>
  </si>
  <si>
    <t>Součásti upevňovací matice M24</t>
  </si>
  <si>
    <t>738282786</t>
  </si>
  <si>
    <t>39</t>
  </si>
  <si>
    <t>5958158005</t>
  </si>
  <si>
    <t xml:space="preserve">Podložka pryžová pod patu kolejnice S49  183/126/6</t>
  </si>
  <si>
    <t>-466909720</t>
  </si>
  <si>
    <t>40</t>
  </si>
  <si>
    <t>5963146000</t>
  </si>
  <si>
    <t>Asfaltový beton ACO 11S 50/70 střednězrnný-obrusná vrstva</t>
  </si>
  <si>
    <t>1643367248</t>
  </si>
  <si>
    <t>25*0,1*2,5</t>
  </si>
  <si>
    <t>41</t>
  </si>
  <si>
    <t>5963146010</t>
  </si>
  <si>
    <t>Asfaltový beton ACL 16S 50/70 hrubozrnný-ložní vrstva</t>
  </si>
  <si>
    <t>620230403</t>
  </si>
  <si>
    <t>25*0,15*2,5</t>
  </si>
  <si>
    <t>42</t>
  </si>
  <si>
    <t>5962119025</t>
  </si>
  <si>
    <t>Zajištění PPK betonový sloupek pro konzolovou značku</t>
  </si>
  <si>
    <t>-707278187</t>
  </si>
  <si>
    <t>Poznámka k položce:_x000d_
včetně značky a štítku</t>
  </si>
  <si>
    <t>43</t>
  </si>
  <si>
    <t>5962119010</t>
  </si>
  <si>
    <t>Zajištění PPK konzolová značka</t>
  </si>
  <si>
    <t>-1861668594</t>
  </si>
  <si>
    <t>44</t>
  </si>
  <si>
    <t>5962119015</t>
  </si>
  <si>
    <t>Zajištění PPK hřebová litinová značka</t>
  </si>
  <si>
    <t>169482320</t>
  </si>
  <si>
    <t>45</t>
  </si>
  <si>
    <t>5962119020</t>
  </si>
  <si>
    <t>Zajištění PPK štítek konzolové a hřebové značky</t>
  </si>
  <si>
    <t>-1359155118</t>
  </si>
  <si>
    <t>Č2 - nástupiště Bystřany</t>
  </si>
  <si>
    <t>5912045110</t>
  </si>
  <si>
    <t>Montáž návěstidla včetně sloupku a patky konce nástupiště. Poznámka: 1. V cenách jsou započteny náklady na zemní práce, montáž patky, sloupku a návěstidla, úpravu a rozprostření zeminy na terén. 2. V cenách nejsou obsaženy náklady na dodávku materiálu.</t>
  </si>
  <si>
    <t>-1543309414</t>
  </si>
  <si>
    <t>Poznámka k souboru cen:_x000d_
1. V cenách jsou započteny náklady na zemní práce, montáž patky, sloupku a návěstidla, úpravu a rozprostření zeminy na terén._x000d_
2. V cenách nejsou obsaženy náklady na dodávku materiálu.</t>
  </si>
  <si>
    <t>5913285025</t>
  </si>
  <si>
    <t>Montáž dílů komunikace z betonových dlaždic uložení v podsypu. Poznámka: 1. V cenách jsou započteny náklady na osazení dlažby nebo obrubníku. 2. V cenách nejsou obsaženy náklady na dodávku materiálu.</t>
  </si>
  <si>
    <t>-1579553872</t>
  </si>
  <si>
    <t>Poznámka k souboru cen:_x000d_
1. V cenách jsou započteny náklady na osazení dlažby nebo obrubníku._x000d_
2. V cenách nejsou obsaženy náklady na dodávku materiálu.</t>
  </si>
  <si>
    <t>0,7*50</t>
  </si>
  <si>
    <t>5913285210</t>
  </si>
  <si>
    <t>Montáž dílů komunikace obrubníku uložení v betonu. Poznámka: 1. V cenách jsou započteny náklady na osazení dlažby nebo obrubníku. 2. V cenách nejsou obsaženy náklady na dodávku materiálu.</t>
  </si>
  <si>
    <t>1058815502</t>
  </si>
  <si>
    <t>2*4+2</t>
  </si>
  <si>
    <t>0,7+0,7+50</t>
  </si>
  <si>
    <t>5913440030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</si>
  <si>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</si>
  <si>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1383379746</t>
  </si>
  <si>
    <t>Poznámka k souboru cen:_x000d_
1. V cenách jsou započteny náklady na očištění povrchu pásu od starého nátěru a nečistot a jeho obnovení barvou schváleného typu a odstínu._x000d_
2. V cenách nejsou obsaženy náklady na dodávku materiálu.</t>
  </si>
  <si>
    <t>5914120030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</si>
  <si>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</si>
  <si>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-920678739</t>
  </si>
  <si>
    <t>Poznámka k souboru cen:_x000d_
1. V cenách jsou započteny náklady na snesení dílů i zásypu a jejich uložení na plochu nebo naložení na dopravní prostředek a uložení na úložišti.</t>
  </si>
  <si>
    <t>5914130250</t>
  </si>
  <si>
    <t>Montáž nástupiště mimoúrovňového Sudop KD (KS) 230. Poznámka: 1. V cenách jsou započteny náklady na úpravu terénu, montáž a zásyp podle vzorového listu. 2. V cenách nejsou obsaženy náklady na dodávku materiálu.</t>
  </si>
  <si>
    <t>1406742048</t>
  </si>
  <si>
    <t>Poznámka k souboru cen:_x000d_
1. V cenách jsou započteny náklady na úpravu terénu, montáž a zásyp podle vzorového listu._x000d_
2. V cenách nejsou obsaženy náklady na dodávku materiálu.</t>
  </si>
  <si>
    <t>VL Ž8.33-N str. 7</t>
  </si>
  <si>
    <t>550 na TK</t>
  </si>
  <si>
    <t>jako výplňovou desku použít stávající prefabrikáty</t>
  </si>
  <si>
    <t>50</t>
  </si>
  <si>
    <t>5962101045</t>
  </si>
  <si>
    <t>Návěstidlo konec nástupiště</t>
  </si>
  <si>
    <t>1588279088</t>
  </si>
  <si>
    <t>5962113000</t>
  </si>
  <si>
    <t>Sloupek ocelový pozinkovaný 70 mm</t>
  </si>
  <si>
    <t>1682174379</t>
  </si>
  <si>
    <t>5962114000</t>
  </si>
  <si>
    <t>Výstroj sloupku objímka 50 až 100 mm kompletní</t>
  </si>
  <si>
    <t>1231454690</t>
  </si>
  <si>
    <t>5964159005</t>
  </si>
  <si>
    <t>Obrubník chodníkový</t>
  </si>
  <si>
    <t>1085586443</t>
  </si>
  <si>
    <t>nástupiště</t>
  </si>
  <si>
    <t>52</t>
  </si>
  <si>
    <t>přístup</t>
  </si>
  <si>
    <t>5964151000</t>
  </si>
  <si>
    <t>Dlažba zámková hladká cihla</t>
  </si>
  <si>
    <t>-413732889</t>
  </si>
  <si>
    <t>5964161000</t>
  </si>
  <si>
    <t>Beton lehce zhutnitelný C 12/15;X0 F5 2 080 2 517</t>
  </si>
  <si>
    <t>-1572407313</t>
  </si>
  <si>
    <t>pro obrubníky</t>
  </si>
  <si>
    <t>62*0,4*0,4</t>
  </si>
  <si>
    <t>pod U95</t>
  </si>
  <si>
    <t>51*0,05*0,3*0,3</t>
  </si>
  <si>
    <t>mezi Tischer a U95</t>
  </si>
  <si>
    <t>51*0,25*0,25*0,01</t>
  </si>
  <si>
    <t>pod desky</t>
  </si>
  <si>
    <t>51*0,25*0,01</t>
  </si>
  <si>
    <t>5964147075</t>
  </si>
  <si>
    <t>Nástupištní díly konzolová deska KS 230 V pravá</t>
  </si>
  <si>
    <t>-886719713</t>
  </si>
  <si>
    <t>5964147080</t>
  </si>
  <si>
    <t>Nástupištní díly konzolová deska KS 230 V levá</t>
  </si>
  <si>
    <t>-1373533393</t>
  </si>
  <si>
    <t>5964147060</t>
  </si>
  <si>
    <t>Nástupištní díly konzolová deska KS 230</t>
  </si>
  <si>
    <t>1608865941</t>
  </si>
  <si>
    <t>5964147010</t>
  </si>
  <si>
    <t>Nástupištní díly blok úložný U95</t>
  </si>
  <si>
    <t>1818351913</t>
  </si>
  <si>
    <t>5955101025</t>
  </si>
  <si>
    <t>Kamenivo drcené drť frakce 4/8</t>
  </si>
  <si>
    <t>202552226</t>
  </si>
  <si>
    <t>pod dlažbu</t>
  </si>
  <si>
    <t>((50*0,7*0,05)+(4*2*0,05))*1,5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</si>
  <si>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</si>
  <si>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</si>
  <si>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-443923845</t>
  </si>
  <si>
    <t>z TO Oldřichov</t>
  </si>
  <si>
    <t>Tischer</t>
  </si>
  <si>
    <t>50*0,149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</si>
  <si>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</si>
  <si>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</si>
  <si>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-671003947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</si>
  <si>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</si>
  <si>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Č3 - KV3 - ZV1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</si>
  <si>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</si>
  <si>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</si>
  <si>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-72012725</t>
  </si>
  <si>
    <t>SB5/SB5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</si>
  <si>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</si>
  <si>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</si>
  <si>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-1499778485</t>
  </si>
  <si>
    <t>Poznámka k souboru cen:_x000d_
1. V cenách jsou započteny náklady na demontáž upevňovadel, výměnu pražců, montáž upevňovadel. U nevystrojených a výhybkových pražců dřevěných vrtání otvorů pro vrtule._x000d_
2. V cenách nejsou obsaženy náklady na odstranění KL, rozrušení lavičky, podbití pražce, úpravu KL do profilu, snížení KL pod patou kolejnice, doplnění kameniva, dodávku materiálu, dopravu výzisku na skládku a skládkovné.</t>
  </si>
  <si>
    <t>vyjmout 6 ks dřev vložit 6 ks SB5</t>
  </si>
  <si>
    <t>5906035130</t>
  </si>
  <si>
    <t>Souvislá výměna pražců současně s výměnou nebo čištěním KL pražce betonové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</si>
  <si>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-2035404790</t>
  </si>
  <si>
    <t>5906035140</t>
  </si>
  <si>
    <t>Souvislá výměna pražců současně s výměnou nebo čištěním KL pražce betonové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</si>
  <si>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-825744060</t>
  </si>
  <si>
    <t>5906035150</t>
  </si>
  <si>
    <t>Souvislá výměna pražců současně s výměnou nebo čištěním KL pražce betonové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</si>
  <si>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-2035311737</t>
  </si>
  <si>
    <t>3*2</t>
  </si>
  <si>
    <t>5906105020</t>
  </si>
  <si>
    <t>Demontáž pražce betonový. Poznámka: 1. V cenách jsou započteny náklady na manipulaci, demontáž, odstrojení do součástí a uložení pražců.</t>
  </si>
  <si>
    <t>685570197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</si>
  <si>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</si>
  <si>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</si>
  <si>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1833063699</t>
  </si>
  <si>
    <t>KV1-KV3</t>
  </si>
  <si>
    <t>2*3</t>
  </si>
  <si>
    <t>KV3</t>
  </si>
  <si>
    <t>2*7</t>
  </si>
  <si>
    <t>středovky</t>
  </si>
  <si>
    <t>2*12</t>
  </si>
  <si>
    <t>tvar T</t>
  </si>
  <si>
    <t>6*2</t>
  </si>
  <si>
    <t>v.č.1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</si>
  <si>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</si>
  <si>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</si>
  <si>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</si>
  <si>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-1828822475</t>
  </si>
  <si>
    <t>Poznámka k souboru cen:_x000d_
1. V cenách jsou započteny náklady na demontáž, výměnu a montáž, ošetření součástí mazivem a naložení výzisku na dopravní prostředek._x000d_
2. V cenách nejsou obsaženy náklady na vrtání pražce a dodávku materiálu.</t>
  </si>
  <si>
    <t>v.č. 1 v přímém směru</t>
  </si>
  <si>
    <t>47</t>
  </si>
  <si>
    <t>v odbočném ponechat stávající upevnění</t>
  </si>
  <si>
    <t>-1944100437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</si>
  <si>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</si>
  <si>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</si>
  <si>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-846796077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</si>
  <si>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</si>
  <si>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728393010</t>
  </si>
  <si>
    <t>Poznámka k položce:_x000d_
tvar T</t>
  </si>
  <si>
    <t>v.č. 1</t>
  </si>
  <si>
    <t>836228435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</si>
  <si>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</si>
  <si>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</si>
  <si>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1645238452</t>
  </si>
  <si>
    <t>81*2</t>
  </si>
  <si>
    <t>1792168145</t>
  </si>
  <si>
    <t>km 6,541 - 6,430 Lp + Pp</t>
  </si>
  <si>
    <t>2*111</t>
  </si>
  <si>
    <t>5910090050</t>
  </si>
  <si>
    <t>Navaření srdcovky jednoduché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</si>
  <si>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115679148</t>
  </si>
  <si>
    <t>Poznámka k souboru cen:_x000d_
1. V cenách jsou obsaženy náklady na uvolnění upevňovadel, vyrovnání srdcovky, opravu navařením, dotažení upevňovadel a kontrola měřidlem._x000d_
2. V cenách nejsou obsaženy náklady na podbití srdcovky a nedestruktivní kontrolu.</t>
  </si>
  <si>
    <t>5910132030</t>
  </si>
  <si>
    <t>Zřízení zádržné opěrky na jazyku i opornici. Poznámka: 1. V cenách jsou započteny náklady na vrtání otvorů a montáž. 2. V cenách nejsou obsaženy náklady na dodávku materiálu.</t>
  </si>
  <si>
    <t>pár</t>
  </si>
  <si>
    <t>-1503747548</t>
  </si>
  <si>
    <t>Poznámka k souboru cen:_x000d_
1. V cenách jsou započteny náklady na vrtání otvorů a montáž._x000d_
2. V cenách nejsou obsaženy náklady na dodávku materiálu.</t>
  </si>
  <si>
    <t>12*0,282</t>
  </si>
  <si>
    <t>44*0,049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</si>
  <si>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</si>
  <si>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</si>
  <si>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-836329468</t>
  </si>
  <si>
    <t>přeprava užitých dřev. pražců a svrškového materiálu z TO Oldřichov</t>
  </si>
  <si>
    <t>9901000300</t>
  </si>
  <si>
    <t>Doprava dodávek zhotovitele, dodávek objednatele nebo výzisku mechanizací o nosnosti do 3,5 t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</si>
  <si>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-1753935139</t>
  </si>
  <si>
    <t>Poznámka k položce:_x000d_
pryž</t>
  </si>
  <si>
    <t>0,272*9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</si>
  <si>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</si>
  <si>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</si>
  <si>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196369063</t>
  </si>
  <si>
    <t>1789198347</t>
  </si>
  <si>
    <t>30*1,5</t>
  </si>
  <si>
    <t>5956131000</t>
  </si>
  <si>
    <t>Vystrojení pražce dřevěného kolíčky do dřevěných pražců</t>
  </si>
  <si>
    <t>1958680260</t>
  </si>
  <si>
    <t>616</t>
  </si>
  <si>
    <t>1650503452</t>
  </si>
  <si>
    <t>416+24</t>
  </si>
  <si>
    <t>-753609653</t>
  </si>
  <si>
    <t>103532575</t>
  </si>
  <si>
    <t>-1876906228</t>
  </si>
  <si>
    <t>-1840998754</t>
  </si>
  <si>
    <t>208+12+47</t>
  </si>
  <si>
    <t>5958158070</t>
  </si>
  <si>
    <t>Podložka polyetylenová pod podkladnici 380/160/2 (S4, R4)</t>
  </si>
  <si>
    <t>-1935873302</t>
  </si>
  <si>
    <t>5958176000</t>
  </si>
  <si>
    <t xml:space="preserve">Penefolové  pásy folie 30x1x0,002</t>
  </si>
  <si>
    <t>2035074007</t>
  </si>
  <si>
    <t>Č4 - nástupiště Prosetice</t>
  </si>
  <si>
    <t>9*1</t>
  </si>
  <si>
    <t>1,5*4</t>
  </si>
  <si>
    <t>4*2+2</t>
  </si>
  <si>
    <t>0,7+0,7+50+2</t>
  </si>
  <si>
    <t>54</t>
  </si>
  <si>
    <t>64*0,4*0,4</t>
  </si>
  <si>
    <t>((50*0,7*0,05)+(4*2*0,05)+(9*1*0,05))*1,5</t>
  </si>
  <si>
    <t>59R1</t>
  </si>
  <si>
    <t>Zábradlí ocelové s vodorovnou výplní, včetně povrchových úprav, výška 1100 mm</t>
  </si>
  <si>
    <t>-708032548</t>
  </si>
  <si>
    <t>Poznámka k položce:_x000d_
v ceně je zahrnuto i osazení včetně materiálu_x000d_
úprava vyzískaného zábradlí dle potřeby s převozem z SVD Most</t>
  </si>
  <si>
    <t>Č5 - km 6,403 (ZV1) - km 3,748</t>
  </si>
  <si>
    <t>5901020010</t>
  </si>
  <si>
    <t>Nedestruktivní zkoušení kolejnic základní. Poznámka: 1. V cenách jsou započteny náklady na nedestruktivní zkoušení včetně vizuální prohlídky vad, svarů a návarů a předání tištěných výstupů.</t>
  </si>
  <si>
    <t>-500142801</t>
  </si>
  <si>
    <t>Poznámka k souboru cen:_x000d_
1. V cenách jsou započteny náklady na nedestruktivní zkoušení včetně vizuální prohlídky vad, svarů a návarů a předání tištěných výstupů.</t>
  </si>
  <si>
    <t>zast. Prosetice - u nástupiště km 4,920 - 4,980</t>
  </si>
  <si>
    <t>60*0,6</t>
  </si>
  <si>
    <t>km 5,200 - 5,270</t>
  </si>
  <si>
    <t>70*0,6</t>
  </si>
  <si>
    <t>P2097 - odstranění nánosu</t>
  </si>
  <si>
    <t>10*30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</si>
  <si>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</si>
  <si>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</si>
  <si>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-73209079</t>
  </si>
  <si>
    <t>Poznámka k souboru cen:_x000d_
1. V cenách jsou započteny náklady na úpravu nadvýšení KL ručně._x000d_
2. V cenách nejsou obsaženy náklady na doplnění a zřízení nadvýšení z vozů a na dodávku kameniva.</t>
  </si>
  <si>
    <t>162+305+70</t>
  </si>
  <si>
    <t>86+18</t>
  </si>
  <si>
    <t>před ZV1</t>
  </si>
  <si>
    <t>km 4,120 a 4,250 SB5/SB5</t>
  </si>
  <si>
    <t>172+36+7</t>
  </si>
  <si>
    <t>1030008992</t>
  </si>
  <si>
    <t>5907015410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</si>
  <si>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</si>
  <si>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-827135333</t>
  </si>
  <si>
    <t>posuny</t>
  </si>
  <si>
    <t>z úseku SVK</t>
  </si>
  <si>
    <t>5907025410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</si>
  <si>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</si>
  <si>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-937210517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</si>
  <si>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mazivem._x000d_
2. V cenách nejsou započteny náklady na dělení kolejnic, zřízení svaru, demontáž nebo montáž styků.</t>
  </si>
  <si>
    <t>km 3748 - 4,700 Lp+Pp</t>
  </si>
  <si>
    <t>952*2</t>
  </si>
  <si>
    <t>km 5,280 - 5,803 Lp+Pp</t>
  </si>
  <si>
    <t>523*2</t>
  </si>
  <si>
    <t>km 5,900 - 6,388 Lp+Pp</t>
  </si>
  <si>
    <t>488*2</t>
  </si>
  <si>
    <t>km 4,700 - 5,280</t>
  </si>
  <si>
    <t>580*2</t>
  </si>
  <si>
    <t>km 5,803 - 5,900</t>
  </si>
  <si>
    <t>93*2</t>
  </si>
  <si>
    <t>102</t>
  </si>
  <si>
    <t>350</t>
  </si>
  <si>
    <t>207</t>
  </si>
  <si>
    <t>-1366582538</t>
  </si>
  <si>
    <t>km 3,748 - 6,403</t>
  </si>
  <si>
    <t>2,655</t>
  </si>
  <si>
    <t>5910010030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</si>
  <si>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</si>
  <si>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2041259218</t>
  </si>
  <si>
    <t>Poznámka k souboru cen:_x000d_
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dokumentace._x000d_
2. V cenách nejsou obsaženy náklady na kontrolu svaru ultrazvukem a dodávku kolejnic.</t>
  </si>
  <si>
    <t>-525768811</t>
  </si>
  <si>
    <t>SVK</t>
  </si>
  <si>
    <t>70</t>
  </si>
  <si>
    <t>1484961058</t>
  </si>
  <si>
    <t>-1337704639</t>
  </si>
  <si>
    <t>km 6,403-3,748+ 50 výběh</t>
  </si>
  <si>
    <t>2705*2</t>
  </si>
  <si>
    <t>1428020803</t>
  </si>
  <si>
    <t>km 3,748 - 6,403 Lp + Pp</t>
  </si>
  <si>
    <t>2*2655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</si>
  <si>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</si>
  <si>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</si>
  <si>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1453231879</t>
  </si>
  <si>
    <t>Poznámka k souboru cen:_x000d_
1. V cenách jsou započteny náklady na odstranění kameniva, montáž, ošetření součásti mazivem a úpravu kameniva._x000d_
2. V cenách nejsou obsaženy náklady na dodávku materiálu.</t>
  </si>
  <si>
    <t>R = 250 v oblouku každý 2. ve vzestupnicích každý 3.</t>
  </si>
  <si>
    <t>4+120+4</t>
  </si>
  <si>
    <t>R = 251 v oblouku každý 2. ve vzestupnicích každý 3.</t>
  </si>
  <si>
    <t>5+226+4</t>
  </si>
  <si>
    <t>R = 270 v oblouku každý 3. ve vzestupnicích každý 3.</t>
  </si>
  <si>
    <t>2+36+2</t>
  </si>
  <si>
    <t>-51579151</t>
  </si>
  <si>
    <t>-1335845987</t>
  </si>
  <si>
    <t>5913035010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</si>
  <si>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</si>
  <si>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-1601402176</t>
  </si>
  <si>
    <t>Poznámka k souboru cen:_x000d_
1. V cenách jsou započteny náklady na demontáž konstrukce, naložení na dopravní prostředek.</t>
  </si>
  <si>
    <t>P2097</t>
  </si>
  <si>
    <t>12,6</t>
  </si>
  <si>
    <t>5913040010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</si>
  <si>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</si>
  <si>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-23398447</t>
  </si>
  <si>
    <t>5914005010</t>
  </si>
  <si>
    <t>Rozšíření stezky zemního tělesa dle VL Ž2 přisypávkou zemního tělesa. Poznámka: 1. V cenách jsou započteny i náklady na uložení výzisku na terén nebo naložení na dopravní prostředek. 2. V cenách nejsou obsaženy náklady na dodávku materiálu, odtěžení zemního tělesa, dopravu a skládkovné.</t>
  </si>
  <si>
    <t>-1073912271</t>
  </si>
  <si>
    <t>Poznámka k souboru cen:_x000d_
1. V cenách jsou započteny i náklady na uložení výzisku na terén nebo naložení na dopravní prostředek._x000d_
2. V cenách nejsou obsaženy náklady na dodávku materiálu, odtěžení zemního tělesa, dopravu a skládkovné.</t>
  </si>
  <si>
    <t>km 5,300 - 5,620</t>
  </si>
  <si>
    <t>320*0,5</t>
  </si>
  <si>
    <t>5914005040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</si>
  <si>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</si>
  <si>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-650795272</t>
  </si>
  <si>
    <t>km 5,620 - 5,750</t>
  </si>
  <si>
    <t>130*0,4</t>
  </si>
  <si>
    <t>km 6,319</t>
  </si>
  <si>
    <t>2*0,4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</si>
  <si>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</si>
  <si>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</si>
  <si>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1884159814</t>
  </si>
  <si>
    <t>Poznámka k souboru cen:_x000d_
1. V cenách jsou započteny náklady na vyčištění od nánosu a nečistot a rozprostření výzisku na terén nebo naložení na dopravní prostředek._x000d_
2. V cenách nejsou obsaženy náklady na dopravu a skládkovné.</t>
  </si>
  <si>
    <t>km 5,900 - 6,200 Lp</t>
  </si>
  <si>
    <t>300*0,5*0,2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</si>
  <si>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</si>
  <si>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</si>
  <si>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1356798131</t>
  </si>
  <si>
    <t>Poznámka k souboru cen:_x000d_
1. V cenách jsou započteny náklady na těžení a uložení výzisku na terén nebo naložení na dopravní prostředek a uložení na úložišti.</t>
  </si>
  <si>
    <t>km 4,150 Lp</t>
  </si>
  <si>
    <t>5*0,5*1</t>
  </si>
  <si>
    <t>km 5,770 (bývalý přejezd) - otevřít štěrkové lože</t>
  </si>
  <si>
    <t>2*10*0,3</t>
  </si>
  <si>
    <t>113*0,282</t>
  </si>
  <si>
    <t>PAB z Řetenic</t>
  </si>
  <si>
    <t>240*0,260</t>
  </si>
  <si>
    <t>47*0,049</t>
  </si>
  <si>
    <t>-1805579175</t>
  </si>
  <si>
    <t>Poznámka k položce:_x000d_
pryže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</si>
  <si>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</si>
  <si>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</si>
  <si>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-1083921617</t>
  </si>
  <si>
    <t>přesun zeminy pro zřízení stezky</t>
  </si>
  <si>
    <t>70*0,6*1,8</t>
  </si>
  <si>
    <t>2*1,8</t>
  </si>
  <si>
    <t>5*0,3*0,2*1,8</t>
  </si>
  <si>
    <t>150*0,3*0,2*2*1,8</t>
  </si>
  <si>
    <t>50*0,2*0,3*1,8</t>
  </si>
  <si>
    <t>12,5*1*1,8</t>
  </si>
  <si>
    <t>1175314773</t>
  </si>
  <si>
    <t>přeprava kolejnic z regenarace na místo vložení</t>
  </si>
  <si>
    <t>3926*0,049</t>
  </si>
  <si>
    <t>60*0,1</t>
  </si>
  <si>
    <t>953964894</t>
  </si>
  <si>
    <t>regenerované kolejnice k odvozu</t>
  </si>
  <si>
    <t>2120229250</t>
  </si>
  <si>
    <t>-1702035411</t>
  </si>
  <si>
    <t>10*30*1,5</t>
  </si>
  <si>
    <t>60*0,6*1,5</t>
  </si>
  <si>
    <t>70*0,6*1,5</t>
  </si>
  <si>
    <t>1172375742</t>
  </si>
  <si>
    <t>96</t>
  </si>
  <si>
    <t>786170786</t>
  </si>
  <si>
    <t>15492</t>
  </si>
  <si>
    <t>658637340</t>
  </si>
  <si>
    <t>-1482707573</t>
  </si>
  <si>
    <t>5960101015</t>
  </si>
  <si>
    <t>Pražcové kotvy TDHB pro pražec betonový SB 5</t>
  </si>
  <si>
    <t>1798015629</t>
  </si>
  <si>
    <t>Poznámka k položce:_x000d_
pouze třmeny, lopatku dodá ST</t>
  </si>
  <si>
    <t>5958134120</t>
  </si>
  <si>
    <t>Součásti upevňovací matice M24 samojistná</t>
  </si>
  <si>
    <t>707102665</t>
  </si>
  <si>
    <t>403*2</t>
  </si>
  <si>
    <t>244814812</t>
  </si>
  <si>
    <t>432388448</t>
  </si>
  <si>
    <t>7836</t>
  </si>
  <si>
    <t>46</t>
  </si>
  <si>
    <t>-1537507664</t>
  </si>
  <si>
    <t>259004505</t>
  </si>
  <si>
    <t>48</t>
  </si>
  <si>
    <t>1849951135</t>
  </si>
  <si>
    <t>49</t>
  </si>
  <si>
    <t>-550161778</t>
  </si>
  <si>
    <t>Č6 - NEOCEŇOVAT - materiál dodávaný ST</t>
  </si>
  <si>
    <t>5957201010</t>
  </si>
  <si>
    <t>Kolejnice užité tv. S49</t>
  </si>
  <si>
    <t>-1805605923</t>
  </si>
  <si>
    <t>5956207020</t>
  </si>
  <si>
    <t>Pražec dřevěný výhybkový užitý délky 2600 mm</t>
  </si>
  <si>
    <t>-357898058</t>
  </si>
  <si>
    <t>5956207025</t>
  </si>
  <si>
    <t>Pražec dřevěný výhybkový užitý délky 2700 mm</t>
  </si>
  <si>
    <t>1165492716</t>
  </si>
  <si>
    <t>5956207030</t>
  </si>
  <si>
    <t>Pražec dřevěný výhybkový užitý délky 2800 mm</t>
  </si>
  <si>
    <t>790288</t>
  </si>
  <si>
    <t>5956207035</t>
  </si>
  <si>
    <t>Pražec dřevěný výhybkový užitý délky 2900 mm</t>
  </si>
  <si>
    <t>-2011265988</t>
  </si>
  <si>
    <t>5956207040</t>
  </si>
  <si>
    <t>Pražec dřevěný výhybkový užitý délky 3000 mm</t>
  </si>
  <si>
    <t>-2146402035</t>
  </si>
  <si>
    <t>5956207045</t>
  </si>
  <si>
    <t>Pražec dřevěný výhybkový užitý délky 3100 mm</t>
  </si>
  <si>
    <t>-767598567</t>
  </si>
  <si>
    <t>5956207050</t>
  </si>
  <si>
    <t>Pražec dřevěný výhybkový užitý délky 3200 mm</t>
  </si>
  <si>
    <t>848026107</t>
  </si>
  <si>
    <t>5956207055</t>
  </si>
  <si>
    <t>Pražec dřevěný výhybkový užitý délky 3300 mm</t>
  </si>
  <si>
    <t>-1876746522</t>
  </si>
  <si>
    <t>5956207060</t>
  </si>
  <si>
    <t>Pražec dřevěný výhybkový užitý délky 3400 mm</t>
  </si>
  <si>
    <t>1547507092</t>
  </si>
  <si>
    <t>5956207065</t>
  </si>
  <si>
    <t>Pražec dřevěný výhybkový užitý délky 3500 mm</t>
  </si>
  <si>
    <t>-93607608</t>
  </si>
  <si>
    <t>5956207070</t>
  </si>
  <si>
    <t>Pražec dřevěný výhybkový užitý délky 3600 mm</t>
  </si>
  <si>
    <t>658141175</t>
  </si>
  <si>
    <t>5956207075</t>
  </si>
  <si>
    <t>Pražec dřevěný výhybkový užitý délky 3700 mm</t>
  </si>
  <si>
    <t>-1341669303</t>
  </si>
  <si>
    <t>5956207080</t>
  </si>
  <si>
    <t>Pražec dřevěný výhybkový užitý délky 3800 mm</t>
  </si>
  <si>
    <t>1424435713</t>
  </si>
  <si>
    <t>5956207085</t>
  </si>
  <si>
    <t>Pražec dřevěný výhybkový užitý délky 3900 mm</t>
  </si>
  <si>
    <t>-1525989514</t>
  </si>
  <si>
    <t>5956207090</t>
  </si>
  <si>
    <t>Pražec dřevěný výhybkový užitý délky 4000 mm</t>
  </si>
  <si>
    <t>-1338444596</t>
  </si>
  <si>
    <t>5956207095</t>
  </si>
  <si>
    <t>Pražec dřevěný výhybkový užitý délky 4100 mm</t>
  </si>
  <si>
    <t>-317575200</t>
  </si>
  <si>
    <t>5956207100</t>
  </si>
  <si>
    <t>Pražec dřevěný výhybkový užitý délky 4200 mm</t>
  </si>
  <si>
    <t>-829452456</t>
  </si>
  <si>
    <t>5956207105</t>
  </si>
  <si>
    <t>Pražec dřevěný výhybkový užitý délky 4300 mm</t>
  </si>
  <si>
    <t>-1579429132</t>
  </si>
  <si>
    <t>5956207110</t>
  </si>
  <si>
    <t>Pražec dřevěný výhybkový užitý délky 4400 mm</t>
  </si>
  <si>
    <t>-496748693</t>
  </si>
  <si>
    <t>5958246000</t>
  </si>
  <si>
    <t>Vrtule užitá R1(145)</t>
  </si>
  <si>
    <t>1688568911</t>
  </si>
  <si>
    <t>5958246005</t>
  </si>
  <si>
    <t>Vrtule užitá R2 (160)</t>
  </si>
  <si>
    <t>1896898967</t>
  </si>
  <si>
    <t>5958234000</t>
  </si>
  <si>
    <t>Kroužek pružný užitý dvojitý Fe 6</t>
  </si>
  <si>
    <t>-12210709</t>
  </si>
  <si>
    <t>O2 - Oprava osvětlení zast. Bystřany</t>
  </si>
  <si>
    <t>SO 1.1 - oprava osvětlení</t>
  </si>
  <si>
    <t>Úroveň 3:</t>
  </si>
  <si>
    <t>SO 1.1.1 - elektroinstalace</t>
  </si>
  <si>
    <t>7493171010</t>
  </si>
  <si>
    <t>Demontáž osvětlovacích stožárů výšky do 6 m - včetně veškeré elektrovýzbroje (svítidla, kabely, rozvodnice)</t>
  </si>
  <si>
    <t>44898245</t>
  </si>
  <si>
    <t>7493151030</t>
  </si>
  <si>
    <t>Montáž osvětlovacích stožárů včetně výstroje pevných sadových výšky do 6 m - včetně připojovací svorkovnice, kabelového vedení ke svítidlům a veškerého příslušenství. Neobsahuje základovou konstrukci a montáž svítidla</t>
  </si>
  <si>
    <t>-1693490918</t>
  </si>
  <si>
    <t>7492756040</t>
  </si>
  <si>
    <t>Pomocné práce pro montáž kabelů zatažení kabelů do chráničky do 4 kg/m</t>
  </si>
  <si>
    <t>-1563754076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</si>
  <si>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</si>
  <si>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</si>
  <si>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632311257</t>
  </si>
  <si>
    <t>7492502020</t>
  </si>
  <si>
    <t>Kabely, vodiče, šňůry Cu - nn Kabel silový 4 a 5-žílový Cu, plastová izolace CYKY 5J4 (5Cx4)</t>
  </si>
  <si>
    <t>128</t>
  </si>
  <si>
    <t>1512711877</t>
  </si>
  <si>
    <t>7491100120</t>
  </si>
  <si>
    <t xml:space="preserve">Trubková vedení Ohebné elektroinstalační trubky KOPOFLEX  50 rudá</t>
  </si>
  <si>
    <t>1877528431</t>
  </si>
  <si>
    <t>7498150510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</si>
  <si>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</si>
  <si>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169569800</t>
  </si>
  <si>
    <t>SO 1.1.2 - zemní práce</t>
  </si>
  <si>
    <t xml:space="preserve">    1 - Zemní práce</t>
  </si>
  <si>
    <t xml:space="preserve">    2 - Zakládání</t>
  </si>
  <si>
    <t>M - Práce a dodávky M</t>
  </si>
  <si>
    <t xml:space="preserve">    46-M - Zemní práce při extr.mont.pracích</t>
  </si>
  <si>
    <t>Zemní práce</t>
  </si>
  <si>
    <t>122201101</t>
  </si>
  <si>
    <t>Odkopávky a prokopávky nezapažené s přehozením výkopku na vzdálenost do 3 m nebo s naložením na dopravní prostředek v hornině tř. 3 do 100 m3</t>
  </si>
  <si>
    <t>CS ÚRS 2019 01</t>
  </si>
  <si>
    <t>623728200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</si>
  <si>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</si>
  <si>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1*1*0,8*4</t>
  </si>
  <si>
    <t>131203102</t>
  </si>
  <si>
    <t>Hloubení zapažených i nezapažených jam ručním nebo pneumatickým nářadím s urovnáním dna do předepsaného profilu a spádu v horninách tř. 3 nesoudržných</t>
  </si>
  <si>
    <t>1356457363</t>
  </si>
  <si>
    <t xml:space="preserve">Poznámka k souboru cen:_x000d_
1. V cenách jsou započteny i náklady na přehození výkopku na přilehlém terénu na vzdálenost do 3 m od okraje jámy nebo naložení na dopravní prostředek._x000d_
2. V cenách 10-3101 až 40-3102 jsou započteny i náklady na svislý přesun horniny po házečkách do 2 metrů._x000d_
</t>
  </si>
  <si>
    <t>0,5*0,5*1,1*3</t>
  </si>
  <si>
    <t>174101101</t>
  </si>
  <si>
    <t>Zásyp sypaninou z jakékoliv horniny s uložením výkopku ve vrstvách se zhutněním jam, šachet, rýh nebo kolem objektů v těchto vykopávkách</t>
  </si>
  <si>
    <t>-888171801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</si>
  <si>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</si>
  <si>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120901121</t>
  </si>
  <si>
    <t>Bourání konstrukcí v odkopávkách a prokopávkách s přemístěním suti na hromady na vzdálenost do 20 m nebo s naložením na dopravní prostředek ručně z betonu prostého neprokládaného</t>
  </si>
  <si>
    <t>997658953</t>
  </si>
  <si>
    <t xml:space="preserve">Poznámka k souboru cen:_x000d_
1. Ceny jsou určeny pouze pro bourání konstrukcí ze zdiva nebo z betonu ve výkopišti při provádění zemních prací, jsou-li zdiva nebo beton obklopeny horninou nebo sypaninou tak, že k nim není bez vykopávky přístup._x000d_
2. Ceny nelze použít pro bourání konstrukcí ze zdiva nebo betonu jako pro samostatnou stavební práci, i když jsou bourané konstrukce pod úrovní terénu, jako např. zdi, stropy a klenby v suterénu._x000d_
3. Vodorovné přemístění materiálu nad 20 m z rozbouraných konstrukcí ve výkopišti se oceňuje jako přemístění výkopku z hornin tř. 5 až 7 cenami souboru cen 162 . 0-1 . Vodorovné přemístění výkopku._x000d_
4. Svislé přemístění materiálu z rozbouraných konstrukcí ve výkopišti se oceňuje jako přemístění výkopku z hornin tř. 5 až 7 cenami souboru cen 161 10-11 Svislé přemístění výkopku._x000d_
5. Ceny nelze použít pro bourání konstrukcí pod vodou; toto bourání se ocení individuálně._x000d_
6. Objem vybouraného materiálu pro přemístění se rovná objemu konstrukcí před rozbouráním._x000d_
7. Vzdálenost vodorovného přemístění se určuje od těžiště původní konstrukce do těžiště skládky._x000d_
</t>
  </si>
  <si>
    <t>Poznámka k položce:_x000d_
odbourání základu stožárků</t>
  </si>
  <si>
    <t>0,4*0,4*1*3</t>
  </si>
  <si>
    <t>Zakládání</t>
  </si>
  <si>
    <t>275321411</t>
  </si>
  <si>
    <t>Základy z betonu železového (bez výztuže) patky z betonu bez zvláštních nároků na prostředí tř. C 20/25</t>
  </si>
  <si>
    <t>1020077414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</si>
  <si>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objektů._x000d_
2. Hloubení s použitím bentonitové suspenze se oceňuje katalogem 800-1 Zemní práce. Bednění se neoceňuje._x000d_
3. V cenách nejsou započteny náklady na výztuž, tyto se oceňují cenami souboru cen 27* 36-.... Výztuž základů._x000d_
4. V cenách z betonu pro konstrukce bílých van 27. 32-3 nejsou započteny náklady na těsnění dilatačních a pracovních spar, tyto se oceňují cenami souborů cen 953 33 části A08 tohoto katalogu._x000d_
</t>
  </si>
  <si>
    <t>Práce a dodávky M</t>
  </si>
  <si>
    <t>46-M</t>
  </si>
  <si>
    <t>Zemní práce při extr.mont.pracích</t>
  </si>
  <si>
    <t>460520173</t>
  </si>
  <si>
    <t>Montáž trubek ochranných uložených volně do rýhy plastových ohebných, vnitřního průměru přes 50 do 90 mm</t>
  </si>
  <si>
    <t>64</t>
  </si>
  <si>
    <t>372995993</t>
  </si>
  <si>
    <t>O3 - Vedlejší rozpočtové náklady</t>
  </si>
  <si>
    <t>Č1 - VRN - TK Teplice zám. zah. - Úpořiny</t>
  </si>
  <si>
    <t>VRN - Vedlejší rozpočtové náklady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</si>
  <si>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</si>
  <si>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</si>
  <si>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1024</t>
  </si>
  <si>
    <t>-2088946070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</si>
  <si>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</si>
  <si>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</si>
  <si>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</si>
  <si>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-1666553513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</si>
  <si>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</si>
  <si>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3,892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</si>
  <si>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</si>
  <si>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</si>
  <si>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</si>
  <si>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1683488011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</si>
  <si>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</si>
  <si>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</si>
  <si>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-630919683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</si>
  <si>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</si>
  <si>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011101001</t>
  </si>
  <si>
    <t>Finanční náklady pojistné</t>
  </si>
  <si>
    <t>666474556</t>
  </si>
  <si>
    <t>033111001</t>
  </si>
  <si>
    <t>Provozní vlivy Výluka silničního provozu se zajištěním objížďky</t>
  </si>
  <si>
    <t>-1931670821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</si>
  <si>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</si>
  <si>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</si>
  <si>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1675790279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</si>
  <si>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</si>
  <si>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3892*2</t>
  </si>
  <si>
    <t>023131001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</si>
  <si>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</si>
  <si>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-1716137763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</si>
  <si>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</si>
  <si>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položce:_x000d_
3,892 km</t>
  </si>
  <si>
    <t>022101011</t>
  </si>
  <si>
    <t>Geodetické práce Geodetické práce v průběhu opravy</t>
  </si>
  <si>
    <t>-1752152817</t>
  </si>
  <si>
    <t>VRN</t>
  </si>
  <si>
    <t>023113001</t>
  </si>
  <si>
    <t>Projektové práce Technický projekt zajištění PPK s optimalizací nivelety/osy koleje trať jednokolejná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</si>
  <si>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-703332284</t>
  </si>
  <si>
    <t>Poznámka k souboru cen:_x000d_
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</si>
  <si>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024101401</t>
  </si>
  <si>
    <t>Inženýrská činnost koordinační a kompletační činnost</t>
  </si>
  <si>
    <t>-1554111897</t>
  </si>
  <si>
    <t>SO 1.1.3 - VRN -Osvětlení</t>
  </si>
  <si>
    <t>022101021</t>
  </si>
  <si>
    <t>Geodetické práce Geodetické práce po ukončení opravy</t>
  </si>
  <si>
    <t>-2006602663</t>
  </si>
  <si>
    <t>032101001</t>
  </si>
  <si>
    <t>Územní vlivy klimatické vlivy (vyjma mrazu pod -10°C)</t>
  </si>
  <si>
    <t>-1327294889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</si>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</sst>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35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40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41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35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35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8" t="s">
        <v>44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48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49</v>
      </c>
      <c r="E29" s="49"/>
      <c r="F29" s="33" t="s">
        <v>50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51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49"/>
      <c r="E31" s="49"/>
      <c r="F31" s="33" t="s">
        <v>52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3" t="s">
        <v>53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55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56</v>
      </c>
      <c r="U35" s="56"/>
      <c r="V35" s="56"/>
      <c r="W35" s="56"/>
      <c r="X35" s="58" t="s">
        <v>57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65019142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trati v úseku Teplice, zámecká zahrada - Úpořiny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TK Řetenice - Úpořiny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18. 2. 2019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3" t="s">
        <v>30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SŽDC s.o. OŘ UNL, ST Most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38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59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36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41</v>
      </c>
      <c r="AJ50" s="42"/>
      <c r="AK50" s="42"/>
      <c r="AL50" s="42"/>
      <c r="AM50" s="75" t="str">
        <f>IF(E20="","",E20)</f>
        <v>Ing. Střítezský Petr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60</v>
      </c>
      <c r="D52" s="89"/>
      <c r="E52" s="89"/>
      <c r="F52" s="89"/>
      <c r="G52" s="89"/>
      <c r="H52" s="90"/>
      <c r="I52" s="91" t="s">
        <v>61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62</v>
      </c>
      <c r="AH52" s="89"/>
      <c r="AI52" s="89"/>
      <c r="AJ52" s="89"/>
      <c r="AK52" s="89"/>
      <c r="AL52" s="89"/>
      <c r="AM52" s="89"/>
      <c r="AN52" s="91" t="s">
        <v>63</v>
      </c>
      <c r="AO52" s="89"/>
      <c r="AP52" s="89"/>
      <c r="AQ52" s="93" t="s">
        <v>64</v>
      </c>
      <c r="AR52" s="46"/>
      <c r="AS52" s="94" t="s">
        <v>65</v>
      </c>
      <c r="AT52" s="95" t="s">
        <v>66</v>
      </c>
      <c r="AU52" s="95" t="s">
        <v>67</v>
      </c>
      <c r="AV52" s="95" t="s">
        <v>68</v>
      </c>
      <c r="AW52" s="95" t="s">
        <v>69</v>
      </c>
      <c r="AX52" s="95" t="s">
        <v>70</v>
      </c>
      <c r="AY52" s="95" t="s">
        <v>71</v>
      </c>
      <c r="AZ52" s="95" t="s">
        <v>72</v>
      </c>
      <c r="BA52" s="95" t="s">
        <v>73</v>
      </c>
      <c r="BB52" s="95" t="s">
        <v>74</v>
      </c>
      <c r="BC52" s="95" t="s">
        <v>75</v>
      </c>
      <c r="BD52" s="96" t="s">
        <v>76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77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ROUND(AG55+AG62+AG66,2)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35</v>
      </c>
      <c r="AR54" s="106"/>
      <c r="AS54" s="107">
        <f>ROUND(AS55+AS62+AS66,2)</f>
        <v>0</v>
      </c>
      <c r="AT54" s="108">
        <f>ROUND(SUM(AV54:AW54),2)</f>
        <v>0</v>
      </c>
      <c r="AU54" s="109">
        <f>ROUND(AU55+AU62+AU66,5)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ROUND(AZ55+AZ62+AZ66,2)</f>
        <v>0</v>
      </c>
      <c r="BA54" s="108">
        <f>ROUND(BA55+BA62+BA66,2)</f>
        <v>0</v>
      </c>
      <c r="BB54" s="108">
        <f>ROUND(BB55+BB62+BB66,2)</f>
        <v>0</v>
      </c>
      <c r="BC54" s="108">
        <f>ROUND(BC55+BC62+BC66,2)</f>
        <v>0</v>
      </c>
      <c r="BD54" s="110">
        <f>ROUND(BD55+BD62+BD66,2)</f>
        <v>0</v>
      </c>
      <c r="BE54" s="6"/>
      <c r="BS54" s="111" t="s">
        <v>78</v>
      </c>
      <c r="BT54" s="111" t="s">
        <v>79</v>
      </c>
      <c r="BU54" s="112" t="s">
        <v>80</v>
      </c>
      <c r="BV54" s="111" t="s">
        <v>81</v>
      </c>
      <c r="BW54" s="111" t="s">
        <v>5</v>
      </c>
      <c r="BX54" s="111" t="s">
        <v>82</v>
      </c>
      <c r="CL54" s="111" t="s">
        <v>19</v>
      </c>
    </row>
    <row r="55" s="7" customFormat="1" ht="16.5" customHeight="1">
      <c r="A55" s="7"/>
      <c r="B55" s="113"/>
      <c r="C55" s="114"/>
      <c r="D55" s="115" t="s">
        <v>83</v>
      </c>
      <c r="E55" s="115"/>
      <c r="F55" s="115"/>
      <c r="G55" s="115"/>
      <c r="H55" s="115"/>
      <c r="I55" s="116"/>
      <c r="J55" s="115" t="s">
        <v>84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ROUND(SUM(AG56:AG61),2)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85</v>
      </c>
      <c r="AR55" s="120"/>
      <c r="AS55" s="121">
        <f>ROUND(SUM(AS56:AS61),2)</f>
        <v>0</v>
      </c>
      <c r="AT55" s="122">
        <f>ROUND(SUM(AV55:AW55),2)</f>
        <v>0</v>
      </c>
      <c r="AU55" s="123">
        <f>ROUND(SUM(AU56:AU61),5)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ROUND(SUM(AZ56:AZ61),2)</f>
        <v>0</v>
      </c>
      <c r="BA55" s="122">
        <f>ROUND(SUM(BA56:BA61),2)</f>
        <v>0</v>
      </c>
      <c r="BB55" s="122">
        <f>ROUND(SUM(BB56:BB61),2)</f>
        <v>0</v>
      </c>
      <c r="BC55" s="122">
        <f>ROUND(SUM(BC56:BC61),2)</f>
        <v>0</v>
      </c>
      <c r="BD55" s="124">
        <f>ROUND(SUM(BD56:BD61),2)</f>
        <v>0</v>
      </c>
      <c r="BE55" s="7"/>
      <c r="BS55" s="125" t="s">
        <v>78</v>
      </c>
      <c r="BT55" s="125" t="s">
        <v>86</v>
      </c>
      <c r="BU55" s="125" t="s">
        <v>80</v>
      </c>
      <c r="BV55" s="125" t="s">
        <v>81</v>
      </c>
      <c r="BW55" s="125" t="s">
        <v>87</v>
      </c>
      <c r="BX55" s="125" t="s">
        <v>5</v>
      </c>
      <c r="CL55" s="125" t="s">
        <v>35</v>
      </c>
      <c r="CM55" s="125" t="s">
        <v>88</v>
      </c>
    </row>
    <row r="56" s="4" customFormat="1" ht="16.5" customHeight="1">
      <c r="A56" s="126" t="s">
        <v>89</v>
      </c>
      <c r="B56" s="65"/>
      <c r="C56" s="127"/>
      <c r="D56" s="127"/>
      <c r="E56" s="128" t="s">
        <v>90</v>
      </c>
      <c r="F56" s="128"/>
      <c r="G56" s="128"/>
      <c r="H56" s="128"/>
      <c r="I56" s="128"/>
      <c r="J56" s="127"/>
      <c r="K56" s="128" t="s">
        <v>91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'Č1 - km 6,541 (ZV3) - km 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92</v>
      </c>
      <c r="AR56" s="67"/>
      <c r="AS56" s="131">
        <v>0</v>
      </c>
      <c r="AT56" s="132">
        <f>ROUND(SUM(AV56:AW56),2)</f>
        <v>0</v>
      </c>
      <c r="AU56" s="133">
        <f>'Č1 - km 6,541 (ZV3) - km ...'!P88</f>
        <v>0</v>
      </c>
      <c r="AV56" s="132">
        <f>'Č1 - km 6,541 (ZV3) - km ...'!J35</f>
        <v>0</v>
      </c>
      <c r="AW56" s="132">
        <f>'Č1 - km 6,541 (ZV3) - km ...'!J36</f>
        <v>0</v>
      </c>
      <c r="AX56" s="132">
        <f>'Č1 - km 6,541 (ZV3) - km ...'!J37</f>
        <v>0</v>
      </c>
      <c r="AY56" s="132">
        <f>'Č1 - km 6,541 (ZV3) - km ...'!J38</f>
        <v>0</v>
      </c>
      <c r="AZ56" s="132">
        <f>'Č1 - km 6,541 (ZV3) - km ...'!F35</f>
        <v>0</v>
      </c>
      <c r="BA56" s="132">
        <f>'Č1 - km 6,541 (ZV3) - km ...'!F36</f>
        <v>0</v>
      </c>
      <c r="BB56" s="132">
        <f>'Č1 - km 6,541 (ZV3) - km ...'!F37</f>
        <v>0</v>
      </c>
      <c r="BC56" s="132">
        <f>'Č1 - km 6,541 (ZV3) - km ...'!F38</f>
        <v>0</v>
      </c>
      <c r="BD56" s="134">
        <f>'Č1 - km 6,541 (ZV3) - km ...'!F39</f>
        <v>0</v>
      </c>
      <c r="BE56" s="4"/>
      <c r="BT56" s="135" t="s">
        <v>88</v>
      </c>
      <c r="BV56" s="135" t="s">
        <v>81</v>
      </c>
      <c r="BW56" s="135" t="s">
        <v>93</v>
      </c>
      <c r="BX56" s="135" t="s">
        <v>87</v>
      </c>
      <c r="CL56" s="135" t="s">
        <v>35</v>
      </c>
    </row>
    <row r="57" s="4" customFormat="1" ht="16.5" customHeight="1">
      <c r="A57" s="126" t="s">
        <v>89</v>
      </c>
      <c r="B57" s="65"/>
      <c r="C57" s="127"/>
      <c r="D57" s="127"/>
      <c r="E57" s="128" t="s">
        <v>94</v>
      </c>
      <c r="F57" s="128"/>
      <c r="G57" s="128"/>
      <c r="H57" s="128"/>
      <c r="I57" s="128"/>
      <c r="J57" s="127"/>
      <c r="K57" s="128" t="s">
        <v>95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'Č2 - nástupiště Bystřany'!J32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92</v>
      </c>
      <c r="AR57" s="67"/>
      <c r="AS57" s="131">
        <v>0</v>
      </c>
      <c r="AT57" s="132">
        <f>ROUND(SUM(AV57:AW57),2)</f>
        <v>0</v>
      </c>
      <c r="AU57" s="133">
        <f>'Č2 - nástupiště Bystřany'!P88</f>
        <v>0</v>
      </c>
      <c r="AV57" s="132">
        <f>'Č2 - nástupiště Bystřany'!J35</f>
        <v>0</v>
      </c>
      <c r="AW57" s="132">
        <f>'Č2 - nástupiště Bystřany'!J36</f>
        <v>0</v>
      </c>
      <c r="AX57" s="132">
        <f>'Č2 - nástupiště Bystřany'!J37</f>
        <v>0</v>
      </c>
      <c r="AY57" s="132">
        <f>'Č2 - nástupiště Bystřany'!J38</f>
        <v>0</v>
      </c>
      <c r="AZ57" s="132">
        <f>'Č2 - nástupiště Bystřany'!F35</f>
        <v>0</v>
      </c>
      <c r="BA57" s="132">
        <f>'Č2 - nástupiště Bystřany'!F36</f>
        <v>0</v>
      </c>
      <c r="BB57" s="132">
        <f>'Č2 - nástupiště Bystřany'!F37</f>
        <v>0</v>
      </c>
      <c r="BC57" s="132">
        <f>'Č2 - nástupiště Bystřany'!F38</f>
        <v>0</v>
      </c>
      <c r="BD57" s="134">
        <f>'Č2 - nástupiště Bystřany'!F39</f>
        <v>0</v>
      </c>
      <c r="BE57" s="4"/>
      <c r="BT57" s="135" t="s">
        <v>88</v>
      </c>
      <c r="BV57" s="135" t="s">
        <v>81</v>
      </c>
      <c r="BW57" s="135" t="s">
        <v>96</v>
      </c>
      <c r="BX57" s="135" t="s">
        <v>87</v>
      </c>
      <c r="CL57" s="135" t="s">
        <v>35</v>
      </c>
    </row>
    <row r="58" s="4" customFormat="1" ht="16.5" customHeight="1">
      <c r="A58" s="126" t="s">
        <v>89</v>
      </c>
      <c r="B58" s="65"/>
      <c r="C58" s="127"/>
      <c r="D58" s="127"/>
      <c r="E58" s="128" t="s">
        <v>97</v>
      </c>
      <c r="F58" s="128"/>
      <c r="G58" s="128"/>
      <c r="H58" s="128"/>
      <c r="I58" s="128"/>
      <c r="J58" s="127"/>
      <c r="K58" s="128" t="s">
        <v>98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'Č3 - KV3 - ZV1'!J32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92</v>
      </c>
      <c r="AR58" s="67"/>
      <c r="AS58" s="131">
        <v>0</v>
      </c>
      <c r="AT58" s="132">
        <f>ROUND(SUM(AV58:AW58),2)</f>
        <v>0</v>
      </c>
      <c r="AU58" s="133">
        <f>'Č3 - KV3 - ZV1'!P88</f>
        <v>0</v>
      </c>
      <c r="AV58" s="132">
        <f>'Č3 - KV3 - ZV1'!J35</f>
        <v>0</v>
      </c>
      <c r="AW58" s="132">
        <f>'Č3 - KV3 - ZV1'!J36</f>
        <v>0</v>
      </c>
      <c r="AX58" s="132">
        <f>'Č3 - KV3 - ZV1'!J37</f>
        <v>0</v>
      </c>
      <c r="AY58" s="132">
        <f>'Č3 - KV3 - ZV1'!J38</f>
        <v>0</v>
      </c>
      <c r="AZ58" s="132">
        <f>'Č3 - KV3 - ZV1'!F35</f>
        <v>0</v>
      </c>
      <c r="BA58" s="132">
        <f>'Č3 - KV3 - ZV1'!F36</f>
        <v>0</v>
      </c>
      <c r="BB58" s="132">
        <f>'Č3 - KV3 - ZV1'!F37</f>
        <v>0</v>
      </c>
      <c r="BC58" s="132">
        <f>'Č3 - KV3 - ZV1'!F38</f>
        <v>0</v>
      </c>
      <c r="BD58" s="134">
        <f>'Č3 - KV3 - ZV1'!F39</f>
        <v>0</v>
      </c>
      <c r="BE58" s="4"/>
      <c r="BT58" s="135" t="s">
        <v>88</v>
      </c>
      <c r="BV58" s="135" t="s">
        <v>81</v>
      </c>
      <c r="BW58" s="135" t="s">
        <v>99</v>
      </c>
      <c r="BX58" s="135" t="s">
        <v>87</v>
      </c>
      <c r="CL58" s="135" t="s">
        <v>35</v>
      </c>
    </row>
    <row r="59" s="4" customFormat="1" ht="16.5" customHeight="1">
      <c r="A59" s="126" t="s">
        <v>89</v>
      </c>
      <c r="B59" s="65"/>
      <c r="C59" s="127"/>
      <c r="D59" s="127"/>
      <c r="E59" s="128" t="s">
        <v>100</v>
      </c>
      <c r="F59" s="128"/>
      <c r="G59" s="128"/>
      <c r="H59" s="128"/>
      <c r="I59" s="128"/>
      <c r="J59" s="127"/>
      <c r="K59" s="128" t="s">
        <v>101</v>
      </c>
      <c r="L59" s="128"/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'Č4 - nástupiště Prosetice'!J32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92</v>
      </c>
      <c r="AR59" s="67"/>
      <c r="AS59" s="131">
        <v>0</v>
      </c>
      <c r="AT59" s="132">
        <f>ROUND(SUM(AV59:AW59),2)</f>
        <v>0</v>
      </c>
      <c r="AU59" s="133">
        <f>'Č4 - nástupiště Prosetice'!P88</f>
        <v>0</v>
      </c>
      <c r="AV59" s="132">
        <f>'Č4 - nástupiště Prosetice'!J35</f>
        <v>0</v>
      </c>
      <c r="AW59" s="132">
        <f>'Č4 - nástupiště Prosetice'!J36</f>
        <v>0</v>
      </c>
      <c r="AX59" s="132">
        <f>'Č4 - nástupiště Prosetice'!J37</f>
        <v>0</v>
      </c>
      <c r="AY59" s="132">
        <f>'Č4 - nástupiště Prosetice'!J38</f>
        <v>0</v>
      </c>
      <c r="AZ59" s="132">
        <f>'Č4 - nástupiště Prosetice'!F35</f>
        <v>0</v>
      </c>
      <c r="BA59" s="132">
        <f>'Č4 - nástupiště Prosetice'!F36</f>
        <v>0</v>
      </c>
      <c r="BB59" s="132">
        <f>'Č4 - nástupiště Prosetice'!F37</f>
        <v>0</v>
      </c>
      <c r="BC59" s="132">
        <f>'Č4 - nástupiště Prosetice'!F38</f>
        <v>0</v>
      </c>
      <c r="BD59" s="134">
        <f>'Č4 - nástupiště Prosetice'!F39</f>
        <v>0</v>
      </c>
      <c r="BE59" s="4"/>
      <c r="BT59" s="135" t="s">
        <v>88</v>
      </c>
      <c r="BV59" s="135" t="s">
        <v>81</v>
      </c>
      <c r="BW59" s="135" t="s">
        <v>102</v>
      </c>
      <c r="BX59" s="135" t="s">
        <v>87</v>
      </c>
      <c r="CL59" s="135" t="s">
        <v>35</v>
      </c>
    </row>
    <row r="60" s="4" customFormat="1" ht="16.5" customHeight="1">
      <c r="A60" s="126" t="s">
        <v>89</v>
      </c>
      <c r="B60" s="65"/>
      <c r="C60" s="127"/>
      <c r="D60" s="127"/>
      <c r="E60" s="128" t="s">
        <v>103</v>
      </c>
      <c r="F60" s="128"/>
      <c r="G60" s="128"/>
      <c r="H60" s="128"/>
      <c r="I60" s="128"/>
      <c r="J60" s="127"/>
      <c r="K60" s="128" t="s">
        <v>104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'Č5 - km 6,403 (ZV1) - km 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92</v>
      </c>
      <c r="AR60" s="67"/>
      <c r="AS60" s="131">
        <v>0</v>
      </c>
      <c r="AT60" s="132">
        <f>ROUND(SUM(AV60:AW60),2)</f>
        <v>0</v>
      </c>
      <c r="AU60" s="133">
        <f>'Č5 - km 6,403 (ZV1) - km ...'!P88</f>
        <v>0</v>
      </c>
      <c r="AV60" s="132">
        <f>'Č5 - km 6,403 (ZV1) - km ...'!J35</f>
        <v>0</v>
      </c>
      <c r="AW60" s="132">
        <f>'Č5 - km 6,403 (ZV1) - km ...'!J36</f>
        <v>0</v>
      </c>
      <c r="AX60" s="132">
        <f>'Č5 - km 6,403 (ZV1) - km ...'!J37</f>
        <v>0</v>
      </c>
      <c r="AY60" s="132">
        <f>'Č5 - km 6,403 (ZV1) - km ...'!J38</f>
        <v>0</v>
      </c>
      <c r="AZ60" s="132">
        <f>'Č5 - km 6,403 (ZV1) - km ...'!F35</f>
        <v>0</v>
      </c>
      <c r="BA60" s="132">
        <f>'Č5 - km 6,403 (ZV1) - km ...'!F36</f>
        <v>0</v>
      </c>
      <c r="BB60" s="132">
        <f>'Č5 - km 6,403 (ZV1) - km ...'!F37</f>
        <v>0</v>
      </c>
      <c r="BC60" s="132">
        <f>'Č5 - km 6,403 (ZV1) - km ...'!F38</f>
        <v>0</v>
      </c>
      <c r="BD60" s="134">
        <f>'Č5 - km 6,403 (ZV1) - km ...'!F39</f>
        <v>0</v>
      </c>
      <c r="BE60" s="4"/>
      <c r="BT60" s="135" t="s">
        <v>88</v>
      </c>
      <c r="BV60" s="135" t="s">
        <v>81</v>
      </c>
      <c r="BW60" s="135" t="s">
        <v>105</v>
      </c>
      <c r="BX60" s="135" t="s">
        <v>87</v>
      </c>
      <c r="CL60" s="135" t="s">
        <v>35</v>
      </c>
    </row>
    <row r="61" s="4" customFormat="1" ht="16.5" customHeight="1">
      <c r="A61" s="126" t="s">
        <v>89</v>
      </c>
      <c r="B61" s="65"/>
      <c r="C61" s="127"/>
      <c r="D61" s="127"/>
      <c r="E61" s="128" t="s">
        <v>106</v>
      </c>
      <c r="F61" s="128"/>
      <c r="G61" s="128"/>
      <c r="H61" s="128"/>
      <c r="I61" s="128"/>
      <c r="J61" s="127"/>
      <c r="K61" s="128" t="s">
        <v>107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'Č6 - NEOCEŇOVAT - materiá...'!J32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92</v>
      </c>
      <c r="AR61" s="67"/>
      <c r="AS61" s="131">
        <v>0</v>
      </c>
      <c r="AT61" s="132">
        <f>ROUND(SUM(AV61:AW61),2)</f>
        <v>0</v>
      </c>
      <c r="AU61" s="133">
        <f>'Č6 - NEOCEŇOVAT - materiá...'!P85</f>
        <v>0</v>
      </c>
      <c r="AV61" s="132">
        <f>'Č6 - NEOCEŇOVAT - materiá...'!J35</f>
        <v>0</v>
      </c>
      <c r="AW61" s="132">
        <f>'Č6 - NEOCEŇOVAT - materiá...'!J36</f>
        <v>0</v>
      </c>
      <c r="AX61" s="132">
        <f>'Č6 - NEOCEŇOVAT - materiá...'!J37</f>
        <v>0</v>
      </c>
      <c r="AY61" s="132">
        <f>'Č6 - NEOCEŇOVAT - materiá...'!J38</f>
        <v>0</v>
      </c>
      <c r="AZ61" s="132">
        <f>'Č6 - NEOCEŇOVAT - materiá...'!F35</f>
        <v>0</v>
      </c>
      <c r="BA61" s="132">
        <f>'Č6 - NEOCEŇOVAT - materiá...'!F36</f>
        <v>0</v>
      </c>
      <c r="BB61" s="132">
        <f>'Č6 - NEOCEŇOVAT - materiá...'!F37</f>
        <v>0</v>
      </c>
      <c r="BC61" s="132">
        <f>'Č6 - NEOCEŇOVAT - materiá...'!F38</f>
        <v>0</v>
      </c>
      <c r="BD61" s="134">
        <f>'Č6 - NEOCEŇOVAT - materiá...'!F39</f>
        <v>0</v>
      </c>
      <c r="BE61" s="4"/>
      <c r="BT61" s="135" t="s">
        <v>88</v>
      </c>
      <c r="BV61" s="135" t="s">
        <v>81</v>
      </c>
      <c r="BW61" s="135" t="s">
        <v>108</v>
      </c>
      <c r="BX61" s="135" t="s">
        <v>87</v>
      </c>
      <c r="CL61" s="135" t="s">
        <v>35</v>
      </c>
    </row>
    <row r="62" s="7" customFormat="1" ht="16.5" customHeight="1">
      <c r="A62" s="7"/>
      <c r="B62" s="113"/>
      <c r="C62" s="114"/>
      <c r="D62" s="115" t="s">
        <v>109</v>
      </c>
      <c r="E62" s="115"/>
      <c r="F62" s="115"/>
      <c r="G62" s="115"/>
      <c r="H62" s="115"/>
      <c r="I62" s="116"/>
      <c r="J62" s="115" t="s">
        <v>110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ROUND(AG63,2)</f>
        <v>0</v>
      </c>
      <c r="AH62" s="116"/>
      <c r="AI62" s="116"/>
      <c r="AJ62" s="116"/>
      <c r="AK62" s="116"/>
      <c r="AL62" s="116"/>
      <c r="AM62" s="116"/>
      <c r="AN62" s="118">
        <f>SUM(AG62,AT62)</f>
        <v>0</v>
      </c>
      <c r="AO62" s="116"/>
      <c r="AP62" s="116"/>
      <c r="AQ62" s="119" t="s">
        <v>85</v>
      </c>
      <c r="AR62" s="120"/>
      <c r="AS62" s="121">
        <f>ROUND(AS63,2)</f>
        <v>0</v>
      </c>
      <c r="AT62" s="122">
        <f>ROUND(SUM(AV62:AW62),2)</f>
        <v>0</v>
      </c>
      <c r="AU62" s="123">
        <f>ROUND(AU63,5)</f>
        <v>0</v>
      </c>
      <c r="AV62" s="122">
        <f>ROUND(AZ62*L29,2)</f>
        <v>0</v>
      </c>
      <c r="AW62" s="122">
        <f>ROUND(BA62*L30,2)</f>
        <v>0</v>
      </c>
      <c r="AX62" s="122">
        <f>ROUND(BB62*L29,2)</f>
        <v>0</v>
      </c>
      <c r="AY62" s="122">
        <f>ROUND(BC62*L30,2)</f>
        <v>0</v>
      </c>
      <c r="AZ62" s="122">
        <f>ROUND(AZ63,2)</f>
        <v>0</v>
      </c>
      <c r="BA62" s="122">
        <f>ROUND(BA63,2)</f>
        <v>0</v>
      </c>
      <c r="BB62" s="122">
        <f>ROUND(BB63,2)</f>
        <v>0</v>
      </c>
      <c r="BC62" s="122">
        <f>ROUND(BC63,2)</f>
        <v>0</v>
      </c>
      <c r="BD62" s="124">
        <f>ROUND(BD63,2)</f>
        <v>0</v>
      </c>
      <c r="BE62" s="7"/>
      <c r="BS62" s="125" t="s">
        <v>78</v>
      </c>
      <c r="BT62" s="125" t="s">
        <v>86</v>
      </c>
      <c r="BU62" s="125" t="s">
        <v>80</v>
      </c>
      <c r="BV62" s="125" t="s">
        <v>81</v>
      </c>
      <c r="BW62" s="125" t="s">
        <v>111</v>
      </c>
      <c r="BX62" s="125" t="s">
        <v>5</v>
      </c>
      <c r="CL62" s="125" t="s">
        <v>35</v>
      </c>
      <c r="CM62" s="125" t="s">
        <v>88</v>
      </c>
    </row>
    <row r="63" s="4" customFormat="1" ht="16.5" customHeight="1">
      <c r="A63" s="4"/>
      <c r="B63" s="65"/>
      <c r="C63" s="127"/>
      <c r="D63" s="127"/>
      <c r="E63" s="128" t="s">
        <v>112</v>
      </c>
      <c r="F63" s="128"/>
      <c r="G63" s="128"/>
      <c r="H63" s="128"/>
      <c r="I63" s="128"/>
      <c r="J63" s="127"/>
      <c r="K63" s="128" t="s">
        <v>113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36">
        <f>ROUND(SUM(AG64:AG65),2)</f>
        <v>0</v>
      </c>
      <c r="AH63" s="127"/>
      <c r="AI63" s="127"/>
      <c r="AJ63" s="127"/>
      <c r="AK63" s="127"/>
      <c r="AL63" s="127"/>
      <c r="AM63" s="127"/>
      <c r="AN63" s="129">
        <f>SUM(AG63,AT63)</f>
        <v>0</v>
      </c>
      <c r="AO63" s="127"/>
      <c r="AP63" s="127"/>
      <c r="AQ63" s="130" t="s">
        <v>92</v>
      </c>
      <c r="AR63" s="67"/>
      <c r="AS63" s="131">
        <f>ROUND(SUM(AS64:AS65),2)</f>
        <v>0</v>
      </c>
      <c r="AT63" s="132">
        <f>ROUND(SUM(AV63:AW63),2)</f>
        <v>0</v>
      </c>
      <c r="AU63" s="133">
        <f>ROUND(SUM(AU64:AU65),5)</f>
        <v>0</v>
      </c>
      <c r="AV63" s="132">
        <f>ROUND(AZ63*L29,2)</f>
        <v>0</v>
      </c>
      <c r="AW63" s="132">
        <f>ROUND(BA63*L30,2)</f>
        <v>0</v>
      </c>
      <c r="AX63" s="132">
        <f>ROUND(BB63*L29,2)</f>
        <v>0</v>
      </c>
      <c r="AY63" s="132">
        <f>ROUND(BC63*L30,2)</f>
        <v>0</v>
      </c>
      <c r="AZ63" s="132">
        <f>ROUND(SUM(AZ64:AZ65),2)</f>
        <v>0</v>
      </c>
      <c r="BA63" s="132">
        <f>ROUND(SUM(BA64:BA65),2)</f>
        <v>0</v>
      </c>
      <c r="BB63" s="132">
        <f>ROUND(SUM(BB64:BB65),2)</f>
        <v>0</v>
      </c>
      <c r="BC63" s="132">
        <f>ROUND(SUM(BC64:BC65),2)</f>
        <v>0</v>
      </c>
      <c r="BD63" s="134">
        <f>ROUND(SUM(BD64:BD65),2)</f>
        <v>0</v>
      </c>
      <c r="BE63" s="4"/>
      <c r="BS63" s="135" t="s">
        <v>78</v>
      </c>
      <c r="BT63" s="135" t="s">
        <v>88</v>
      </c>
      <c r="BU63" s="135" t="s">
        <v>80</v>
      </c>
      <c r="BV63" s="135" t="s">
        <v>81</v>
      </c>
      <c r="BW63" s="135" t="s">
        <v>114</v>
      </c>
      <c r="BX63" s="135" t="s">
        <v>111</v>
      </c>
      <c r="CL63" s="135" t="s">
        <v>35</v>
      </c>
    </row>
    <row r="64" s="4" customFormat="1" ht="25.5" customHeight="1">
      <c r="A64" s="126" t="s">
        <v>89</v>
      </c>
      <c r="B64" s="65"/>
      <c r="C64" s="127"/>
      <c r="D64" s="127"/>
      <c r="E64" s="127"/>
      <c r="F64" s="128" t="s">
        <v>115</v>
      </c>
      <c r="G64" s="128"/>
      <c r="H64" s="128"/>
      <c r="I64" s="128"/>
      <c r="J64" s="128"/>
      <c r="K64" s="127"/>
      <c r="L64" s="128" t="s">
        <v>116</v>
      </c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'SO 1.1.1 - elektroinstalace'!J34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92</v>
      </c>
      <c r="AR64" s="67"/>
      <c r="AS64" s="131">
        <v>0</v>
      </c>
      <c r="AT64" s="132">
        <f>ROUND(SUM(AV64:AW64),2)</f>
        <v>0</v>
      </c>
      <c r="AU64" s="133">
        <f>'SO 1.1.1 - elektroinstalace'!P92</f>
        <v>0</v>
      </c>
      <c r="AV64" s="132">
        <f>'SO 1.1.1 - elektroinstalace'!J37</f>
        <v>0</v>
      </c>
      <c r="AW64" s="132">
        <f>'SO 1.1.1 - elektroinstalace'!J38</f>
        <v>0</v>
      </c>
      <c r="AX64" s="132">
        <f>'SO 1.1.1 - elektroinstalace'!J39</f>
        <v>0</v>
      </c>
      <c r="AY64" s="132">
        <f>'SO 1.1.1 - elektroinstalace'!J40</f>
        <v>0</v>
      </c>
      <c r="AZ64" s="132">
        <f>'SO 1.1.1 - elektroinstalace'!F37</f>
        <v>0</v>
      </c>
      <c r="BA64" s="132">
        <f>'SO 1.1.1 - elektroinstalace'!F38</f>
        <v>0</v>
      </c>
      <c r="BB64" s="132">
        <f>'SO 1.1.1 - elektroinstalace'!F39</f>
        <v>0</v>
      </c>
      <c r="BC64" s="132">
        <f>'SO 1.1.1 - elektroinstalace'!F40</f>
        <v>0</v>
      </c>
      <c r="BD64" s="134">
        <f>'SO 1.1.1 - elektroinstalace'!F41</f>
        <v>0</v>
      </c>
      <c r="BE64" s="4"/>
      <c r="BT64" s="135" t="s">
        <v>117</v>
      </c>
      <c r="BV64" s="135" t="s">
        <v>81</v>
      </c>
      <c r="BW64" s="135" t="s">
        <v>118</v>
      </c>
      <c r="BX64" s="135" t="s">
        <v>114</v>
      </c>
      <c r="CL64" s="135" t="s">
        <v>35</v>
      </c>
    </row>
    <row r="65" s="4" customFormat="1" ht="25.5" customHeight="1">
      <c r="A65" s="126" t="s">
        <v>89</v>
      </c>
      <c r="B65" s="65"/>
      <c r="C65" s="127"/>
      <c r="D65" s="127"/>
      <c r="E65" s="127"/>
      <c r="F65" s="128" t="s">
        <v>119</v>
      </c>
      <c r="G65" s="128"/>
      <c r="H65" s="128"/>
      <c r="I65" s="128"/>
      <c r="J65" s="128"/>
      <c r="K65" s="127"/>
      <c r="L65" s="128" t="s">
        <v>120</v>
      </c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'SO 1.1.2 - zemní práce'!J34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92</v>
      </c>
      <c r="AR65" s="67"/>
      <c r="AS65" s="131">
        <v>0</v>
      </c>
      <c r="AT65" s="132">
        <f>ROUND(SUM(AV65:AW65),2)</f>
        <v>0</v>
      </c>
      <c r="AU65" s="133">
        <f>'SO 1.1.2 - zemní práce'!P96</f>
        <v>0</v>
      </c>
      <c r="AV65" s="132">
        <f>'SO 1.1.2 - zemní práce'!J37</f>
        <v>0</v>
      </c>
      <c r="AW65" s="132">
        <f>'SO 1.1.2 - zemní práce'!J38</f>
        <v>0</v>
      </c>
      <c r="AX65" s="132">
        <f>'SO 1.1.2 - zemní práce'!J39</f>
        <v>0</v>
      </c>
      <c r="AY65" s="132">
        <f>'SO 1.1.2 - zemní práce'!J40</f>
        <v>0</v>
      </c>
      <c r="AZ65" s="132">
        <f>'SO 1.1.2 - zemní práce'!F37</f>
        <v>0</v>
      </c>
      <c r="BA65" s="132">
        <f>'SO 1.1.2 - zemní práce'!F38</f>
        <v>0</v>
      </c>
      <c r="BB65" s="132">
        <f>'SO 1.1.2 - zemní práce'!F39</f>
        <v>0</v>
      </c>
      <c r="BC65" s="132">
        <f>'SO 1.1.2 - zemní práce'!F40</f>
        <v>0</v>
      </c>
      <c r="BD65" s="134">
        <f>'SO 1.1.2 - zemní práce'!F41</f>
        <v>0</v>
      </c>
      <c r="BE65" s="4"/>
      <c r="BT65" s="135" t="s">
        <v>117</v>
      </c>
      <c r="BV65" s="135" t="s">
        <v>81</v>
      </c>
      <c r="BW65" s="135" t="s">
        <v>121</v>
      </c>
      <c r="BX65" s="135" t="s">
        <v>114</v>
      </c>
      <c r="CL65" s="135" t="s">
        <v>35</v>
      </c>
    </row>
    <row r="66" s="7" customFormat="1" ht="16.5" customHeight="1">
      <c r="A66" s="7"/>
      <c r="B66" s="113"/>
      <c r="C66" s="114"/>
      <c r="D66" s="115" t="s">
        <v>122</v>
      </c>
      <c r="E66" s="115"/>
      <c r="F66" s="115"/>
      <c r="G66" s="115"/>
      <c r="H66" s="115"/>
      <c r="I66" s="116"/>
      <c r="J66" s="115" t="s">
        <v>123</v>
      </c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7">
        <f>ROUND(SUM(AG67:AG68),2)</f>
        <v>0</v>
      </c>
      <c r="AH66" s="116"/>
      <c r="AI66" s="116"/>
      <c r="AJ66" s="116"/>
      <c r="AK66" s="116"/>
      <c r="AL66" s="116"/>
      <c r="AM66" s="116"/>
      <c r="AN66" s="118">
        <f>SUM(AG66,AT66)</f>
        <v>0</v>
      </c>
      <c r="AO66" s="116"/>
      <c r="AP66" s="116"/>
      <c r="AQ66" s="119" t="s">
        <v>85</v>
      </c>
      <c r="AR66" s="120"/>
      <c r="AS66" s="121">
        <f>ROUND(SUM(AS67:AS68),2)</f>
        <v>0</v>
      </c>
      <c r="AT66" s="122">
        <f>ROUND(SUM(AV66:AW66),2)</f>
        <v>0</v>
      </c>
      <c r="AU66" s="123">
        <f>ROUND(SUM(AU67:AU68),5)</f>
        <v>0</v>
      </c>
      <c r="AV66" s="122">
        <f>ROUND(AZ66*L29,2)</f>
        <v>0</v>
      </c>
      <c r="AW66" s="122">
        <f>ROUND(BA66*L30,2)</f>
        <v>0</v>
      </c>
      <c r="AX66" s="122">
        <f>ROUND(BB66*L29,2)</f>
        <v>0</v>
      </c>
      <c r="AY66" s="122">
        <f>ROUND(BC66*L30,2)</f>
        <v>0</v>
      </c>
      <c r="AZ66" s="122">
        <f>ROUND(SUM(AZ67:AZ68),2)</f>
        <v>0</v>
      </c>
      <c r="BA66" s="122">
        <f>ROUND(SUM(BA67:BA68),2)</f>
        <v>0</v>
      </c>
      <c r="BB66" s="122">
        <f>ROUND(SUM(BB67:BB68),2)</f>
        <v>0</v>
      </c>
      <c r="BC66" s="122">
        <f>ROUND(SUM(BC67:BC68),2)</f>
        <v>0</v>
      </c>
      <c r="BD66" s="124">
        <f>ROUND(SUM(BD67:BD68),2)</f>
        <v>0</v>
      </c>
      <c r="BE66" s="7"/>
      <c r="BS66" s="125" t="s">
        <v>78</v>
      </c>
      <c r="BT66" s="125" t="s">
        <v>86</v>
      </c>
      <c r="BU66" s="125" t="s">
        <v>80</v>
      </c>
      <c r="BV66" s="125" t="s">
        <v>81</v>
      </c>
      <c r="BW66" s="125" t="s">
        <v>124</v>
      </c>
      <c r="BX66" s="125" t="s">
        <v>5</v>
      </c>
      <c r="CL66" s="125" t="s">
        <v>35</v>
      </c>
      <c r="CM66" s="125" t="s">
        <v>88</v>
      </c>
    </row>
    <row r="67" s="4" customFormat="1" ht="16.5" customHeight="1">
      <c r="A67" s="126" t="s">
        <v>89</v>
      </c>
      <c r="B67" s="65"/>
      <c r="C67" s="127"/>
      <c r="D67" s="127"/>
      <c r="E67" s="128" t="s">
        <v>90</v>
      </c>
      <c r="F67" s="128"/>
      <c r="G67" s="128"/>
      <c r="H67" s="128"/>
      <c r="I67" s="128"/>
      <c r="J67" s="127"/>
      <c r="K67" s="128" t="s">
        <v>125</v>
      </c>
      <c r="L67" s="128"/>
      <c r="M67" s="128"/>
      <c r="N67" s="128"/>
      <c r="O67" s="128"/>
      <c r="P67" s="128"/>
      <c r="Q67" s="128"/>
      <c r="R67" s="128"/>
      <c r="S67" s="128"/>
      <c r="T67" s="128"/>
      <c r="U67" s="128"/>
      <c r="V67" s="128"/>
      <c r="W67" s="128"/>
      <c r="X67" s="128"/>
      <c r="Y67" s="128"/>
      <c r="Z67" s="128"/>
      <c r="AA67" s="128"/>
      <c r="AB67" s="128"/>
      <c r="AC67" s="128"/>
      <c r="AD67" s="128"/>
      <c r="AE67" s="128"/>
      <c r="AF67" s="128"/>
      <c r="AG67" s="129">
        <f>'Č1 - VRN - TK Teplice zám...'!J32</f>
        <v>0</v>
      </c>
      <c r="AH67" s="127"/>
      <c r="AI67" s="127"/>
      <c r="AJ67" s="127"/>
      <c r="AK67" s="127"/>
      <c r="AL67" s="127"/>
      <c r="AM67" s="127"/>
      <c r="AN67" s="129">
        <f>SUM(AG67,AT67)</f>
        <v>0</v>
      </c>
      <c r="AO67" s="127"/>
      <c r="AP67" s="127"/>
      <c r="AQ67" s="130" t="s">
        <v>92</v>
      </c>
      <c r="AR67" s="67"/>
      <c r="AS67" s="131">
        <v>0</v>
      </c>
      <c r="AT67" s="132">
        <f>ROUND(SUM(AV67:AW67),2)</f>
        <v>0</v>
      </c>
      <c r="AU67" s="133">
        <f>'Č1 - VRN - TK Teplice zám...'!P86</f>
        <v>0</v>
      </c>
      <c r="AV67" s="132">
        <f>'Č1 - VRN - TK Teplice zám...'!J35</f>
        <v>0</v>
      </c>
      <c r="AW67" s="132">
        <f>'Č1 - VRN - TK Teplice zám...'!J36</f>
        <v>0</v>
      </c>
      <c r="AX67" s="132">
        <f>'Č1 - VRN - TK Teplice zám...'!J37</f>
        <v>0</v>
      </c>
      <c r="AY67" s="132">
        <f>'Č1 - VRN - TK Teplice zám...'!J38</f>
        <v>0</v>
      </c>
      <c r="AZ67" s="132">
        <f>'Č1 - VRN - TK Teplice zám...'!F35</f>
        <v>0</v>
      </c>
      <c r="BA67" s="132">
        <f>'Č1 - VRN - TK Teplice zám...'!F36</f>
        <v>0</v>
      </c>
      <c r="BB67" s="132">
        <f>'Č1 - VRN - TK Teplice zám...'!F37</f>
        <v>0</v>
      </c>
      <c r="BC67" s="132">
        <f>'Č1 - VRN - TK Teplice zám...'!F38</f>
        <v>0</v>
      </c>
      <c r="BD67" s="134">
        <f>'Č1 - VRN - TK Teplice zám...'!F39</f>
        <v>0</v>
      </c>
      <c r="BE67" s="4"/>
      <c r="BT67" s="135" t="s">
        <v>88</v>
      </c>
      <c r="BV67" s="135" t="s">
        <v>81</v>
      </c>
      <c r="BW67" s="135" t="s">
        <v>126</v>
      </c>
      <c r="BX67" s="135" t="s">
        <v>124</v>
      </c>
      <c r="CL67" s="135" t="s">
        <v>35</v>
      </c>
    </row>
    <row r="68" s="4" customFormat="1" ht="25.5" customHeight="1">
      <c r="A68" s="126" t="s">
        <v>89</v>
      </c>
      <c r="B68" s="65"/>
      <c r="C68" s="127"/>
      <c r="D68" s="127"/>
      <c r="E68" s="128" t="s">
        <v>127</v>
      </c>
      <c r="F68" s="128"/>
      <c r="G68" s="128"/>
      <c r="H68" s="128"/>
      <c r="I68" s="128"/>
      <c r="J68" s="127"/>
      <c r="K68" s="128" t="s">
        <v>128</v>
      </c>
      <c r="L68" s="128"/>
      <c r="M68" s="128"/>
      <c r="N68" s="128"/>
      <c r="O68" s="128"/>
      <c r="P68" s="128"/>
      <c r="Q68" s="128"/>
      <c r="R68" s="128"/>
      <c r="S68" s="128"/>
      <c r="T68" s="128"/>
      <c r="U68" s="128"/>
      <c r="V68" s="128"/>
      <c r="W68" s="128"/>
      <c r="X68" s="128"/>
      <c r="Y68" s="128"/>
      <c r="Z68" s="128"/>
      <c r="AA68" s="128"/>
      <c r="AB68" s="128"/>
      <c r="AC68" s="128"/>
      <c r="AD68" s="128"/>
      <c r="AE68" s="128"/>
      <c r="AF68" s="128"/>
      <c r="AG68" s="129">
        <f>'SO 1.1.3 - VRN -Osvětlení'!J32</f>
        <v>0</v>
      </c>
      <c r="AH68" s="127"/>
      <c r="AI68" s="127"/>
      <c r="AJ68" s="127"/>
      <c r="AK68" s="127"/>
      <c r="AL68" s="127"/>
      <c r="AM68" s="127"/>
      <c r="AN68" s="129">
        <f>SUM(AG68,AT68)</f>
        <v>0</v>
      </c>
      <c r="AO68" s="127"/>
      <c r="AP68" s="127"/>
      <c r="AQ68" s="130" t="s">
        <v>92</v>
      </c>
      <c r="AR68" s="67"/>
      <c r="AS68" s="137">
        <v>0</v>
      </c>
      <c r="AT68" s="138">
        <f>ROUND(SUM(AV68:AW68),2)</f>
        <v>0</v>
      </c>
      <c r="AU68" s="139">
        <f>'SO 1.1.3 - VRN -Osvětlení'!P86</f>
        <v>0</v>
      </c>
      <c r="AV68" s="138">
        <f>'SO 1.1.3 - VRN -Osvětlení'!J35</f>
        <v>0</v>
      </c>
      <c r="AW68" s="138">
        <f>'SO 1.1.3 - VRN -Osvětlení'!J36</f>
        <v>0</v>
      </c>
      <c r="AX68" s="138">
        <f>'SO 1.1.3 - VRN -Osvětlení'!J37</f>
        <v>0</v>
      </c>
      <c r="AY68" s="138">
        <f>'SO 1.1.3 - VRN -Osvětlení'!J38</f>
        <v>0</v>
      </c>
      <c r="AZ68" s="138">
        <f>'SO 1.1.3 - VRN -Osvětlení'!F35</f>
        <v>0</v>
      </c>
      <c r="BA68" s="138">
        <f>'SO 1.1.3 - VRN -Osvětlení'!F36</f>
        <v>0</v>
      </c>
      <c r="BB68" s="138">
        <f>'SO 1.1.3 - VRN -Osvětlení'!F37</f>
        <v>0</v>
      </c>
      <c r="BC68" s="138">
        <f>'SO 1.1.3 - VRN -Osvětlení'!F38</f>
        <v>0</v>
      </c>
      <c r="BD68" s="140">
        <f>'SO 1.1.3 - VRN -Osvětlení'!F39</f>
        <v>0</v>
      </c>
      <c r="BE68" s="4"/>
      <c r="BT68" s="135" t="s">
        <v>88</v>
      </c>
      <c r="BV68" s="135" t="s">
        <v>81</v>
      </c>
      <c r="BW68" s="135" t="s">
        <v>129</v>
      </c>
      <c r="BX68" s="135" t="s">
        <v>124</v>
      </c>
      <c r="CL68" s="135" t="s">
        <v>35</v>
      </c>
    </row>
    <row r="69" s="2" customFormat="1" ht="30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6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46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</row>
  </sheetData>
  <sheetProtection sheet="1" formatColumns="0" formatRows="0" objects="1" scenarios="1" spinCount="100000" saltValue="lxWMyneS054pCh2nHkzY7iTU7Di9vxQeNCI24BrxcWKwjvEyxat7dIyvXFhOS0P1y5qVf86OaaLvJCPcY7LzzQ==" hashValue="ZygDKIWUaas9k/eVykZ8mpMpIYM3OsJWypGoQMcVpiVuRz0e7B5Bvs56U2WCztITivBK4Uq5TJhief1opx+R0w==" algorithmName="SHA-512" password="CC35"/>
  <mergeCells count="9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D62:H62"/>
    <mergeCell ref="D55:H55"/>
    <mergeCell ref="E56:I56"/>
    <mergeCell ref="E57:I57"/>
    <mergeCell ref="E58:I58"/>
    <mergeCell ref="E59:I59"/>
    <mergeCell ref="E60:I60"/>
    <mergeCell ref="E61:I61"/>
    <mergeCell ref="E63:I63"/>
    <mergeCell ref="F64:J64"/>
    <mergeCell ref="F65:J65"/>
    <mergeCell ref="D66:H66"/>
    <mergeCell ref="E67:I67"/>
    <mergeCell ref="E68:I68"/>
    <mergeCell ref="AG64:AM64"/>
    <mergeCell ref="AG63:AM63"/>
    <mergeCell ref="AG65:AM65"/>
    <mergeCell ref="AG66:AM66"/>
    <mergeCell ref="AG67:AM67"/>
    <mergeCell ref="AG68:AM68"/>
    <mergeCell ref="C52:G52"/>
    <mergeCell ref="I52:AF52"/>
    <mergeCell ref="J55:AF55"/>
    <mergeCell ref="K56:AF56"/>
    <mergeCell ref="K57:AF57"/>
    <mergeCell ref="K58:AF58"/>
    <mergeCell ref="K59:AF59"/>
    <mergeCell ref="K60:AF60"/>
    <mergeCell ref="K61:AF61"/>
    <mergeCell ref="J62:AF62"/>
    <mergeCell ref="K63:AF63"/>
    <mergeCell ref="L64:AF64"/>
    <mergeCell ref="L65:AF65"/>
    <mergeCell ref="J66:AF66"/>
    <mergeCell ref="K67:AF67"/>
    <mergeCell ref="K68:AF68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</mergeCells>
  <hyperlinks>
    <hyperlink ref="A56" location="'Č1 - km 6,541 (ZV3) - km ...'!C2" display="/"/>
    <hyperlink ref="A57" location="'Č2 - nástupiště Bystřany'!C2" display="/"/>
    <hyperlink ref="A58" location="'Č3 - KV3 - ZV1'!C2" display="/"/>
    <hyperlink ref="A59" location="'Č4 - nástupiště Prosetice'!C2" display="/"/>
    <hyperlink ref="A60" location="'Č5 - km 6,403 (ZV1) - km ...'!C2" display="/"/>
    <hyperlink ref="A61" location="'Č6 - NEOCEŇOVAT - materiá...'!C2" display="/"/>
    <hyperlink ref="A64" location="'SO 1.1.1 - elektroinstalace'!C2" display="/"/>
    <hyperlink ref="A65" location="'SO 1.1.2 - zemní práce'!C2" display="/"/>
    <hyperlink ref="A67" location="'Č1 - VRN - TK Teplice zám...'!C2" display="/"/>
    <hyperlink ref="A68" location="'SO 1.1.3 - VRN -Osvětlen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130</v>
      </c>
      <c r="I4" s="141"/>
      <c r="L4" s="21"/>
      <c r="M4" s="146" t="s">
        <v>10</v>
      </c>
      <c r="AT4" s="18" t="s">
        <v>40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Oprava trati v úseku Teplice, zámecká zahrada - Úpořiny</v>
      </c>
      <c r="F7" s="147"/>
      <c r="G7" s="147"/>
      <c r="H7" s="147"/>
      <c r="I7" s="141"/>
      <c r="L7" s="21"/>
    </row>
    <row r="8" s="1" customFormat="1" ht="12" customHeight="1">
      <c r="B8" s="21"/>
      <c r="D8" s="147" t="s">
        <v>131</v>
      </c>
      <c r="I8" s="141"/>
      <c r="L8" s="21"/>
    </row>
    <row r="9" s="2" customFormat="1" ht="16.5" customHeight="1">
      <c r="A9" s="40"/>
      <c r="B9" s="46"/>
      <c r="C9" s="40"/>
      <c r="D9" s="40"/>
      <c r="E9" s="148" t="s">
        <v>931</v>
      </c>
      <c r="F9" s="40"/>
      <c r="G9" s="40"/>
      <c r="H9" s="40"/>
      <c r="I9" s="149"/>
      <c r="J9" s="40"/>
      <c r="K9" s="40"/>
      <c r="L9" s="15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7" t="s">
        <v>133</v>
      </c>
      <c r="E10" s="40"/>
      <c r="F10" s="40"/>
      <c r="G10" s="40"/>
      <c r="H10" s="40"/>
      <c r="I10" s="149"/>
      <c r="J10" s="40"/>
      <c r="K10" s="40"/>
      <c r="L10" s="15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1" t="s">
        <v>932</v>
      </c>
      <c r="F11" s="40"/>
      <c r="G11" s="40"/>
      <c r="H11" s="40"/>
      <c r="I11" s="149"/>
      <c r="J11" s="40"/>
      <c r="K11" s="40"/>
      <c r="L11" s="15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9"/>
      <c r="J12" s="40"/>
      <c r="K12" s="40"/>
      <c r="L12" s="15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7" t="s">
        <v>18</v>
      </c>
      <c r="E13" s="40"/>
      <c r="F13" s="135" t="s">
        <v>35</v>
      </c>
      <c r="G13" s="40"/>
      <c r="H13" s="40"/>
      <c r="I13" s="152" t="s">
        <v>20</v>
      </c>
      <c r="J13" s="135" t="s">
        <v>35</v>
      </c>
      <c r="K13" s="40"/>
      <c r="L13" s="15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7" t="s">
        <v>22</v>
      </c>
      <c r="E14" s="40"/>
      <c r="F14" s="135" t="s">
        <v>23</v>
      </c>
      <c r="G14" s="40"/>
      <c r="H14" s="40"/>
      <c r="I14" s="152" t="s">
        <v>24</v>
      </c>
      <c r="J14" s="153" t="str">
        <f>'Rekapitulace stavby'!AN8</f>
        <v>18. 2. 2019</v>
      </c>
      <c r="K14" s="40"/>
      <c r="L14" s="15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9"/>
      <c r="J15" s="40"/>
      <c r="K15" s="40"/>
      <c r="L15" s="15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30</v>
      </c>
      <c r="E16" s="40"/>
      <c r="F16" s="40"/>
      <c r="G16" s="40"/>
      <c r="H16" s="40"/>
      <c r="I16" s="152" t="s">
        <v>31</v>
      </c>
      <c r="J16" s="135" t="s">
        <v>32</v>
      </c>
      <c r="K16" s="40"/>
      <c r="L16" s="1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2" t="s">
        <v>34</v>
      </c>
      <c r="J17" s="135" t="s">
        <v>35</v>
      </c>
      <c r="K17" s="40"/>
      <c r="L17" s="15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9"/>
      <c r="J18" s="40"/>
      <c r="K18" s="40"/>
      <c r="L18" s="15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7" t="s">
        <v>36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15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2" t="s">
        <v>34</v>
      </c>
      <c r="J20" s="34" t="str">
        <f>'Rekapitulace stavby'!AN14</f>
        <v>Vyplň údaj</v>
      </c>
      <c r="K20" s="40"/>
      <c r="L20" s="15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9"/>
      <c r="J21" s="40"/>
      <c r="K21" s="40"/>
      <c r="L21" s="15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7" t="s">
        <v>38</v>
      </c>
      <c r="E22" s="40"/>
      <c r="F22" s="40"/>
      <c r="G22" s="40"/>
      <c r="H22" s="40"/>
      <c r="I22" s="152" t="s">
        <v>31</v>
      </c>
      <c r="J22" s="135" t="str">
        <f>IF('Rekapitulace stavby'!AN16="","",'Rekapitulace stavby'!AN16)</f>
        <v/>
      </c>
      <c r="K22" s="40"/>
      <c r="L22" s="15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2" t="s">
        <v>34</v>
      </c>
      <c r="J23" s="135" t="str">
        <f>IF('Rekapitulace stavby'!AN17="","",'Rekapitulace stavby'!AN17)</f>
        <v/>
      </c>
      <c r="K23" s="40"/>
      <c r="L23" s="15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9"/>
      <c r="J24" s="40"/>
      <c r="K24" s="40"/>
      <c r="L24" s="15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7" t="s">
        <v>41</v>
      </c>
      <c r="E25" s="40"/>
      <c r="F25" s="40"/>
      <c r="G25" s="40"/>
      <c r="H25" s="40"/>
      <c r="I25" s="152" t="s">
        <v>31</v>
      </c>
      <c r="J25" s="135" t="s">
        <v>35</v>
      </c>
      <c r="K25" s="40"/>
      <c r="L25" s="15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42</v>
      </c>
      <c r="F26" s="40"/>
      <c r="G26" s="40"/>
      <c r="H26" s="40"/>
      <c r="I26" s="152" t="s">
        <v>34</v>
      </c>
      <c r="J26" s="135" t="s">
        <v>35</v>
      </c>
      <c r="K26" s="40"/>
      <c r="L26" s="15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9"/>
      <c r="J27" s="40"/>
      <c r="K27" s="40"/>
      <c r="L27" s="15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7" t="s">
        <v>43</v>
      </c>
      <c r="E28" s="40"/>
      <c r="F28" s="40"/>
      <c r="G28" s="40"/>
      <c r="H28" s="40"/>
      <c r="I28" s="149"/>
      <c r="J28" s="40"/>
      <c r="K28" s="40"/>
      <c r="L28" s="15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51" customHeight="1">
      <c r="A29" s="154"/>
      <c r="B29" s="155"/>
      <c r="C29" s="154"/>
      <c r="D29" s="154"/>
      <c r="E29" s="156" t="s">
        <v>44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9"/>
      <c r="J30" s="40"/>
      <c r="K30" s="40"/>
      <c r="L30" s="15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9"/>
      <c r="E31" s="159"/>
      <c r="F31" s="159"/>
      <c r="G31" s="159"/>
      <c r="H31" s="159"/>
      <c r="I31" s="160"/>
      <c r="J31" s="159"/>
      <c r="K31" s="159"/>
      <c r="L31" s="15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45</v>
      </c>
      <c r="E32" s="40"/>
      <c r="F32" s="40"/>
      <c r="G32" s="40"/>
      <c r="H32" s="40"/>
      <c r="I32" s="149"/>
      <c r="J32" s="162">
        <f>ROUND(J86, 2)</f>
        <v>0</v>
      </c>
      <c r="K32" s="40"/>
      <c r="L32" s="15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9"/>
      <c r="E33" s="159"/>
      <c r="F33" s="159"/>
      <c r="G33" s="159"/>
      <c r="H33" s="159"/>
      <c r="I33" s="160"/>
      <c r="J33" s="159"/>
      <c r="K33" s="159"/>
      <c r="L33" s="15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47</v>
      </c>
      <c r="G34" s="40"/>
      <c r="H34" s="40"/>
      <c r="I34" s="164" t="s">
        <v>46</v>
      </c>
      <c r="J34" s="163" t="s">
        <v>48</v>
      </c>
      <c r="K34" s="40"/>
      <c r="L34" s="15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47" t="s">
        <v>50</v>
      </c>
      <c r="F35" s="166">
        <f>ROUND((SUM(BE86:BE109)),  2)</f>
        <v>0</v>
      </c>
      <c r="G35" s="40"/>
      <c r="H35" s="40"/>
      <c r="I35" s="167">
        <v>0.20999999999999999</v>
      </c>
      <c r="J35" s="166">
        <f>ROUND(((SUM(BE86:BE109))*I35),  2)</f>
        <v>0</v>
      </c>
      <c r="K35" s="40"/>
      <c r="L35" s="15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7" t="s">
        <v>51</v>
      </c>
      <c r="F36" s="166">
        <f>ROUND((SUM(BF86:BF109)),  2)</f>
        <v>0</v>
      </c>
      <c r="G36" s="40"/>
      <c r="H36" s="40"/>
      <c r="I36" s="167">
        <v>0.14999999999999999</v>
      </c>
      <c r="J36" s="166">
        <f>ROUND(((SUM(BF86:BF109))*I36),  2)</f>
        <v>0</v>
      </c>
      <c r="K36" s="40"/>
      <c r="L36" s="15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49</v>
      </c>
      <c r="E37" s="147" t="s">
        <v>52</v>
      </c>
      <c r="F37" s="166">
        <f>ROUND((SUM(BG86:BG109)),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15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53</v>
      </c>
      <c r="F38" s="166">
        <f>ROUND((SUM(BH86:BH109)),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15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54</v>
      </c>
      <c r="F39" s="166">
        <f>ROUND((SUM(BI86:BI109)),  2)</f>
        <v>0</v>
      </c>
      <c r="G39" s="40"/>
      <c r="H39" s="40"/>
      <c r="I39" s="167">
        <v>0</v>
      </c>
      <c r="J39" s="166">
        <f>0</f>
        <v>0</v>
      </c>
      <c r="K39" s="40"/>
      <c r="L39" s="15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9"/>
      <c r="J40" s="40"/>
      <c r="K40" s="40"/>
      <c r="L40" s="15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3"/>
      <c r="J41" s="174">
        <f>SUM(J32:J39)</f>
        <v>0</v>
      </c>
      <c r="K41" s="175"/>
      <c r="L41" s="15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6"/>
      <c r="C42" s="177"/>
      <c r="D42" s="177"/>
      <c r="E42" s="177"/>
      <c r="F42" s="177"/>
      <c r="G42" s="177"/>
      <c r="H42" s="177"/>
      <c r="I42" s="178"/>
      <c r="J42" s="177"/>
      <c r="K42" s="177"/>
      <c r="L42" s="15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9"/>
      <c r="C46" s="180"/>
      <c r="D46" s="180"/>
      <c r="E46" s="180"/>
      <c r="F46" s="180"/>
      <c r="G46" s="180"/>
      <c r="H46" s="180"/>
      <c r="I46" s="181"/>
      <c r="J46" s="180"/>
      <c r="K46" s="180"/>
      <c r="L46" s="15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149"/>
      <c r="J47" s="42"/>
      <c r="K47" s="42"/>
      <c r="L47" s="15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9"/>
      <c r="J48" s="42"/>
      <c r="K48" s="42"/>
      <c r="L48" s="15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9"/>
      <c r="J49" s="42"/>
      <c r="K49" s="42"/>
      <c r="L49" s="15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2" t="str">
        <f>E7</f>
        <v>Oprava trati v úseku Teplice, zámecká zahrada - Úpořiny</v>
      </c>
      <c r="F50" s="33"/>
      <c r="G50" s="33"/>
      <c r="H50" s="33"/>
      <c r="I50" s="149"/>
      <c r="J50" s="42"/>
      <c r="K50" s="42"/>
      <c r="L50" s="15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141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2" t="s">
        <v>931</v>
      </c>
      <c r="F52" s="42"/>
      <c r="G52" s="42"/>
      <c r="H52" s="42"/>
      <c r="I52" s="149"/>
      <c r="J52" s="42"/>
      <c r="K52" s="42"/>
      <c r="L52" s="15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133</v>
      </c>
      <c r="D53" s="42"/>
      <c r="E53" s="42"/>
      <c r="F53" s="42"/>
      <c r="G53" s="42"/>
      <c r="H53" s="42"/>
      <c r="I53" s="149"/>
      <c r="J53" s="42"/>
      <c r="K53" s="42"/>
      <c r="L53" s="15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Č1 - VRN - TK Teplice zám. zah. - Úpořiny</v>
      </c>
      <c r="F54" s="42"/>
      <c r="G54" s="42"/>
      <c r="H54" s="42"/>
      <c r="I54" s="149"/>
      <c r="J54" s="42"/>
      <c r="K54" s="42"/>
      <c r="L54" s="15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9"/>
      <c r="J55" s="42"/>
      <c r="K55" s="42"/>
      <c r="L55" s="15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TK Řetenice - Úpořiny</v>
      </c>
      <c r="G56" s="42"/>
      <c r="H56" s="42"/>
      <c r="I56" s="152" t="s">
        <v>24</v>
      </c>
      <c r="J56" s="74" t="str">
        <f>IF(J14="","",J14)</f>
        <v>18. 2. 2019</v>
      </c>
      <c r="K56" s="42"/>
      <c r="L56" s="15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9"/>
      <c r="J57" s="42"/>
      <c r="K57" s="42"/>
      <c r="L57" s="15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SŽDC s.o. OŘ UNL, ST Most</v>
      </c>
      <c r="G58" s="42"/>
      <c r="H58" s="42"/>
      <c r="I58" s="152" t="s">
        <v>38</v>
      </c>
      <c r="J58" s="38" t="str">
        <f>E23</f>
        <v xml:space="preserve"> </v>
      </c>
      <c r="K58" s="42"/>
      <c r="L58" s="15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2" t="s">
        <v>41</v>
      </c>
      <c r="J59" s="38" t="str">
        <f>E26</f>
        <v>Ing. Střítezský Petr</v>
      </c>
      <c r="K59" s="42"/>
      <c r="L59" s="15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9"/>
      <c r="J60" s="42"/>
      <c r="K60" s="42"/>
      <c r="L60" s="15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3" t="s">
        <v>136</v>
      </c>
      <c r="D61" s="184"/>
      <c r="E61" s="184"/>
      <c r="F61" s="184"/>
      <c r="G61" s="184"/>
      <c r="H61" s="184"/>
      <c r="I61" s="185"/>
      <c r="J61" s="186" t="s">
        <v>137</v>
      </c>
      <c r="K61" s="184"/>
      <c r="L61" s="15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9"/>
      <c r="J62" s="42"/>
      <c r="K62" s="42"/>
      <c r="L62" s="15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7" t="s">
        <v>77</v>
      </c>
      <c r="D63" s="42"/>
      <c r="E63" s="42"/>
      <c r="F63" s="42"/>
      <c r="G63" s="42"/>
      <c r="H63" s="42"/>
      <c r="I63" s="149"/>
      <c r="J63" s="104">
        <f>J86</f>
        <v>0</v>
      </c>
      <c r="K63" s="42"/>
      <c r="L63" s="15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88"/>
      <c r="C64" s="189"/>
      <c r="D64" s="190" t="s">
        <v>933</v>
      </c>
      <c r="E64" s="191"/>
      <c r="F64" s="191"/>
      <c r="G64" s="191"/>
      <c r="H64" s="191"/>
      <c r="I64" s="192"/>
      <c r="J64" s="193">
        <f>J105</f>
        <v>0</v>
      </c>
      <c r="K64" s="189"/>
      <c r="L64" s="19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49"/>
      <c r="J65" s="42"/>
      <c r="K65" s="42"/>
      <c r="L65" s="15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78"/>
      <c r="J66" s="62"/>
      <c r="K66" s="62"/>
      <c r="L66" s="15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81"/>
      <c r="J70" s="64"/>
      <c r="K70" s="64"/>
      <c r="L70" s="15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142</v>
      </c>
      <c r="D71" s="42"/>
      <c r="E71" s="42"/>
      <c r="F71" s="42"/>
      <c r="G71" s="42"/>
      <c r="H71" s="42"/>
      <c r="I71" s="149"/>
      <c r="J71" s="42"/>
      <c r="K71" s="42"/>
      <c r="L71" s="15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49"/>
      <c r="J72" s="42"/>
      <c r="K72" s="42"/>
      <c r="L72" s="15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149"/>
      <c r="J73" s="42"/>
      <c r="K73" s="42"/>
      <c r="L73" s="15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82" t="str">
        <f>E7</f>
        <v>Oprava trati v úseku Teplice, zámecká zahrada - Úpořiny</v>
      </c>
      <c r="F74" s="33"/>
      <c r="G74" s="33"/>
      <c r="H74" s="33"/>
      <c r="I74" s="149"/>
      <c r="J74" s="42"/>
      <c r="K74" s="42"/>
      <c r="L74" s="15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2"/>
      <c r="C75" s="33" t="s">
        <v>131</v>
      </c>
      <c r="D75" s="23"/>
      <c r="E75" s="23"/>
      <c r="F75" s="23"/>
      <c r="G75" s="23"/>
      <c r="H75" s="23"/>
      <c r="I75" s="141"/>
      <c r="J75" s="23"/>
      <c r="K75" s="23"/>
      <c r="L75" s="21"/>
    </row>
    <row r="76" s="2" customFormat="1" ht="16.5" customHeight="1">
      <c r="A76" s="40"/>
      <c r="B76" s="41"/>
      <c r="C76" s="42"/>
      <c r="D76" s="42"/>
      <c r="E76" s="182" t="s">
        <v>931</v>
      </c>
      <c r="F76" s="42"/>
      <c r="G76" s="42"/>
      <c r="H76" s="42"/>
      <c r="I76" s="149"/>
      <c r="J76" s="42"/>
      <c r="K76" s="42"/>
      <c r="L76" s="15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133</v>
      </c>
      <c r="D77" s="42"/>
      <c r="E77" s="42"/>
      <c r="F77" s="42"/>
      <c r="G77" s="42"/>
      <c r="H77" s="42"/>
      <c r="I77" s="149"/>
      <c r="J77" s="42"/>
      <c r="K77" s="42"/>
      <c r="L77" s="15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Č1 - VRN - TK Teplice zám. zah. - Úpořiny</v>
      </c>
      <c r="F78" s="42"/>
      <c r="G78" s="42"/>
      <c r="H78" s="42"/>
      <c r="I78" s="149"/>
      <c r="J78" s="42"/>
      <c r="K78" s="42"/>
      <c r="L78" s="15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9"/>
      <c r="J79" s="42"/>
      <c r="K79" s="42"/>
      <c r="L79" s="15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F14</f>
        <v>TK Řetenice - Úpořiny</v>
      </c>
      <c r="G80" s="42"/>
      <c r="H80" s="42"/>
      <c r="I80" s="152" t="s">
        <v>24</v>
      </c>
      <c r="J80" s="74" t="str">
        <f>IF(J14="","",J14)</f>
        <v>18. 2. 2019</v>
      </c>
      <c r="K80" s="42"/>
      <c r="L80" s="15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9"/>
      <c r="J81" s="42"/>
      <c r="K81" s="42"/>
      <c r="L81" s="15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E17</f>
        <v>SŽDC s.o. OŘ UNL, ST Most</v>
      </c>
      <c r="G82" s="42"/>
      <c r="H82" s="42"/>
      <c r="I82" s="152" t="s">
        <v>38</v>
      </c>
      <c r="J82" s="38" t="str">
        <f>E23</f>
        <v xml:space="preserve"> </v>
      </c>
      <c r="K82" s="42"/>
      <c r="L82" s="15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36</v>
      </c>
      <c r="D83" s="42"/>
      <c r="E83" s="42"/>
      <c r="F83" s="28" t="str">
        <f>IF(E20="","",E20)</f>
        <v>Vyplň údaj</v>
      </c>
      <c r="G83" s="42"/>
      <c r="H83" s="42"/>
      <c r="I83" s="152" t="s">
        <v>41</v>
      </c>
      <c r="J83" s="38" t="str">
        <f>E26</f>
        <v>Ing. Střítezský Petr</v>
      </c>
      <c r="K83" s="42"/>
      <c r="L83" s="15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49"/>
      <c r="J84" s="42"/>
      <c r="K84" s="42"/>
      <c r="L84" s="15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201"/>
      <c r="B85" s="202"/>
      <c r="C85" s="203" t="s">
        <v>143</v>
      </c>
      <c r="D85" s="204" t="s">
        <v>64</v>
      </c>
      <c r="E85" s="204" t="s">
        <v>60</v>
      </c>
      <c r="F85" s="204" t="s">
        <v>61</v>
      </c>
      <c r="G85" s="204" t="s">
        <v>144</v>
      </c>
      <c r="H85" s="204" t="s">
        <v>145</v>
      </c>
      <c r="I85" s="205" t="s">
        <v>146</v>
      </c>
      <c r="J85" s="204" t="s">
        <v>137</v>
      </c>
      <c r="K85" s="206" t="s">
        <v>147</v>
      </c>
      <c r="L85" s="207"/>
      <c r="M85" s="94" t="s">
        <v>35</v>
      </c>
      <c r="N85" s="95" t="s">
        <v>49</v>
      </c>
      <c r="O85" s="95" t="s">
        <v>148</v>
      </c>
      <c r="P85" s="95" t="s">
        <v>149</v>
      </c>
      <c r="Q85" s="95" t="s">
        <v>150</v>
      </c>
      <c r="R85" s="95" t="s">
        <v>151</v>
      </c>
      <c r="S85" s="95" t="s">
        <v>152</v>
      </c>
      <c r="T85" s="96" t="s">
        <v>153</v>
      </c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</row>
    <row r="86" s="2" customFormat="1" ht="22.8" customHeight="1">
      <c r="A86" s="40"/>
      <c r="B86" s="41"/>
      <c r="C86" s="101" t="s">
        <v>154</v>
      </c>
      <c r="D86" s="42"/>
      <c r="E86" s="42"/>
      <c r="F86" s="42"/>
      <c r="G86" s="42"/>
      <c r="H86" s="42"/>
      <c r="I86" s="149"/>
      <c r="J86" s="208">
        <f>BK86</f>
        <v>0</v>
      </c>
      <c r="K86" s="42"/>
      <c r="L86" s="46"/>
      <c r="M86" s="97"/>
      <c r="N86" s="209"/>
      <c r="O86" s="98"/>
      <c r="P86" s="210">
        <f>P87+SUM(P88:P105)</f>
        <v>0</v>
      </c>
      <c r="Q86" s="98"/>
      <c r="R86" s="210">
        <f>R87+SUM(R88:R105)</f>
        <v>0</v>
      </c>
      <c r="S86" s="98"/>
      <c r="T86" s="211">
        <f>T87+SUM(T88:T105)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78</v>
      </c>
      <c r="AU86" s="18" t="s">
        <v>138</v>
      </c>
      <c r="BK86" s="212">
        <f>BK87+SUM(BK88:BK105)</f>
        <v>0</v>
      </c>
    </row>
    <row r="87" s="2" customFormat="1" ht="36" customHeight="1">
      <c r="A87" s="40"/>
      <c r="B87" s="41"/>
      <c r="C87" s="229" t="s">
        <v>86</v>
      </c>
      <c r="D87" s="229" t="s">
        <v>160</v>
      </c>
      <c r="E87" s="230" t="s">
        <v>934</v>
      </c>
      <c r="F87" s="231" t="s">
        <v>935</v>
      </c>
      <c r="G87" s="232" t="s">
        <v>189</v>
      </c>
      <c r="H87" s="233">
        <v>4</v>
      </c>
      <c r="I87" s="234"/>
      <c r="J87" s="235">
        <f>ROUND(I87*H87,2)</f>
        <v>0</v>
      </c>
      <c r="K87" s="231" t="s">
        <v>164</v>
      </c>
      <c r="L87" s="46"/>
      <c r="M87" s="236" t="s">
        <v>35</v>
      </c>
      <c r="N87" s="237" t="s">
        <v>52</v>
      </c>
      <c r="O87" s="86"/>
      <c r="P87" s="238">
        <f>O87*H87</f>
        <v>0</v>
      </c>
      <c r="Q87" s="238">
        <v>0</v>
      </c>
      <c r="R87" s="238">
        <f>Q87*H87</f>
        <v>0</v>
      </c>
      <c r="S87" s="238">
        <v>0</v>
      </c>
      <c r="T87" s="239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40" t="s">
        <v>936</v>
      </c>
      <c r="AT87" s="240" t="s">
        <v>160</v>
      </c>
      <c r="AU87" s="240" t="s">
        <v>79</v>
      </c>
      <c r="AY87" s="18" t="s">
        <v>157</v>
      </c>
      <c r="BE87" s="241">
        <f>IF(N87="základní",J87,0)</f>
        <v>0</v>
      </c>
      <c r="BF87" s="241">
        <f>IF(N87="snížená",J87,0)</f>
        <v>0</v>
      </c>
      <c r="BG87" s="241">
        <f>IF(N87="zákl. přenesená",J87,0)</f>
        <v>0</v>
      </c>
      <c r="BH87" s="241">
        <f>IF(N87="sníž. přenesená",J87,0)</f>
        <v>0</v>
      </c>
      <c r="BI87" s="241">
        <f>IF(N87="nulová",J87,0)</f>
        <v>0</v>
      </c>
      <c r="BJ87" s="18" t="s">
        <v>165</v>
      </c>
      <c r="BK87" s="241">
        <f>ROUND(I87*H87,2)</f>
        <v>0</v>
      </c>
      <c r="BL87" s="18" t="s">
        <v>936</v>
      </c>
      <c r="BM87" s="240" t="s">
        <v>937</v>
      </c>
    </row>
    <row r="88" s="2" customFormat="1">
      <c r="A88" s="40"/>
      <c r="B88" s="41"/>
      <c r="C88" s="42"/>
      <c r="D88" s="242" t="s">
        <v>167</v>
      </c>
      <c r="E88" s="42"/>
      <c r="F88" s="243" t="s">
        <v>938</v>
      </c>
      <c r="G88" s="42"/>
      <c r="H88" s="42"/>
      <c r="I88" s="149"/>
      <c r="J88" s="42"/>
      <c r="K88" s="42"/>
      <c r="L88" s="46"/>
      <c r="M88" s="244"/>
      <c r="N88" s="245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167</v>
      </c>
      <c r="AU88" s="18" t="s">
        <v>79</v>
      </c>
    </row>
    <row r="89" s="2" customFormat="1" ht="60" customHeight="1">
      <c r="A89" s="40"/>
      <c r="B89" s="41"/>
      <c r="C89" s="229" t="s">
        <v>88</v>
      </c>
      <c r="D89" s="229" t="s">
        <v>160</v>
      </c>
      <c r="E89" s="230" t="s">
        <v>939</v>
      </c>
      <c r="F89" s="231" t="s">
        <v>940</v>
      </c>
      <c r="G89" s="232" t="s">
        <v>256</v>
      </c>
      <c r="H89" s="233">
        <v>3.8919999999999999</v>
      </c>
      <c r="I89" s="234"/>
      <c r="J89" s="235">
        <f>ROUND(I89*H89,2)</f>
        <v>0</v>
      </c>
      <c r="K89" s="231" t="s">
        <v>164</v>
      </c>
      <c r="L89" s="46"/>
      <c r="M89" s="236" t="s">
        <v>35</v>
      </c>
      <c r="N89" s="237" t="s">
        <v>52</v>
      </c>
      <c r="O89" s="86"/>
      <c r="P89" s="238">
        <f>O89*H89</f>
        <v>0</v>
      </c>
      <c r="Q89" s="238">
        <v>0</v>
      </c>
      <c r="R89" s="238">
        <f>Q89*H89</f>
        <v>0</v>
      </c>
      <c r="S89" s="238">
        <v>0</v>
      </c>
      <c r="T89" s="239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40" t="s">
        <v>165</v>
      </c>
      <c r="AT89" s="240" t="s">
        <v>160</v>
      </c>
      <c r="AU89" s="240" t="s">
        <v>79</v>
      </c>
      <c r="AY89" s="18" t="s">
        <v>157</v>
      </c>
      <c r="BE89" s="241">
        <f>IF(N89="základní",J89,0)</f>
        <v>0</v>
      </c>
      <c r="BF89" s="241">
        <f>IF(N89="snížená",J89,0)</f>
        <v>0</v>
      </c>
      <c r="BG89" s="241">
        <f>IF(N89="zákl. přenesená",J89,0)</f>
        <v>0</v>
      </c>
      <c r="BH89" s="241">
        <f>IF(N89="sníž. přenesená",J89,0)</f>
        <v>0</v>
      </c>
      <c r="BI89" s="241">
        <f>IF(N89="nulová",J89,0)</f>
        <v>0</v>
      </c>
      <c r="BJ89" s="18" t="s">
        <v>165</v>
      </c>
      <c r="BK89" s="241">
        <f>ROUND(I89*H89,2)</f>
        <v>0</v>
      </c>
      <c r="BL89" s="18" t="s">
        <v>165</v>
      </c>
      <c r="BM89" s="240" t="s">
        <v>941</v>
      </c>
    </row>
    <row r="90" s="2" customFormat="1">
      <c r="A90" s="40"/>
      <c r="B90" s="41"/>
      <c r="C90" s="42"/>
      <c r="D90" s="242" t="s">
        <v>167</v>
      </c>
      <c r="E90" s="42"/>
      <c r="F90" s="243" t="s">
        <v>942</v>
      </c>
      <c r="G90" s="42"/>
      <c r="H90" s="42"/>
      <c r="I90" s="149"/>
      <c r="J90" s="42"/>
      <c r="K90" s="42"/>
      <c r="L90" s="46"/>
      <c r="M90" s="244"/>
      <c r="N90" s="24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8" t="s">
        <v>167</v>
      </c>
      <c r="AU90" s="18" t="s">
        <v>79</v>
      </c>
    </row>
    <row r="91" s="14" customFormat="1">
      <c r="A91" s="14"/>
      <c r="B91" s="256"/>
      <c r="C91" s="257"/>
      <c r="D91" s="242" t="s">
        <v>169</v>
      </c>
      <c r="E91" s="258" t="s">
        <v>35</v>
      </c>
      <c r="F91" s="259" t="s">
        <v>943</v>
      </c>
      <c r="G91" s="257"/>
      <c r="H91" s="260">
        <v>3.8919999999999999</v>
      </c>
      <c r="I91" s="261"/>
      <c r="J91" s="257"/>
      <c r="K91" s="257"/>
      <c r="L91" s="262"/>
      <c r="M91" s="263"/>
      <c r="N91" s="264"/>
      <c r="O91" s="264"/>
      <c r="P91" s="264"/>
      <c r="Q91" s="264"/>
      <c r="R91" s="264"/>
      <c r="S91" s="264"/>
      <c r="T91" s="26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66" t="s">
        <v>169</v>
      </c>
      <c r="AU91" s="266" t="s">
        <v>79</v>
      </c>
      <c r="AV91" s="14" t="s">
        <v>88</v>
      </c>
      <c r="AW91" s="14" t="s">
        <v>40</v>
      </c>
      <c r="AX91" s="14" t="s">
        <v>86</v>
      </c>
      <c r="AY91" s="266" t="s">
        <v>157</v>
      </c>
    </row>
    <row r="92" s="2" customFormat="1" ht="36" customHeight="1">
      <c r="A92" s="40"/>
      <c r="B92" s="41"/>
      <c r="C92" s="229" t="s">
        <v>117</v>
      </c>
      <c r="D92" s="229" t="s">
        <v>160</v>
      </c>
      <c r="E92" s="230" t="s">
        <v>944</v>
      </c>
      <c r="F92" s="231" t="s">
        <v>945</v>
      </c>
      <c r="G92" s="232" t="s">
        <v>946</v>
      </c>
      <c r="H92" s="299"/>
      <c r="I92" s="234"/>
      <c r="J92" s="235">
        <f>ROUND(I92*H92,2)</f>
        <v>0</v>
      </c>
      <c r="K92" s="231" t="s">
        <v>164</v>
      </c>
      <c r="L92" s="46"/>
      <c r="M92" s="236" t="s">
        <v>35</v>
      </c>
      <c r="N92" s="237" t="s">
        <v>52</v>
      </c>
      <c r="O92" s="86"/>
      <c r="P92" s="238">
        <f>O92*H92</f>
        <v>0</v>
      </c>
      <c r="Q92" s="238">
        <v>0</v>
      </c>
      <c r="R92" s="238">
        <f>Q92*H92</f>
        <v>0</v>
      </c>
      <c r="S92" s="238">
        <v>0</v>
      </c>
      <c r="T92" s="239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40" t="s">
        <v>347</v>
      </c>
      <c r="AT92" s="240" t="s">
        <v>160</v>
      </c>
      <c r="AU92" s="240" t="s">
        <v>79</v>
      </c>
      <c r="AY92" s="18" t="s">
        <v>157</v>
      </c>
      <c r="BE92" s="241">
        <f>IF(N92="základní",J92,0)</f>
        <v>0</v>
      </c>
      <c r="BF92" s="241">
        <f>IF(N92="snížená",J92,0)</f>
        <v>0</v>
      </c>
      <c r="BG92" s="241">
        <f>IF(N92="zákl. přenesená",J92,0)</f>
        <v>0</v>
      </c>
      <c r="BH92" s="241">
        <f>IF(N92="sníž. přenesená",J92,0)</f>
        <v>0</v>
      </c>
      <c r="BI92" s="241">
        <f>IF(N92="nulová",J92,0)</f>
        <v>0</v>
      </c>
      <c r="BJ92" s="18" t="s">
        <v>165</v>
      </c>
      <c r="BK92" s="241">
        <f>ROUND(I92*H92,2)</f>
        <v>0</v>
      </c>
      <c r="BL92" s="18" t="s">
        <v>347</v>
      </c>
      <c r="BM92" s="240" t="s">
        <v>947</v>
      </c>
    </row>
    <row r="93" s="2" customFormat="1" ht="36" customHeight="1">
      <c r="A93" s="40"/>
      <c r="B93" s="41"/>
      <c r="C93" s="229" t="s">
        <v>165</v>
      </c>
      <c r="D93" s="229" t="s">
        <v>160</v>
      </c>
      <c r="E93" s="230" t="s">
        <v>948</v>
      </c>
      <c r="F93" s="231" t="s">
        <v>949</v>
      </c>
      <c r="G93" s="232" t="s">
        <v>946</v>
      </c>
      <c r="H93" s="299"/>
      <c r="I93" s="234"/>
      <c r="J93" s="235">
        <f>ROUND(I93*H93,2)</f>
        <v>0</v>
      </c>
      <c r="K93" s="231" t="s">
        <v>164</v>
      </c>
      <c r="L93" s="46"/>
      <c r="M93" s="236" t="s">
        <v>35</v>
      </c>
      <c r="N93" s="237" t="s">
        <v>52</v>
      </c>
      <c r="O93" s="86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9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0" t="s">
        <v>347</v>
      </c>
      <c r="AT93" s="240" t="s">
        <v>160</v>
      </c>
      <c r="AU93" s="240" t="s">
        <v>79</v>
      </c>
      <c r="AY93" s="18" t="s">
        <v>157</v>
      </c>
      <c r="BE93" s="241">
        <f>IF(N93="základní",J93,0)</f>
        <v>0</v>
      </c>
      <c r="BF93" s="241">
        <f>IF(N93="snížená",J93,0)</f>
        <v>0</v>
      </c>
      <c r="BG93" s="241">
        <f>IF(N93="zákl. přenesená",J93,0)</f>
        <v>0</v>
      </c>
      <c r="BH93" s="241">
        <f>IF(N93="sníž. přenesená",J93,0)</f>
        <v>0</v>
      </c>
      <c r="BI93" s="241">
        <f>IF(N93="nulová",J93,0)</f>
        <v>0</v>
      </c>
      <c r="BJ93" s="18" t="s">
        <v>165</v>
      </c>
      <c r="BK93" s="241">
        <f>ROUND(I93*H93,2)</f>
        <v>0</v>
      </c>
      <c r="BL93" s="18" t="s">
        <v>347</v>
      </c>
      <c r="BM93" s="240" t="s">
        <v>950</v>
      </c>
    </row>
    <row r="94" s="2" customFormat="1">
      <c r="A94" s="40"/>
      <c r="B94" s="41"/>
      <c r="C94" s="42"/>
      <c r="D94" s="242" t="s">
        <v>167</v>
      </c>
      <c r="E94" s="42"/>
      <c r="F94" s="243" t="s">
        <v>951</v>
      </c>
      <c r="G94" s="42"/>
      <c r="H94" s="42"/>
      <c r="I94" s="149"/>
      <c r="J94" s="42"/>
      <c r="K94" s="42"/>
      <c r="L94" s="46"/>
      <c r="M94" s="244"/>
      <c r="N94" s="24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167</v>
      </c>
      <c r="AU94" s="18" t="s">
        <v>79</v>
      </c>
    </row>
    <row r="95" s="2" customFormat="1" ht="24" customHeight="1">
      <c r="A95" s="40"/>
      <c r="B95" s="41"/>
      <c r="C95" s="229" t="s">
        <v>158</v>
      </c>
      <c r="D95" s="229" t="s">
        <v>160</v>
      </c>
      <c r="E95" s="230" t="s">
        <v>952</v>
      </c>
      <c r="F95" s="231" t="s">
        <v>953</v>
      </c>
      <c r="G95" s="232" t="s">
        <v>946</v>
      </c>
      <c r="H95" s="299"/>
      <c r="I95" s="234"/>
      <c r="J95" s="235">
        <f>ROUND(I95*H95,2)</f>
        <v>0</v>
      </c>
      <c r="K95" s="231" t="s">
        <v>164</v>
      </c>
      <c r="L95" s="46"/>
      <c r="M95" s="236" t="s">
        <v>35</v>
      </c>
      <c r="N95" s="237" t="s">
        <v>52</v>
      </c>
      <c r="O95" s="86"/>
      <c r="P95" s="238">
        <f>O95*H95</f>
        <v>0</v>
      </c>
      <c r="Q95" s="238">
        <v>0</v>
      </c>
      <c r="R95" s="238">
        <f>Q95*H95</f>
        <v>0</v>
      </c>
      <c r="S95" s="238">
        <v>0</v>
      </c>
      <c r="T95" s="239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0" t="s">
        <v>165</v>
      </c>
      <c r="AT95" s="240" t="s">
        <v>160</v>
      </c>
      <c r="AU95" s="240" t="s">
        <v>79</v>
      </c>
      <c r="AY95" s="18" t="s">
        <v>157</v>
      </c>
      <c r="BE95" s="241">
        <f>IF(N95="základní",J95,0)</f>
        <v>0</v>
      </c>
      <c r="BF95" s="241">
        <f>IF(N95="snížená",J95,0)</f>
        <v>0</v>
      </c>
      <c r="BG95" s="241">
        <f>IF(N95="zákl. přenesená",J95,0)</f>
        <v>0</v>
      </c>
      <c r="BH95" s="241">
        <f>IF(N95="sníž. přenesená",J95,0)</f>
        <v>0</v>
      </c>
      <c r="BI95" s="241">
        <f>IF(N95="nulová",J95,0)</f>
        <v>0</v>
      </c>
      <c r="BJ95" s="18" t="s">
        <v>165</v>
      </c>
      <c r="BK95" s="241">
        <f>ROUND(I95*H95,2)</f>
        <v>0</v>
      </c>
      <c r="BL95" s="18" t="s">
        <v>165</v>
      </c>
      <c r="BM95" s="240" t="s">
        <v>954</v>
      </c>
    </row>
    <row r="96" s="2" customFormat="1" ht="24" customHeight="1">
      <c r="A96" s="40"/>
      <c r="B96" s="41"/>
      <c r="C96" s="229" t="s">
        <v>219</v>
      </c>
      <c r="D96" s="229" t="s">
        <v>160</v>
      </c>
      <c r="E96" s="230" t="s">
        <v>955</v>
      </c>
      <c r="F96" s="231" t="s">
        <v>956</v>
      </c>
      <c r="G96" s="232" t="s">
        <v>946</v>
      </c>
      <c r="H96" s="299"/>
      <c r="I96" s="234"/>
      <c r="J96" s="235">
        <f>ROUND(I96*H96,2)</f>
        <v>0</v>
      </c>
      <c r="K96" s="231" t="s">
        <v>164</v>
      </c>
      <c r="L96" s="46"/>
      <c r="M96" s="236" t="s">
        <v>35</v>
      </c>
      <c r="N96" s="237" t="s">
        <v>52</v>
      </c>
      <c r="O96" s="86"/>
      <c r="P96" s="238">
        <f>O96*H96</f>
        <v>0</v>
      </c>
      <c r="Q96" s="238">
        <v>0</v>
      </c>
      <c r="R96" s="238">
        <f>Q96*H96</f>
        <v>0</v>
      </c>
      <c r="S96" s="238">
        <v>0</v>
      </c>
      <c r="T96" s="239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0" t="s">
        <v>347</v>
      </c>
      <c r="AT96" s="240" t="s">
        <v>160</v>
      </c>
      <c r="AU96" s="240" t="s">
        <v>79</v>
      </c>
      <c r="AY96" s="18" t="s">
        <v>157</v>
      </c>
      <c r="BE96" s="241">
        <f>IF(N96="základní",J96,0)</f>
        <v>0</v>
      </c>
      <c r="BF96" s="241">
        <f>IF(N96="snížená",J96,0)</f>
        <v>0</v>
      </c>
      <c r="BG96" s="241">
        <f>IF(N96="zákl. přenesená",J96,0)</f>
        <v>0</v>
      </c>
      <c r="BH96" s="241">
        <f>IF(N96="sníž. přenesená",J96,0)</f>
        <v>0</v>
      </c>
      <c r="BI96" s="241">
        <f>IF(N96="nulová",J96,0)</f>
        <v>0</v>
      </c>
      <c r="BJ96" s="18" t="s">
        <v>165</v>
      </c>
      <c r="BK96" s="241">
        <f>ROUND(I96*H96,2)</f>
        <v>0</v>
      </c>
      <c r="BL96" s="18" t="s">
        <v>347</v>
      </c>
      <c r="BM96" s="240" t="s">
        <v>957</v>
      </c>
    </row>
    <row r="97" s="2" customFormat="1" ht="48" customHeight="1">
      <c r="A97" s="40"/>
      <c r="B97" s="41"/>
      <c r="C97" s="229" t="s">
        <v>224</v>
      </c>
      <c r="D97" s="229" t="s">
        <v>160</v>
      </c>
      <c r="E97" s="230" t="s">
        <v>958</v>
      </c>
      <c r="F97" s="231" t="s">
        <v>959</v>
      </c>
      <c r="G97" s="232" t="s">
        <v>208</v>
      </c>
      <c r="H97" s="233">
        <v>7784</v>
      </c>
      <c r="I97" s="234"/>
      <c r="J97" s="235">
        <f>ROUND(I97*H97,2)</f>
        <v>0</v>
      </c>
      <c r="K97" s="231" t="s">
        <v>164</v>
      </c>
      <c r="L97" s="46"/>
      <c r="M97" s="236" t="s">
        <v>35</v>
      </c>
      <c r="N97" s="237" t="s">
        <v>52</v>
      </c>
      <c r="O97" s="86"/>
      <c r="P97" s="238">
        <f>O97*H97</f>
        <v>0</v>
      </c>
      <c r="Q97" s="238">
        <v>0</v>
      </c>
      <c r="R97" s="238">
        <f>Q97*H97</f>
        <v>0</v>
      </c>
      <c r="S97" s="238">
        <v>0</v>
      </c>
      <c r="T97" s="239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0" t="s">
        <v>347</v>
      </c>
      <c r="AT97" s="240" t="s">
        <v>160</v>
      </c>
      <c r="AU97" s="240" t="s">
        <v>79</v>
      </c>
      <c r="AY97" s="18" t="s">
        <v>157</v>
      </c>
      <c r="BE97" s="241">
        <f>IF(N97="základní",J97,0)</f>
        <v>0</v>
      </c>
      <c r="BF97" s="241">
        <f>IF(N97="snížená",J97,0)</f>
        <v>0</v>
      </c>
      <c r="BG97" s="241">
        <f>IF(N97="zákl. přenesená",J97,0)</f>
        <v>0</v>
      </c>
      <c r="BH97" s="241">
        <f>IF(N97="sníž. přenesená",J97,0)</f>
        <v>0</v>
      </c>
      <c r="BI97" s="241">
        <f>IF(N97="nulová",J97,0)</f>
        <v>0</v>
      </c>
      <c r="BJ97" s="18" t="s">
        <v>165</v>
      </c>
      <c r="BK97" s="241">
        <f>ROUND(I97*H97,2)</f>
        <v>0</v>
      </c>
      <c r="BL97" s="18" t="s">
        <v>347</v>
      </c>
      <c r="BM97" s="240" t="s">
        <v>960</v>
      </c>
    </row>
    <row r="98" s="2" customFormat="1">
      <c r="A98" s="40"/>
      <c r="B98" s="41"/>
      <c r="C98" s="42"/>
      <c r="D98" s="242" t="s">
        <v>167</v>
      </c>
      <c r="E98" s="42"/>
      <c r="F98" s="243" t="s">
        <v>961</v>
      </c>
      <c r="G98" s="42"/>
      <c r="H98" s="42"/>
      <c r="I98" s="149"/>
      <c r="J98" s="42"/>
      <c r="K98" s="42"/>
      <c r="L98" s="46"/>
      <c r="M98" s="244"/>
      <c r="N98" s="24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8" t="s">
        <v>167</v>
      </c>
      <c r="AU98" s="18" t="s">
        <v>79</v>
      </c>
    </row>
    <row r="99" s="14" customFormat="1">
      <c r="A99" s="14"/>
      <c r="B99" s="256"/>
      <c r="C99" s="257"/>
      <c r="D99" s="242" t="s">
        <v>169</v>
      </c>
      <c r="E99" s="258" t="s">
        <v>35</v>
      </c>
      <c r="F99" s="259" t="s">
        <v>962</v>
      </c>
      <c r="G99" s="257"/>
      <c r="H99" s="260">
        <v>7784</v>
      </c>
      <c r="I99" s="261"/>
      <c r="J99" s="257"/>
      <c r="K99" s="257"/>
      <c r="L99" s="262"/>
      <c r="M99" s="263"/>
      <c r="N99" s="264"/>
      <c r="O99" s="264"/>
      <c r="P99" s="264"/>
      <c r="Q99" s="264"/>
      <c r="R99" s="264"/>
      <c r="S99" s="264"/>
      <c r="T99" s="26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6" t="s">
        <v>169</v>
      </c>
      <c r="AU99" s="266" t="s">
        <v>79</v>
      </c>
      <c r="AV99" s="14" t="s">
        <v>88</v>
      </c>
      <c r="AW99" s="14" t="s">
        <v>40</v>
      </c>
      <c r="AX99" s="14" t="s">
        <v>79</v>
      </c>
      <c r="AY99" s="266" t="s">
        <v>157</v>
      </c>
    </row>
    <row r="100" s="15" customFormat="1">
      <c r="A100" s="15"/>
      <c r="B100" s="267"/>
      <c r="C100" s="268"/>
      <c r="D100" s="242" t="s">
        <v>169</v>
      </c>
      <c r="E100" s="269" t="s">
        <v>35</v>
      </c>
      <c r="F100" s="270" t="s">
        <v>180</v>
      </c>
      <c r="G100" s="268"/>
      <c r="H100" s="271">
        <v>7784</v>
      </c>
      <c r="I100" s="272"/>
      <c r="J100" s="268"/>
      <c r="K100" s="268"/>
      <c r="L100" s="273"/>
      <c r="M100" s="274"/>
      <c r="N100" s="275"/>
      <c r="O100" s="275"/>
      <c r="P100" s="275"/>
      <c r="Q100" s="275"/>
      <c r="R100" s="275"/>
      <c r="S100" s="275"/>
      <c r="T100" s="27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7" t="s">
        <v>169</v>
      </c>
      <c r="AU100" s="277" t="s">
        <v>79</v>
      </c>
      <c r="AV100" s="15" t="s">
        <v>165</v>
      </c>
      <c r="AW100" s="15" t="s">
        <v>40</v>
      </c>
      <c r="AX100" s="15" t="s">
        <v>86</v>
      </c>
      <c r="AY100" s="277" t="s">
        <v>157</v>
      </c>
    </row>
    <row r="101" s="2" customFormat="1" ht="48" customHeight="1">
      <c r="A101" s="40"/>
      <c r="B101" s="41"/>
      <c r="C101" s="229" t="s">
        <v>235</v>
      </c>
      <c r="D101" s="229" t="s">
        <v>160</v>
      </c>
      <c r="E101" s="230" t="s">
        <v>963</v>
      </c>
      <c r="F101" s="231" t="s">
        <v>964</v>
      </c>
      <c r="G101" s="232" t="s">
        <v>946</v>
      </c>
      <c r="H101" s="299"/>
      <c r="I101" s="234"/>
      <c r="J101" s="235">
        <f>ROUND(I101*H101,2)</f>
        <v>0</v>
      </c>
      <c r="K101" s="231" t="s">
        <v>164</v>
      </c>
      <c r="L101" s="46"/>
      <c r="M101" s="236" t="s">
        <v>35</v>
      </c>
      <c r="N101" s="237" t="s">
        <v>52</v>
      </c>
      <c r="O101" s="86"/>
      <c r="P101" s="238">
        <f>O101*H101</f>
        <v>0</v>
      </c>
      <c r="Q101" s="238">
        <v>0</v>
      </c>
      <c r="R101" s="238">
        <f>Q101*H101</f>
        <v>0</v>
      </c>
      <c r="S101" s="238">
        <v>0</v>
      </c>
      <c r="T101" s="239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40" t="s">
        <v>347</v>
      </c>
      <c r="AT101" s="240" t="s">
        <v>160</v>
      </c>
      <c r="AU101" s="240" t="s">
        <v>79</v>
      </c>
      <c r="AY101" s="18" t="s">
        <v>157</v>
      </c>
      <c r="BE101" s="241">
        <f>IF(N101="základní",J101,0)</f>
        <v>0</v>
      </c>
      <c r="BF101" s="241">
        <f>IF(N101="snížená",J101,0)</f>
        <v>0</v>
      </c>
      <c r="BG101" s="241">
        <f>IF(N101="zákl. přenesená",J101,0)</f>
        <v>0</v>
      </c>
      <c r="BH101" s="241">
        <f>IF(N101="sníž. přenesená",J101,0)</f>
        <v>0</v>
      </c>
      <c r="BI101" s="241">
        <f>IF(N101="nulová",J101,0)</f>
        <v>0</v>
      </c>
      <c r="BJ101" s="18" t="s">
        <v>165</v>
      </c>
      <c r="BK101" s="241">
        <f>ROUND(I101*H101,2)</f>
        <v>0</v>
      </c>
      <c r="BL101" s="18" t="s">
        <v>347</v>
      </c>
      <c r="BM101" s="240" t="s">
        <v>965</v>
      </c>
    </row>
    <row r="102" s="2" customFormat="1">
      <c r="A102" s="40"/>
      <c r="B102" s="41"/>
      <c r="C102" s="42"/>
      <c r="D102" s="242" t="s">
        <v>167</v>
      </c>
      <c r="E102" s="42"/>
      <c r="F102" s="243" t="s">
        <v>966</v>
      </c>
      <c r="G102" s="42"/>
      <c r="H102" s="42"/>
      <c r="I102" s="149"/>
      <c r="J102" s="42"/>
      <c r="K102" s="42"/>
      <c r="L102" s="46"/>
      <c r="M102" s="244"/>
      <c r="N102" s="24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8" t="s">
        <v>167</v>
      </c>
      <c r="AU102" s="18" t="s">
        <v>79</v>
      </c>
    </row>
    <row r="103" s="2" customFormat="1">
      <c r="A103" s="40"/>
      <c r="B103" s="41"/>
      <c r="C103" s="42"/>
      <c r="D103" s="242" t="s">
        <v>371</v>
      </c>
      <c r="E103" s="42"/>
      <c r="F103" s="243" t="s">
        <v>967</v>
      </c>
      <c r="G103" s="42"/>
      <c r="H103" s="42"/>
      <c r="I103" s="149"/>
      <c r="J103" s="42"/>
      <c r="K103" s="42"/>
      <c r="L103" s="46"/>
      <c r="M103" s="244"/>
      <c r="N103" s="24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371</v>
      </c>
      <c r="AU103" s="18" t="s">
        <v>79</v>
      </c>
    </row>
    <row r="104" s="2" customFormat="1" ht="24" customHeight="1">
      <c r="A104" s="40"/>
      <c r="B104" s="41"/>
      <c r="C104" s="229" t="s">
        <v>242</v>
      </c>
      <c r="D104" s="229" t="s">
        <v>160</v>
      </c>
      <c r="E104" s="230" t="s">
        <v>968</v>
      </c>
      <c r="F104" s="231" t="s">
        <v>969</v>
      </c>
      <c r="G104" s="232" t="s">
        <v>946</v>
      </c>
      <c r="H104" s="299"/>
      <c r="I104" s="234"/>
      <c r="J104" s="235">
        <f>ROUND(I104*H104,2)</f>
        <v>0</v>
      </c>
      <c r="K104" s="231" t="s">
        <v>164</v>
      </c>
      <c r="L104" s="46"/>
      <c r="M104" s="236" t="s">
        <v>35</v>
      </c>
      <c r="N104" s="237" t="s">
        <v>52</v>
      </c>
      <c r="O104" s="86"/>
      <c r="P104" s="238">
        <f>O104*H104</f>
        <v>0</v>
      </c>
      <c r="Q104" s="238">
        <v>0</v>
      </c>
      <c r="R104" s="238">
        <f>Q104*H104</f>
        <v>0</v>
      </c>
      <c r="S104" s="238">
        <v>0</v>
      </c>
      <c r="T104" s="23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0" t="s">
        <v>165</v>
      </c>
      <c r="AT104" s="240" t="s">
        <v>160</v>
      </c>
      <c r="AU104" s="240" t="s">
        <v>79</v>
      </c>
      <c r="AY104" s="18" t="s">
        <v>157</v>
      </c>
      <c r="BE104" s="241">
        <f>IF(N104="základní",J104,0)</f>
        <v>0</v>
      </c>
      <c r="BF104" s="241">
        <f>IF(N104="snížená",J104,0)</f>
        <v>0</v>
      </c>
      <c r="BG104" s="241">
        <f>IF(N104="zákl. přenesená",J104,0)</f>
        <v>0</v>
      </c>
      <c r="BH104" s="241">
        <f>IF(N104="sníž. přenesená",J104,0)</f>
        <v>0</v>
      </c>
      <c r="BI104" s="241">
        <f>IF(N104="nulová",J104,0)</f>
        <v>0</v>
      </c>
      <c r="BJ104" s="18" t="s">
        <v>165</v>
      </c>
      <c r="BK104" s="241">
        <f>ROUND(I104*H104,2)</f>
        <v>0</v>
      </c>
      <c r="BL104" s="18" t="s">
        <v>165</v>
      </c>
      <c r="BM104" s="240" t="s">
        <v>970</v>
      </c>
    </row>
    <row r="105" s="12" customFormat="1" ht="25.92" customHeight="1">
      <c r="A105" s="12"/>
      <c r="B105" s="213"/>
      <c r="C105" s="214"/>
      <c r="D105" s="215" t="s">
        <v>78</v>
      </c>
      <c r="E105" s="216" t="s">
        <v>971</v>
      </c>
      <c r="F105" s="216" t="s">
        <v>123</v>
      </c>
      <c r="G105" s="214"/>
      <c r="H105" s="214"/>
      <c r="I105" s="217"/>
      <c r="J105" s="218">
        <f>BK105</f>
        <v>0</v>
      </c>
      <c r="K105" s="214"/>
      <c r="L105" s="219"/>
      <c r="M105" s="220"/>
      <c r="N105" s="221"/>
      <c r="O105" s="221"/>
      <c r="P105" s="222">
        <f>SUM(P106:P109)</f>
        <v>0</v>
      </c>
      <c r="Q105" s="221"/>
      <c r="R105" s="222">
        <f>SUM(R106:R109)</f>
        <v>0</v>
      </c>
      <c r="S105" s="221"/>
      <c r="T105" s="223">
        <f>SUM(T106:T109)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4" t="s">
        <v>158</v>
      </c>
      <c r="AT105" s="225" t="s">
        <v>78</v>
      </c>
      <c r="AU105" s="225" t="s">
        <v>79</v>
      </c>
      <c r="AY105" s="224" t="s">
        <v>157</v>
      </c>
      <c r="BK105" s="226">
        <f>SUM(BK106:BK109)</f>
        <v>0</v>
      </c>
    </row>
    <row r="106" s="2" customFormat="1" ht="48" customHeight="1">
      <c r="A106" s="40"/>
      <c r="B106" s="41"/>
      <c r="C106" s="229" t="s">
        <v>234</v>
      </c>
      <c r="D106" s="229" t="s">
        <v>160</v>
      </c>
      <c r="E106" s="230" t="s">
        <v>972</v>
      </c>
      <c r="F106" s="231" t="s">
        <v>973</v>
      </c>
      <c r="G106" s="232" t="s">
        <v>256</v>
      </c>
      <c r="H106" s="233">
        <v>3.8919999999999999</v>
      </c>
      <c r="I106" s="234"/>
      <c r="J106" s="235">
        <f>ROUND(I106*H106,2)</f>
        <v>0</v>
      </c>
      <c r="K106" s="231" t="s">
        <v>164</v>
      </c>
      <c r="L106" s="46"/>
      <c r="M106" s="236" t="s">
        <v>35</v>
      </c>
      <c r="N106" s="237" t="s">
        <v>52</v>
      </c>
      <c r="O106" s="86"/>
      <c r="P106" s="238">
        <f>O106*H106</f>
        <v>0</v>
      </c>
      <c r="Q106" s="238">
        <v>0</v>
      </c>
      <c r="R106" s="238">
        <f>Q106*H106</f>
        <v>0</v>
      </c>
      <c r="S106" s="238">
        <v>0</v>
      </c>
      <c r="T106" s="239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0" t="s">
        <v>165</v>
      </c>
      <c r="AT106" s="240" t="s">
        <v>160</v>
      </c>
      <c r="AU106" s="240" t="s">
        <v>86</v>
      </c>
      <c r="AY106" s="18" t="s">
        <v>157</v>
      </c>
      <c r="BE106" s="241">
        <f>IF(N106="základní",J106,0)</f>
        <v>0</v>
      </c>
      <c r="BF106" s="241">
        <f>IF(N106="snížená",J106,0)</f>
        <v>0</v>
      </c>
      <c r="BG106" s="241">
        <f>IF(N106="zákl. přenesená",J106,0)</f>
        <v>0</v>
      </c>
      <c r="BH106" s="241">
        <f>IF(N106="sníž. přenesená",J106,0)</f>
        <v>0</v>
      </c>
      <c r="BI106" s="241">
        <f>IF(N106="nulová",J106,0)</f>
        <v>0</v>
      </c>
      <c r="BJ106" s="18" t="s">
        <v>165</v>
      </c>
      <c r="BK106" s="241">
        <f>ROUND(I106*H106,2)</f>
        <v>0</v>
      </c>
      <c r="BL106" s="18" t="s">
        <v>165</v>
      </c>
      <c r="BM106" s="240" t="s">
        <v>974</v>
      </c>
    </row>
    <row r="107" s="2" customFormat="1">
      <c r="A107" s="40"/>
      <c r="B107" s="41"/>
      <c r="C107" s="42"/>
      <c r="D107" s="242" t="s">
        <v>167</v>
      </c>
      <c r="E107" s="42"/>
      <c r="F107" s="243" t="s">
        <v>975</v>
      </c>
      <c r="G107" s="42"/>
      <c r="H107" s="42"/>
      <c r="I107" s="149"/>
      <c r="J107" s="42"/>
      <c r="K107" s="42"/>
      <c r="L107" s="46"/>
      <c r="M107" s="244"/>
      <c r="N107" s="24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167</v>
      </c>
      <c r="AU107" s="18" t="s">
        <v>86</v>
      </c>
    </row>
    <row r="108" s="14" customFormat="1">
      <c r="A108" s="14"/>
      <c r="B108" s="256"/>
      <c r="C108" s="257"/>
      <c r="D108" s="242" t="s">
        <v>169</v>
      </c>
      <c r="E108" s="258" t="s">
        <v>35</v>
      </c>
      <c r="F108" s="259" t="s">
        <v>943</v>
      </c>
      <c r="G108" s="257"/>
      <c r="H108" s="260">
        <v>3.8919999999999999</v>
      </c>
      <c r="I108" s="261"/>
      <c r="J108" s="257"/>
      <c r="K108" s="257"/>
      <c r="L108" s="262"/>
      <c r="M108" s="263"/>
      <c r="N108" s="264"/>
      <c r="O108" s="264"/>
      <c r="P108" s="264"/>
      <c r="Q108" s="264"/>
      <c r="R108" s="264"/>
      <c r="S108" s="264"/>
      <c r="T108" s="26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6" t="s">
        <v>169</v>
      </c>
      <c r="AU108" s="266" t="s">
        <v>86</v>
      </c>
      <c r="AV108" s="14" t="s">
        <v>88</v>
      </c>
      <c r="AW108" s="14" t="s">
        <v>40</v>
      </c>
      <c r="AX108" s="14" t="s">
        <v>86</v>
      </c>
      <c r="AY108" s="266" t="s">
        <v>157</v>
      </c>
    </row>
    <row r="109" s="2" customFormat="1" ht="24" customHeight="1">
      <c r="A109" s="40"/>
      <c r="B109" s="41"/>
      <c r="C109" s="229" t="s">
        <v>194</v>
      </c>
      <c r="D109" s="229" t="s">
        <v>160</v>
      </c>
      <c r="E109" s="230" t="s">
        <v>976</v>
      </c>
      <c r="F109" s="231" t="s">
        <v>977</v>
      </c>
      <c r="G109" s="232" t="s">
        <v>946</v>
      </c>
      <c r="H109" s="299"/>
      <c r="I109" s="234"/>
      <c r="J109" s="235">
        <f>ROUND(I109*H109,2)</f>
        <v>0</v>
      </c>
      <c r="K109" s="231" t="s">
        <v>164</v>
      </c>
      <c r="L109" s="46"/>
      <c r="M109" s="297" t="s">
        <v>35</v>
      </c>
      <c r="N109" s="298" t="s">
        <v>52</v>
      </c>
      <c r="O109" s="290"/>
      <c r="P109" s="291">
        <f>O109*H109</f>
        <v>0</v>
      </c>
      <c r="Q109" s="291">
        <v>0</v>
      </c>
      <c r="R109" s="291">
        <f>Q109*H109</f>
        <v>0</v>
      </c>
      <c r="S109" s="291">
        <v>0</v>
      </c>
      <c r="T109" s="29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40" t="s">
        <v>165</v>
      </c>
      <c r="AT109" s="240" t="s">
        <v>160</v>
      </c>
      <c r="AU109" s="240" t="s">
        <v>86</v>
      </c>
      <c r="AY109" s="18" t="s">
        <v>157</v>
      </c>
      <c r="BE109" s="241">
        <f>IF(N109="základní",J109,0)</f>
        <v>0</v>
      </c>
      <c r="BF109" s="241">
        <f>IF(N109="snížená",J109,0)</f>
        <v>0</v>
      </c>
      <c r="BG109" s="241">
        <f>IF(N109="zákl. přenesená",J109,0)</f>
        <v>0</v>
      </c>
      <c r="BH109" s="241">
        <f>IF(N109="sníž. přenesená",J109,0)</f>
        <v>0</v>
      </c>
      <c r="BI109" s="241">
        <f>IF(N109="nulová",J109,0)</f>
        <v>0</v>
      </c>
      <c r="BJ109" s="18" t="s">
        <v>165</v>
      </c>
      <c r="BK109" s="241">
        <f>ROUND(I109*H109,2)</f>
        <v>0</v>
      </c>
      <c r="BL109" s="18" t="s">
        <v>165</v>
      </c>
      <c r="BM109" s="240" t="s">
        <v>978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178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EX6VHZo++z4wswrzkZRYZJJcdLulXeZ8djlcgGqoi/GBv+InQNMyk81iEYCZu0cr9rLxunYLga6oFdvonztTgA==" hashValue="eZSOHYgtt8/3qaesL62BKS+GtKQb8DQVUpPjjc/DRuiXyufRdv1MPl6RbzYYAn0m0F/Gk3/CJI4uP9HS4ChWzQ==" algorithmName="SHA-512" password="CC35"/>
  <autoFilter ref="C85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130</v>
      </c>
      <c r="I4" s="141"/>
      <c r="L4" s="21"/>
      <c r="M4" s="146" t="s">
        <v>10</v>
      </c>
      <c r="AT4" s="18" t="s">
        <v>4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Oprava trati v úseku Teplice, zámecká zahrada - Úpořiny</v>
      </c>
      <c r="F7" s="147"/>
      <c r="G7" s="147"/>
      <c r="H7" s="147"/>
      <c r="I7" s="141"/>
      <c r="L7" s="21"/>
    </row>
    <row r="8" s="1" customFormat="1" ht="12" customHeight="1">
      <c r="B8" s="21"/>
      <c r="D8" s="147" t="s">
        <v>131</v>
      </c>
      <c r="I8" s="141"/>
      <c r="L8" s="21"/>
    </row>
    <row r="9" s="2" customFormat="1" ht="16.5" customHeight="1">
      <c r="A9" s="40"/>
      <c r="B9" s="46"/>
      <c r="C9" s="40"/>
      <c r="D9" s="40"/>
      <c r="E9" s="148" t="s">
        <v>931</v>
      </c>
      <c r="F9" s="40"/>
      <c r="G9" s="40"/>
      <c r="H9" s="40"/>
      <c r="I9" s="149"/>
      <c r="J9" s="40"/>
      <c r="K9" s="40"/>
      <c r="L9" s="15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7" t="s">
        <v>133</v>
      </c>
      <c r="E10" s="40"/>
      <c r="F10" s="40"/>
      <c r="G10" s="40"/>
      <c r="H10" s="40"/>
      <c r="I10" s="149"/>
      <c r="J10" s="40"/>
      <c r="K10" s="40"/>
      <c r="L10" s="15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1" t="s">
        <v>979</v>
      </c>
      <c r="F11" s="40"/>
      <c r="G11" s="40"/>
      <c r="H11" s="40"/>
      <c r="I11" s="149"/>
      <c r="J11" s="40"/>
      <c r="K11" s="40"/>
      <c r="L11" s="15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9"/>
      <c r="J12" s="40"/>
      <c r="K12" s="40"/>
      <c r="L12" s="15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7" t="s">
        <v>18</v>
      </c>
      <c r="E13" s="40"/>
      <c r="F13" s="135" t="s">
        <v>35</v>
      </c>
      <c r="G13" s="40"/>
      <c r="H13" s="40"/>
      <c r="I13" s="152" t="s">
        <v>20</v>
      </c>
      <c r="J13" s="135" t="s">
        <v>35</v>
      </c>
      <c r="K13" s="40"/>
      <c r="L13" s="15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7" t="s">
        <v>22</v>
      </c>
      <c r="E14" s="40"/>
      <c r="F14" s="135" t="s">
        <v>23</v>
      </c>
      <c r="G14" s="40"/>
      <c r="H14" s="40"/>
      <c r="I14" s="152" t="s">
        <v>24</v>
      </c>
      <c r="J14" s="153" t="str">
        <f>'Rekapitulace stavby'!AN8</f>
        <v>18. 2. 2019</v>
      </c>
      <c r="K14" s="40"/>
      <c r="L14" s="15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9"/>
      <c r="J15" s="40"/>
      <c r="K15" s="40"/>
      <c r="L15" s="15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30</v>
      </c>
      <c r="E16" s="40"/>
      <c r="F16" s="40"/>
      <c r="G16" s="40"/>
      <c r="H16" s="40"/>
      <c r="I16" s="152" t="s">
        <v>31</v>
      </c>
      <c r="J16" s="135" t="s">
        <v>32</v>
      </c>
      <c r="K16" s="40"/>
      <c r="L16" s="1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2" t="s">
        <v>34</v>
      </c>
      <c r="J17" s="135" t="s">
        <v>35</v>
      </c>
      <c r="K17" s="40"/>
      <c r="L17" s="15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9"/>
      <c r="J18" s="40"/>
      <c r="K18" s="40"/>
      <c r="L18" s="15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7" t="s">
        <v>36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15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2" t="s">
        <v>34</v>
      </c>
      <c r="J20" s="34" t="str">
        <f>'Rekapitulace stavby'!AN14</f>
        <v>Vyplň údaj</v>
      </c>
      <c r="K20" s="40"/>
      <c r="L20" s="15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9"/>
      <c r="J21" s="40"/>
      <c r="K21" s="40"/>
      <c r="L21" s="15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7" t="s">
        <v>38</v>
      </c>
      <c r="E22" s="40"/>
      <c r="F22" s="40"/>
      <c r="G22" s="40"/>
      <c r="H22" s="40"/>
      <c r="I22" s="152" t="s">
        <v>31</v>
      </c>
      <c r="J22" s="135" t="str">
        <f>IF('Rekapitulace stavby'!AN16="","",'Rekapitulace stavby'!AN16)</f>
        <v/>
      </c>
      <c r="K22" s="40"/>
      <c r="L22" s="15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2" t="s">
        <v>34</v>
      </c>
      <c r="J23" s="135" t="str">
        <f>IF('Rekapitulace stavby'!AN17="","",'Rekapitulace stavby'!AN17)</f>
        <v/>
      </c>
      <c r="K23" s="40"/>
      <c r="L23" s="15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9"/>
      <c r="J24" s="40"/>
      <c r="K24" s="40"/>
      <c r="L24" s="15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7" t="s">
        <v>41</v>
      </c>
      <c r="E25" s="40"/>
      <c r="F25" s="40"/>
      <c r="G25" s="40"/>
      <c r="H25" s="40"/>
      <c r="I25" s="152" t="s">
        <v>31</v>
      </c>
      <c r="J25" s="135" t="s">
        <v>35</v>
      </c>
      <c r="K25" s="40"/>
      <c r="L25" s="15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42</v>
      </c>
      <c r="F26" s="40"/>
      <c r="G26" s="40"/>
      <c r="H26" s="40"/>
      <c r="I26" s="152" t="s">
        <v>34</v>
      </c>
      <c r="J26" s="135" t="s">
        <v>35</v>
      </c>
      <c r="K26" s="40"/>
      <c r="L26" s="15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9"/>
      <c r="J27" s="40"/>
      <c r="K27" s="40"/>
      <c r="L27" s="15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7" t="s">
        <v>43</v>
      </c>
      <c r="E28" s="40"/>
      <c r="F28" s="40"/>
      <c r="G28" s="40"/>
      <c r="H28" s="40"/>
      <c r="I28" s="149"/>
      <c r="J28" s="40"/>
      <c r="K28" s="40"/>
      <c r="L28" s="15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51" customHeight="1">
      <c r="A29" s="154"/>
      <c r="B29" s="155"/>
      <c r="C29" s="154"/>
      <c r="D29" s="154"/>
      <c r="E29" s="156" t="s">
        <v>44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9"/>
      <c r="J30" s="40"/>
      <c r="K30" s="40"/>
      <c r="L30" s="15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9"/>
      <c r="E31" s="159"/>
      <c r="F31" s="159"/>
      <c r="G31" s="159"/>
      <c r="H31" s="159"/>
      <c r="I31" s="160"/>
      <c r="J31" s="159"/>
      <c r="K31" s="159"/>
      <c r="L31" s="15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45</v>
      </c>
      <c r="E32" s="40"/>
      <c r="F32" s="40"/>
      <c r="G32" s="40"/>
      <c r="H32" s="40"/>
      <c r="I32" s="149"/>
      <c r="J32" s="162">
        <f>ROUND(J86, 2)</f>
        <v>0</v>
      </c>
      <c r="K32" s="40"/>
      <c r="L32" s="15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9"/>
      <c r="E33" s="159"/>
      <c r="F33" s="159"/>
      <c r="G33" s="159"/>
      <c r="H33" s="159"/>
      <c r="I33" s="160"/>
      <c r="J33" s="159"/>
      <c r="K33" s="159"/>
      <c r="L33" s="15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47</v>
      </c>
      <c r="G34" s="40"/>
      <c r="H34" s="40"/>
      <c r="I34" s="164" t="s">
        <v>46</v>
      </c>
      <c r="J34" s="163" t="s">
        <v>48</v>
      </c>
      <c r="K34" s="40"/>
      <c r="L34" s="15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65" t="s">
        <v>49</v>
      </c>
      <c r="E35" s="147" t="s">
        <v>50</v>
      </c>
      <c r="F35" s="166">
        <f>ROUND((SUM(BE86:BE89)),  2)</f>
        <v>0</v>
      </c>
      <c r="G35" s="40"/>
      <c r="H35" s="40"/>
      <c r="I35" s="167">
        <v>0.20999999999999999</v>
      </c>
      <c r="J35" s="166">
        <f>ROUND(((SUM(BE86:BE89))*I35),  2)</f>
        <v>0</v>
      </c>
      <c r="K35" s="40"/>
      <c r="L35" s="15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7" t="s">
        <v>51</v>
      </c>
      <c r="F36" s="166">
        <f>ROUND((SUM(BF86:BF89)),  2)</f>
        <v>0</v>
      </c>
      <c r="G36" s="40"/>
      <c r="H36" s="40"/>
      <c r="I36" s="167">
        <v>0.14999999999999999</v>
      </c>
      <c r="J36" s="166">
        <f>ROUND(((SUM(BF86:BF89))*I36),  2)</f>
        <v>0</v>
      </c>
      <c r="K36" s="40"/>
      <c r="L36" s="15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7" t="s">
        <v>52</v>
      </c>
      <c r="F37" s="166">
        <f>ROUND((SUM(BG86:BG89)),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15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7" t="s">
        <v>53</v>
      </c>
      <c r="F38" s="166">
        <f>ROUND((SUM(BH86:BH89)),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15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54</v>
      </c>
      <c r="F39" s="166">
        <f>ROUND((SUM(BI86:BI89)),  2)</f>
        <v>0</v>
      </c>
      <c r="G39" s="40"/>
      <c r="H39" s="40"/>
      <c r="I39" s="167">
        <v>0</v>
      </c>
      <c r="J39" s="166">
        <f>0</f>
        <v>0</v>
      </c>
      <c r="K39" s="40"/>
      <c r="L39" s="15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9"/>
      <c r="J40" s="40"/>
      <c r="K40" s="40"/>
      <c r="L40" s="15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3"/>
      <c r="J41" s="174">
        <f>SUM(J32:J39)</f>
        <v>0</v>
      </c>
      <c r="K41" s="175"/>
      <c r="L41" s="15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6"/>
      <c r="C42" s="177"/>
      <c r="D42" s="177"/>
      <c r="E42" s="177"/>
      <c r="F42" s="177"/>
      <c r="G42" s="177"/>
      <c r="H42" s="177"/>
      <c r="I42" s="178"/>
      <c r="J42" s="177"/>
      <c r="K42" s="177"/>
      <c r="L42" s="15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9"/>
      <c r="C46" s="180"/>
      <c r="D46" s="180"/>
      <c r="E46" s="180"/>
      <c r="F46" s="180"/>
      <c r="G46" s="180"/>
      <c r="H46" s="180"/>
      <c r="I46" s="181"/>
      <c r="J46" s="180"/>
      <c r="K46" s="180"/>
      <c r="L46" s="15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149"/>
      <c r="J47" s="42"/>
      <c r="K47" s="42"/>
      <c r="L47" s="15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9"/>
      <c r="J48" s="42"/>
      <c r="K48" s="42"/>
      <c r="L48" s="15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9"/>
      <c r="J49" s="42"/>
      <c r="K49" s="42"/>
      <c r="L49" s="15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2" t="str">
        <f>E7</f>
        <v>Oprava trati v úseku Teplice, zámecká zahrada - Úpořiny</v>
      </c>
      <c r="F50" s="33"/>
      <c r="G50" s="33"/>
      <c r="H50" s="33"/>
      <c r="I50" s="149"/>
      <c r="J50" s="42"/>
      <c r="K50" s="42"/>
      <c r="L50" s="15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141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2" t="s">
        <v>931</v>
      </c>
      <c r="F52" s="42"/>
      <c r="G52" s="42"/>
      <c r="H52" s="42"/>
      <c r="I52" s="149"/>
      <c r="J52" s="42"/>
      <c r="K52" s="42"/>
      <c r="L52" s="15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133</v>
      </c>
      <c r="D53" s="42"/>
      <c r="E53" s="42"/>
      <c r="F53" s="42"/>
      <c r="G53" s="42"/>
      <c r="H53" s="42"/>
      <c r="I53" s="149"/>
      <c r="J53" s="42"/>
      <c r="K53" s="42"/>
      <c r="L53" s="15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SO 1.1.3 - VRN -Osvětlení</v>
      </c>
      <c r="F54" s="42"/>
      <c r="G54" s="42"/>
      <c r="H54" s="42"/>
      <c r="I54" s="149"/>
      <c r="J54" s="42"/>
      <c r="K54" s="42"/>
      <c r="L54" s="15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9"/>
      <c r="J55" s="42"/>
      <c r="K55" s="42"/>
      <c r="L55" s="15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TK Řetenice - Úpořiny</v>
      </c>
      <c r="G56" s="42"/>
      <c r="H56" s="42"/>
      <c r="I56" s="152" t="s">
        <v>24</v>
      </c>
      <c r="J56" s="74" t="str">
        <f>IF(J14="","",J14)</f>
        <v>18. 2. 2019</v>
      </c>
      <c r="K56" s="42"/>
      <c r="L56" s="15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9"/>
      <c r="J57" s="42"/>
      <c r="K57" s="42"/>
      <c r="L57" s="15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SŽDC s.o. OŘ UNL, ST Most</v>
      </c>
      <c r="G58" s="42"/>
      <c r="H58" s="42"/>
      <c r="I58" s="152" t="s">
        <v>38</v>
      </c>
      <c r="J58" s="38" t="str">
        <f>E23</f>
        <v xml:space="preserve"> </v>
      </c>
      <c r="K58" s="42"/>
      <c r="L58" s="15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2" t="s">
        <v>41</v>
      </c>
      <c r="J59" s="38" t="str">
        <f>E26</f>
        <v>Ing. Střítezský Petr</v>
      </c>
      <c r="K59" s="42"/>
      <c r="L59" s="15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9"/>
      <c r="J60" s="42"/>
      <c r="K60" s="42"/>
      <c r="L60" s="15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3" t="s">
        <v>136</v>
      </c>
      <c r="D61" s="184"/>
      <c r="E61" s="184"/>
      <c r="F61" s="184"/>
      <c r="G61" s="184"/>
      <c r="H61" s="184"/>
      <c r="I61" s="185"/>
      <c r="J61" s="186" t="s">
        <v>137</v>
      </c>
      <c r="K61" s="184"/>
      <c r="L61" s="15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9"/>
      <c r="J62" s="42"/>
      <c r="K62" s="42"/>
      <c r="L62" s="15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7" t="s">
        <v>77</v>
      </c>
      <c r="D63" s="42"/>
      <c r="E63" s="42"/>
      <c r="F63" s="42"/>
      <c r="G63" s="42"/>
      <c r="H63" s="42"/>
      <c r="I63" s="149"/>
      <c r="J63" s="104">
        <f>J86</f>
        <v>0</v>
      </c>
      <c r="K63" s="42"/>
      <c r="L63" s="15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88"/>
      <c r="C64" s="189"/>
      <c r="D64" s="190" t="s">
        <v>933</v>
      </c>
      <c r="E64" s="191"/>
      <c r="F64" s="191"/>
      <c r="G64" s="191"/>
      <c r="H64" s="191"/>
      <c r="I64" s="192"/>
      <c r="J64" s="193">
        <f>J87</f>
        <v>0</v>
      </c>
      <c r="K64" s="189"/>
      <c r="L64" s="19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149"/>
      <c r="J65" s="42"/>
      <c r="K65" s="42"/>
      <c r="L65" s="15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178"/>
      <c r="J66" s="62"/>
      <c r="K66" s="62"/>
      <c r="L66" s="15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181"/>
      <c r="J70" s="64"/>
      <c r="K70" s="64"/>
      <c r="L70" s="15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4" t="s">
        <v>142</v>
      </c>
      <c r="D71" s="42"/>
      <c r="E71" s="42"/>
      <c r="F71" s="42"/>
      <c r="G71" s="42"/>
      <c r="H71" s="42"/>
      <c r="I71" s="149"/>
      <c r="J71" s="42"/>
      <c r="K71" s="42"/>
      <c r="L71" s="15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149"/>
      <c r="J72" s="42"/>
      <c r="K72" s="42"/>
      <c r="L72" s="15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3" t="s">
        <v>16</v>
      </c>
      <c r="D73" s="42"/>
      <c r="E73" s="42"/>
      <c r="F73" s="42"/>
      <c r="G73" s="42"/>
      <c r="H73" s="42"/>
      <c r="I73" s="149"/>
      <c r="J73" s="42"/>
      <c r="K73" s="42"/>
      <c r="L73" s="15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82" t="str">
        <f>E7</f>
        <v>Oprava trati v úseku Teplice, zámecká zahrada - Úpořiny</v>
      </c>
      <c r="F74" s="33"/>
      <c r="G74" s="33"/>
      <c r="H74" s="33"/>
      <c r="I74" s="149"/>
      <c r="J74" s="42"/>
      <c r="K74" s="42"/>
      <c r="L74" s="15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2"/>
      <c r="C75" s="33" t="s">
        <v>131</v>
      </c>
      <c r="D75" s="23"/>
      <c r="E75" s="23"/>
      <c r="F75" s="23"/>
      <c r="G75" s="23"/>
      <c r="H75" s="23"/>
      <c r="I75" s="141"/>
      <c r="J75" s="23"/>
      <c r="K75" s="23"/>
      <c r="L75" s="21"/>
    </row>
    <row r="76" s="2" customFormat="1" ht="16.5" customHeight="1">
      <c r="A76" s="40"/>
      <c r="B76" s="41"/>
      <c r="C76" s="42"/>
      <c r="D76" s="42"/>
      <c r="E76" s="182" t="s">
        <v>931</v>
      </c>
      <c r="F76" s="42"/>
      <c r="G76" s="42"/>
      <c r="H76" s="42"/>
      <c r="I76" s="149"/>
      <c r="J76" s="42"/>
      <c r="K76" s="42"/>
      <c r="L76" s="15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133</v>
      </c>
      <c r="D77" s="42"/>
      <c r="E77" s="42"/>
      <c r="F77" s="42"/>
      <c r="G77" s="42"/>
      <c r="H77" s="42"/>
      <c r="I77" s="149"/>
      <c r="J77" s="42"/>
      <c r="K77" s="42"/>
      <c r="L77" s="15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E11</f>
        <v>SO 1.1.3 - VRN -Osvětlení</v>
      </c>
      <c r="F78" s="42"/>
      <c r="G78" s="42"/>
      <c r="H78" s="42"/>
      <c r="I78" s="149"/>
      <c r="J78" s="42"/>
      <c r="K78" s="42"/>
      <c r="L78" s="15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49"/>
      <c r="J79" s="42"/>
      <c r="K79" s="42"/>
      <c r="L79" s="15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3" t="s">
        <v>22</v>
      </c>
      <c r="D80" s="42"/>
      <c r="E80" s="42"/>
      <c r="F80" s="28" t="str">
        <f>F14</f>
        <v>TK Řetenice - Úpořiny</v>
      </c>
      <c r="G80" s="42"/>
      <c r="H80" s="42"/>
      <c r="I80" s="152" t="s">
        <v>24</v>
      </c>
      <c r="J80" s="74" t="str">
        <f>IF(J14="","",J14)</f>
        <v>18. 2. 2019</v>
      </c>
      <c r="K80" s="42"/>
      <c r="L80" s="15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9"/>
      <c r="J81" s="42"/>
      <c r="K81" s="42"/>
      <c r="L81" s="15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30</v>
      </c>
      <c r="D82" s="42"/>
      <c r="E82" s="42"/>
      <c r="F82" s="28" t="str">
        <f>E17</f>
        <v>SŽDC s.o. OŘ UNL, ST Most</v>
      </c>
      <c r="G82" s="42"/>
      <c r="H82" s="42"/>
      <c r="I82" s="152" t="s">
        <v>38</v>
      </c>
      <c r="J82" s="38" t="str">
        <f>E23</f>
        <v xml:space="preserve"> </v>
      </c>
      <c r="K82" s="42"/>
      <c r="L82" s="15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3" t="s">
        <v>36</v>
      </c>
      <c r="D83" s="42"/>
      <c r="E83" s="42"/>
      <c r="F83" s="28" t="str">
        <f>IF(E20="","",E20)</f>
        <v>Vyplň údaj</v>
      </c>
      <c r="G83" s="42"/>
      <c r="H83" s="42"/>
      <c r="I83" s="152" t="s">
        <v>41</v>
      </c>
      <c r="J83" s="38" t="str">
        <f>E26</f>
        <v>Ing. Střítezský Petr</v>
      </c>
      <c r="K83" s="42"/>
      <c r="L83" s="15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49"/>
      <c r="J84" s="42"/>
      <c r="K84" s="42"/>
      <c r="L84" s="15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201"/>
      <c r="B85" s="202"/>
      <c r="C85" s="203" t="s">
        <v>143</v>
      </c>
      <c r="D85" s="204" t="s">
        <v>64</v>
      </c>
      <c r="E85" s="204" t="s">
        <v>60</v>
      </c>
      <c r="F85" s="204" t="s">
        <v>61</v>
      </c>
      <c r="G85" s="204" t="s">
        <v>144</v>
      </c>
      <c r="H85" s="204" t="s">
        <v>145</v>
      </c>
      <c r="I85" s="205" t="s">
        <v>146</v>
      </c>
      <c r="J85" s="204" t="s">
        <v>137</v>
      </c>
      <c r="K85" s="206" t="s">
        <v>147</v>
      </c>
      <c r="L85" s="207"/>
      <c r="M85" s="94" t="s">
        <v>35</v>
      </c>
      <c r="N85" s="95" t="s">
        <v>49</v>
      </c>
      <c r="O85" s="95" t="s">
        <v>148</v>
      </c>
      <c r="P85" s="95" t="s">
        <v>149</v>
      </c>
      <c r="Q85" s="95" t="s">
        <v>150</v>
      </c>
      <c r="R85" s="95" t="s">
        <v>151</v>
      </c>
      <c r="S85" s="95" t="s">
        <v>152</v>
      </c>
      <c r="T85" s="96" t="s">
        <v>153</v>
      </c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</row>
    <row r="86" s="2" customFormat="1" ht="22.8" customHeight="1">
      <c r="A86" s="40"/>
      <c r="B86" s="41"/>
      <c r="C86" s="101" t="s">
        <v>154</v>
      </c>
      <c r="D86" s="42"/>
      <c r="E86" s="42"/>
      <c r="F86" s="42"/>
      <c r="G86" s="42"/>
      <c r="H86" s="42"/>
      <c r="I86" s="149"/>
      <c r="J86" s="208">
        <f>BK86</f>
        <v>0</v>
      </c>
      <c r="K86" s="42"/>
      <c r="L86" s="46"/>
      <c r="M86" s="97"/>
      <c r="N86" s="209"/>
      <c r="O86" s="98"/>
      <c r="P86" s="210">
        <f>P87</f>
        <v>0</v>
      </c>
      <c r="Q86" s="98"/>
      <c r="R86" s="210">
        <f>R87</f>
        <v>0</v>
      </c>
      <c r="S86" s="98"/>
      <c r="T86" s="211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8" t="s">
        <v>78</v>
      </c>
      <c r="AU86" s="18" t="s">
        <v>138</v>
      </c>
      <c r="BK86" s="212">
        <f>BK87</f>
        <v>0</v>
      </c>
    </row>
    <row r="87" s="12" customFormat="1" ht="25.92" customHeight="1">
      <c r="A87" s="12"/>
      <c r="B87" s="213"/>
      <c r="C87" s="214"/>
      <c r="D87" s="215" t="s">
        <v>78</v>
      </c>
      <c r="E87" s="216" t="s">
        <v>971</v>
      </c>
      <c r="F87" s="216" t="s">
        <v>123</v>
      </c>
      <c r="G87" s="214"/>
      <c r="H87" s="214"/>
      <c r="I87" s="217"/>
      <c r="J87" s="218">
        <f>BK87</f>
        <v>0</v>
      </c>
      <c r="K87" s="214"/>
      <c r="L87" s="219"/>
      <c r="M87" s="220"/>
      <c r="N87" s="221"/>
      <c r="O87" s="221"/>
      <c r="P87" s="222">
        <f>SUM(P88:P89)</f>
        <v>0</v>
      </c>
      <c r="Q87" s="221"/>
      <c r="R87" s="222">
        <f>SUM(R88:R89)</f>
        <v>0</v>
      </c>
      <c r="S87" s="221"/>
      <c r="T87" s="223">
        <f>SUM(T88:T89)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24" t="s">
        <v>158</v>
      </c>
      <c r="AT87" s="225" t="s">
        <v>78</v>
      </c>
      <c r="AU87" s="225" t="s">
        <v>79</v>
      </c>
      <c r="AY87" s="224" t="s">
        <v>157</v>
      </c>
      <c r="BK87" s="226">
        <f>SUM(BK88:BK89)</f>
        <v>0</v>
      </c>
    </row>
    <row r="88" s="2" customFormat="1" ht="24" customHeight="1">
      <c r="A88" s="40"/>
      <c r="B88" s="41"/>
      <c r="C88" s="229" t="s">
        <v>86</v>
      </c>
      <c r="D88" s="229" t="s">
        <v>160</v>
      </c>
      <c r="E88" s="230" t="s">
        <v>980</v>
      </c>
      <c r="F88" s="231" t="s">
        <v>981</v>
      </c>
      <c r="G88" s="232" t="s">
        <v>946</v>
      </c>
      <c r="H88" s="299"/>
      <c r="I88" s="234"/>
      <c r="J88" s="235">
        <f>ROUND(I88*H88,2)</f>
        <v>0</v>
      </c>
      <c r="K88" s="231" t="s">
        <v>164</v>
      </c>
      <c r="L88" s="46"/>
      <c r="M88" s="236" t="s">
        <v>35</v>
      </c>
      <c r="N88" s="237" t="s">
        <v>50</v>
      </c>
      <c r="O88" s="86"/>
      <c r="P88" s="238">
        <f>O88*H88</f>
        <v>0</v>
      </c>
      <c r="Q88" s="238">
        <v>0</v>
      </c>
      <c r="R88" s="238">
        <f>Q88*H88</f>
        <v>0</v>
      </c>
      <c r="S88" s="238">
        <v>0</v>
      </c>
      <c r="T88" s="239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40" t="s">
        <v>165</v>
      </c>
      <c r="AT88" s="240" t="s">
        <v>160</v>
      </c>
      <c r="AU88" s="240" t="s">
        <v>86</v>
      </c>
      <c r="AY88" s="18" t="s">
        <v>157</v>
      </c>
      <c r="BE88" s="241">
        <f>IF(N88="základní",J88,0)</f>
        <v>0</v>
      </c>
      <c r="BF88" s="241">
        <f>IF(N88="snížená",J88,0)</f>
        <v>0</v>
      </c>
      <c r="BG88" s="241">
        <f>IF(N88="zákl. přenesená",J88,0)</f>
        <v>0</v>
      </c>
      <c r="BH88" s="241">
        <f>IF(N88="sníž. přenesená",J88,0)</f>
        <v>0</v>
      </c>
      <c r="BI88" s="241">
        <f>IF(N88="nulová",J88,0)</f>
        <v>0</v>
      </c>
      <c r="BJ88" s="18" t="s">
        <v>86</v>
      </c>
      <c r="BK88" s="241">
        <f>ROUND(I88*H88,2)</f>
        <v>0</v>
      </c>
      <c r="BL88" s="18" t="s">
        <v>165</v>
      </c>
      <c r="BM88" s="240" t="s">
        <v>982</v>
      </c>
    </row>
    <row r="89" s="2" customFormat="1" ht="24" customHeight="1">
      <c r="A89" s="40"/>
      <c r="B89" s="41"/>
      <c r="C89" s="229" t="s">
        <v>88</v>
      </c>
      <c r="D89" s="229" t="s">
        <v>160</v>
      </c>
      <c r="E89" s="230" t="s">
        <v>983</v>
      </c>
      <c r="F89" s="231" t="s">
        <v>984</v>
      </c>
      <c r="G89" s="232" t="s">
        <v>946</v>
      </c>
      <c r="H89" s="299"/>
      <c r="I89" s="234"/>
      <c r="J89" s="235">
        <f>ROUND(I89*H89,2)</f>
        <v>0</v>
      </c>
      <c r="K89" s="231" t="s">
        <v>164</v>
      </c>
      <c r="L89" s="46"/>
      <c r="M89" s="297" t="s">
        <v>35</v>
      </c>
      <c r="N89" s="298" t="s">
        <v>50</v>
      </c>
      <c r="O89" s="290"/>
      <c r="P89" s="291">
        <f>O89*H89</f>
        <v>0</v>
      </c>
      <c r="Q89" s="291">
        <v>0</v>
      </c>
      <c r="R89" s="291">
        <f>Q89*H89</f>
        <v>0</v>
      </c>
      <c r="S89" s="291">
        <v>0</v>
      </c>
      <c r="T89" s="29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40" t="s">
        <v>165</v>
      </c>
      <c r="AT89" s="240" t="s">
        <v>160</v>
      </c>
      <c r="AU89" s="240" t="s">
        <v>86</v>
      </c>
      <c r="AY89" s="18" t="s">
        <v>157</v>
      </c>
      <c r="BE89" s="241">
        <f>IF(N89="základní",J89,0)</f>
        <v>0</v>
      </c>
      <c r="BF89" s="241">
        <f>IF(N89="snížená",J89,0)</f>
        <v>0</v>
      </c>
      <c r="BG89" s="241">
        <f>IF(N89="zákl. přenesená",J89,0)</f>
        <v>0</v>
      </c>
      <c r="BH89" s="241">
        <f>IF(N89="sníž. přenesená",J89,0)</f>
        <v>0</v>
      </c>
      <c r="BI89" s="241">
        <f>IF(N89="nulová",J89,0)</f>
        <v>0</v>
      </c>
      <c r="BJ89" s="18" t="s">
        <v>86</v>
      </c>
      <c r="BK89" s="241">
        <f>ROUND(I89*H89,2)</f>
        <v>0</v>
      </c>
      <c r="BL89" s="18" t="s">
        <v>165</v>
      </c>
      <c r="BM89" s="240" t="s">
        <v>985</v>
      </c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178"/>
      <c r="J90" s="62"/>
      <c r="K90" s="62"/>
      <c r="L90" s="46"/>
      <c r="M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</sheetData>
  <sheetProtection sheet="1" autoFilter="0" formatColumns="0" formatRows="0" objects="1" scenarios="1" spinCount="100000" saltValue="xlKbBeLqtiB9+TpETtLcnaPOMTZ5ig4dAsvCYWhWKv/CluFlb1ARDksC/lOeoAUj5uVkS9vJtMhrxTup0FXVTw==" hashValue="mOkdlOr3zPjgdMQqRhHi3QU7ANdF1ylwVshdBVkQXPEltFuyhcnaDJun/eKmTZ5HTcFsfeiMMXzmfztRGNQXFA==" algorithmName="SHA-512" password="CC35"/>
  <autoFilter ref="C85:K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300" customWidth="1"/>
    <col min="2" max="2" width="1.664063" style="300" customWidth="1"/>
    <col min="3" max="4" width="5" style="300" customWidth="1"/>
    <col min="5" max="5" width="11.67" style="300" customWidth="1"/>
    <col min="6" max="6" width="9.17" style="300" customWidth="1"/>
    <col min="7" max="7" width="5" style="300" customWidth="1"/>
    <col min="8" max="8" width="77.83" style="300" customWidth="1"/>
    <col min="9" max="10" width="20" style="300" customWidth="1"/>
    <col min="11" max="11" width="1.664063" style="300" customWidth="1"/>
  </cols>
  <sheetData>
    <row r="1" s="1" customFormat="1" ht="37.5" customHeight="1"/>
    <row r="2" s="1" customFormat="1" ht="7.5" customHeight="1">
      <c r="B2" s="301"/>
      <c r="C2" s="302"/>
      <c r="D2" s="302"/>
      <c r="E2" s="302"/>
      <c r="F2" s="302"/>
      <c r="G2" s="302"/>
      <c r="H2" s="302"/>
      <c r="I2" s="302"/>
      <c r="J2" s="302"/>
      <c r="K2" s="303"/>
    </row>
    <row r="3" s="16" customFormat="1" ht="45" customHeight="1">
      <c r="B3" s="304"/>
      <c r="C3" s="305" t="s">
        <v>986</v>
      </c>
      <c r="D3" s="305"/>
      <c r="E3" s="305"/>
      <c r="F3" s="305"/>
      <c r="G3" s="305"/>
      <c r="H3" s="305"/>
      <c r="I3" s="305"/>
      <c r="J3" s="305"/>
      <c r="K3" s="306"/>
    </row>
    <row r="4" s="1" customFormat="1" ht="25.5" customHeight="1">
      <c r="B4" s="307"/>
      <c r="C4" s="308" t="s">
        <v>987</v>
      </c>
      <c r="D4" s="308"/>
      <c r="E4" s="308"/>
      <c r="F4" s="308"/>
      <c r="G4" s="308"/>
      <c r="H4" s="308"/>
      <c r="I4" s="308"/>
      <c r="J4" s="308"/>
      <c r="K4" s="309"/>
    </row>
    <row r="5" s="1" customFormat="1" ht="5.25" customHeight="1">
      <c r="B5" s="307"/>
      <c r="C5" s="310"/>
      <c r="D5" s="310"/>
      <c r="E5" s="310"/>
      <c r="F5" s="310"/>
      <c r="G5" s="310"/>
      <c r="H5" s="310"/>
      <c r="I5" s="310"/>
      <c r="J5" s="310"/>
      <c r="K5" s="309"/>
    </row>
    <row r="6" s="1" customFormat="1" ht="15" customHeight="1">
      <c r="B6" s="307"/>
      <c r="C6" s="311" t="s">
        <v>988</v>
      </c>
      <c r="D6" s="311"/>
      <c r="E6" s="311"/>
      <c r="F6" s="311"/>
      <c r="G6" s="311"/>
      <c r="H6" s="311"/>
      <c r="I6" s="311"/>
      <c r="J6" s="311"/>
      <c r="K6" s="309"/>
    </row>
    <row r="7" s="1" customFormat="1" ht="15" customHeight="1">
      <c r="B7" s="312"/>
      <c r="C7" s="311" t="s">
        <v>989</v>
      </c>
      <c r="D7" s="311"/>
      <c r="E7" s="311"/>
      <c r="F7" s="311"/>
      <c r="G7" s="311"/>
      <c r="H7" s="311"/>
      <c r="I7" s="311"/>
      <c r="J7" s="311"/>
      <c r="K7" s="309"/>
    </row>
    <row r="8" s="1" customFormat="1" ht="12.75" customHeight="1">
      <c r="B8" s="312"/>
      <c r="C8" s="311"/>
      <c r="D8" s="311"/>
      <c r="E8" s="311"/>
      <c r="F8" s="311"/>
      <c r="G8" s="311"/>
      <c r="H8" s="311"/>
      <c r="I8" s="311"/>
      <c r="J8" s="311"/>
      <c r="K8" s="309"/>
    </row>
    <row r="9" s="1" customFormat="1" ht="15" customHeight="1">
      <c r="B9" s="312"/>
      <c r="C9" s="311" t="s">
        <v>990</v>
      </c>
      <c r="D9" s="311"/>
      <c r="E9" s="311"/>
      <c r="F9" s="311"/>
      <c r="G9" s="311"/>
      <c r="H9" s="311"/>
      <c r="I9" s="311"/>
      <c r="J9" s="311"/>
      <c r="K9" s="309"/>
    </row>
    <row r="10" s="1" customFormat="1" ht="15" customHeight="1">
      <c r="B10" s="312"/>
      <c r="C10" s="311"/>
      <c r="D10" s="311" t="s">
        <v>991</v>
      </c>
      <c r="E10" s="311"/>
      <c r="F10" s="311"/>
      <c r="G10" s="311"/>
      <c r="H10" s="311"/>
      <c r="I10" s="311"/>
      <c r="J10" s="311"/>
      <c r="K10" s="309"/>
    </row>
    <row r="11" s="1" customFormat="1" ht="15" customHeight="1">
      <c r="B11" s="312"/>
      <c r="C11" s="313"/>
      <c r="D11" s="311" t="s">
        <v>992</v>
      </c>
      <c r="E11" s="311"/>
      <c r="F11" s="311"/>
      <c r="G11" s="311"/>
      <c r="H11" s="311"/>
      <c r="I11" s="311"/>
      <c r="J11" s="311"/>
      <c r="K11" s="309"/>
    </row>
    <row r="12" s="1" customFormat="1" ht="15" customHeight="1">
      <c r="B12" s="312"/>
      <c r="C12" s="313"/>
      <c r="D12" s="311"/>
      <c r="E12" s="311"/>
      <c r="F12" s="311"/>
      <c r="G12" s="311"/>
      <c r="H12" s="311"/>
      <c r="I12" s="311"/>
      <c r="J12" s="311"/>
      <c r="K12" s="309"/>
    </row>
    <row r="13" s="1" customFormat="1" ht="15" customHeight="1">
      <c r="B13" s="312"/>
      <c r="C13" s="313"/>
      <c r="D13" s="314" t="s">
        <v>993</v>
      </c>
      <c r="E13" s="311"/>
      <c r="F13" s="311"/>
      <c r="G13" s="311"/>
      <c r="H13" s="311"/>
      <c r="I13" s="311"/>
      <c r="J13" s="311"/>
      <c r="K13" s="309"/>
    </row>
    <row r="14" s="1" customFormat="1" ht="12.75" customHeight="1">
      <c r="B14" s="312"/>
      <c r="C14" s="313"/>
      <c r="D14" s="313"/>
      <c r="E14" s="313"/>
      <c r="F14" s="313"/>
      <c r="G14" s="313"/>
      <c r="H14" s="313"/>
      <c r="I14" s="313"/>
      <c r="J14" s="313"/>
      <c r="K14" s="309"/>
    </row>
    <row r="15" s="1" customFormat="1" ht="15" customHeight="1">
      <c r="B15" s="312"/>
      <c r="C15" s="313"/>
      <c r="D15" s="311" t="s">
        <v>994</v>
      </c>
      <c r="E15" s="311"/>
      <c r="F15" s="311"/>
      <c r="G15" s="311"/>
      <c r="H15" s="311"/>
      <c r="I15" s="311"/>
      <c r="J15" s="311"/>
      <c r="K15" s="309"/>
    </row>
    <row r="16" s="1" customFormat="1" ht="15" customHeight="1">
      <c r="B16" s="312"/>
      <c r="C16" s="313"/>
      <c r="D16" s="311" t="s">
        <v>995</v>
      </c>
      <c r="E16" s="311"/>
      <c r="F16" s="311"/>
      <c r="G16" s="311"/>
      <c r="H16" s="311"/>
      <c r="I16" s="311"/>
      <c r="J16" s="311"/>
      <c r="K16" s="309"/>
    </row>
    <row r="17" s="1" customFormat="1" ht="15" customHeight="1">
      <c r="B17" s="312"/>
      <c r="C17" s="313"/>
      <c r="D17" s="311" t="s">
        <v>996</v>
      </c>
      <c r="E17" s="311"/>
      <c r="F17" s="311"/>
      <c r="G17" s="311"/>
      <c r="H17" s="311"/>
      <c r="I17" s="311"/>
      <c r="J17" s="311"/>
      <c r="K17" s="309"/>
    </row>
    <row r="18" s="1" customFormat="1" ht="15" customHeight="1">
      <c r="B18" s="312"/>
      <c r="C18" s="313"/>
      <c r="D18" s="313"/>
      <c r="E18" s="315" t="s">
        <v>85</v>
      </c>
      <c r="F18" s="311" t="s">
        <v>997</v>
      </c>
      <c r="G18" s="311"/>
      <c r="H18" s="311"/>
      <c r="I18" s="311"/>
      <c r="J18" s="311"/>
      <c r="K18" s="309"/>
    </row>
    <row r="19" s="1" customFormat="1" ht="15" customHeight="1">
      <c r="B19" s="312"/>
      <c r="C19" s="313"/>
      <c r="D19" s="313"/>
      <c r="E19" s="315" t="s">
        <v>998</v>
      </c>
      <c r="F19" s="311" t="s">
        <v>999</v>
      </c>
      <c r="G19" s="311"/>
      <c r="H19" s="311"/>
      <c r="I19" s="311"/>
      <c r="J19" s="311"/>
      <c r="K19" s="309"/>
    </row>
    <row r="20" s="1" customFormat="1" ht="15" customHeight="1">
      <c r="B20" s="312"/>
      <c r="C20" s="313"/>
      <c r="D20" s="313"/>
      <c r="E20" s="315" t="s">
        <v>1000</v>
      </c>
      <c r="F20" s="311" t="s">
        <v>1001</v>
      </c>
      <c r="G20" s="311"/>
      <c r="H20" s="311"/>
      <c r="I20" s="311"/>
      <c r="J20" s="311"/>
      <c r="K20" s="309"/>
    </row>
    <row r="21" s="1" customFormat="1" ht="15" customHeight="1">
      <c r="B21" s="312"/>
      <c r="C21" s="313"/>
      <c r="D21" s="313"/>
      <c r="E21" s="315" t="s">
        <v>1002</v>
      </c>
      <c r="F21" s="311" t="s">
        <v>1003</v>
      </c>
      <c r="G21" s="311"/>
      <c r="H21" s="311"/>
      <c r="I21" s="311"/>
      <c r="J21" s="311"/>
      <c r="K21" s="309"/>
    </row>
    <row r="22" s="1" customFormat="1" ht="15" customHeight="1">
      <c r="B22" s="312"/>
      <c r="C22" s="313"/>
      <c r="D22" s="313"/>
      <c r="E22" s="315" t="s">
        <v>342</v>
      </c>
      <c r="F22" s="311" t="s">
        <v>343</v>
      </c>
      <c r="G22" s="311"/>
      <c r="H22" s="311"/>
      <c r="I22" s="311"/>
      <c r="J22" s="311"/>
      <c r="K22" s="309"/>
    </row>
    <row r="23" s="1" customFormat="1" ht="15" customHeight="1">
      <c r="B23" s="312"/>
      <c r="C23" s="313"/>
      <c r="D23" s="313"/>
      <c r="E23" s="315" t="s">
        <v>92</v>
      </c>
      <c r="F23" s="311" t="s">
        <v>1004</v>
      </c>
      <c r="G23" s="311"/>
      <c r="H23" s="311"/>
      <c r="I23" s="311"/>
      <c r="J23" s="311"/>
      <c r="K23" s="309"/>
    </row>
    <row r="24" s="1" customFormat="1" ht="12.75" customHeight="1">
      <c r="B24" s="312"/>
      <c r="C24" s="313"/>
      <c r="D24" s="313"/>
      <c r="E24" s="313"/>
      <c r="F24" s="313"/>
      <c r="G24" s="313"/>
      <c r="H24" s="313"/>
      <c r="I24" s="313"/>
      <c r="J24" s="313"/>
      <c r="K24" s="309"/>
    </row>
    <row r="25" s="1" customFormat="1" ht="15" customHeight="1">
      <c r="B25" s="312"/>
      <c r="C25" s="311" t="s">
        <v>1005</v>
      </c>
      <c r="D25" s="311"/>
      <c r="E25" s="311"/>
      <c r="F25" s="311"/>
      <c r="G25" s="311"/>
      <c r="H25" s="311"/>
      <c r="I25" s="311"/>
      <c r="J25" s="311"/>
      <c r="K25" s="309"/>
    </row>
    <row r="26" s="1" customFormat="1" ht="15" customHeight="1">
      <c r="B26" s="312"/>
      <c r="C26" s="311" t="s">
        <v>1006</v>
      </c>
      <c r="D26" s="311"/>
      <c r="E26" s="311"/>
      <c r="F26" s="311"/>
      <c r="G26" s="311"/>
      <c r="H26" s="311"/>
      <c r="I26" s="311"/>
      <c r="J26" s="311"/>
      <c r="K26" s="309"/>
    </row>
    <row r="27" s="1" customFormat="1" ht="15" customHeight="1">
      <c r="B27" s="312"/>
      <c r="C27" s="311"/>
      <c r="D27" s="311" t="s">
        <v>1007</v>
      </c>
      <c r="E27" s="311"/>
      <c r="F27" s="311"/>
      <c r="G27" s="311"/>
      <c r="H27" s="311"/>
      <c r="I27" s="311"/>
      <c r="J27" s="311"/>
      <c r="K27" s="309"/>
    </row>
    <row r="28" s="1" customFormat="1" ht="15" customHeight="1">
      <c r="B28" s="312"/>
      <c r="C28" s="313"/>
      <c r="D28" s="311" t="s">
        <v>1008</v>
      </c>
      <c r="E28" s="311"/>
      <c r="F28" s="311"/>
      <c r="G28" s="311"/>
      <c r="H28" s="311"/>
      <c r="I28" s="311"/>
      <c r="J28" s="311"/>
      <c r="K28" s="309"/>
    </row>
    <row r="29" s="1" customFormat="1" ht="12.75" customHeight="1">
      <c r="B29" s="312"/>
      <c r="C29" s="313"/>
      <c r="D29" s="313"/>
      <c r="E29" s="313"/>
      <c r="F29" s="313"/>
      <c r="G29" s="313"/>
      <c r="H29" s="313"/>
      <c r="I29" s="313"/>
      <c r="J29" s="313"/>
      <c r="K29" s="309"/>
    </row>
    <row r="30" s="1" customFormat="1" ht="15" customHeight="1">
      <c r="B30" s="312"/>
      <c r="C30" s="313"/>
      <c r="D30" s="311" t="s">
        <v>1009</v>
      </c>
      <c r="E30" s="311"/>
      <c r="F30" s="311"/>
      <c r="G30" s="311"/>
      <c r="H30" s="311"/>
      <c r="I30" s="311"/>
      <c r="J30" s="311"/>
      <c r="K30" s="309"/>
    </row>
    <row r="31" s="1" customFormat="1" ht="15" customHeight="1">
      <c r="B31" s="312"/>
      <c r="C31" s="313"/>
      <c r="D31" s="311" t="s">
        <v>1010</v>
      </c>
      <c r="E31" s="311"/>
      <c r="F31" s="311"/>
      <c r="G31" s="311"/>
      <c r="H31" s="311"/>
      <c r="I31" s="311"/>
      <c r="J31" s="311"/>
      <c r="K31" s="309"/>
    </row>
    <row r="32" s="1" customFormat="1" ht="12.75" customHeight="1">
      <c r="B32" s="312"/>
      <c r="C32" s="313"/>
      <c r="D32" s="313"/>
      <c r="E32" s="313"/>
      <c r="F32" s="313"/>
      <c r="G32" s="313"/>
      <c r="H32" s="313"/>
      <c r="I32" s="313"/>
      <c r="J32" s="313"/>
      <c r="K32" s="309"/>
    </row>
    <row r="33" s="1" customFormat="1" ht="15" customHeight="1">
      <c r="B33" s="312"/>
      <c r="C33" s="313"/>
      <c r="D33" s="311" t="s">
        <v>1011</v>
      </c>
      <c r="E33" s="311"/>
      <c r="F33" s="311"/>
      <c r="G33" s="311"/>
      <c r="H33" s="311"/>
      <c r="I33" s="311"/>
      <c r="J33" s="311"/>
      <c r="K33" s="309"/>
    </row>
    <row r="34" s="1" customFormat="1" ht="15" customHeight="1">
      <c r="B34" s="312"/>
      <c r="C34" s="313"/>
      <c r="D34" s="311" t="s">
        <v>1012</v>
      </c>
      <c r="E34" s="311"/>
      <c r="F34" s="311"/>
      <c r="G34" s="311"/>
      <c r="H34" s="311"/>
      <c r="I34" s="311"/>
      <c r="J34" s="311"/>
      <c r="K34" s="309"/>
    </row>
    <row r="35" s="1" customFormat="1" ht="15" customHeight="1">
      <c r="B35" s="312"/>
      <c r="C35" s="313"/>
      <c r="D35" s="311" t="s">
        <v>1013</v>
      </c>
      <c r="E35" s="311"/>
      <c r="F35" s="311"/>
      <c r="G35" s="311"/>
      <c r="H35" s="311"/>
      <c r="I35" s="311"/>
      <c r="J35" s="311"/>
      <c r="K35" s="309"/>
    </row>
    <row r="36" s="1" customFormat="1" ht="15" customHeight="1">
      <c r="B36" s="312"/>
      <c r="C36" s="313"/>
      <c r="D36" s="311"/>
      <c r="E36" s="314" t="s">
        <v>143</v>
      </c>
      <c r="F36" s="311"/>
      <c r="G36" s="311" t="s">
        <v>1014</v>
      </c>
      <c r="H36" s="311"/>
      <c r="I36" s="311"/>
      <c r="J36" s="311"/>
      <c r="K36" s="309"/>
    </row>
    <row r="37" s="1" customFormat="1" ht="30.75" customHeight="1">
      <c r="B37" s="312"/>
      <c r="C37" s="313"/>
      <c r="D37" s="311"/>
      <c r="E37" s="314" t="s">
        <v>1015</v>
      </c>
      <c r="F37" s="311"/>
      <c r="G37" s="311" t="s">
        <v>1016</v>
      </c>
      <c r="H37" s="311"/>
      <c r="I37" s="311"/>
      <c r="J37" s="311"/>
      <c r="K37" s="309"/>
    </row>
    <row r="38" s="1" customFormat="1" ht="15" customHeight="1">
      <c r="B38" s="312"/>
      <c r="C38" s="313"/>
      <c r="D38" s="311"/>
      <c r="E38" s="314" t="s">
        <v>60</v>
      </c>
      <c r="F38" s="311"/>
      <c r="G38" s="311" t="s">
        <v>1017</v>
      </c>
      <c r="H38" s="311"/>
      <c r="I38" s="311"/>
      <c r="J38" s="311"/>
      <c r="K38" s="309"/>
    </row>
    <row r="39" s="1" customFormat="1" ht="15" customHeight="1">
      <c r="B39" s="312"/>
      <c r="C39" s="313"/>
      <c r="D39" s="311"/>
      <c r="E39" s="314" t="s">
        <v>61</v>
      </c>
      <c r="F39" s="311"/>
      <c r="G39" s="311" t="s">
        <v>1018</v>
      </c>
      <c r="H39" s="311"/>
      <c r="I39" s="311"/>
      <c r="J39" s="311"/>
      <c r="K39" s="309"/>
    </row>
    <row r="40" s="1" customFormat="1" ht="15" customHeight="1">
      <c r="B40" s="312"/>
      <c r="C40" s="313"/>
      <c r="D40" s="311"/>
      <c r="E40" s="314" t="s">
        <v>144</v>
      </c>
      <c r="F40" s="311"/>
      <c r="G40" s="311" t="s">
        <v>1019</v>
      </c>
      <c r="H40" s="311"/>
      <c r="I40" s="311"/>
      <c r="J40" s="311"/>
      <c r="K40" s="309"/>
    </row>
    <row r="41" s="1" customFormat="1" ht="15" customHeight="1">
      <c r="B41" s="312"/>
      <c r="C41" s="313"/>
      <c r="D41" s="311"/>
      <c r="E41" s="314" t="s">
        <v>145</v>
      </c>
      <c r="F41" s="311"/>
      <c r="G41" s="311" t="s">
        <v>1020</v>
      </c>
      <c r="H41" s="311"/>
      <c r="I41" s="311"/>
      <c r="J41" s="311"/>
      <c r="K41" s="309"/>
    </row>
    <row r="42" s="1" customFormat="1" ht="15" customHeight="1">
      <c r="B42" s="312"/>
      <c r="C42" s="313"/>
      <c r="D42" s="311"/>
      <c r="E42" s="314" t="s">
        <v>1021</v>
      </c>
      <c r="F42" s="311"/>
      <c r="G42" s="311" t="s">
        <v>1022</v>
      </c>
      <c r="H42" s="311"/>
      <c r="I42" s="311"/>
      <c r="J42" s="311"/>
      <c r="K42" s="309"/>
    </row>
    <row r="43" s="1" customFormat="1" ht="15" customHeight="1">
      <c r="B43" s="312"/>
      <c r="C43" s="313"/>
      <c r="D43" s="311"/>
      <c r="E43" s="314"/>
      <c r="F43" s="311"/>
      <c r="G43" s="311" t="s">
        <v>1023</v>
      </c>
      <c r="H43" s="311"/>
      <c r="I43" s="311"/>
      <c r="J43" s="311"/>
      <c r="K43" s="309"/>
    </row>
    <row r="44" s="1" customFormat="1" ht="15" customHeight="1">
      <c r="B44" s="312"/>
      <c r="C44" s="313"/>
      <c r="D44" s="311"/>
      <c r="E44" s="314" t="s">
        <v>1024</v>
      </c>
      <c r="F44" s="311"/>
      <c r="G44" s="311" t="s">
        <v>1025</v>
      </c>
      <c r="H44" s="311"/>
      <c r="I44" s="311"/>
      <c r="J44" s="311"/>
      <c r="K44" s="309"/>
    </row>
    <row r="45" s="1" customFormat="1" ht="15" customHeight="1">
      <c r="B45" s="312"/>
      <c r="C45" s="313"/>
      <c r="D45" s="311"/>
      <c r="E45" s="314" t="s">
        <v>147</v>
      </c>
      <c r="F45" s="311"/>
      <c r="G45" s="311" t="s">
        <v>1026</v>
      </c>
      <c r="H45" s="311"/>
      <c r="I45" s="311"/>
      <c r="J45" s="311"/>
      <c r="K45" s="309"/>
    </row>
    <row r="46" s="1" customFormat="1" ht="12.75" customHeight="1">
      <c r="B46" s="312"/>
      <c r="C46" s="313"/>
      <c r="D46" s="311"/>
      <c r="E46" s="311"/>
      <c r="F46" s="311"/>
      <c r="G46" s="311"/>
      <c r="H46" s="311"/>
      <c r="I46" s="311"/>
      <c r="J46" s="311"/>
      <c r="K46" s="309"/>
    </row>
    <row r="47" s="1" customFormat="1" ht="15" customHeight="1">
      <c r="B47" s="312"/>
      <c r="C47" s="313"/>
      <c r="D47" s="311" t="s">
        <v>1027</v>
      </c>
      <c r="E47" s="311"/>
      <c r="F47" s="311"/>
      <c r="G47" s="311"/>
      <c r="H47" s="311"/>
      <c r="I47" s="311"/>
      <c r="J47" s="311"/>
      <c r="K47" s="309"/>
    </row>
    <row r="48" s="1" customFormat="1" ht="15" customHeight="1">
      <c r="B48" s="312"/>
      <c r="C48" s="313"/>
      <c r="D48" s="313"/>
      <c r="E48" s="311" t="s">
        <v>1028</v>
      </c>
      <c r="F48" s="311"/>
      <c r="G48" s="311"/>
      <c r="H48" s="311"/>
      <c r="I48" s="311"/>
      <c r="J48" s="311"/>
      <c r="K48" s="309"/>
    </row>
    <row r="49" s="1" customFormat="1" ht="15" customHeight="1">
      <c r="B49" s="312"/>
      <c r="C49" s="313"/>
      <c r="D49" s="313"/>
      <c r="E49" s="311" t="s">
        <v>1029</v>
      </c>
      <c r="F49" s="311"/>
      <c r="G49" s="311"/>
      <c r="H49" s="311"/>
      <c r="I49" s="311"/>
      <c r="J49" s="311"/>
      <c r="K49" s="309"/>
    </row>
    <row r="50" s="1" customFormat="1" ht="15" customHeight="1">
      <c r="B50" s="312"/>
      <c r="C50" s="313"/>
      <c r="D50" s="313"/>
      <c r="E50" s="311" t="s">
        <v>1030</v>
      </c>
      <c r="F50" s="311"/>
      <c r="G50" s="311"/>
      <c r="H50" s="311"/>
      <c r="I50" s="311"/>
      <c r="J50" s="311"/>
      <c r="K50" s="309"/>
    </row>
    <row r="51" s="1" customFormat="1" ht="15" customHeight="1">
      <c r="B51" s="312"/>
      <c r="C51" s="313"/>
      <c r="D51" s="311" t="s">
        <v>1031</v>
      </c>
      <c r="E51" s="311"/>
      <c r="F51" s="311"/>
      <c r="G51" s="311"/>
      <c r="H51" s="311"/>
      <c r="I51" s="311"/>
      <c r="J51" s="311"/>
      <c r="K51" s="309"/>
    </row>
    <row r="52" s="1" customFormat="1" ht="25.5" customHeight="1">
      <c r="B52" s="307"/>
      <c r="C52" s="308" t="s">
        <v>1032</v>
      </c>
      <c r="D52" s="308"/>
      <c r="E52" s="308"/>
      <c r="F52" s="308"/>
      <c r="G52" s="308"/>
      <c r="H52" s="308"/>
      <c r="I52" s="308"/>
      <c r="J52" s="308"/>
      <c r="K52" s="309"/>
    </row>
    <row r="53" s="1" customFormat="1" ht="5.25" customHeight="1">
      <c r="B53" s="307"/>
      <c r="C53" s="310"/>
      <c r="D53" s="310"/>
      <c r="E53" s="310"/>
      <c r="F53" s="310"/>
      <c r="G53" s="310"/>
      <c r="H53" s="310"/>
      <c r="I53" s="310"/>
      <c r="J53" s="310"/>
      <c r="K53" s="309"/>
    </row>
    <row r="54" s="1" customFormat="1" ht="15" customHeight="1">
      <c r="B54" s="307"/>
      <c r="C54" s="311" t="s">
        <v>1033</v>
      </c>
      <c r="D54" s="311"/>
      <c r="E54" s="311"/>
      <c r="F54" s="311"/>
      <c r="G54" s="311"/>
      <c r="H54" s="311"/>
      <c r="I54" s="311"/>
      <c r="J54" s="311"/>
      <c r="K54" s="309"/>
    </row>
    <row r="55" s="1" customFormat="1" ht="15" customHeight="1">
      <c r="B55" s="307"/>
      <c r="C55" s="311" t="s">
        <v>1034</v>
      </c>
      <c r="D55" s="311"/>
      <c r="E55" s="311"/>
      <c r="F55" s="311"/>
      <c r="G55" s="311"/>
      <c r="H55" s="311"/>
      <c r="I55" s="311"/>
      <c r="J55" s="311"/>
      <c r="K55" s="309"/>
    </row>
    <row r="56" s="1" customFormat="1" ht="12.75" customHeight="1">
      <c r="B56" s="307"/>
      <c r="C56" s="311"/>
      <c r="D56" s="311"/>
      <c r="E56" s="311"/>
      <c r="F56" s="311"/>
      <c r="G56" s="311"/>
      <c r="H56" s="311"/>
      <c r="I56" s="311"/>
      <c r="J56" s="311"/>
      <c r="K56" s="309"/>
    </row>
    <row r="57" s="1" customFormat="1" ht="15" customHeight="1">
      <c r="B57" s="307"/>
      <c r="C57" s="311" t="s">
        <v>1035</v>
      </c>
      <c r="D57" s="311"/>
      <c r="E57" s="311"/>
      <c r="F57" s="311"/>
      <c r="G57" s="311"/>
      <c r="H57" s="311"/>
      <c r="I57" s="311"/>
      <c r="J57" s="311"/>
      <c r="K57" s="309"/>
    </row>
    <row r="58" s="1" customFormat="1" ht="15" customHeight="1">
      <c r="B58" s="307"/>
      <c r="C58" s="313"/>
      <c r="D58" s="311" t="s">
        <v>1036</v>
      </c>
      <c r="E58" s="311"/>
      <c r="F58" s="311"/>
      <c r="G58" s="311"/>
      <c r="H58" s="311"/>
      <c r="I58" s="311"/>
      <c r="J58" s="311"/>
      <c r="K58" s="309"/>
    </row>
    <row r="59" s="1" customFormat="1" ht="15" customHeight="1">
      <c r="B59" s="307"/>
      <c r="C59" s="313"/>
      <c r="D59" s="311" t="s">
        <v>1037</v>
      </c>
      <c r="E59" s="311"/>
      <c r="F59" s="311"/>
      <c r="G59" s="311"/>
      <c r="H59" s="311"/>
      <c r="I59" s="311"/>
      <c r="J59" s="311"/>
      <c r="K59" s="309"/>
    </row>
    <row r="60" s="1" customFormat="1" ht="15" customHeight="1">
      <c r="B60" s="307"/>
      <c r="C60" s="313"/>
      <c r="D60" s="311" t="s">
        <v>1038</v>
      </c>
      <c r="E60" s="311"/>
      <c r="F60" s="311"/>
      <c r="G60" s="311"/>
      <c r="H60" s="311"/>
      <c r="I60" s="311"/>
      <c r="J60" s="311"/>
      <c r="K60" s="309"/>
    </row>
    <row r="61" s="1" customFormat="1" ht="15" customHeight="1">
      <c r="B61" s="307"/>
      <c r="C61" s="313"/>
      <c r="D61" s="311" t="s">
        <v>1039</v>
      </c>
      <c r="E61" s="311"/>
      <c r="F61" s="311"/>
      <c r="G61" s="311"/>
      <c r="H61" s="311"/>
      <c r="I61" s="311"/>
      <c r="J61" s="311"/>
      <c r="K61" s="309"/>
    </row>
    <row r="62" s="1" customFormat="1" ht="15" customHeight="1">
      <c r="B62" s="307"/>
      <c r="C62" s="313"/>
      <c r="D62" s="316" t="s">
        <v>1040</v>
      </c>
      <c r="E62" s="316"/>
      <c r="F62" s="316"/>
      <c r="G62" s="316"/>
      <c r="H62" s="316"/>
      <c r="I62" s="316"/>
      <c r="J62" s="316"/>
      <c r="K62" s="309"/>
    </row>
    <row r="63" s="1" customFormat="1" ht="15" customHeight="1">
      <c r="B63" s="307"/>
      <c r="C63" s="313"/>
      <c r="D63" s="311" t="s">
        <v>1041</v>
      </c>
      <c r="E63" s="311"/>
      <c r="F63" s="311"/>
      <c r="G63" s="311"/>
      <c r="H63" s="311"/>
      <c r="I63" s="311"/>
      <c r="J63" s="311"/>
      <c r="K63" s="309"/>
    </row>
    <row r="64" s="1" customFormat="1" ht="12.75" customHeight="1">
      <c r="B64" s="307"/>
      <c r="C64" s="313"/>
      <c r="D64" s="313"/>
      <c r="E64" s="317"/>
      <c r="F64" s="313"/>
      <c r="G64" s="313"/>
      <c r="H64" s="313"/>
      <c r="I64" s="313"/>
      <c r="J64" s="313"/>
      <c r="K64" s="309"/>
    </row>
    <row r="65" s="1" customFormat="1" ht="15" customHeight="1">
      <c r="B65" s="307"/>
      <c r="C65" s="313"/>
      <c r="D65" s="311" t="s">
        <v>1042</v>
      </c>
      <c r="E65" s="311"/>
      <c r="F65" s="311"/>
      <c r="G65" s="311"/>
      <c r="H65" s="311"/>
      <c r="I65" s="311"/>
      <c r="J65" s="311"/>
      <c r="K65" s="309"/>
    </row>
    <row r="66" s="1" customFormat="1" ht="15" customHeight="1">
      <c r="B66" s="307"/>
      <c r="C66" s="313"/>
      <c r="D66" s="316" t="s">
        <v>1043</v>
      </c>
      <c r="E66" s="316"/>
      <c r="F66" s="316"/>
      <c r="G66" s="316"/>
      <c r="H66" s="316"/>
      <c r="I66" s="316"/>
      <c r="J66" s="316"/>
      <c r="K66" s="309"/>
    </row>
    <row r="67" s="1" customFormat="1" ht="15" customHeight="1">
      <c r="B67" s="307"/>
      <c r="C67" s="313"/>
      <c r="D67" s="311" t="s">
        <v>1044</v>
      </c>
      <c r="E67" s="311"/>
      <c r="F67" s="311"/>
      <c r="G67" s="311"/>
      <c r="H67" s="311"/>
      <c r="I67" s="311"/>
      <c r="J67" s="311"/>
      <c r="K67" s="309"/>
    </row>
    <row r="68" s="1" customFormat="1" ht="15" customHeight="1">
      <c r="B68" s="307"/>
      <c r="C68" s="313"/>
      <c r="D68" s="311" t="s">
        <v>1045</v>
      </c>
      <c r="E68" s="311"/>
      <c r="F68" s="311"/>
      <c r="G68" s="311"/>
      <c r="H68" s="311"/>
      <c r="I68" s="311"/>
      <c r="J68" s="311"/>
      <c r="K68" s="309"/>
    </row>
    <row r="69" s="1" customFormat="1" ht="15" customHeight="1">
      <c r="B69" s="307"/>
      <c r="C69" s="313"/>
      <c r="D69" s="311" t="s">
        <v>1046</v>
      </c>
      <c r="E69" s="311"/>
      <c r="F69" s="311"/>
      <c r="G69" s="311"/>
      <c r="H69" s="311"/>
      <c r="I69" s="311"/>
      <c r="J69" s="311"/>
      <c r="K69" s="309"/>
    </row>
    <row r="70" s="1" customFormat="1" ht="15" customHeight="1">
      <c r="B70" s="307"/>
      <c r="C70" s="313"/>
      <c r="D70" s="311" t="s">
        <v>1047</v>
      </c>
      <c r="E70" s="311"/>
      <c r="F70" s="311"/>
      <c r="G70" s="311"/>
      <c r="H70" s="311"/>
      <c r="I70" s="311"/>
      <c r="J70" s="311"/>
      <c r="K70" s="309"/>
    </row>
    <row r="71" s="1" customFormat="1" ht="12.75" customHeight="1">
      <c r="B71" s="318"/>
      <c r="C71" s="319"/>
      <c r="D71" s="319"/>
      <c r="E71" s="319"/>
      <c r="F71" s="319"/>
      <c r="G71" s="319"/>
      <c r="H71" s="319"/>
      <c r="I71" s="319"/>
      <c r="J71" s="319"/>
      <c r="K71" s="320"/>
    </row>
    <row r="72" s="1" customFormat="1" ht="18.75" customHeight="1">
      <c r="B72" s="321"/>
      <c r="C72" s="321"/>
      <c r="D72" s="321"/>
      <c r="E72" s="321"/>
      <c r="F72" s="321"/>
      <c r="G72" s="321"/>
      <c r="H72" s="321"/>
      <c r="I72" s="321"/>
      <c r="J72" s="321"/>
      <c r="K72" s="322"/>
    </row>
    <row r="73" s="1" customFormat="1" ht="18.75" customHeight="1">
      <c r="B73" s="322"/>
      <c r="C73" s="322"/>
      <c r="D73" s="322"/>
      <c r="E73" s="322"/>
      <c r="F73" s="322"/>
      <c r="G73" s="322"/>
      <c r="H73" s="322"/>
      <c r="I73" s="322"/>
      <c r="J73" s="322"/>
      <c r="K73" s="322"/>
    </row>
    <row r="74" s="1" customFormat="1" ht="7.5" customHeight="1">
      <c r="B74" s="323"/>
      <c r="C74" s="324"/>
      <c r="D74" s="324"/>
      <c r="E74" s="324"/>
      <c r="F74" s="324"/>
      <c r="G74" s="324"/>
      <c r="H74" s="324"/>
      <c r="I74" s="324"/>
      <c r="J74" s="324"/>
      <c r="K74" s="325"/>
    </row>
    <row r="75" s="1" customFormat="1" ht="45" customHeight="1">
      <c r="B75" s="326"/>
      <c r="C75" s="327" t="s">
        <v>1048</v>
      </c>
      <c r="D75" s="327"/>
      <c r="E75" s="327"/>
      <c r="F75" s="327"/>
      <c r="G75" s="327"/>
      <c r="H75" s="327"/>
      <c r="I75" s="327"/>
      <c r="J75" s="327"/>
      <c r="K75" s="328"/>
    </row>
    <row r="76" s="1" customFormat="1" ht="17.25" customHeight="1">
      <c r="B76" s="326"/>
      <c r="C76" s="329" t="s">
        <v>1049</v>
      </c>
      <c r="D76" s="329"/>
      <c r="E76" s="329"/>
      <c r="F76" s="329" t="s">
        <v>1050</v>
      </c>
      <c r="G76" s="330"/>
      <c r="H76" s="329" t="s">
        <v>61</v>
      </c>
      <c r="I76" s="329" t="s">
        <v>64</v>
      </c>
      <c r="J76" s="329" t="s">
        <v>1051</v>
      </c>
      <c r="K76" s="328"/>
    </row>
    <row r="77" s="1" customFormat="1" ht="17.25" customHeight="1">
      <c r="B77" s="326"/>
      <c r="C77" s="331" t="s">
        <v>1052</v>
      </c>
      <c r="D77" s="331"/>
      <c r="E77" s="331"/>
      <c r="F77" s="332" t="s">
        <v>1053</v>
      </c>
      <c r="G77" s="333"/>
      <c r="H77" s="331"/>
      <c r="I77" s="331"/>
      <c r="J77" s="331" t="s">
        <v>1054</v>
      </c>
      <c r="K77" s="328"/>
    </row>
    <row r="78" s="1" customFormat="1" ht="5.25" customHeight="1">
      <c r="B78" s="326"/>
      <c r="C78" s="334"/>
      <c r="D78" s="334"/>
      <c r="E78" s="334"/>
      <c r="F78" s="334"/>
      <c r="G78" s="335"/>
      <c r="H78" s="334"/>
      <c r="I78" s="334"/>
      <c r="J78" s="334"/>
      <c r="K78" s="328"/>
    </row>
    <row r="79" s="1" customFormat="1" ht="15" customHeight="1">
      <c r="B79" s="326"/>
      <c r="C79" s="314" t="s">
        <v>60</v>
      </c>
      <c r="D79" s="334"/>
      <c r="E79" s="334"/>
      <c r="F79" s="336" t="s">
        <v>1055</v>
      </c>
      <c r="G79" s="335"/>
      <c r="H79" s="314" t="s">
        <v>1056</v>
      </c>
      <c r="I79" s="314" t="s">
        <v>1057</v>
      </c>
      <c r="J79" s="314">
        <v>20</v>
      </c>
      <c r="K79" s="328"/>
    </row>
    <row r="80" s="1" customFormat="1" ht="15" customHeight="1">
      <c r="B80" s="326"/>
      <c r="C80" s="314" t="s">
        <v>1058</v>
      </c>
      <c r="D80" s="314"/>
      <c r="E80" s="314"/>
      <c r="F80" s="336" t="s">
        <v>1055</v>
      </c>
      <c r="G80" s="335"/>
      <c r="H80" s="314" t="s">
        <v>1059</v>
      </c>
      <c r="I80" s="314" t="s">
        <v>1057</v>
      </c>
      <c r="J80" s="314">
        <v>120</v>
      </c>
      <c r="K80" s="328"/>
    </row>
    <row r="81" s="1" customFormat="1" ht="15" customHeight="1">
      <c r="B81" s="337"/>
      <c r="C81" s="314" t="s">
        <v>1060</v>
      </c>
      <c r="D81" s="314"/>
      <c r="E81" s="314"/>
      <c r="F81" s="336" t="s">
        <v>1061</v>
      </c>
      <c r="G81" s="335"/>
      <c r="H81" s="314" t="s">
        <v>1062</v>
      </c>
      <c r="I81" s="314" t="s">
        <v>1057</v>
      </c>
      <c r="J81" s="314">
        <v>50</v>
      </c>
      <c r="K81" s="328"/>
    </row>
    <row r="82" s="1" customFormat="1" ht="15" customHeight="1">
      <c r="B82" s="337"/>
      <c r="C82" s="314" t="s">
        <v>1063</v>
      </c>
      <c r="D82" s="314"/>
      <c r="E82" s="314"/>
      <c r="F82" s="336" t="s">
        <v>1055</v>
      </c>
      <c r="G82" s="335"/>
      <c r="H82" s="314" t="s">
        <v>1064</v>
      </c>
      <c r="I82" s="314" t="s">
        <v>1065</v>
      </c>
      <c r="J82" s="314"/>
      <c r="K82" s="328"/>
    </row>
    <row r="83" s="1" customFormat="1" ht="15" customHeight="1">
      <c r="B83" s="337"/>
      <c r="C83" s="338" t="s">
        <v>1066</v>
      </c>
      <c r="D83" s="338"/>
      <c r="E83" s="338"/>
      <c r="F83" s="339" t="s">
        <v>1061</v>
      </c>
      <c r="G83" s="338"/>
      <c r="H83" s="338" t="s">
        <v>1067</v>
      </c>
      <c r="I83" s="338" t="s">
        <v>1057</v>
      </c>
      <c r="J83" s="338">
        <v>15</v>
      </c>
      <c r="K83" s="328"/>
    </row>
    <row r="84" s="1" customFormat="1" ht="15" customHeight="1">
      <c r="B84" s="337"/>
      <c r="C84" s="338" t="s">
        <v>1068</v>
      </c>
      <c r="D84" s="338"/>
      <c r="E84" s="338"/>
      <c r="F84" s="339" t="s">
        <v>1061</v>
      </c>
      <c r="G84" s="338"/>
      <c r="H84" s="338" t="s">
        <v>1069</v>
      </c>
      <c r="I84" s="338" t="s">
        <v>1057</v>
      </c>
      <c r="J84" s="338">
        <v>15</v>
      </c>
      <c r="K84" s="328"/>
    </row>
    <row r="85" s="1" customFormat="1" ht="15" customHeight="1">
      <c r="B85" s="337"/>
      <c r="C85" s="338" t="s">
        <v>1070</v>
      </c>
      <c r="D85" s="338"/>
      <c r="E85" s="338"/>
      <c r="F85" s="339" t="s">
        <v>1061</v>
      </c>
      <c r="G85" s="338"/>
      <c r="H85" s="338" t="s">
        <v>1071</v>
      </c>
      <c r="I85" s="338" t="s">
        <v>1057</v>
      </c>
      <c r="J85" s="338">
        <v>20</v>
      </c>
      <c r="K85" s="328"/>
    </row>
    <row r="86" s="1" customFormat="1" ht="15" customHeight="1">
      <c r="B86" s="337"/>
      <c r="C86" s="338" t="s">
        <v>1072</v>
      </c>
      <c r="D86" s="338"/>
      <c r="E86" s="338"/>
      <c r="F86" s="339" t="s">
        <v>1061</v>
      </c>
      <c r="G86" s="338"/>
      <c r="H86" s="338" t="s">
        <v>1073</v>
      </c>
      <c r="I86" s="338" t="s">
        <v>1057</v>
      </c>
      <c r="J86" s="338">
        <v>20</v>
      </c>
      <c r="K86" s="328"/>
    </row>
    <row r="87" s="1" customFormat="1" ht="15" customHeight="1">
      <c r="B87" s="337"/>
      <c r="C87" s="314" t="s">
        <v>1074</v>
      </c>
      <c r="D87" s="314"/>
      <c r="E87" s="314"/>
      <c r="F87" s="336" t="s">
        <v>1061</v>
      </c>
      <c r="G87" s="335"/>
      <c r="H87" s="314" t="s">
        <v>1075</v>
      </c>
      <c r="I87" s="314" t="s">
        <v>1057</v>
      </c>
      <c r="J87" s="314">
        <v>50</v>
      </c>
      <c r="K87" s="328"/>
    </row>
    <row r="88" s="1" customFormat="1" ht="15" customHeight="1">
      <c r="B88" s="337"/>
      <c r="C88" s="314" t="s">
        <v>1076</v>
      </c>
      <c r="D88" s="314"/>
      <c r="E88" s="314"/>
      <c r="F88" s="336" t="s">
        <v>1061</v>
      </c>
      <c r="G88" s="335"/>
      <c r="H88" s="314" t="s">
        <v>1077</v>
      </c>
      <c r="I88" s="314" t="s">
        <v>1057</v>
      </c>
      <c r="J88" s="314">
        <v>20</v>
      </c>
      <c r="K88" s="328"/>
    </row>
    <row r="89" s="1" customFormat="1" ht="15" customHeight="1">
      <c r="B89" s="337"/>
      <c r="C89" s="314" t="s">
        <v>1078</v>
      </c>
      <c r="D89" s="314"/>
      <c r="E89" s="314"/>
      <c r="F89" s="336" t="s">
        <v>1061</v>
      </c>
      <c r="G89" s="335"/>
      <c r="H89" s="314" t="s">
        <v>1079</v>
      </c>
      <c r="I89" s="314" t="s">
        <v>1057</v>
      </c>
      <c r="J89" s="314">
        <v>20</v>
      </c>
      <c r="K89" s="328"/>
    </row>
    <row r="90" s="1" customFormat="1" ht="15" customHeight="1">
      <c r="B90" s="337"/>
      <c r="C90" s="314" t="s">
        <v>1080</v>
      </c>
      <c r="D90" s="314"/>
      <c r="E90" s="314"/>
      <c r="F90" s="336" t="s">
        <v>1061</v>
      </c>
      <c r="G90" s="335"/>
      <c r="H90" s="314" t="s">
        <v>1081</v>
      </c>
      <c r="I90" s="314" t="s">
        <v>1057</v>
      </c>
      <c r="J90" s="314">
        <v>50</v>
      </c>
      <c r="K90" s="328"/>
    </row>
    <row r="91" s="1" customFormat="1" ht="15" customHeight="1">
      <c r="B91" s="337"/>
      <c r="C91" s="314" t="s">
        <v>1082</v>
      </c>
      <c r="D91" s="314"/>
      <c r="E91" s="314"/>
      <c r="F91" s="336" t="s">
        <v>1061</v>
      </c>
      <c r="G91" s="335"/>
      <c r="H91" s="314" t="s">
        <v>1082</v>
      </c>
      <c r="I91" s="314" t="s">
        <v>1057</v>
      </c>
      <c r="J91" s="314">
        <v>50</v>
      </c>
      <c r="K91" s="328"/>
    </row>
    <row r="92" s="1" customFormat="1" ht="15" customHeight="1">
      <c r="B92" s="337"/>
      <c r="C92" s="314" t="s">
        <v>1083</v>
      </c>
      <c r="D92" s="314"/>
      <c r="E92" s="314"/>
      <c r="F92" s="336" t="s">
        <v>1061</v>
      </c>
      <c r="G92" s="335"/>
      <c r="H92" s="314" t="s">
        <v>1084</v>
      </c>
      <c r="I92" s="314" t="s">
        <v>1057</v>
      </c>
      <c r="J92" s="314">
        <v>255</v>
      </c>
      <c r="K92" s="328"/>
    </row>
    <row r="93" s="1" customFormat="1" ht="15" customHeight="1">
      <c r="B93" s="337"/>
      <c r="C93" s="314" t="s">
        <v>1085</v>
      </c>
      <c r="D93" s="314"/>
      <c r="E93" s="314"/>
      <c r="F93" s="336" t="s">
        <v>1055</v>
      </c>
      <c r="G93" s="335"/>
      <c r="H93" s="314" t="s">
        <v>1086</v>
      </c>
      <c r="I93" s="314" t="s">
        <v>1087</v>
      </c>
      <c r="J93" s="314"/>
      <c r="K93" s="328"/>
    </row>
    <row r="94" s="1" customFormat="1" ht="15" customHeight="1">
      <c r="B94" s="337"/>
      <c r="C94" s="314" t="s">
        <v>1088</v>
      </c>
      <c r="D94" s="314"/>
      <c r="E94" s="314"/>
      <c r="F94" s="336" t="s">
        <v>1055</v>
      </c>
      <c r="G94" s="335"/>
      <c r="H94" s="314" t="s">
        <v>1089</v>
      </c>
      <c r="I94" s="314" t="s">
        <v>1090</v>
      </c>
      <c r="J94" s="314"/>
      <c r="K94" s="328"/>
    </row>
    <row r="95" s="1" customFormat="1" ht="15" customHeight="1">
      <c r="B95" s="337"/>
      <c r="C95" s="314" t="s">
        <v>1091</v>
      </c>
      <c r="D95" s="314"/>
      <c r="E95" s="314"/>
      <c r="F95" s="336" t="s">
        <v>1055</v>
      </c>
      <c r="G95" s="335"/>
      <c r="H95" s="314" t="s">
        <v>1091</v>
      </c>
      <c r="I95" s="314" t="s">
        <v>1090</v>
      </c>
      <c r="J95" s="314"/>
      <c r="K95" s="328"/>
    </row>
    <row r="96" s="1" customFormat="1" ht="15" customHeight="1">
      <c r="B96" s="337"/>
      <c r="C96" s="314" t="s">
        <v>45</v>
      </c>
      <c r="D96" s="314"/>
      <c r="E96" s="314"/>
      <c r="F96" s="336" t="s">
        <v>1055</v>
      </c>
      <c r="G96" s="335"/>
      <c r="H96" s="314" t="s">
        <v>1092</v>
      </c>
      <c r="I96" s="314" t="s">
        <v>1090</v>
      </c>
      <c r="J96" s="314"/>
      <c r="K96" s="328"/>
    </row>
    <row r="97" s="1" customFormat="1" ht="15" customHeight="1">
      <c r="B97" s="337"/>
      <c r="C97" s="314" t="s">
        <v>55</v>
      </c>
      <c r="D97" s="314"/>
      <c r="E97" s="314"/>
      <c r="F97" s="336" t="s">
        <v>1055</v>
      </c>
      <c r="G97" s="335"/>
      <c r="H97" s="314" t="s">
        <v>1093</v>
      </c>
      <c r="I97" s="314" t="s">
        <v>1090</v>
      </c>
      <c r="J97" s="314"/>
      <c r="K97" s="328"/>
    </row>
    <row r="98" s="1" customFormat="1" ht="15" customHeight="1">
      <c r="B98" s="340"/>
      <c r="C98" s="341"/>
      <c r="D98" s="341"/>
      <c r="E98" s="341"/>
      <c r="F98" s="341"/>
      <c r="G98" s="341"/>
      <c r="H98" s="341"/>
      <c r="I98" s="341"/>
      <c r="J98" s="341"/>
      <c r="K98" s="342"/>
    </row>
    <row r="99" s="1" customFormat="1" ht="18.75" customHeight="1">
      <c r="B99" s="343"/>
      <c r="C99" s="344"/>
      <c r="D99" s="344"/>
      <c r="E99" s="344"/>
      <c r="F99" s="344"/>
      <c r="G99" s="344"/>
      <c r="H99" s="344"/>
      <c r="I99" s="344"/>
      <c r="J99" s="344"/>
      <c r="K99" s="343"/>
    </row>
    <row r="100" s="1" customFormat="1" ht="18.75" customHeight="1">
      <c r="B100" s="322"/>
      <c r="C100" s="322"/>
      <c r="D100" s="322"/>
      <c r="E100" s="322"/>
      <c r="F100" s="322"/>
      <c r="G100" s="322"/>
      <c r="H100" s="322"/>
      <c r="I100" s="322"/>
      <c r="J100" s="322"/>
      <c r="K100" s="322"/>
    </row>
    <row r="101" s="1" customFormat="1" ht="7.5" customHeight="1">
      <c r="B101" s="323"/>
      <c r="C101" s="324"/>
      <c r="D101" s="324"/>
      <c r="E101" s="324"/>
      <c r="F101" s="324"/>
      <c r="G101" s="324"/>
      <c r="H101" s="324"/>
      <c r="I101" s="324"/>
      <c r="J101" s="324"/>
      <c r="K101" s="325"/>
    </row>
    <row r="102" s="1" customFormat="1" ht="45" customHeight="1">
      <c r="B102" s="326"/>
      <c r="C102" s="327" t="s">
        <v>1094</v>
      </c>
      <c r="D102" s="327"/>
      <c r="E102" s="327"/>
      <c r="F102" s="327"/>
      <c r="G102" s="327"/>
      <c r="H102" s="327"/>
      <c r="I102" s="327"/>
      <c r="J102" s="327"/>
      <c r="K102" s="328"/>
    </row>
    <row r="103" s="1" customFormat="1" ht="17.25" customHeight="1">
      <c r="B103" s="326"/>
      <c r="C103" s="329" t="s">
        <v>1049</v>
      </c>
      <c r="D103" s="329"/>
      <c r="E103" s="329"/>
      <c r="F103" s="329" t="s">
        <v>1050</v>
      </c>
      <c r="G103" s="330"/>
      <c r="H103" s="329" t="s">
        <v>61</v>
      </c>
      <c r="I103" s="329" t="s">
        <v>64</v>
      </c>
      <c r="J103" s="329" t="s">
        <v>1051</v>
      </c>
      <c r="K103" s="328"/>
    </row>
    <row r="104" s="1" customFormat="1" ht="17.25" customHeight="1">
      <c r="B104" s="326"/>
      <c r="C104" s="331" t="s">
        <v>1052</v>
      </c>
      <c r="D104" s="331"/>
      <c r="E104" s="331"/>
      <c r="F104" s="332" t="s">
        <v>1053</v>
      </c>
      <c r="G104" s="333"/>
      <c r="H104" s="331"/>
      <c r="I104" s="331"/>
      <c r="J104" s="331" t="s">
        <v>1054</v>
      </c>
      <c r="K104" s="328"/>
    </row>
    <row r="105" s="1" customFormat="1" ht="5.25" customHeight="1">
      <c r="B105" s="326"/>
      <c r="C105" s="329"/>
      <c r="D105" s="329"/>
      <c r="E105" s="329"/>
      <c r="F105" s="329"/>
      <c r="G105" s="345"/>
      <c r="H105" s="329"/>
      <c r="I105" s="329"/>
      <c r="J105" s="329"/>
      <c r="K105" s="328"/>
    </row>
    <row r="106" s="1" customFormat="1" ht="15" customHeight="1">
      <c r="B106" s="326"/>
      <c r="C106" s="314" t="s">
        <v>60</v>
      </c>
      <c r="D106" s="334"/>
      <c r="E106" s="334"/>
      <c r="F106" s="336" t="s">
        <v>1055</v>
      </c>
      <c r="G106" s="345"/>
      <c r="H106" s="314" t="s">
        <v>1095</v>
      </c>
      <c r="I106" s="314" t="s">
        <v>1057</v>
      </c>
      <c r="J106" s="314">
        <v>20</v>
      </c>
      <c r="K106" s="328"/>
    </row>
    <row r="107" s="1" customFormat="1" ht="15" customHeight="1">
      <c r="B107" s="326"/>
      <c r="C107" s="314" t="s">
        <v>1058</v>
      </c>
      <c r="D107" s="314"/>
      <c r="E107" s="314"/>
      <c r="F107" s="336" t="s">
        <v>1055</v>
      </c>
      <c r="G107" s="314"/>
      <c r="H107" s="314" t="s">
        <v>1095</v>
      </c>
      <c r="I107" s="314" t="s">
        <v>1057</v>
      </c>
      <c r="J107" s="314">
        <v>120</v>
      </c>
      <c r="K107" s="328"/>
    </row>
    <row r="108" s="1" customFormat="1" ht="15" customHeight="1">
      <c r="B108" s="337"/>
      <c r="C108" s="314" t="s">
        <v>1060</v>
      </c>
      <c r="D108" s="314"/>
      <c r="E108" s="314"/>
      <c r="F108" s="336" t="s">
        <v>1061</v>
      </c>
      <c r="G108" s="314"/>
      <c r="H108" s="314" t="s">
        <v>1095</v>
      </c>
      <c r="I108" s="314" t="s">
        <v>1057</v>
      </c>
      <c r="J108" s="314">
        <v>50</v>
      </c>
      <c r="K108" s="328"/>
    </row>
    <row r="109" s="1" customFormat="1" ht="15" customHeight="1">
      <c r="B109" s="337"/>
      <c r="C109" s="314" t="s">
        <v>1063</v>
      </c>
      <c r="D109" s="314"/>
      <c r="E109" s="314"/>
      <c r="F109" s="336" t="s">
        <v>1055</v>
      </c>
      <c r="G109" s="314"/>
      <c r="H109" s="314" t="s">
        <v>1095</v>
      </c>
      <c r="I109" s="314" t="s">
        <v>1065</v>
      </c>
      <c r="J109" s="314"/>
      <c r="K109" s="328"/>
    </row>
    <row r="110" s="1" customFormat="1" ht="15" customHeight="1">
      <c r="B110" s="337"/>
      <c r="C110" s="314" t="s">
        <v>1074</v>
      </c>
      <c r="D110" s="314"/>
      <c r="E110" s="314"/>
      <c r="F110" s="336" t="s">
        <v>1061</v>
      </c>
      <c r="G110" s="314"/>
      <c r="H110" s="314" t="s">
        <v>1095</v>
      </c>
      <c r="I110" s="314" t="s">
        <v>1057</v>
      </c>
      <c r="J110" s="314">
        <v>50</v>
      </c>
      <c r="K110" s="328"/>
    </row>
    <row r="111" s="1" customFormat="1" ht="15" customHeight="1">
      <c r="B111" s="337"/>
      <c r="C111" s="314" t="s">
        <v>1082</v>
      </c>
      <c r="D111" s="314"/>
      <c r="E111" s="314"/>
      <c r="F111" s="336" t="s">
        <v>1061</v>
      </c>
      <c r="G111" s="314"/>
      <c r="H111" s="314" t="s">
        <v>1095</v>
      </c>
      <c r="I111" s="314" t="s">
        <v>1057</v>
      </c>
      <c r="J111" s="314">
        <v>50</v>
      </c>
      <c r="K111" s="328"/>
    </row>
    <row r="112" s="1" customFormat="1" ht="15" customHeight="1">
      <c r="B112" s="337"/>
      <c r="C112" s="314" t="s">
        <v>1080</v>
      </c>
      <c r="D112" s="314"/>
      <c r="E112" s="314"/>
      <c r="F112" s="336" t="s">
        <v>1061</v>
      </c>
      <c r="G112" s="314"/>
      <c r="H112" s="314" t="s">
        <v>1095</v>
      </c>
      <c r="I112" s="314" t="s">
        <v>1057</v>
      </c>
      <c r="J112" s="314">
        <v>50</v>
      </c>
      <c r="K112" s="328"/>
    </row>
    <row r="113" s="1" customFormat="1" ht="15" customHeight="1">
      <c r="B113" s="337"/>
      <c r="C113" s="314" t="s">
        <v>60</v>
      </c>
      <c r="D113" s="314"/>
      <c r="E113" s="314"/>
      <c r="F113" s="336" t="s">
        <v>1055</v>
      </c>
      <c r="G113" s="314"/>
      <c r="H113" s="314" t="s">
        <v>1096</v>
      </c>
      <c r="I113" s="314" t="s">
        <v>1057</v>
      </c>
      <c r="J113" s="314">
        <v>20</v>
      </c>
      <c r="K113" s="328"/>
    </row>
    <row r="114" s="1" customFormat="1" ht="15" customHeight="1">
      <c r="B114" s="337"/>
      <c r="C114" s="314" t="s">
        <v>1097</v>
      </c>
      <c r="D114" s="314"/>
      <c r="E114" s="314"/>
      <c r="F114" s="336" t="s">
        <v>1055</v>
      </c>
      <c r="G114" s="314"/>
      <c r="H114" s="314" t="s">
        <v>1098</v>
      </c>
      <c r="I114" s="314" t="s">
        <v>1057</v>
      </c>
      <c r="J114" s="314">
        <v>120</v>
      </c>
      <c r="K114" s="328"/>
    </row>
    <row r="115" s="1" customFormat="1" ht="15" customHeight="1">
      <c r="B115" s="337"/>
      <c r="C115" s="314" t="s">
        <v>45</v>
      </c>
      <c r="D115" s="314"/>
      <c r="E115" s="314"/>
      <c r="F115" s="336" t="s">
        <v>1055</v>
      </c>
      <c r="G115" s="314"/>
      <c r="H115" s="314" t="s">
        <v>1099</v>
      </c>
      <c r="I115" s="314" t="s">
        <v>1090</v>
      </c>
      <c r="J115" s="314"/>
      <c r="K115" s="328"/>
    </row>
    <row r="116" s="1" customFormat="1" ht="15" customHeight="1">
      <c r="B116" s="337"/>
      <c r="C116" s="314" t="s">
        <v>55</v>
      </c>
      <c r="D116" s="314"/>
      <c r="E116" s="314"/>
      <c r="F116" s="336" t="s">
        <v>1055</v>
      </c>
      <c r="G116" s="314"/>
      <c r="H116" s="314" t="s">
        <v>1100</v>
      </c>
      <c r="I116" s="314" t="s">
        <v>1090</v>
      </c>
      <c r="J116" s="314"/>
      <c r="K116" s="328"/>
    </row>
    <row r="117" s="1" customFormat="1" ht="15" customHeight="1">
      <c r="B117" s="337"/>
      <c r="C117" s="314" t="s">
        <v>64</v>
      </c>
      <c r="D117" s="314"/>
      <c r="E117" s="314"/>
      <c r="F117" s="336" t="s">
        <v>1055</v>
      </c>
      <c r="G117" s="314"/>
      <c r="H117" s="314" t="s">
        <v>1101</v>
      </c>
      <c r="I117" s="314" t="s">
        <v>1102</v>
      </c>
      <c r="J117" s="314"/>
      <c r="K117" s="328"/>
    </row>
    <row r="118" s="1" customFormat="1" ht="15" customHeight="1">
      <c r="B118" s="340"/>
      <c r="C118" s="346"/>
      <c r="D118" s="346"/>
      <c r="E118" s="346"/>
      <c r="F118" s="346"/>
      <c r="G118" s="346"/>
      <c r="H118" s="346"/>
      <c r="I118" s="346"/>
      <c r="J118" s="346"/>
      <c r="K118" s="342"/>
    </row>
    <row r="119" s="1" customFormat="1" ht="18.75" customHeight="1">
      <c r="B119" s="347"/>
      <c r="C119" s="311"/>
      <c r="D119" s="311"/>
      <c r="E119" s="311"/>
      <c r="F119" s="348"/>
      <c r="G119" s="311"/>
      <c r="H119" s="311"/>
      <c r="I119" s="311"/>
      <c r="J119" s="311"/>
      <c r="K119" s="347"/>
    </row>
    <row r="120" s="1" customFormat="1" ht="18.75" customHeight="1">
      <c r="B120" s="322"/>
      <c r="C120" s="322"/>
      <c r="D120" s="322"/>
      <c r="E120" s="322"/>
      <c r="F120" s="322"/>
      <c r="G120" s="322"/>
      <c r="H120" s="322"/>
      <c r="I120" s="322"/>
      <c r="J120" s="322"/>
      <c r="K120" s="322"/>
    </row>
    <row r="121" s="1" customFormat="1" ht="7.5" customHeight="1">
      <c r="B121" s="349"/>
      <c r="C121" s="350"/>
      <c r="D121" s="350"/>
      <c r="E121" s="350"/>
      <c r="F121" s="350"/>
      <c r="G121" s="350"/>
      <c r="H121" s="350"/>
      <c r="I121" s="350"/>
      <c r="J121" s="350"/>
      <c r="K121" s="351"/>
    </row>
    <row r="122" s="1" customFormat="1" ht="45" customHeight="1">
      <c r="B122" s="352"/>
      <c r="C122" s="305" t="s">
        <v>1103</v>
      </c>
      <c r="D122" s="305"/>
      <c r="E122" s="305"/>
      <c r="F122" s="305"/>
      <c r="G122" s="305"/>
      <c r="H122" s="305"/>
      <c r="I122" s="305"/>
      <c r="J122" s="305"/>
      <c r="K122" s="353"/>
    </row>
    <row r="123" s="1" customFormat="1" ht="17.25" customHeight="1">
      <c r="B123" s="354"/>
      <c r="C123" s="329" t="s">
        <v>1049</v>
      </c>
      <c r="D123" s="329"/>
      <c r="E123" s="329"/>
      <c r="F123" s="329" t="s">
        <v>1050</v>
      </c>
      <c r="G123" s="330"/>
      <c r="H123" s="329" t="s">
        <v>61</v>
      </c>
      <c r="I123" s="329" t="s">
        <v>64</v>
      </c>
      <c r="J123" s="329" t="s">
        <v>1051</v>
      </c>
      <c r="K123" s="355"/>
    </row>
    <row r="124" s="1" customFormat="1" ht="17.25" customHeight="1">
      <c r="B124" s="354"/>
      <c r="C124" s="331" t="s">
        <v>1052</v>
      </c>
      <c r="D124" s="331"/>
      <c r="E124" s="331"/>
      <c r="F124" s="332" t="s">
        <v>1053</v>
      </c>
      <c r="G124" s="333"/>
      <c r="H124" s="331"/>
      <c r="I124" s="331"/>
      <c r="J124" s="331" t="s">
        <v>1054</v>
      </c>
      <c r="K124" s="355"/>
    </row>
    <row r="125" s="1" customFormat="1" ht="5.25" customHeight="1">
      <c r="B125" s="356"/>
      <c r="C125" s="334"/>
      <c r="D125" s="334"/>
      <c r="E125" s="334"/>
      <c r="F125" s="334"/>
      <c r="G125" s="314"/>
      <c r="H125" s="334"/>
      <c r="I125" s="334"/>
      <c r="J125" s="334"/>
      <c r="K125" s="357"/>
    </row>
    <row r="126" s="1" customFormat="1" ht="15" customHeight="1">
      <c r="B126" s="356"/>
      <c r="C126" s="314" t="s">
        <v>1058</v>
      </c>
      <c r="D126" s="334"/>
      <c r="E126" s="334"/>
      <c r="F126" s="336" t="s">
        <v>1055</v>
      </c>
      <c r="G126" s="314"/>
      <c r="H126" s="314" t="s">
        <v>1095</v>
      </c>
      <c r="I126" s="314" t="s">
        <v>1057</v>
      </c>
      <c r="J126" s="314">
        <v>120</v>
      </c>
      <c r="K126" s="358"/>
    </row>
    <row r="127" s="1" customFormat="1" ht="15" customHeight="1">
      <c r="B127" s="356"/>
      <c r="C127" s="314" t="s">
        <v>1104</v>
      </c>
      <c r="D127" s="314"/>
      <c r="E127" s="314"/>
      <c r="F127" s="336" t="s">
        <v>1055</v>
      </c>
      <c r="G127" s="314"/>
      <c r="H127" s="314" t="s">
        <v>1105</v>
      </c>
      <c r="I127" s="314" t="s">
        <v>1057</v>
      </c>
      <c r="J127" s="314" t="s">
        <v>1106</v>
      </c>
      <c r="K127" s="358"/>
    </row>
    <row r="128" s="1" customFormat="1" ht="15" customHeight="1">
      <c r="B128" s="356"/>
      <c r="C128" s="314" t="s">
        <v>92</v>
      </c>
      <c r="D128" s="314"/>
      <c r="E128" s="314"/>
      <c r="F128" s="336" t="s">
        <v>1055</v>
      </c>
      <c r="G128" s="314"/>
      <c r="H128" s="314" t="s">
        <v>1107</v>
      </c>
      <c r="I128" s="314" t="s">
        <v>1057</v>
      </c>
      <c r="J128" s="314" t="s">
        <v>1106</v>
      </c>
      <c r="K128" s="358"/>
    </row>
    <row r="129" s="1" customFormat="1" ht="15" customHeight="1">
      <c r="B129" s="356"/>
      <c r="C129" s="314" t="s">
        <v>1066</v>
      </c>
      <c r="D129" s="314"/>
      <c r="E129" s="314"/>
      <c r="F129" s="336" t="s">
        <v>1061</v>
      </c>
      <c r="G129" s="314"/>
      <c r="H129" s="314" t="s">
        <v>1067</v>
      </c>
      <c r="I129" s="314" t="s">
        <v>1057</v>
      </c>
      <c r="J129" s="314">
        <v>15</v>
      </c>
      <c r="K129" s="358"/>
    </row>
    <row r="130" s="1" customFormat="1" ht="15" customHeight="1">
      <c r="B130" s="356"/>
      <c r="C130" s="338" t="s">
        <v>1068</v>
      </c>
      <c r="D130" s="338"/>
      <c r="E130" s="338"/>
      <c r="F130" s="339" t="s">
        <v>1061</v>
      </c>
      <c r="G130" s="338"/>
      <c r="H130" s="338" t="s">
        <v>1069</v>
      </c>
      <c r="I130" s="338" t="s">
        <v>1057</v>
      </c>
      <c r="J130" s="338">
        <v>15</v>
      </c>
      <c r="K130" s="358"/>
    </row>
    <row r="131" s="1" customFormat="1" ht="15" customHeight="1">
      <c r="B131" s="356"/>
      <c r="C131" s="338" t="s">
        <v>1070</v>
      </c>
      <c r="D131" s="338"/>
      <c r="E131" s="338"/>
      <c r="F131" s="339" t="s">
        <v>1061</v>
      </c>
      <c r="G131" s="338"/>
      <c r="H131" s="338" t="s">
        <v>1071</v>
      </c>
      <c r="I131" s="338" t="s">
        <v>1057</v>
      </c>
      <c r="J131" s="338">
        <v>20</v>
      </c>
      <c r="K131" s="358"/>
    </row>
    <row r="132" s="1" customFormat="1" ht="15" customHeight="1">
      <c r="B132" s="356"/>
      <c r="C132" s="338" t="s">
        <v>1072</v>
      </c>
      <c r="D132" s="338"/>
      <c r="E132" s="338"/>
      <c r="F132" s="339" t="s">
        <v>1061</v>
      </c>
      <c r="G132" s="338"/>
      <c r="H132" s="338" t="s">
        <v>1073</v>
      </c>
      <c r="I132" s="338" t="s">
        <v>1057</v>
      </c>
      <c r="J132" s="338">
        <v>20</v>
      </c>
      <c r="K132" s="358"/>
    </row>
    <row r="133" s="1" customFormat="1" ht="15" customHeight="1">
      <c r="B133" s="356"/>
      <c r="C133" s="314" t="s">
        <v>1060</v>
      </c>
      <c r="D133" s="314"/>
      <c r="E133" s="314"/>
      <c r="F133" s="336" t="s">
        <v>1061</v>
      </c>
      <c r="G133" s="314"/>
      <c r="H133" s="314" t="s">
        <v>1095</v>
      </c>
      <c r="I133" s="314" t="s">
        <v>1057</v>
      </c>
      <c r="J133" s="314">
        <v>50</v>
      </c>
      <c r="K133" s="358"/>
    </row>
    <row r="134" s="1" customFormat="1" ht="15" customHeight="1">
      <c r="B134" s="356"/>
      <c r="C134" s="314" t="s">
        <v>1074</v>
      </c>
      <c r="D134" s="314"/>
      <c r="E134" s="314"/>
      <c r="F134" s="336" t="s">
        <v>1061</v>
      </c>
      <c r="G134" s="314"/>
      <c r="H134" s="314" t="s">
        <v>1095</v>
      </c>
      <c r="I134" s="314" t="s">
        <v>1057</v>
      </c>
      <c r="J134" s="314">
        <v>50</v>
      </c>
      <c r="K134" s="358"/>
    </row>
    <row r="135" s="1" customFormat="1" ht="15" customHeight="1">
      <c r="B135" s="356"/>
      <c r="C135" s="314" t="s">
        <v>1080</v>
      </c>
      <c r="D135" s="314"/>
      <c r="E135" s="314"/>
      <c r="F135" s="336" t="s">
        <v>1061</v>
      </c>
      <c r="G135" s="314"/>
      <c r="H135" s="314" t="s">
        <v>1095</v>
      </c>
      <c r="I135" s="314" t="s">
        <v>1057</v>
      </c>
      <c r="J135" s="314">
        <v>50</v>
      </c>
      <c r="K135" s="358"/>
    </row>
    <row r="136" s="1" customFormat="1" ht="15" customHeight="1">
      <c r="B136" s="356"/>
      <c r="C136" s="314" t="s">
        <v>1082</v>
      </c>
      <c r="D136" s="314"/>
      <c r="E136" s="314"/>
      <c r="F136" s="336" t="s">
        <v>1061</v>
      </c>
      <c r="G136" s="314"/>
      <c r="H136" s="314" t="s">
        <v>1095</v>
      </c>
      <c r="I136" s="314" t="s">
        <v>1057</v>
      </c>
      <c r="J136" s="314">
        <v>50</v>
      </c>
      <c r="K136" s="358"/>
    </row>
    <row r="137" s="1" customFormat="1" ht="15" customHeight="1">
      <c r="B137" s="356"/>
      <c r="C137" s="314" t="s">
        <v>1083</v>
      </c>
      <c r="D137" s="314"/>
      <c r="E137" s="314"/>
      <c r="F137" s="336" t="s">
        <v>1061</v>
      </c>
      <c r="G137" s="314"/>
      <c r="H137" s="314" t="s">
        <v>1108</v>
      </c>
      <c r="I137" s="314" t="s">
        <v>1057</v>
      </c>
      <c r="J137" s="314">
        <v>255</v>
      </c>
      <c r="K137" s="358"/>
    </row>
    <row r="138" s="1" customFormat="1" ht="15" customHeight="1">
      <c r="B138" s="356"/>
      <c r="C138" s="314" t="s">
        <v>1085</v>
      </c>
      <c r="D138" s="314"/>
      <c r="E138" s="314"/>
      <c r="F138" s="336" t="s">
        <v>1055</v>
      </c>
      <c r="G138" s="314"/>
      <c r="H138" s="314" t="s">
        <v>1109</v>
      </c>
      <c r="I138" s="314" t="s">
        <v>1087</v>
      </c>
      <c r="J138" s="314"/>
      <c r="K138" s="358"/>
    </row>
    <row r="139" s="1" customFormat="1" ht="15" customHeight="1">
      <c r="B139" s="356"/>
      <c r="C139" s="314" t="s">
        <v>1088</v>
      </c>
      <c r="D139" s="314"/>
      <c r="E139" s="314"/>
      <c r="F139" s="336" t="s">
        <v>1055</v>
      </c>
      <c r="G139" s="314"/>
      <c r="H139" s="314" t="s">
        <v>1110</v>
      </c>
      <c r="I139" s="314" t="s">
        <v>1090</v>
      </c>
      <c r="J139" s="314"/>
      <c r="K139" s="358"/>
    </row>
    <row r="140" s="1" customFormat="1" ht="15" customHeight="1">
      <c r="B140" s="356"/>
      <c r="C140" s="314" t="s">
        <v>1091</v>
      </c>
      <c r="D140" s="314"/>
      <c r="E140" s="314"/>
      <c r="F140" s="336" t="s">
        <v>1055</v>
      </c>
      <c r="G140" s="314"/>
      <c r="H140" s="314" t="s">
        <v>1091</v>
      </c>
      <c r="I140" s="314" t="s">
        <v>1090</v>
      </c>
      <c r="J140" s="314"/>
      <c r="K140" s="358"/>
    </row>
    <row r="141" s="1" customFormat="1" ht="15" customHeight="1">
      <c r="B141" s="356"/>
      <c r="C141" s="314" t="s">
        <v>45</v>
      </c>
      <c r="D141" s="314"/>
      <c r="E141" s="314"/>
      <c r="F141" s="336" t="s">
        <v>1055</v>
      </c>
      <c r="G141" s="314"/>
      <c r="H141" s="314" t="s">
        <v>1111</v>
      </c>
      <c r="I141" s="314" t="s">
        <v>1090</v>
      </c>
      <c r="J141" s="314"/>
      <c r="K141" s="358"/>
    </row>
    <row r="142" s="1" customFormat="1" ht="15" customHeight="1">
      <c r="B142" s="356"/>
      <c r="C142" s="314" t="s">
        <v>1112</v>
      </c>
      <c r="D142" s="314"/>
      <c r="E142" s="314"/>
      <c r="F142" s="336" t="s">
        <v>1055</v>
      </c>
      <c r="G142" s="314"/>
      <c r="H142" s="314" t="s">
        <v>1113</v>
      </c>
      <c r="I142" s="314" t="s">
        <v>1090</v>
      </c>
      <c r="J142" s="314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11"/>
      <c r="C144" s="311"/>
      <c r="D144" s="311"/>
      <c r="E144" s="311"/>
      <c r="F144" s="348"/>
      <c r="G144" s="311"/>
      <c r="H144" s="311"/>
      <c r="I144" s="311"/>
      <c r="J144" s="311"/>
      <c r="K144" s="311"/>
    </row>
    <row r="145" s="1" customFormat="1" ht="18.75" customHeight="1">
      <c r="B145" s="322"/>
      <c r="C145" s="322"/>
      <c r="D145" s="322"/>
      <c r="E145" s="322"/>
      <c r="F145" s="322"/>
      <c r="G145" s="322"/>
      <c r="H145" s="322"/>
      <c r="I145" s="322"/>
      <c r="J145" s="322"/>
      <c r="K145" s="322"/>
    </row>
    <row r="146" s="1" customFormat="1" ht="7.5" customHeight="1">
      <c r="B146" s="323"/>
      <c r="C146" s="324"/>
      <c r="D146" s="324"/>
      <c r="E146" s="324"/>
      <c r="F146" s="324"/>
      <c r="G146" s="324"/>
      <c r="H146" s="324"/>
      <c r="I146" s="324"/>
      <c r="J146" s="324"/>
      <c r="K146" s="325"/>
    </row>
    <row r="147" s="1" customFormat="1" ht="45" customHeight="1">
      <c r="B147" s="326"/>
      <c r="C147" s="327" t="s">
        <v>1114</v>
      </c>
      <c r="D147" s="327"/>
      <c r="E147" s="327"/>
      <c r="F147" s="327"/>
      <c r="G147" s="327"/>
      <c r="H147" s="327"/>
      <c r="I147" s="327"/>
      <c r="J147" s="327"/>
      <c r="K147" s="328"/>
    </row>
    <row r="148" s="1" customFormat="1" ht="17.25" customHeight="1">
      <c r="B148" s="326"/>
      <c r="C148" s="329" t="s">
        <v>1049</v>
      </c>
      <c r="D148" s="329"/>
      <c r="E148" s="329"/>
      <c r="F148" s="329" t="s">
        <v>1050</v>
      </c>
      <c r="G148" s="330"/>
      <c r="H148" s="329" t="s">
        <v>61</v>
      </c>
      <c r="I148" s="329" t="s">
        <v>64</v>
      </c>
      <c r="J148" s="329" t="s">
        <v>1051</v>
      </c>
      <c r="K148" s="328"/>
    </row>
    <row r="149" s="1" customFormat="1" ht="17.25" customHeight="1">
      <c r="B149" s="326"/>
      <c r="C149" s="331" t="s">
        <v>1052</v>
      </c>
      <c r="D149" s="331"/>
      <c r="E149" s="331"/>
      <c r="F149" s="332" t="s">
        <v>1053</v>
      </c>
      <c r="G149" s="333"/>
      <c r="H149" s="331"/>
      <c r="I149" s="331"/>
      <c r="J149" s="331" t="s">
        <v>1054</v>
      </c>
      <c r="K149" s="328"/>
    </row>
    <row r="150" s="1" customFormat="1" ht="5.25" customHeight="1">
      <c r="B150" s="337"/>
      <c r="C150" s="334"/>
      <c r="D150" s="334"/>
      <c r="E150" s="334"/>
      <c r="F150" s="334"/>
      <c r="G150" s="335"/>
      <c r="H150" s="334"/>
      <c r="I150" s="334"/>
      <c r="J150" s="334"/>
      <c r="K150" s="358"/>
    </row>
    <row r="151" s="1" customFormat="1" ht="15" customHeight="1">
      <c r="B151" s="337"/>
      <c r="C151" s="362" t="s">
        <v>1058</v>
      </c>
      <c r="D151" s="314"/>
      <c r="E151" s="314"/>
      <c r="F151" s="363" t="s">
        <v>1055</v>
      </c>
      <c r="G151" s="314"/>
      <c r="H151" s="362" t="s">
        <v>1095</v>
      </c>
      <c r="I151" s="362" t="s">
        <v>1057</v>
      </c>
      <c r="J151" s="362">
        <v>120</v>
      </c>
      <c r="K151" s="358"/>
    </row>
    <row r="152" s="1" customFormat="1" ht="15" customHeight="1">
      <c r="B152" s="337"/>
      <c r="C152" s="362" t="s">
        <v>1104</v>
      </c>
      <c r="D152" s="314"/>
      <c r="E152" s="314"/>
      <c r="F152" s="363" t="s">
        <v>1055</v>
      </c>
      <c r="G152" s="314"/>
      <c r="H152" s="362" t="s">
        <v>1115</v>
      </c>
      <c r="I152" s="362" t="s">
        <v>1057</v>
      </c>
      <c r="J152" s="362" t="s">
        <v>1106</v>
      </c>
      <c r="K152" s="358"/>
    </row>
    <row r="153" s="1" customFormat="1" ht="15" customHeight="1">
      <c r="B153" s="337"/>
      <c r="C153" s="362" t="s">
        <v>92</v>
      </c>
      <c r="D153" s="314"/>
      <c r="E153" s="314"/>
      <c r="F153" s="363" t="s">
        <v>1055</v>
      </c>
      <c r="G153" s="314"/>
      <c r="H153" s="362" t="s">
        <v>1116</v>
      </c>
      <c r="I153" s="362" t="s">
        <v>1057</v>
      </c>
      <c r="J153" s="362" t="s">
        <v>1106</v>
      </c>
      <c r="K153" s="358"/>
    </row>
    <row r="154" s="1" customFormat="1" ht="15" customHeight="1">
      <c r="B154" s="337"/>
      <c r="C154" s="362" t="s">
        <v>1060</v>
      </c>
      <c r="D154" s="314"/>
      <c r="E154" s="314"/>
      <c r="F154" s="363" t="s">
        <v>1061</v>
      </c>
      <c r="G154" s="314"/>
      <c r="H154" s="362" t="s">
        <v>1095</v>
      </c>
      <c r="I154" s="362" t="s">
        <v>1057</v>
      </c>
      <c r="J154" s="362">
        <v>50</v>
      </c>
      <c r="K154" s="358"/>
    </row>
    <row r="155" s="1" customFormat="1" ht="15" customHeight="1">
      <c r="B155" s="337"/>
      <c r="C155" s="362" t="s">
        <v>1063</v>
      </c>
      <c r="D155" s="314"/>
      <c r="E155" s="314"/>
      <c r="F155" s="363" t="s">
        <v>1055</v>
      </c>
      <c r="G155" s="314"/>
      <c r="H155" s="362" t="s">
        <v>1095</v>
      </c>
      <c r="I155" s="362" t="s">
        <v>1065</v>
      </c>
      <c r="J155" s="362"/>
      <c r="K155" s="358"/>
    </row>
    <row r="156" s="1" customFormat="1" ht="15" customHeight="1">
      <c r="B156" s="337"/>
      <c r="C156" s="362" t="s">
        <v>1074</v>
      </c>
      <c r="D156" s="314"/>
      <c r="E156" s="314"/>
      <c r="F156" s="363" t="s">
        <v>1061</v>
      </c>
      <c r="G156" s="314"/>
      <c r="H156" s="362" t="s">
        <v>1095</v>
      </c>
      <c r="I156" s="362" t="s">
        <v>1057</v>
      </c>
      <c r="J156" s="362">
        <v>50</v>
      </c>
      <c r="K156" s="358"/>
    </row>
    <row r="157" s="1" customFormat="1" ht="15" customHeight="1">
      <c r="B157" s="337"/>
      <c r="C157" s="362" t="s">
        <v>1082</v>
      </c>
      <c r="D157" s="314"/>
      <c r="E157" s="314"/>
      <c r="F157" s="363" t="s">
        <v>1061</v>
      </c>
      <c r="G157" s="314"/>
      <c r="H157" s="362" t="s">
        <v>1095</v>
      </c>
      <c r="I157" s="362" t="s">
        <v>1057</v>
      </c>
      <c r="J157" s="362">
        <v>50</v>
      </c>
      <c r="K157" s="358"/>
    </row>
    <row r="158" s="1" customFormat="1" ht="15" customHeight="1">
      <c r="B158" s="337"/>
      <c r="C158" s="362" t="s">
        <v>1080</v>
      </c>
      <c r="D158" s="314"/>
      <c r="E158" s="314"/>
      <c r="F158" s="363" t="s">
        <v>1061</v>
      </c>
      <c r="G158" s="314"/>
      <c r="H158" s="362" t="s">
        <v>1095</v>
      </c>
      <c r="I158" s="362" t="s">
        <v>1057</v>
      </c>
      <c r="J158" s="362">
        <v>50</v>
      </c>
      <c r="K158" s="358"/>
    </row>
    <row r="159" s="1" customFormat="1" ht="15" customHeight="1">
      <c r="B159" s="337"/>
      <c r="C159" s="362" t="s">
        <v>136</v>
      </c>
      <c r="D159" s="314"/>
      <c r="E159" s="314"/>
      <c r="F159" s="363" t="s">
        <v>1055</v>
      </c>
      <c r="G159" s="314"/>
      <c r="H159" s="362" t="s">
        <v>1117</v>
      </c>
      <c r="I159" s="362" t="s">
        <v>1057</v>
      </c>
      <c r="J159" s="362" t="s">
        <v>1118</v>
      </c>
      <c r="K159" s="358"/>
    </row>
    <row r="160" s="1" customFormat="1" ht="15" customHeight="1">
      <c r="B160" s="337"/>
      <c r="C160" s="362" t="s">
        <v>1119</v>
      </c>
      <c r="D160" s="314"/>
      <c r="E160" s="314"/>
      <c r="F160" s="363" t="s">
        <v>1055</v>
      </c>
      <c r="G160" s="314"/>
      <c r="H160" s="362" t="s">
        <v>1120</v>
      </c>
      <c r="I160" s="362" t="s">
        <v>1090</v>
      </c>
      <c r="J160" s="362"/>
      <c r="K160" s="358"/>
    </row>
    <row r="161" s="1" customFormat="1" ht="15" customHeight="1">
      <c r="B161" s="364"/>
      <c r="C161" s="346"/>
      <c r="D161" s="346"/>
      <c r="E161" s="346"/>
      <c r="F161" s="346"/>
      <c r="G161" s="346"/>
      <c r="H161" s="346"/>
      <c r="I161" s="346"/>
      <c r="J161" s="346"/>
      <c r="K161" s="365"/>
    </row>
    <row r="162" s="1" customFormat="1" ht="18.75" customHeight="1">
      <c r="B162" s="311"/>
      <c r="C162" s="314"/>
      <c r="D162" s="314"/>
      <c r="E162" s="314"/>
      <c r="F162" s="336"/>
      <c r="G162" s="314"/>
      <c r="H162" s="314"/>
      <c r="I162" s="314"/>
      <c r="J162" s="314"/>
      <c r="K162" s="311"/>
    </row>
    <row r="163" s="1" customFormat="1" ht="18.75" customHeight="1">
      <c r="B163" s="322"/>
      <c r="C163" s="322"/>
      <c r="D163" s="322"/>
      <c r="E163" s="322"/>
      <c r="F163" s="322"/>
      <c r="G163" s="322"/>
      <c r="H163" s="322"/>
      <c r="I163" s="322"/>
      <c r="J163" s="322"/>
      <c r="K163" s="322"/>
    </row>
    <row r="164" s="1" customFormat="1" ht="7.5" customHeight="1">
      <c r="B164" s="301"/>
      <c r="C164" s="302"/>
      <c r="D164" s="302"/>
      <c r="E164" s="302"/>
      <c r="F164" s="302"/>
      <c r="G164" s="302"/>
      <c r="H164" s="302"/>
      <c r="I164" s="302"/>
      <c r="J164" s="302"/>
      <c r="K164" s="303"/>
    </row>
    <row r="165" s="1" customFormat="1" ht="45" customHeight="1">
      <c r="B165" s="304"/>
      <c r="C165" s="305" t="s">
        <v>1121</v>
      </c>
      <c r="D165" s="305"/>
      <c r="E165" s="305"/>
      <c r="F165" s="305"/>
      <c r="G165" s="305"/>
      <c r="H165" s="305"/>
      <c r="I165" s="305"/>
      <c r="J165" s="305"/>
      <c r="K165" s="306"/>
    </row>
    <row r="166" s="1" customFormat="1" ht="17.25" customHeight="1">
      <c r="B166" s="304"/>
      <c r="C166" s="329" t="s">
        <v>1049</v>
      </c>
      <c r="D166" s="329"/>
      <c r="E166" s="329"/>
      <c r="F166" s="329" t="s">
        <v>1050</v>
      </c>
      <c r="G166" s="366"/>
      <c r="H166" s="367" t="s">
        <v>61</v>
      </c>
      <c r="I166" s="367" t="s">
        <v>64</v>
      </c>
      <c r="J166" s="329" t="s">
        <v>1051</v>
      </c>
      <c r="K166" s="306"/>
    </row>
    <row r="167" s="1" customFormat="1" ht="17.25" customHeight="1">
      <c r="B167" s="307"/>
      <c r="C167" s="331" t="s">
        <v>1052</v>
      </c>
      <c r="D167" s="331"/>
      <c r="E167" s="331"/>
      <c r="F167" s="332" t="s">
        <v>1053</v>
      </c>
      <c r="G167" s="368"/>
      <c r="H167" s="369"/>
      <c r="I167" s="369"/>
      <c r="J167" s="331" t="s">
        <v>1054</v>
      </c>
      <c r="K167" s="309"/>
    </row>
    <row r="168" s="1" customFormat="1" ht="5.25" customHeight="1">
      <c r="B168" s="337"/>
      <c r="C168" s="334"/>
      <c r="D168" s="334"/>
      <c r="E168" s="334"/>
      <c r="F168" s="334"/>
      <c r="G168" s="335"/>
      <c r="H168" s="334"/>
      <c r="I168" s="334"/>
      <c r="J168" s="334"/>
      <c r="K168" s="358"/>
    </row>
    <row r="169" s="1" customFormat="1" ht="15" customHeight="1">
      <c r="B169" s="337"/>
      <c r="C169" s="314" t="s">
        <v>1058</v>
      </c>
      <c r="D169" s="314"/>
      <c r="E169" s="314"/>
      <c r="F169" s="336" t="s">
        <v>1055</v>
      </c>
      <c r="G169" s="314"/>
      <c r="H169" s="314" t="s">
        <v>1095</v>
      </c>
      <c r="I169" s="314" t="s">
        <v>1057</v>
      </c>
      <c r="J169" s="314">
        <v>120</v>
      </c>
      <c r="K169" s="358"/>
    </row>
    <row r="170" s="1" customFormat="1" ht="15" customHeight="1">
      <c r="B170" s="337"/>
      <c r="C170" s="314" t="s">
        <v>1104</v>
      </c>
      <c r="D170" s="314"/>
      <c r="E170" s="314"/>
      <c r="F170" s="336" t="s">
        <v>1055</v>
      </c>
      <c r="G170" s="314"/>
      <c r="H170" s="314" t="s">
        <v>1105</v>
      </c>
      <c r="I170" s="314" t="s">
        <v>1057</v>
      </c>
      <c r="J170" s="314" t="s">
        <v>1106</v>
      </c>
      <c r="K170" s="358"/>
    </row>
    <row r="171" s="1" customFormat="1" ht="15" customHeight="1">
      <c r="B171" s="337"/>
      <c r="C171" s="314" t="s">
        <v>92</v>
      </c>
      <c r="D171" s="314"/>
      <c r="E171" s="314"/>
      <c r="F171" s="336" t="s">
        <v>1055</v>
      </c>
      <c r="G171" s="314"/>
      <c r="H171" s="314" t="s">
        <v>1122</v>
      </c>
      <c r="I171" s="314" t="s">
        <v>1057</v>
      </c>
      <c r="J171" s="314" t="s">
        <v>1106</v>
      </c>
      <c r="K171" s="358"/>
    </row>
    <row r="172" s="1" customFormat="1" ht="15" customHeight="1">
      <c r="B172" s="337"/>
      <c r="C172" s="314" t="s">
        <v>1060</v>
      </c>
      <c r="D172" s="314"/>
      <c r="E172" s="314"/>
      <c r="F172" s="336" t="s">
        <v>1061</v>
      </c>
      <c r="G172" s="314"/>
      <c r="H172" s="314" t="s">
        <v>1122</v>
      </c>
      <c r="I172" s="314" t="s">
        <v>1057</v>
      </c>
      <c r="J172" s="314">
        <v>50</v>
      </c>
      <c r="K172" s="358"/>
    </row>
    <row r="173" s="1" customFormat="1" ht="15" customHeight="1">
      <c r="B173" s="337"/>
      <c r="C173" s="314" t="s">
        <v>1063</v>
      </c>
      <c r="D173" s="314"/>
      <c r="E173" s="314"/>
      <c r="F173" s="336" t="s">
        <v>1055</v>
      </c>
      <c r="G173" s="314"/>
      <c r="H173" s="314" t="s">
        <v>1122</v>
      </c>
      <c r="I173" s="314" t="s">
        <v>1065</v>
      </c>
      <c r="J173" s="314"/>
      <c r="K173" s="358"/>
    </row>
    <row r="174" s="1" customFormat="1" ht="15" customHeight="1">
      <c r="B174" s="337"/>
      <c r="C174" s="314" t="s">
        <v>1074</v>
      </c>
      <c r="D174" s="314"/>
      <c r="E174" s="314"/>
      <c r="F174" s="336" t="s">
        <v>1061</v>
      </c>
      <c r="G174" s="314"/>
      <c r="H174" s="314" t="s">
        <v>1122</v>
      </c>
      <c r="I174" s="314" t="s">
        <v>1057</v>
      </c>
      <c r="J174" s="314">
        <v>50</v>
      </c>
      <c r="K174" s="358"/>
    </row>
    <row r="175" s="1" customFormat="1" ht="15" customHeight="1">
      <c r="B175" s="337"/>
      <c r="C175" s="314" t="s">
        <v>1082</v>
      </c>
      <c r="D175" s="314"/>
      <c r="E175" s="314"/>
      <c r="F175" s="336" t="s">
        <v>1061</v>
      </c>
      <c r="G175" s="314"/>
      <c r="H175" s="314" t="s">
        <v>1122</v>
      </c>
      <c r="I175" s="314" t="s">
        <v>1057</v>
      </c>
      <c r="J175" s="314">
        <v>50</v>
      </c>
      <c r="K175" s="358"/>
    </row>
    <row r="176" s="1" customFormat="1" ht="15" customHeight="1">
      <c r="B176" s="337"/>
      <c r="C176" s="314" t="s">
        <v>1080</v>
      </c>
      <c r="D176" s="314"/>
      <c r="E176" s="314"/>
      <c r="F176" s="336" t="s">
        <v>1061</v>
      </c>
      <c r="G176" s="314"/>
      <c r="H176" s="314" t="s">
        <v>1122</v>
      </c>
      <c r="I176" s="314" t="s">
        <v>1057</v>
      </c>
      <c r="J176" s="314">
        <v>50</v>
      </c>
      <c r="K176" s="358"/>
    </row>
    <row r="177" s="1" customFormat="1" ht="15" customHeight="1">
      <c r="B177" s="337"/>
      <c r="C177" s="314" t="s">
        <v>143</v>
      </c>
      <c r="D177" s="314"/>
      <c r="E177" s="314"/>
      <c r="F177" s="336" t="s">
        <v>1055</v>
      </c>
      <c r="G177" s="314"/>
      <c r="H177" s="314" t="s">
        <v>1123</v>
      </c>
      <c r="I177" s="314" t="s">
        <v>1124</v>
      </c>
      <c r="J177" s="314"/>
      <c r="K177" s="358"/>
    </row>
    <row r="178" s="1" customFormat="1" ht="15" customHeight="1">
      <c r="B178" s="337"/>
      <c r="C178" s="314" t="s">
        <v>64</v>
      </c>
      <c r="D178" s="314"/>
      <c r="E178" s="314"/>
      <c r="F178" s="336" t="s">
        <v>1055</v>
      </c>
      <c r="G178" s="314"/>
      <c r="H178" s="314" t="s">
        <v>1125</v>
      </c>
      <c r="I178" s="314" t="s">
        <v>1126</v>
      </c>
      <c r="J178" s="314">
        <v>1</v>
      </c>
      <c r="K178" s="358"/>
    </row>
    <row r="179" s="1" customFormat="1" ht="15" customHeight="1">
      <c r="B179" s="337"/>
      <c r="C179" s="314" t="s">
        <v>60</v>
      </c>
      <c r="D179" s="314"/>
      <c r="E179" s="314"/>
      <c r="F179" s="336" t="s">
        <v>1055</v>
      </c>
      <c r="G179" s="314"/>
      <c r="H179" s="314" t="s">
        <v>1127</v>
      </c>
      <c r="I179" s="314" t="s">
        <v>1057</v>
      </c>
      <c r="J179" s="314">
        <v>20</v>
      </c>
      <c r="K179" s="358"/>
    </row>
    <row r="180" s="1" customFormat="1" ht="15" customHeight="1">
      <c r="B180" s="337"/>
      <c r="C180" s="314" t="s">
        <v>61</v>
      </c>
      <c r="D180" s="314"/>
      <c r="E180" s="314"/>
      <c r="F180" s="336" t="s">
        <v>1055</v>
      </c>
      <c r="G180" s="314"/>
      <c r="H180" s="314" t="s">
        <v>1128</v>
      </c>
      <c r="I180" s="314" t="s">
        <v>1057</v>
      </c>
      <c r="J180" s="314">
        <v>255</v>
      </c>
      <c r="K180" s="358"/>
    </row>
    <row r="181" s="1" customFormat="1" ht="15" customHeight="1">
      <c r="B181" s="337"/>
      <c r="C181" s="314" t="s">
        <v>144</v>
      </c>
      <c r="D181" s="314"/>
      <c r="E181" s="314"/>
      <c r="F181" s="336" t="s">
        <v>1055</v>
      </c>
      <c r="G181" s="314"/>
      <c r="H181" s="314" t="s">
        <v>1019</v>
      </c>
      <c r="I181" s="314" t="s">
        <v>1057</v>
      </c>
      <c r="J181" s="314">
        <v>10</v>
      </c>
      <c r="K181" s="358"/>
    </row>
    <row r="182" s="1" customFormat="1" ht="15" customHeight="1">
      <c r="B182" s="337"/>
      <c r="C182" s="314" t="s">
        <v>145</v>
      </c>
      <c r="D182" s="314"/>
      <c r="E182" s="314"/>
      <c r="F182" s="336" t="s">
        <v>1055</v>
      </c>
      <c r="G182" s="314"/>
      <c r="H182" s="314" t="s">
        <v>1129</v>
      </c>
      <c r="I182" s="314" t="s">
        <v>1090</v>
      </c>
      <c r="J182" s="314"/>
      <c r="K182" s="358"/>
    </row>
    <row r="183" s="1" customFormat="1" ht="15" customHeight="1">
      <c r="B183" s="337"/>
      <c r="C183" s="314" t="s">
        <v>1130</v>
      </c>
      <c r="D183" s="314"/>
      <c r="E183" s="314"/>
      <c r="F183" s="336" t="s">
        <v>1055</v>
      </c>
      <c r="G183" s="314"/>
      <c r="H183" s="314" t="s">
        <v>1131</v>
      </c>
      <c r="I183" s="314" t="s">
        <v>1090</v>
      </c>
      <c r="J183" s="314"/>
      <c r="K183" s="358"/>
    </row>
    <row r="184" s="1" customFormat="1" ht="15" customHeight="1">
      <c r="B184" s="337"/>
      <c r="C184" s="314" t="s">
        <v>1119</v>
      </c>
      <c r="D184" s="314"/>
      <c r="E184" s="314"/>
      <c r="F184" s="336" t="s">
        <v>1055</v>
      </c>
      <c r="G184" s="314"/>
      <c r="H184" s="314" t="s">
        <v>1132</v>
      </c>
      <c r="I184" s="314" t="s">
        <v>1090</v>
      </c>
      <c r="J184" s="314"/>
      <c r="K184" s="358"/>
    </row>
    <row r="185" s="1" customFormat="1" ht="15" customHeight="1">
      <c r="B185" s="337"/>
      <c r="C185" s="314" t="s">
        <v>147</v>
      </c>
      <c r="D185" s="314"/>
      <c r="E185" s="314"/>
      <c r="F185" s="336" t="s">
        <v>1061</v>
      </c>
      <c r="G185" s="314"/>
      <c r="H185" s="314" t="s">
        <v>1133</v>
      </c>
      <c r="I185" s="314" t="s">
        <v>1057</v>
      </c>
      <c r="J185" s="314">
        <v>50</v>
      </c>
      <c r="K185" s="358"/>
    </row>
    <row r="186" s="1" customFormat="1" ht="15" customHeight="1">
      <c r="B186" s="337"/>
      <c r="C186" s="314" t="s">
        <v>1134</v>
      </c>
      <c r="D186" s="314"/>
      <c r="E186" s="314"/>
      <c r="F186" s="336" t="s">
        <v>1061</v>
      </c>
      <c r="G186" s="314"/>
      <c r="H186" s="314" t="s">
        <v>1135</v>
      </c>
      <c r="I186" s="314" t="s">
        <v>1136</v>
      </c>
      <c r="J186" s="314"/>
      <c r="K186" s="358"/>
    </row>
    <row r="187" s="1" customFormat="1" ht="15" customHeight="1">
      <c r="B187" s="337"/>
      <c r="C187" s="314" t="s">
        <v>1137</v>
      </c>
      <c r="D187" s="314"/>
      <c r="E187" s="314"/>
      <c r="F187" s="336" t="s">
        <v>1061</v>
      </c>
      <c r="G187" s="314"/>
      <c r="H187" s="314" t="s">
        <v>1138</v>
      </c>
      <c r="I187" s="314" t="s">
        <v>1136</v>
      </c>
      <c r="J187" s="314"/>
      <c r="K187" s="358"/>
    </row>
    <row r="188" s="1" customFormat="1" ht="15" customHeight="1">
      <c r="B188" s="337"/>
      <c r="C188" s="314" t="s">
        <v>1139</v>
      </c>
      <c r="D188" s="314"/>
      <c r="E188" s="314"/>
      <c r="F188" s="336" t="s">
        <v>1061</v>
      </c>
      <c r="G188" s="314"/>
      <c r="H188" s="314" t="s">
        <v>1140</v>
      </c>
      <c r="I188" s="314" t="s">
        <v>1136</v>
      </c>
      <c r="J188" s="314"/>
      <c r="K188" s="358"/>
    </row>
    <row r="189" s="1" customFormat="1" ht="15" customHeight="1">
      <c r="B189" s="337"/>
      <c r="C189" s="370" t="s">
        <v>1141</v>
      </c>
      <c r="D189" s="314"/>
      <c r="E189" s="314"/>
      <c r="F189" s="336" t="s">
        <v>1061</v>
      </c>
      <c r="G189" s="314"/>
      <c r="H189" s="314" t="s">
        <v>1142</v>
      </c>
      <c r="I189" s="314" t="s">
        <v>1143</v>
      </c>
      <c r="J189" s="371" t="s">
        <v>1144</v>
      </c>
      <c r="K189" s="358"/>
    </row>
    <row r="190" s="1" customFormat="1" ht="15" customHeight="1">
      <c r="B190" s="337"/>
      <c r="C190" s="321" t="s">
        <v>49</v>
      </c>
      <c r="D190" s="314"/>
      <c r="E190" s="314"/>
      <c r="F190" s="336" t="s">
        <v>1055</v>
      </c>
      <c r="G190" s="314"/>
      <c r="H190" s="311" t="s">
        <v>1145</v>
      </c>
      <c r="I190" s="314" t="s">
        <v>1146</v>
      </c>
      <c r="J190" s="314"/>
      <c r="K190" s="358"/>
    </row>
    <row r="191" s="1" customFormat="1" ht="15" customHeight="1">
      <c r="B191" s="337"/>
      <c r="C191" s="321" t="s">
        <v>1147</v>
      </c>
      <c r="D191" s="314"/>
      <c r="E191" s="314"/>
      <c r="F191" s="336" t="s">
        <v>1055</v>
      </c>
      <c r="G191" s="314"/>
      <c r="H191" s="314" t="s">
        <v>1148</v>
      </c>
      <c r="I191" s="314" t="s">
        <v>1090</v>
      </c>
      <c r="J191" s="314"/>
      <c r="K191" s="358"/>
    </row>
    <row r="192" s="1" customFormat="1" ht="15" customHeight="1">
      <c r="B192" s="337"/>
      <c r="C192" s="321" t="s">
        <v>1149</v>
      </c>
      <c r="D192" s="314"/>
      <c r="E192" s="314"/>
      <c r="F192" s="336" t="s">
        <v>1055</v>
      </c>
      <c r="G192" s="314"/>
      <c r="H192" s="314" t="s">
        <v>1150</v>
      </c>
      <c r="I192" s="314" t="s">
        <v>1090</v>
      </c>
      <c r="J192" s="314"/>
      <c r="K192" s="358"/>
    </row>
    <row r="193" s="1" customFormat="1" ht="15" customHeight="1">
      <c r="B193" s="337"/>
      <c r="C193" s="321" t="s">
        <v>1151</v>
      </c>
      <c r="D193" s="314"/>
      <c r="E193" s="314"/>
      <c r="F193" s="336" t="s">
        <v>1061</v>
      </c>
      <c r="G193" s="314"/>
      <c r="H193" s="314" t="s">
        <v>1152</v>
      </c>
      <c r="I193" s="314" t="s">
        <v>1090</v>
      </c>
      <c r="J193" s="314"/>
      <c r="K193" s="358"/>
    </row>
    <row r="194" s="1" customFormat="1" ht="15" customHeight="1">
      <c r="B194" s="364"/>
      <c r="C194" s="372"/>
      <c r="D194" s="346"/>
      <c r="E194" s="346"/>
      <c r="F194" s="346"/>
      <c r="G194" s="346"/>
      <c r="H194" s="346"/>
      <c r="I194" s="346"/>
      <c r="J194" s="346"/>
      <c r="K194" s="365"/>
    </row>
    <row r="195" s="1" customFormat="1" ht="18.75" customHeight="1">
      <c r="B195" s="311"/>
      <c r="C195" s="314"/>
      <c r="D195" s="314"/>
      <c r="E195" s="314"/>
      <c r="F195" s="336"/>
      <c r="G195" s="314"/>
      <c r="H195" s="314"/>
      <c r="I195" s="314"/>
      <c r="J195" s="314"/>
      <c r="K195" s="311"/>
    </row>
    <row r="196" s="1" customFormat="1" ht="18.75" customHeight="1">
      <c r="B196" s="311"/>
      <c r="C196" s="314"/>
      <c r="D196" s="314"/>
      <c r="E196" s="314"/>
      <c r="F196" s="336"/>
      <c r="G196" s="314"/>
      <c r="H196" s="314"/>
      <c r="I196" s="314"/>
      <c r="J196" s="314"/>
      <c r="K196" s="311"/>
    </row>
    <row r="197" s="1" customFormat="1" ht="18.75" customHeight="1">
      <c r="B197" s="322"/>
      <c r="C197" s="322"/>
      <c r="D197" s="322"/>
      <c r="E197" s="322"/>
      <c r="F197" s="322"/>
      <c r="G197" s="322"/>
      <c r="H197" s="322"/>
      <c r="I197" s="322"/>
      <c r="J197" s="322"/>
      <c r="K197" s="322"/>
    </row>
    <row r="198" s="1" customFormat="1" ht="13.5">
      <c r="B198" s="301"/>
      <c r="C198" s="302"/>
      <c r="D198" s="302"/>
      <c r="E198" s="302"/>
      <c r="F198" s="302"/>
      <c r="G198" s="302"/>
      <c r="H198" s="302"/>
      <c r="I198" s="302"/>
      <c r="J198" s="302"/>
      <c r="K198" s="303"/>
    </row>
    <row r="199" s="1" customFormat="1" ht="21">
      <c r="B199" s="304"/>
      <c r="C199" s="305" t="s">
        <v>1153</v>
      </c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5.5" customHeight="1">
      <c r="B200" s="304"/>
      <c r="C200" s="373" t="s">
        <v>1154</v>
      </c>
      <c r="D200" s="373"/>
      <c r="E200" s="373"/>
      <c r="F200" s="373" t="s">
        <v>1155</v>
      </c>
      <c r="G200" s="374"/>
      <c r="H200" s="373" t="s">
        <v>1156</v>
      </c>
      <c r="I200" s="373"/>
      <c r="J200" s="373"/>
      <c r="K200" s="306"/>
    </row>
    <row r="201" s="1" customFormat="1" ht="5.25" customHeight="1">
      <c r="B201" s="337"/>
      <c r="C201" s="334"/>
      <c r="D201" s="334"/>
      <c r="E201" s="334"/>
      <c r="F201" s="334"/>
      <c r="G201" s="314"/>
      <c r="H201" s="334"/>
      <c r="I201" s="334"/>
      <c r="J201" s="334"/>
      <c r="K201" s="358"/>
    </row>
    <row r="202" s="1" customFormat="1" ht="15" customHeight="1">
      <c r="B202" s="337"/>
      <c r="C202" s="314" t="s">
        <v>1146</v>
      </c>
      <c r="D202" s="314"/>
      <c r="E202" s="314"/>
      <c r="F202" s="336" t="s">
        <v>50</v>
      </c>
      <c r="G202" s="314"/>
      <c r="H202" s="314" t="s">
        <v>1157</v>
      </c>
      <c r="I202" s="314"/>
      <c r="J202" s="314"/>
      <c r="K202" s="358"/>
    </row>
    <row r="203" s="1" customFormat="1" ht="15" customHeight="1">
      <c r="B203" s="337"/>
      <c r="C203" s="343"/>
      <c r="D203" s="314"/>
      <c r="E203" s="314"/>
      <c r="F203" s="336" t="s">
        <v>51</v>
      </c>
      <c r="G203" s="314"/>
      <c r="H203" s="314" t="s">
        <v>1158</v>
      </c>
      <c r="I203" s="314"/>
      <c r="J203" s="314"/>
      <c r="K203" s="358"/>
    </row>
    <row r="204" s="1" customFormat="1" ht="15" customHeight="1">
      <c r="B204" s="337"/>
      <c r="C204" s="343"/>
      <c r="D204" s="314"/>
      <c r="E204" s="314"/>
      <c r="F204" s="336" t="s">
        <v>54</v>
      </c>
      <c r="G204" s="314"/>
      <c r="H204" s="314" t="s">
        <v>1159</v>
      </c>
      <c r="I204" s="314"/>
      <c r="J204" s="314"/>
      <c r="K204" s="358"/>
    </row>
    <row r="205" s="1" customFormat="1" ht="15" customHeight="1">
      <c r="B205" s="337"/>
      <c r="C205" s="314"/>
      <c r="D205" s="314"/>
      <c r="E205" s="314"/>
      <c r="F205" s="336" t="s">
        <v>52</v>
      </c>
      <c r="G205" s="314"/>
      <c r="H205" s="314" t="s">
        <v>1160</v>
      </c>
      <c r="I205" s="314"/>
      <c r="J205" s="314"/>
      <c r="K205" s="358"/>
    </row>
    <row r="206" s="1" customFormat="1" ht="15" customHeight="1">
      <c r="B206" s="337"/>
      <c r="C206" s="314"/>
      <c r="D206" s="314"/>
      <c r="E206" s="314"/>
      <c r="F206" s="336" t="s">
        <v>53</v>
      </c>
      <c r="G206" s="314"/>
      <c r="H206" s="314" t="s">
        <v>1161</v>
      </c>
      <c r="I206" s="314"/>
      <c r="J206" s="314"/>
      <c r="K206" s="358"/>
    </row>
    <row r="207" s="1" customFormat="1" ht="15" customHeight="1">
      <c r="B207" s="337"/>
      <c r="C207" s="314"/>
      <c r="D207" s="314"/>
      <c r="E207" s="314"/>
      <c r="F207" s="336"/>
      <c r="G207" s="314"/>
      <c r="H207" s="314"/>
      <c r="I207" s="314"/>
      <c r="J207" s="314"/>
      <c r="K207" s="358"/>
    </row>
    <row r="208" s="1" customFormat="1" ht="15" customHeight="1">
      <c r="B208" s="337"/>
      <c r="C208" s="314" t="s">
        <v>1102</v>
      </c>
      <c r="D208" s="314"/>
      <c r="E208" s="314"/>
      <c r="F208" s="336" t="s">
        <v>85</v>
      </c>
      <c r="G208" s="314"/>
      <c r="H208" s="314" t="s">
        <v>1162</v>
      </c>
      <c r="I208" s="314"/>
      <c r="J208" s="314"/>
      <c r="K208" s="358"/>
    </row>
    <row r="209" s="1" customFormat="1" ht="15" customHeight="1">
      <c r="B209" s="337"/>
      <c r="C209" s="343"/>
      <c r="D209" s="314"/>
      <c r="E209" s="314"/>
      <c r="F209" s="336" t="s">
        <v>1000</v>
      </c>
      <c r="G209" s="314"/>
      <c r="H209" s="314" t="s">
        <v>1001</v>
      </c>
      <c r="I209" s="314"/>
      <c r="J209" s="314"/>
      <c r="K209" s="358"/>
    </row>
    <row r="210" s="1" customFormat="1" ht="15" customHeight="1">
      <c r="B210" s="337"/>
      <c r="C210" s="314"/>
      <c r="D210" s="314"/>
      <c r="E210" s="314"/>
      <c r="F210" s="336" t="s">
        <v>998</v>
      </c>
      <c r="G210" s="314"/>
      <c r="H210" s="314" t="s">
        <v>1163</v>
      </c>
      <c r="I210" s="314"/>
      <c r="J210" s="314"/>
      <c r="K210" s="358"/>
    </row>
    <row r="211" s="1" customFormat="1" ht="15" customHeight="1">
      <c r="B211" s="375"/>
      <c r="C211" s="343"/>
      <c r="D211" s="343"/>
      <c r="E211" s="343"/>
      <c r="F211" s="336" t="s">
        <v>1002</v>
      </c>
      <c r="G211" s="321"/>
      <c r="H211" s="362" t="s">
        <v>1003</v>
      </c>
      <c r="I211" s="362"/>
      <c r="J211" s="362"/>
      <c r="K211" s="376"/>
    </row>
    <row r="212" s="1" customFormat="1" ht="15" customHeight="1">
      <c r="B212" s="375"/>
      <c r="C212" s="343"/>
      <c r="D212" s="343"/>
      <c r="E212" s="343"/>
      <c r="F212" s="336" t="s">
        <v>342</v>
      </c>
      <c r="G212" s="321"/>
      <c r="H212" s="362" t="s">
        <v>1164</v>
      </c>
      <c r="I212" s="362"/>
      <c r="J212" s="362"/>
      <c r="K212" s="376"/>
    </row>
    <row r="213" s="1" customFormat="1" ht="15" customHeight="1">
      <c r="B213" s="375"/>
      <c r="C213" s="343"/>
      <c r="D213" s="343"/>
      <c r="E213" s="343"/>
      <c r="F213" s="377"/>
      <c r="G213" s="321"/>
      <c r="H213" s="378"/>
      <c r="I213" s="378"/>
      <c r="J213" s="378"/>
      <c r="K213" s="376"/>
    </row>
    <row r="214" s="1" customFormat="1" ht="15" customHeight="1">
      <c r="B214" s="375"/>
      <c r="C214" s="314" t="s">
        <v>1126</v>
      </c>
      <c r="D214" s="343"/>
      <c r="E214" s="343"/>
      <c r="F214" s="336">
        <v>1</v>
      </c>
      <c r="G214" s="321"/>
      <c r="H214" s="362" t="s">
        <v>1165</v>
      </c>
      <c r="I214" s="362"/>
      <c r="J214" s="362"/>
      <c r="K214" s="376"/>
    </row>
    <row r="215" s="1" customFormat="1" ht="15" customHeight="1">
      <c r="B215" s="375"/>
      <c r="C215" s="343"/>
      <c r="D215" s="343"/>
      <c r="E215" s="343"/>
      <c r="F215" s="336">
        <v>2</v>
      </c>
      <c r="G215" s="321"/>
      <c r="H215" s="362" t="s">
        <v>1166</v>
      </c>
      <c r="I215" s="362"/>
      <c r="J215" s="362"/>
      <c r="K215" s="376"/>
    </row>
    <row r="216" s="1" customFormat="1" ht="15" customHeight="1">
      <c r="B216" s="375"/>
      <c r="C216" s="343"/>
      <c r="D216" s="343"/>
      <c r="E216" s="343"/>
      <c r="F216" s="336">
        <v>3</v>
      </c>
      <c r="G216" s="321"/>
      <c r="H216" s="362" t="s">
        <v>1167</v>
      </c>
      <c r="I216" s="362"/>
      <c r="J216" s="362"/>
      <c r="K216" s="376"/>
    </row>
    <row r="217" s="1" customFormat="1" ht="15" customHeight="1">
      <c r="B217" s="375"/>
      <c r="C217" s="343"/>
      <c r="D217" s="343"/>
      <c r="E217" s="343"/>
      <c r="F217" s="336">
        <v>4</v>
      </c>
      <c r="G217" s="321"/>
      <c r="H217" s="362" t="s">
        <v>1168</v>
      </c>
      <c r="I217" s="362"/>
      <c r="J217" s="362"/>
      <c r="K217" s="376"/>
    </row>
    <row r="218" s="1" customFormat="1" ht="12.75" customHeight="1">
      <c r="B218" s="379"/>
      <c r="C218" s="380"/>
      <c r="D218" s="380"/>
      <c r="E218" s="380"/>
      <c r="F218" s="380"/>
      <c r="G218" s="380"/>
      <c r="H218" s="380"/>
      <c r="I218" s="380"/>
      <c r="J218" s="380"/>
      <c r="K218" s="38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130</v>
      </c>
      <c r="I4" s="141"/>
      <c r="L4" s="21"/>
      <c r="M4" s="146" t="s">
        <v>10</v>
      </c>
      <c r="AT4" s="18" t="s">
        <v>40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Oprava trati v úseku Teplice, zámecká zahrada - Úpořiny</v>
      </c>
      <c r="F7" s="147"/>
      <c r="G7" s="147"/>
      <c r="H7" s="147"/>
      <c r="I7" s="141"/>
      <c r="L7" s="21"/>
    </row>
    <row r="8" s="1" customFormat="1" ht="12" customHeight="1">
      <c r="B8" s="21"/>
      <c r="D8" s="147" t="s">
        <v>131</v>
      </c>
      <c r="I8" s="141"/>
      <c r="L8" s="21"/>
    </row>
    <row r="9" s="2" customFormat="1" ht="16.5" customHeight="1">
      <c r="A9" s="40"/>
      <c r="B9" s="46"/>
      <c r="C9" s="40"/>
      <c r="D9" s="40"/>
      <c r="E9" s="148" t="s">
        <v>132</v>
      </c>
      <c r="F9" s="40"/>
      <c r="G9" s="40"/>
      <c r="H9" s="40"/>
      <c r="I9" s="149"/>
      <c r="J9" s="40"/>
      <c r="K9" s="40"/>
      <c r="L9" s="15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7" t="s">
        <v>133</v>
      </c>
      <c r="E10" s="40"/>
      <c r="F10" s="40"/>
      <c r="G10" s="40"/>
      <c r="H10" s="40"/>
      <c r="I10" s="149"/>
      <c r="J10" s="40"/>
      <c r="K10" s="40"/>
      <c r="L10" s="15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1" t="s">
        <v>134</v>
      </c>
      <c r="F11" s="40"/>
      <c r="G11" s="40"/>
      <c r="H11" s="40"/>
      <c r="I11" s="149"/>
      <c r="J11" s="40"/>
      <c r="K11" s="40"/>
      <c r="L11" s="15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9"/>
      <c r="J12" s="40"/>
      <c r="K12" s="40"/>
      <c r="L12" s="15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7" t="s">
        <v>18</v>
      </c>
      <c r="E13" s="40"/>
      <c r="F13" s="135" t="s">
        <v>35</v>
      </c>
      <c r="G13" s="40"/>
      <c r="H13" s="40"/>
      <c r="I13" s="152" t="s">
        <v>20</v>
      </c>
      <c r="J13" s="135" t="s">
        <v>35</v>
      </c>
      <c r="K13" s="40"/>
      <c r="L13" s="15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7" t="s">
        <v>22</v>
      </c>
      <c r="E14" s="40"/>
      <c r="F14" s="135" t="s">
        <v>23</v>
      </c>
      <c r="G14" s="40"/>
      <c r="H14" s="40"/>
      <c r="I14" s="152" t="s">
        <v>24</v>
      </c>
      <c r="J14" s="153" t="str">
        <f>'Rekapitulace stavby'!AN8</f>
        <v>18. 2. 2019</v>
      </c>
      <c r="K14" s="40"/>
      <c r="L14" s="15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9"/>
      <c r="J15" s="40"/>
      <c r="K15" s="40"/>
      <c r="L15" s="15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30</v>
      </c>
      <c r="E16" s="40"/>
      <c r="F16" s="40"/>
      <c r="G16" s="40"/>
      <c r="H16" s="40"/>
      <c r="I16" s="152" t="s">
        <v>31</v>
      </c>
      <c r="J16" s="135" t="s">
        <v>32</v>
      </c>
      <c r="K16" s="40"/>
      <c r="L16" s="1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2" t="s">
        <v>34</v>
      </c>
      <c r="J17" s="135" t="s">
        <v>35</v>
      </c>
      <c r="K17" s="40"/>
      <c r="L17" s="15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9"/>
      <c r="J18" s="40"/>
      <c r="K18" s="40"/>
      <c r="L18" s="15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7" t="s">
        <v>36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15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2" t="s">
        <v>34</v>
      </c>
      <c r="J20" s="34" t="str">
        <f>'Rekapitulace stavby'!AN14</f>
        <v>Vyplň údaj</v>
      </c>
      <c r="K20" s="40"/>
      <c r="L20" s="15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9"/>
      <c r="J21" s="40"/>
      <c r="K21" s="40"/>
      <c r="L21" s="15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7" t="s">
        <v>38</v>
      </c>
      <c r="E22" s="40"/>
      <c r="F22" s="40"/>
      <c r="G22" s="40"/>
      <c r="H22" s="40"/>
      <c r="I22" s="152" t="s">
        <v>31</v>
      </c>
      <c r="J22" s="135" t="str">
        <f>IF('Rekapitulace stavby'!AN16="","",'Rekapitulace stavby'!AN16)</f>
        <v/>
      </c>
      <c r="K22" s="40"/>
      <c r="L22" s="15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2" t="s">
        <v>34</v>
      </c>
      <c r="J23" s="135" t="str">
        <f>IF('Rekapitulace stavby'!AN17="","",'Rekapitulace stavby'!AN17)</f>
        <v/>
      </c>
      <c r="K23" s="40"/>
      <c r="L23" s="15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9"/>
      <c r="J24" s="40"/>
      <c r="K24" s="40"/>
      <c r="L24" s="15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7" t="s">
        <v>41</v>
      </c>
      <c r="E25" s="40"/>
      <c r="F25" s="40"/>
      <c r="G25" s="40"/>
      <c r="H25" s="40"/>
      <c r="I25" s="152" t="s">
        <v>31</v>
      </c>
      <c r="J25" s="135" t="s">
        <v>35</v>
      </c>
      <c r="K25" s="40"/>
      <c r="L25" s="15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42</v>
      </c>
      <c r="F26" s="40"/>
      <c r="G26" s="40"/>
      <c r="H26" s="40"/>
      <c r="I26" s="152" t="s">
        <v>34</v>
      </c>
      <c r="J26" s="135" t="s">
        <v>35</v>
      </c>
      <c r="K26" s="40"/>
      <c r="L26" s="15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9"/>
      <c r="J27" s="40"/>
      <c r="K27" s="40"/>
      <c r="L27" s="15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7" t="s">
        <v>43</v>
      </c>
      <c r="E28" s="40"/>
      <c r="F28" s="40"/>
      <c r="G28" s="40"/>
      <c r="H28" s="40"/>
      <c r="I28" s="149"/>
      <c r="J28" s="40"/>
      <c r="K28" s="40"/>
      <c r="L28" s="15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51" customHeight="1">
      <c r="A29" s="154"/>
      <c r="B29" s="155"/>
      <c r="C29" s="154"/>
      <c r="D29" s="154"/>
      <c r="E29" s="156" t="s">
        <v>44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9"/>
      <c r="J30" s="40"/>
      <c r="K30" s="40"/>
      <c r="L30" s="15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9"/>
      <c r="E31" s="159"/>
      <c r="F31" s="159"/>
      <c r="G31" s="159"/>
      <c r="H31" s="159"/>
      <c r="I31" s="160"/>
      <c r="J31" s="159"/>
      <c r="K31" s="159"/>
      <c r="L31" s="15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45</v>
      </c>
      <c r="E32" s="40"/>
      <c r="F32" s="40"/>
      <c r="G32" s="40"/>
      <c r="H32" s="40"/>
      <c r="I32" s="149"/>
      <c r="J32" s="162">
        <f>ROUND(J88, 2)</f>
        <v>0</v>
      </c>
      <c r="K32" s="40"/>
      <c r="L32" s="15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9"/>
      <c r="E33" s="159"/>
      <c r="F33" s="159"/>
      <c r="G33" s="159"/>
      <c r="H33" s="159"/>
      <c r="I33" s="160"/>
      <c r="J33" s="159"/>
      <c r="K33" s="159"/>
      <c r="L33" s="15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47</v>
      </c>
      <c r="G34" s="40"/>
      <c r="H34" s="40"/>
      <c r="I34" s="164" t="s">
        <v>46</v>
      </c>
      <c r="J34" s="163" t="s">
        <v>48</v>
      </c>
      <c r="K34" s="40"/>
      <c r="L34" s="15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47" t="s">
        <v>50</v>
      </c>
      <c r="F35" s="166">
        <f>ROUND((SUM(BE88:BE292)),  2)</f>
        <v>0</v>
      </c>
      <c r="G35" s="40"/>
      <c r="H35" s="40"/>
      <c r="I35" s="167">
        <v>0.20999999999999999</v>
      </c>
      <c r="J35" s="166">
        <f>ROUND(((SUM(BE88:BE292))*I35),  2)</f>
        <v>0</v>
      </c>
      <c r="K35" s="40"/>
      <c r="L35" s="15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7" t="s">
        <v>51</v>
      </c>
      <c r="F36" s="166">
        <f>ROUND((SUM(BF88:BF292)),  2)</f>
        <v>0</v>
      </c>
      <c r="G36" s="40"/>
      <c r="H36" s="40"/>
      <c r="I36" s="167">
        <v>0.14999999999999999</v>
      </c>
      <c r="J36" s="166">
        <f>ROUND(((SUM(BF88:BF292))*I36),  2)</f>
        <v>0</v>
      </c>
      <c r="K36" s="40"/>
      <c r="L36" s="15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49</v>
      </c>
      <c r="E37" s="147" t="s">
        <v>52</v>
      </c>
      <c r="F37" s="166">
        <f>ROUND((SUM(BG88:BG292)),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15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53</v>
      </c>
      <c r="F38" s="166">
        <f>ROUND((SUM(BH88:BH292)),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15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54</v>
      </c>
      <c r="F39" s="166">
        <f>ROUND((SUM(BI88:BI292)),  2)</f>
        <v>0</v>
      </c>
      <c r="G39" s="40"/>
      <c r="H39" s="40"/>
      <c r="I39" s="167">
        <v>0</v>
      </c>
      <c r="J39" s="166">
        <f>0</f>
        <v>0</v>
      </c>
      <c r="K39" s="40"/>
      <c r="L39" s="15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9"/>
      <c r="J40" s="40"/>
      <c r="K40" s="40"/>
      <c r="L40" s="15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3"/>
      <c r="J41" s="174">
        <f>SUM(J32:J39)</f>
        <v>0</v>
      </c>
      <c r="K41" s="175"/>
      <c r="L41" s="15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6"/>
      <c r="C42" s="177"/>
      <c r="D42" s="177"/>
      <c r="E42" s="177"/>
      <c r="F42" s="177"/>
      <c r="G42" s="177"/>
      <c r="H42" s="177"/>
      <c r="I42" s="178"/>
      <c r="J42" s="177"/>
      <c r="K42" s="177"/>
      <c r="L42" s="15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9"/>
      <c r="C46" s="180"/>
      <c r="D46" s="180"/>
      <c r="E46" s="180"/>
      <c r="F46" s="180"/>
      <c r="G46" s="180"/>
      <c r="H46" s="180"/>
      <c r="I46" s="181"/>
      <c r="J46" s="180"/>
      <c r="K46" s="180"/>
      <c r="L46" s="15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149"/>
      <c r="J47" s="42"/>
      <c r="K47" s="42"/>
      <c r="L47" s="15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9"/>
      <c r="J48" s="42"/>
      <c r="K48" s="42"/>
      <c r="L48" s="15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9"/>
      <c r="J49" s="42"/>
      <c r="K49" s="42"/>
      <c r="L49" s="15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2" t="str">
        <f>E7</f>
        <v>Oprava trati v úseku Teplice, zámecká zahrada - Úpořiny</v>
      </c>
      <c r="F50" s="33"/>
      <c r="G50" s="33"/>
      <c r="H50" s="33"/>
      <c r="I50" s="149"/>
      <c r="J50" s="42"/>
      <c r="K50" s="42"/>
      <c r="L50" s="15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141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2" t="s">
        <v>132</v>
      </c>
      <c r="F52" s="42"/>
      <c r="G52" s="42"/>
      <c r="H52" s="42"/>
      <c r="I52" s="149"/>
      <c r="J52" s="42"/>
      <c r="K52" s="42"/>
      <c r="L52" s="15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133</v>
      </c>
      <c r="D53" s="42"/>
      <c r="E53" s="42"/>
      <c r="F53" s="42"/>
      <c r="G53" s="42"/>
      <c r="H53" s="42"/>
      <c r="I53" s="149"/>
      <c r="J53" s="42"/>
      <c r="K53" s="42"/>
      <c r="L53" s="15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Č1 - km 6,541 (ZV3) - km 7,640</v>
      </c>
      <c r="F54" s="42"/>
      <c r="G54" s="42"/>
      <c r="H54" s="42"/>
      <c r="I54" s="149"/>
      <c r="J54" s="42"/>
      <c r="K54" s="42"/>
      <c r="L54" s="15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9"/>
      <c r="J55" s="42"/>
      <c r="K55" s="42"/>
      <c r="L55" s="15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TK Řetenice - Úpořiny</v>
      </c>
      <c r="G56" s="42"/>
      <c r="H56" s="42"/>
      <c r="I56" s="152" t="s">
        <v>24</v>
      </c>
      <c r="J56" s="74" t="str">
        <f>IF(J14="","",J14)</f>
        <v>18. 2. 2019</v>
      </c>
      <c r="K56" s="42"/>
      <c r="L56" s="15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9"/>
      <c r="J57" s="42"/>
      <c r="K57" s="42"/>
      <c r="L57" s="15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SŽDC s.o. OŘ UNL, ST Most</v>
      </c>
      <c r="G58" s="42"/>
      <c r="H58" s="42"/>
      <c r="I58" s="152" t="s">
        <v>38</v>
      </c>
      <c r="J58" s="38" t="str">
        <f>E23</f>
        <v xml:space="preserve"> </v>
      </c>
      <c r="K58" s="42"/>
      <c r="L58" s="15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2" t="s">
        <v>41</v>
      </c>
      <c r="J59" s="38" t="str">
        <f>E26</f>
        <v>Ing. Střítezský Petr</v>
      </c>
      <c r="K59" s="42"/>
      <c r="L59" s="15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9"/>
      <c r="J60" s="42"/>
      <c r="K60" s="42"/>
      <c r="L60" s="15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3" t="s">
        <v>136</v>
      </c>
      <c r="D61" s="184"/>
      <c r="E61" s="184"/>
      <c r="F61" s="184"/>
      <c r="G61" s="184"/>
      <c r="H61" s="184"/>
      <c r="I61" s="185"/>
      <c r="J61" s="186" t="s">
        <v>137</v>
      </c>
      <c r="K61" s="184"/>
      <c r="L61" s="15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9"/>
      <c r="J62" s="42"/>
      <c r="K62" s="42"/>
      <c r="L62" s="15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7" t="s">
        <v>77</v>
      </c>
      <c r="D63" s="42"/>
      <c r="E63" s="42"/>
      <c r="F63" s="42"/>
      <c r="G63" s="42"/>
      <c r="H63" s="42"/>
      <c r="I63" s="149"/>
      <c r="J63" s="104">
        <f>J88</f>
        <v>0</v>
      </c>
      <c r="K63" s="42"/>
      <c r="L63" s="15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88"/>
      <c r="C64" s="189"/>
      <c r="D64" s="190" t="s">
        <v>139</v>
      </c>
      <c r="E64" s="191"/>
      <c r="F64" s="191"/>
      <c r="G64" s="191"/>
      <c r="H64" s="191"/>
      <c r="I64" s="192"/>
      <c r="J64" s="193">
        <f>J89</f>
        <v>0</v>
      </c>
      <c r="K64" s="189"/>
      <c r="L64" s="19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5"/>
      <c r="C65" s="127"/>
      <c r="D65" s="196" t="s">
        <v>140</v>
      </c>
      <c r="E65" s="197"/>
      <c r="F65" s="197"/>
      <c r="G65" s="197"/>
      <c r="H65" s="197"/>
      <c r="I65" s="198"/>
      <c r="J65" s="199">
        <f>J90</f>
        <v>0</v>
      </c>
      <c r="K65" s="127"/>
      <c r="L65" s="20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88"/>
      <c r="C66" s="189"/>
      <c r="D66" s="190" t="s">
        <v>141</v>
      </c>
      <c r="E66" s="191"/>
      <c r="F66" s="191"/>
      <c r="G66" s="191"/>
      <c r="H66" s="191"/>
      <c r="I66" s="192"/>
      <c r="J66" s="193">
        <f>J246</f>
        <v>0</v>
      </c>
      <c r="K66" s="189"/>
      <c r="L66" s="19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49"/>
      <c r="J67" s="42"/>
      <c r="K67" s="42"/>
      <c r="L67" s="15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78"/>
      <c r="J68" s="62"/>
      <c r="K68" s="62"/>
      <c r="L68" s="15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81"/>
      <c r="J72" s="64"/>
      <c r="K72" s="64"/>
      <c r="L72" s="15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142</v>
      </c>
      <c r="D73" s="42"/>
      <c r="E73" s="42"/>
      <c r="F73" s="42"/>
      <c r="G73" s="42"/>
      <c r="H73" s="42"/>
      <c r="I73" s="149"/>
      <c r="J73" s="42"/>
      <c r="K73" s="42"/>
      <c r="L73" s="15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49"/>
      <c r="J74" s="42"/>
      <c r="K74" s="42"/>
      <c r="L74" s="15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49"/>
      <c r="J75" s="42"/>
      <c r="K75" s="42"/>
      <c r="L75" s="15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2" t="str">
        <f>E7</f>
        <v>Oprava trati v úseku Teplice, zámecká zahrada - Úpořiny</v>
      </c>
      <c r="F76" s="33"/>
      <c r="G76" s="33"/>
      <c r="H76" s="33"/>
      <c r="I76" s="149"/>
      <c r="J76" s="42"/>
      <c r="K76" s="42"/>
      <c r="L76" s="15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131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2" t="s">
        <v>132</v>
      </c>
      <c r="F78" s="42"/>
      <c r="G78" s="42"/>
      <c r="H78" s="42"/>
      <c r="I78" s="149"/>
      <c r="J78" s="42"/>
      <c r="K78" s="42"/>
      <c r="L78" s="15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133</v>
      </c>
      <c r="D79" s="42"/>
      <c r="E79" s="42"/>
      <c r="F79" s="42"/>
      <c r="G79" s="42"/>
      <c r="H79" s="42"/>
      <c r="I79" s="149"/>
      <c r="J79" s="42"/>
      <c r="K79" s="42"/>
      <c r="L79" s="15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Č1 - km 6,541 (ZV3) - km 7,640</v>
      </c>
      <c r="F80" s="42"/>
      <c r="G80" s="42"/>
      <c r="H80" s="42"/>
      <c r="I80" s="149"/>
      <c r="J80" s="42"/>
      <c r="K80" s="42"/>
      <c r="L80" s="15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9"/>
      <c r="J81" s="42"/>
      <c r="K81" s="42"/>
      <c r="L81" s="15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TK Řetenice - Úpořiny</v>
      </c>
      <c r="G82" s="42"/>
      <c r="H82" s="42"/>
      <c r="I82" s="152" t="s">
        <v>24</v>
      </c>
      <c r="J82" s="74" t="str">
        <f>IF(J14="","",J14)</f>
        <v>18. 2. 2019</v>
      </c>
      <c r="K82" s="42"/>
      <c r="L82" s="15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9"/>
      <c r="J83" s="42"/>
      <c r="K83" s="42"/>
      <c r="L83" s="15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SŽDC s.o. OŘ UNL, ST Most</v>
      </c>
      <c r="G84" s="42"/>
      <c r="H84" s="42"/>
      <c r="I84" s="152" t="s">
        <v>38</v>
      </c>
      <c r="J84" s="38" t="str">
        <f>E23</f>
        <v xml:space="preserve"> </v>
      </c>
      <c r="K84" s="42"/>
      <c r="L84" s="15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2" t="s">
        <v>41</v>
      </c>
      <c r="J85" s="38" t="str">
        <f>E26</f>
        <v>Ing. Střítezský Petr</v>
      </c>
      <c r="K85" s="42"/>
      <c r="L85" s="15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49"/>
      <c r="J86" s="42"/>
      <c r="K86" s="42"/>
      <c r="L86" s="15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1"/>
      <c r="B87" s="202"/>
      <c r="C87" s="203" t="s">
        <v>143</v>
      </c>
      <c r="D87" s="204" t="s">
        <v>64</v>
      </c>
      <c r="E87" s="204" t="s">
        <v>60</v>
      </c>
      <c r="F87" s="204" t="s">
        <v>61</v>
      </c>
      <c r="G87" s="204" t="s">
        <v>144</v>
      </c>
      <c r="H87" s="204" t="s">
        <v>145</v>
      </c>
      <c r="I87" s="205" t="s">
        <v>146</v>
      </c>
      <c r="J87" s="204" t="s">
        <v>137</v>
      </c>
      <c r="K87" s="206" t="s">
        <v>147</v>
      </c>
      <c r="L87" s="207"/>
      <c r="M87" s="94" t="s">
        <v>35</v>
      </c>
      <c r="N87" s="95" t="s">
        <v>49</v>
      </c>
      <c r="O87" s="95" t="s">
        <v>148</v>
      </c>
      <c r="P87" s="95" t="s">
        <v>149</v>
      </c>
      <c r="Q87" s="95" t="s">
        <v>150</v>
      </c>
      <c r="R87" s="95" t="s">
        <v>151</v>
      </c>
      <c r="S87" s="95" t="s">
        <v>152</v>
      </c>
      <c r="T87" s="96" t="s">
        <v>153</v>
      </c>
      <c r="U87" s="201"/>
      <c r="V87" s="201"/>
      <c r="W87" s="201"/>
      <c r="X87" s="201"/>
      <c r="Y87" s="201"/>
      <c r="Z87" s="201"/>
      <c r="AA87" s="201"/>
      <c r="AB87" s="201"/>
      <c r="AC87" s="201"/>
      <c r="AD87" s="201"/>
      <c r="AE87" s="201"/>
    </row>
    <row r="88" s="2" customFormat="1" ht="22.8" customHeight="1">
      <c r="A88" s="40"/>
      <c r="B88" s="41"/>
      <c r="C88" s="101" t="s">
        <v>154</v>
      </c>
      <c r="D88" s="42"/>
      <c r="E88" s="42"/>
      <c r="F88" s="42"/>
      <c r="G88" s="42"/>
      <c r="H88" s="42"/>
      <c r="I88" s="149"/>
      <c r="J88" s="208">
        <f>BK88</f>
        <v>0</v>
      </c>
      <c r="K88" s="42"/>
      <c r="L88" s="46"/>
      <c r="M88" s="97"/>
      <c r="N88" s="209"/>
      <c r="O88" s="98"/>
      <c r="P88" s="210">
        <f>P89+P246</f>
        <v>0</v>
      </c>
      <c r="Q88" s="98"/>
      <c r="R88" s="210">
        <f>R89+R246</f>
        <v>356.05443999999994</v>
      </c>
      <c r="S88" s="98"/>
      <c r="T88" s="211">
        <f>T89+T246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78</v>
      </c>
      <c r="AU88" s="18" t="s">
        <v>138</v>
      </c>
      <c r="BK88" s="212">
        <f>BK89+BK246</f>
        <v>0</v>
      </c>
    </row>
    <row r="89" s="12" customFormat="1" ht="25.92" customHeight="1">
      <c r="A89" s="12"/>
      <c r="B89" s="213"/>
      <c r="C89" s="214"/>
      <c r="D89" s="215" t="s">
        <v>78</v>
      </c>
      <c r="E89" s="216" t="s">
        <v>155</v>
      </c>
      <c r="F89" s="216" t="s">
        <v>156</v>
      </c>
      <c r="G89" s="214"/>
      <c r="H89" s="214"/>
      <c r="I89" s="217"/>
      <c r="J89" s="218">
        <f>BK89</f>
        <v>0</v>
      </c>
      <c r="K89" s="214"/>
      <c r="L89" s="219"/>
      <c r="M89" s="220"/>
      <c r="N89" s="221"/>
      <c r="O89" s="221"/>
      <c r="P89" s="222">
        <f>P90</f>
        <v>0</v>
      </c>
      <c r="Q89" s="221"/>
      <c r="R89" s="222">
        <f>R90</f>
        <v>0</v>
      </c>
      <c r="S89" s="221"/>
      <c r="T89" s="22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4" t="s">
        <v>86</v>
      </c>
      <c r="AT89" s="225" t="s">
        <v>78</v>
      </c>
      <c r="AU89" s="225" t="s">
        <v>79</v>
      </c>
      <c r="AY89" s="224" t="s">
        <v>157</v>
      </c>
      <c r="BK89" s="226">
        <f>BK90</f>
        <v>0</v>
      </c>
    </row>
    <row r="90" s="12" customFormat="1" ht="22.8" customHeight="1">
      <c r="A90" s="12"/>
      <c r="B90" s="213"/>
      <c r="C90" s="214"/>
      <c r="D90" s="215" t="s">
        <v>78</v>
      </c>
      <c r="E90" s="227" t="s">
        <v>158</v>
      </c>
      <c r="F90" s="227" t="s">
        <v>159</v>
      </c>
      <c r="G90" s="214"/>
      <c r="H90" s="214"/>
      <c r="I90" s="217"/>
      <c r="J90" s="228">
        <f>BK90</f>
        <v>0</v>
      </c>
      <c r="K90" s="214"/>
      <c r="L90" s="219"/>
      <c r="M90" s="220"/>
      <c r="N90" s="221"/>
      <c r="O90" s="221"/>
      <c r="P90" s="222">
        <f>SUM(P91:P245)</f>
        <v>0</v>
      </c>
      <c r="Q90" s="221"/>
      <c r="R90" s="222">
        <f>SUM(R91:R245)</f>
        <v>0</v>
      </c>
      <c r="S90" s="221"/>
      <c r="T90" s="223">
        <f>SUM(T91:T245)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4" t="s">
        <v>86</v>
      </c>
      <c r="AT90" s="225" t="s">
        <v>78</v>
      </c>
      <c r="AU90" s="225" t="s">
        <v>86</v>
      </c>
      <c r="AY90" s="224" t="s">
        <v>157</v>
      </c>
      <c r="BK90" s="226">
        <f>SUM(BK91:BK245)</f>
        <v>0</v>
      </c>
    </row>
    <row r="91" s="2" customFormat="1" ht="60" customHeight="1">
      <c r="A91" s="40"/>
      <c r="B91" s="41"/>
      <c r="C91" s="229" t="s">
        <v>86</v>
      </c>
      <c r="D91" s="229" t="s">
        <v>160</v>
      </c>
      <c r="E91" s="230" t="s">
        <v>161</v>
      </c>
      <c r="F91" s="231" t="s">
        <v>162</v>
      </c>
      <c r="G91" s="232" t="s">
        <v>163</v>
      </c>
      <c r="H91" s="233">
        <v>66.799999999999997</v>
      </c>
      <c r="I91" s="234"/>
      <c r="J91" s="235">
        <f>ROUND(I91*H91,2)</f>
        <v>0</v>
      </c>
      <c r="K91" s="231" t="s">
        <v>164</v>
      </c>
      <c r="L91" s="46"/>
      <c r="M91" s="236" t="s">
        <v>35</v>
      </c>
      <c r="N91" s="237" t="s">
        <v>52</v>
      </c>
      <c r="O91" s="86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165</v>
      </c>
      <c r="AT91" s="240" t="s">
        <v>160</v>
      </c>
      <c r="AU91" s="240" t="s">
        <v>88</v>
      </c>
      <c r="AY91" s="18" t="s">
        <v>157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165</v>
      </c>
      <c r="BK91" s="241">
        <f>ROUND(I91*H91,2)</f>
        <v>0</v>
      </c>
      <c r="BL91" s="18" t="s">
        <v>165</v>
      </c>
      <c r="BM91" s="240" t="s">
        <v>166</v>
      </c>
    </row>
    <row r="92" s="2" customFormat="1">
      <c r="A92" s="40"/>
      <c r="B92" s="41"/>
      <c r="C92" s="42"/>
      <c r="D92" s="242" t="s">
        <v>167</v>
      </c>
      <c r="E92" s="42"/>
      <c r="F92" s="243" t="s">
        <v>168</v>
      </c>
      <c r="G92" s="42"/>
      <c r="H92" s="42"/>
      <c r="I92" s="149"/>
      <c r="J92" s="42"/>
      <c r="K92" s="42"/>
      <c r="L92" s="46"/>
      <c r="M92" s="244"/>
      <c r="N92" s="24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167</v>
      </c>
      <c r="AU92" s="18" t="s">
        <v>88</v>
      </c>
    </row>
    <row r="93" s="13" customFormat="1">
      <c r="A93" s="13"/>
      <c r="B93" s="246"/>
      <c r="C93" s="247"/>
      <c r="D93" s="242" t="s">
        <v>169</v>
      </c>
      <c r="E93" s="248" t="s">
        <v>35</v>
      </c>
      <c r="F93" s="249" t="s">
        <v>170</v>
      </c>
      <c r="G93" s="247"/>
      <c r="H93" s="248" t="s">
        <v>35</v>
      </c>
      <c r="I93" s="250"/>
      <c r="J93" s="247"/>
      <c r="K93" s="247"/>
      <c r="L93" s="251"/>
      <c r="M93" s="252"/>
      <c r="N93" s="253"/>
      <c r="O93" s="253"/>
      <c r="P93" s="253"/>
      <c r="Q93" s="253"/>
      <c r="R93" s="253"/>
      <c r="S93" s="253"/>
      <c r="T93" s="25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55" t="s">
        <v>169</v>
      </c>
      <c r="AU93" s="255" t="s">
        <v>88</v>
      </c>
      <c r="AV93" s="13" t="s">
        <v>86</v>
      </c>
      <c r="AW93" s="13" t="s">
        <v>40</v>
      </c>
      <c r="AX93" s="13" t="s">
        <v>79</v>
      </c>
      <c r="AY93" s="255" t="s">
        <v>157</v>
      </c>
    </row>
    <row r="94" s="14" customFormat="1">
      <c r="A94" s="14"/>
      <c r="B94" s="256"/>
      <c r="C94" s="257"/>
      <c r="D94" s="242" t="s">
        <v>169</v>
      </c>
      <c r="E94" s="258" t="s">
        <v>35</v>
      </c>
      <c r="F94" s="259" t="s">
        <v>171</v>
      </c>
      <c r="G94" s="257"/>
      <c r="H94" s="260">
        <v>0.29999999999999999</v>
      </c>
      <c r="I94" s="261"/>
      <c r="J94" s="257"/>
      <c r="K94" s="257"/>
      <c r="L94" s="262"/>
      <c r="M94" s="263"/>
      <c r="N94" s="264"/>
      <c r="O94" s="264"/>
      <c r="P94" s="264"/>
      <c r="Q94" s="264"/>
      <c r="R94" s="264"/>
      <c r="S94" s="264"/>
      <c r="T94" s="26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66" t="s">
        <v>169</v>
      </c>
      <c r="AU94" s="266" t="s">
        <v>88</v>
      </c>
      <c r="AV94" s="14" t="s">
        <v>88</v>
      </c>
      <c r="AW94" s="14" t="s">
        <v>40</v>
      </c>
      <c r="AX94" s="14" t="s">
        <v>79</v>
      </c>
      <c r="AY94" s="266" t="s">
        <v>157</v>
      </c>
    </row>
    <row r="95" s="13" customFormat="1">
      <c r="A95" s="13"/>
      <c r="B95" s="246"/>
      <c r="C95" s="247"/>
      <c r="D95" s="242" t="s">
        <v>169</v>
      </c>
      <c r="E95" s="248" t="s">
        <v>35</v>
      </c>
      <c r="F95" s="249" t="s">
        <v>172</v>
      </c>
      <c r="G95" s="247"/>
      <c r="H95" s="248" t="s">
        <v>35</v>
      </c>
      <c r="I95" s="250"/>
      <c r="J95" s="247"/>
      <c r="K95" s="247"/>
      <c r="L95" s="251"/>
      <c r="M95" s="252"/>
      <c r="N95" s="253"/>
      <c r="O95" s="253"/>
      <c r="P95" s="253"/>
      <c r="Q95" s="253"/>
      <c r="R95" s="253"/>
      <c r="S95" s="253"/>
      <c r="T95" s="25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5" t="s">
        <v>169</v>
      </c>
      <c r="AU95" s="255" t="s">
        <v>88</v>
      </c>
      <c r="AV95" s="13" t="s">
        <v>86</v>
      </c>
      <c r="AW95" s="13" t="s">
        <v>40</v>
      </c>
      <c r="AX95" s="13" t="s">
        <v>79</v>
      </c>
      <c r="AY95" s="255" t="s">
        <v>157</v>
      </c>
    </row>
    <row r="96" s="14" customFormat="1">
      <c r="A96" s="14"/>
      <c r="B96" s="256"/>
      <c r="C96" s="257"/>
      <c r="D96" s="242" t="s">
        <v>169</v>
      </c>
      <c r="E96" s="258" t="s">
        <v>35</v>
      </c>
      <c r="F96" s="259" t="s">
        <v>173</v>
      </c>
      <c r="G96" s="257"/>
      <c r="H96" s="260">
        <v>18</v>
      </c>
      <c r="I96" s="261"/>
      <c r="J96" s="257"/>
      <c r="K96" s="257"/>
      <c r="L96" s="262"/>
      <c r="M96" s="263"/>
      <c r="N96" s="264"/>
      <c r="O96" s="264"/>
      <c r="P96" s="264"/>
      <c r="Q96" s="264"/>
      <c r="R96" s="264"/>
      <c r="S96" s="264"/>
      <c r="T96" s="26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6" t="s">
        <v>169</v>
      </c>
      <c r="AU96" s="266" t="s">
        <v>88</v>
      </c>
      <c r="AV96" s="14" t="s">
        <v>88</v>
      </c>
      <c r="AW96" s="14" t="s">
        <v>40</v>
      </c>
      <c r="AX96" s="14" t="s">
        <v>79</v>
      </c>
      <c r="AY96" s="266" t="s">
        <v>157</v>
      </c>
    </row>
    <row r="97" s="13" customFormat="1">
      <c r="A97" s="13"/>
      <c r="B97" s="246"/>
      <c r="C97" s="247"/>
      <c r="D97" s="242" t="s">
        <v>169</v>
      </c>
      <c r="E97" s="248" t="s">
        <v>35</v>
      </c>
      <c r="F97" s="249" t="s">
        <v>174</v>
      </c>
      <c r="G97" s="247"/>
      <c r="H97" s="248" t="s">
        <v>35</v>
      </c>
      <c r="I97" s="250"/>
      <c r="J97" s="247"/>
      <c r="K97" s="247"/>
      <c r="L97" s="251"/>
      <c r="M97" s="252"/>
      <c r="N97" s="253"/>
      <c r="O97" s="253"/>
      <c r="P97" s="253"/>
      <c r="Q97" s="253"/>
      <c r="R97" s="253"/>
      <c r="S97" s="253"/>
      <c r="T97" s="25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5" t="s">
        <v>169</v>
      </c>
      <c r="AU97" s="255" t="s">
        <v>88</v>
      </c>
      <c r="AV97" s="13" t="s">
        <v>86</v>
      </c>
      <c r="AW97" s="13" t="s">
        <v>40</v>
      </c>
      <c r="AX97" s="13" t="s">
        <v>79</v>
      </c>
      <c r="AY97" s="255" t="s">
        <v>157</v>
      </c>
    </row>
    <row r="98" s="14" customFormat="1">
      <c r="A98" s="14"/>
      <c r="B98" s="256"/>
      <c r="C98" s="257"/>
      <c r="D98" s="242" t="s">
        <v>169</v>
      </c>
      <c r="E98" s="258" t="s">
        <v>35</v>
      </c>
      <c r="F98" s="259" t="s">
        <v>175</v>
      </c>
      <c r="G98" s="257"/>
      <c r="H98" s="260">
        <v>3</v>
      </c>
      <c r="I98" s="261"/>
      <c r="J98" s="257"/>
      <c r="K98" s="257"/>
      <c r="L98" s="262"/>
      <c r="M98" s="263"/>
      <c r="N98" s="264"/>
      <c r="O98" s="264"/>
      <c r="P98" s="264"/>
      <c r="Q98" s="264"/>
      <c r="R98" s="264"/>
      <c r="S98" s="264"/>
      <c r="T98" s="26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6" t="s">
        <v>169</v>
      </c>
      <c r="AU98" s="266" t="s">
        <v>88</v>
      </c>
      <c r="AV98" s="14" t="s">
        <v>88</v>
      </c>
      <c r="AW98" s="14" t="s">
        <v>40</v>
      </c>
      <c r="AX98" s="14" t="s">
        <v>79</v>
      </c>
      <c r="AY98" s="266" t="s">
        <v>157</v>
      </c>
    </row>
    <row r="99" s="13" customFormat="1">
      <c r="A99" s="13"/>
      <c r="B99" s="246"/>
      <c r="C99" s="247"/>
      <c r="D99" s="242" t="s">
        <v>169</v>
      </c>
      <c r="E99" s="248" t="s">
        <v>35</v>
      </c>
      <c r="F99" s="249" t="s">
        <v>176</v>
      </c>
      <c r="G99" s="247"/>
      <c r="H99" s="248" t="s">
        <v>35</v>
      </c>
      <c r="I99" s="250"/>
      <c r="J99" s="247"/>
      <c r="K99" s="247"/>
      <c r="L99" s="251"/>
      <c r="M99" s="252"/>
      <c r="N99" s="253"/>
      <c r="O99" s="253"/>
      <c r="P99" s="253"/>
      <c r="Q99" s="253"/>
      <c r="R99" s="253"/>
      <c r="S99" s="253"/>
      <c r="T99" s="25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5" t="s">
        <v>169</v>
      </c>
      <c r="AU99" s="255" t="s">
        <v>88</v>
      </c>
      <c r="AV99" s="13" t="s">
        <v>86</v>
      </c>
      <c r="AW99" s="13" t="s">
        <v>40</v>
      </c>
      <c r="AX99" s="13" t="s">
        <v>79</v>
      </c>
      <c r="AY99" s="255" t="s">
        <v>157</v>
      </c>
    </row>
    <row r="100" s="14" customFormat="1">
      <c r="A100" s="14"/>
      <c r="B100" s="256"/>
      <c r="C100" s="257"/>
      <c r="D100" s="242" t="s">
        <v>169</v>
      </c>
      <c r="E100" s="258" t="s">
        <v>35</v>
      </c>
      <c r="F100" s="259" t="s">
        <v>177</v>
      </c>
      <c r="G100" s="257"/>
      <c r="H100" s="260">
        <v>33</v>
      </c>
      <c r="I100" s="261"/>
      <c r="J100" s="257"/>
      <c r="K100" s="257"/>
      <c r="L100" s="262"/>
      <c r="M100" s="263"/>
      <c r="N100" s="264"/>
      <c r="O100" s="264"/>
      <c r="P100" s="264"/>
      <c r="Q100" s="264"/>
      <c r="R100" s="264"/>
      <c r="S100" s="264"/>
      <c r="T100" s="26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6" t="s">
        <v>169</v>
      </c>
      <c r="AU100" s="266" t="s">
        <v>88</v>
      </c>
      <c r="AV100" s="14" t="s">
        <v>88</v>
      </c>
      <c r="AW100" s="14" t="s">
        <v>40</v>
      </c>
      <c r="AX100" s="14" t="s">
        <v>79</v>
      </c>
      <c r="AY100" s="266" t="s">
        <v>157</v>
      </c>
    </row>
    <row r="101" s="13" customFormat="1">
      <c r="A101" s="13"/>
      <c r="B101" s="246"/>
      <c r="C101" s="247"/>
      <c r="D101" s="242" t="s">
        <v>169</v>
      </c>
      <c r="E101" s="248" t="s">
        <v>35</v>
      </c>
      <c r="F101" s="249" t="s">
        <v>178</v>
      </c>
      <c r="G101" s="247"/>
      <c r="H101" s="248" t="s">
        <v>35</v>
      </c>
      <c r="I101" s="250"/>
      <c r="J101" s="247"/>
      <c r="K101" s="247"/>
      <c r="L101" s="251"/>
      <c r="M101" s="252"/>
      <c r="N101" s="253"/>
      <c r="O101" s="253"/>
      <c r="P101" s="253"/>
      <c r="Q101" s="253"/>
      <c r="R101" s="253"/>
      <c r="S101" s="253"/>
      <c r="T101" s="25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5" t="s">
        <v>169</v>
      </c>
      <c r="AU101" s="255" t="s">
        <v>88</v>
      </c>
      <c r="AV101" s="13" t="s">
        <v>86</v>
      </c>
      <c r="AW101" s="13" t="s">
        <v>40</v>
      </c>
      <c r="AX101" s="13" t="s">
        <v>79</v>
      </c>
      <c r="AY101" s="255" t="s">
        <v>157</v>
      </c>
    </row>
    <row r="102" s="14" customFormat="1">
      <c r="A102" s="14"/>
      <c r="B102" s="256"/>
      <c r="C102" s="257"/>
      <c r="D102" s="242" t="s">
        <v>169</v>
      </c>
      <c r="E102" s="258" t="s">
        <v>35</v>
      </c>
      <c r="F102" s="259" t="s">
        <v>179</v>
      </c>
      <c r="G102" s="257"/>
      <c r="H102" s="260">
        <v>12.5</v>
      </c>
      <c r="I102" s="261"/>
      <c r="J102" s="257"/>
      <c r="K102" s="257"/>
      <c r="L102" s="262"/>
      <c r="M102" s="263"/>
      <c r="N102" s="264"/>
      <c r="O102" s="264"/>
      <c r="P102" s="264"/>
      <c r="Q102" s="264"/>
      <c r="R102" s="264"/>
      <c r="S102" s="264"/>
      <c r="T102" s="26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6" t="s">
        <v>169</v>
      </c>
      <c r="AU102" s="266" t="s">
        <v>88</v>
      </c>
      <c r="AV102" s="14" t="s">
        <v>88</v>
      </c>
      <c r="AW102" s="14" t="s">
        <v>40</v>
      </c>
      <c r="AX102" s="14" t="s">
        <v>79</v>
      </c>
      <c r="AY102" s="266" t="s">
        <v>157</v>
      </c>
    </row>
    <row r="103" s="15" customFormat="1">
      <c r="A103" s="15"/>
      <c r="B103" s="267"/>
      <c r="C103" s="268"/>
      <c r="D103" s="242" t="s">
        <v>169</v>
      </c>
      <c r="E103" s="269" t="s">
        <v>35</v>
      </c>
      <c r="F103" s="270" t="s">
        <v>180</v>
      </c>
      <c r="G103" s="268"/>
      <c r="H103" s="271">
        <v>66.799999999999997</v>
      </c>
      <c r="I103" s="272"/>
      <c r="J103" s="268"/>
      <c r="K103" s="268"/>
      <c r="L103" s="273"/>
      <c r="M103" s="274"/>
      <c r="N103" s="275"/>
      <c r="O103" s="275"/>
      <c r="P103" s="275"/>
      <c r="Q103" s="275"/>
      <c r="R103" s="275"/>
      <c r="S103" s="275"/>
      <c r="T103" s="27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77" t="s">
        <v>169</v>
      </c>
      <c r="AU103" s="277" t="s">
        <v>88</v>
      </c>
      <c r="AV103" s="15" t="s">
        <v>165</v>
      </c>
      <c r="AW103" s="15" t="s">
        <v>40</v>
      </c>
      <c r="AX103" s="15" t="s">
        <v>86</v>
      </c>
      <c r="AY103" s="277" t="s">
        <v>157</v>
      </c>
    </row>
    <row r="104" s="2" customFormat="1" ht="36" customHeight="1">
      <c r="A104" s="40"/>
      <c r="B104" s="41"/>
      <c r="C104" s="229" t="s">
        <v>88</v>
      </c>
      <c r="D104" s="229" t="s">
        <v>160</v>
      </c>
      <c r="E104" s="230" t="s">
        <v>181</v>
      </c>
      <c r="F104" s="231" t="s">
        <v>182</v>
      </c>
      <c r="G104" s="232" t="s">
        <v>163</v>
      </c>
      <c r="H104" s="233">
        <v>216.80000000000001</v>
      </c>
      <c r="I104" s="234"/>
      <c r="J104" s="235">
        <f>ROUND(I104*H104,2)</f>
        <v>0</v>
      </c>
      <c r="K104" s="231" t="s">
        <v>164</v>
      </c>
      <c r="L104" s="46"/>
      <c r="M104" s="236" t="s">
        <v>35</v>
      </c>
      <c r="N104" s="237" t="s">
        <v>52</v>
      </c>
      <c r="O104" s="86"/>
      <c r="P104" s="238">
        <f>O104*H104</f>
        <v>0</v>
      </c>
      <c r="Q104" s="238">
        <v>0</v>
      </c>
      <c r="R104" s="238">
        <f>Q104*H104</f>
        <v>0</v>
      </c>
      <c r="S104" s="238">
        <v>0</v>
      </c>
      <c r="T104" s="23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0" t="s">
        <v>165</v>
      </c>
      <c r="AT104" s="240" t="s">
        <v>160</v>
      </c>
      <c r="AU104" s="240" t="s">
        <v>88</v>
      </c>
      <c r="AY104" s="18" t="s">
        <v>157</v>
      </c>
      <c r="BE104" s="241">
        <f>IF(N104="základní",J104,0)</f>
        <v>0</v>
      </c>
      <c r="BF104" s="241">
        <f>IF(N104="snížená",J104,0)</f>
        <v>0</v>
      </c>
      <c r="BG104" s="241">
        <f>IF(N104="zákl. přenesená",J104,0)</f>
        <v>0</v>
      </c>
      <c r="BH104" s="241">
        <f>IF(N104="sníž. přenesená",J104,0)</f>
        <v>0</v>
      </c>
      <c r="BI104" s="241">
        <f>IF(N104="nulová",J104,0)</f>
        <v>0</v>
      </c>
      <c r="BJ104" s="18" t="s">
        <v>165</v>
      </c>
      <c r="BK104" s="241">
        <f>ROUND(I104*H104,2)</f>
        <v>0</v>
      </c>
      <c r="BL104" s="18" t="s">
        <v>165</v>
      </c>
      <c r="BM104" s="240" t="s">
        <v>183</v>
      </c>
    </row>
    <row r="105" s="2" customFormat="1">
      <c r="A105" s="40"/>
      <c r="B105" s="41"/>
      <c r="C105" s="42"/>
      <c r="D105" s="242" t="s">
        <v>167</v>
      </c>
      <c r="E105" s="42"/>
      <c r="F105" s="243" t="s">
        <v>184</v>
      </c>
      <c r="G105" s="42"/>
      <c r="H105" s="42"/>
      <c r="I105" s="149"/>
      <c r="J105" s="42"/>
      <c r="K105" s="42"/>
      <c r="L105" s="46"/>
      <c r="M105" s="244"/>
      <c r="N105" s="24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167</v>
      </c>
      <c r="AU105" s="18" t="s">
        <v>88</v>
      </c>
    </row>
    <row r="106" s="13" customFormat="1">
      <c r="A106" s="13"/>
      <c r="B106" s="246"/>
      <c r="C106" s="247"/>
      <c r="D106" s="242" t="s">
        <v>169</v>
      </c>
      <c r="E106" s="248" t="s">
        <v>35</v>
      </c>
      <c r="F106" s="249" t="s">
        <v>170</v>
      </c>
      <c r="G106" s="247"/>
      <c r="H106" s="248" t="s">
        <v>35</v>
      </c>
      <c r="I106" s="250"/>
      <c r="J106" s="247"/>
      <c r="K106" s="247"/>
      <c r="L106" s="251"/>
      <c r="M106" s="252"/>
      <c r="N106" s="253"/>
      <c r="O106" s="253"/>
      <c r="P106" s="253"/>
      <c r="Q106" s="253"/>
      <c r="R106" s="253"/>
      <c r="S106" s="253"/>
      <c r="T106" s="25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5" t="s">
        <v>169</v>
      </c>
      <c r="AU106" s="255" t="s">
        <v>88</v>
      </c>
      <c r="AV106" s="13" t="s">
        <v>86</v>
      </c>
      <c r="AW106" s="13" t="s">
        <v>40</v>
      </c>
      <c r="AX106" s="13" t="s">
        <v>79</v>
      </c>
      <c r="AY106" s="255" t="s">
        <v>157</v>
      </c>
    </row>
    <row r="107" s="14" customFormat="1">
      <c r="A107" s="14"/>
      <c r="B107" s="256"/>
      <c r="C107" s="257"/>
      <c r="D107" s="242" t="s">
        <v>169</v>
      </c>
      <c r="E107" s="258" t="s">
        <v>35</v>
      </c>
      <c r="F107" s="259" t="s">
        <v>171</v>
      </c>
      <c r="G107" s="257"/>
      <c r="H107" s="260">
        <v>0.29999999999999999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6" t="s">
        <v>169</v>
      </c>
      <c r="AU107" s="266" t="s">
        <v>88</v>
      </c>
      <c r="AV107" s="14" t="s">
        <v>88</v>
      </c>
      <c r="AW107" s="14" t="s">
        <v>40</v>
      </c>
      <c r="AX107" s="14" t="s">
        <v>79</v>
      </c>
      <c r="AY107" s="266" t="s">
        <v>157</v>
      </c>
    </row>
    <row r="108" s="13" customFormat="1">
      <c r="A108" s="13"/>
      <c r="B108" s="246"/>
      <c r="C108" s="247"/>
      <c r="D108" s="242" t="s">
        <v>169</v>
      </c>
      <c r="E108" s="248" t="s">
        <v>35</v>
      </c>
      <c r="F108" s="249" t="s">
        <v>172</v>
      </c>
      <c r="G108" s="247"/>
      <c r="H108" s="248" t="s">
        <v>35</v>
      </c>
      <c r="I108" s="250"/>
      <c r="J108" s="247"/>
      <c r="K108" s="247"/>
      <c r="L108" s="251"/>
      <c r="M108" s="252"/>
      <c r="N108" s="253"/>
      <c r="O108" s="253"/>
      <c r="P108" s="253"/>
      <c r="Q108" s="253"/>
      <c r="R108" s="253"/>
      <c r="S108" s="253"/>
      <c r="T108" s="25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5" t="s">
        <v>169</v>
      </c>
      <c r="AU108" s="255" t="s">
        <v>88</v>
      </c>
      <c r="AV108" s="13" t="s">
        <v>86</v>
      </c>
      <c r="AW108" s="13" t="s">
        <v>40</v>
      </c>
      <c r="AX108" s="13" t="s">
        <v>79</v>
      </c>
      <c r="AY108" s="255" t="s">
        <v>157</v>
      </c>
    </row>
    <row r="109" s="14" customFormat="1">
      <c r="A109" s="14"/>
      <c r="B109" s="256"/>
      <c r="C109" s="257"/>
      <c r="D109" s="242" t="s">
        <v>169</v>
      </c>
      <c r="E109" s="258" t="s">
        <v>35</v>
      </c>
      <c r="F109" s="259" t="s">
        <v>173</v>
      </c>
      <c r="G109" s="257"/>
      <c r="H109" s="260">
        <v>18</v>
      </c>
      <c r="I109" s="261"/>
      <c r="J109" s="257"/>
      <c r="K109" s="257"/>
      <c r="L109" s="262"/>
      <c r="M109" s="263"/>
      <c r="N109" s="264"/>
      <c r="O109" s="264"/>
      <c r="P109" s="264"/>
      <c r="Q109" s="264"/>
      <c r="R109" s="264"/>
      <c r="S109" s="264"/>
      <c r="T109" s="26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6" t="s">
        <v>169</v>
      </c>
      <c r="AU109" s="266" t="s">
        <v>88</v>
      </c>
      <c r="AV109" s="14" t="s">
        <v>88</v>
      </c>
      <c r="AW109" s="14" t="s">
        <v>40</v>
      </c>
      <c r="AX109" s="14" t="s">
        <v>79</v>
      </c>
      <c r="AY109" s="266" t="s">
        <v>157</v>
      </c>
    </row>
    <row r="110" s="13" customFormat="1">
      <c r="A110" s="13"/>
      <c r="B110" s="246"/>
      <c r="C110" s="247"/>
      <c r="D110" s="242" t="s">
        <v>169</v>
      </c>
      <c r="E110" s="248" t="s">
        <v>35</v>
      </c>
      <c r="F110" s="249" t="s">
        <v>174</v>
      </c>
      <c r="G110" s="247"/>
      <c r="H110" s="248" t="s">
        <v>35</v>
      </c>
      <c r="I110" s="250"/>
      <c r="J110" s="247"/>
      <c r="K110" s="247"/>
      <c r="L110" s="251"/>
      <c r="M110" s="252"/>
      <c r="N110" s="253"/>
      <c r="O110" s="253"/>
      <c r="P110" s="253"/>
      <c r="Q110" s="253"/>
      <c r="R110" s="253"/>
      <c r="S110" s="253"/>
      <c r="T110" s="25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5" t="s">
        <v>169</v>
      </c>
      <c r="AU110" s="255" t="s">
        <v>88</v>
      </c>
      <c r="AV110" s="13" t="s">
        <v>86</v>
      </c>
      <c r="AW110" s="13" t="s">
        <v>40</v>
      </c>
      <c r="AX110" s="13" t="s">
        <v>79</v>
      </c>
      <c r="AY110" s="255" t="s">
        <v>157</v>
      </c>
    </row>
    <row r="111" s="14" customFormat="1">
      <c r="A111" s="14"/>
      <c r="B111" s="256"/>
      <c r="C111" s="257"/>
      <c r="D111" s="242" t="s">
        <v>169</v>
      </c>
      <c r="E111" s="258" t="s">
        <v>35</v>
      </c>
      <c r="F111" s="259" t="s">
        <v>175</v>
      </c>
      <c r="G111" s="257"/>
      <c r="H111" s="260">
        <v>3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6" t="s">
        <v>169</v>
      </c>
      <c r="AU111" s="266" t="s">
        <v>88</v>
      </c>
      <c r="AV111" s="14" t="s">
        <v>88</v>
      </c>
      <c r="AW111" s="14" t="s">
        <v>40</v>
      </c>
      <c r="AX111" s="14" t="s">
        <v>79</v>
      </c>
      <c r="AY111" s="266" t="s">
        <v>157</v>
      </c>
    </row>
    <row r="112" s="13" customFormat="1">
      <c r="A112" s="13"/>
      <c r="B112" s="246"/>
      <c r="C112" s="247"/>
      <c r="D112" s="242" t="s">
        <v>169</v>
      </c>
      <c r="E112" s="248" t="s">
        <v>35</v>
      </c>
      <c r="F112" s="249" t="s">
        <v>176</v>
      </c>
      <c r="G112" s="247"/>
      <c r="H112" s="248" t="s">
        <v>35</v>
      </c>
      <c r="I112" s="250"/>
      <c r="J112" s="247"/>
      <c r="K112" s="247"/>
      <c r="L112" s="251"/>
      <c r="M112" s="252"/>
      <c r="N112" s="253"/>
      <c r="O112" s="253"/>
      <c r="P112" s="253"/>
      <c r="Q112" s="253"/>
      <c r="R112" s="253"/>
      <c r="S112" s="253"/>
      <c r="T112" s="25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5" t="s">
        <v>169</v>
      </c>
      <c r="AU112" s="255" t="s">
        <v>88</v>
      </c>
      <c r="AV112" s="13" t="s">
        <v>86</v>
      </c>
      <c r="AW112" s="13" t="s">
        <v>40</v>
      </c>
      <c r="AX112" s="13" t="s">
        <v>79</v>
      </c>
      <c r="AY112" s="255" t="s">
        <v>157</v>
      </c>
    </row>
    <row r="113" s="14" customFormat="1">
      <c r="A113" s="14"/>
      <c r="B113" s="256"/>
      <c r="C113" s="257"/>
      <c r="D113" s="242" t="s">
        <v>169</v>
      </c>
      <c r="E113" s="258" t="s">
        <v>35</v>
      </c>
      <c r="F113" s="259" t="s">
        <v>177</v>
      </c>
      <c r="G113" s="257"/>
      <c r="H113" s="260">
        <v>33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6" t="s">
        <v>169</v>
      </c>
      <c r="AU113" s="266" t="s">
        <v>88</v>
      </c>
      <c r="AV113" s="14" t="s">
        <v>88</v>
      </c>
      <c r="AW113" s="14" t="s">
        <v>40</v>
      </c>
      <c r="AX113" s="14" t="s">
        <v>79</v>
      </c>
      <c r="AY113" s="266" t="s">
        <v>157</v>
      </c>
    </row>
    <row r="114" s="13" customFormat="1">
      <c r="A114" s="13"/>
      <c r="B114" s="246"/>
      <c r="C114" s="247"/>
      <c r="D114" s="242" t="s">
        <v>169</v>
      </c>
      <c r="E114" s="248" t="s">
        <v>35</v>
      </c>
      <c r="F114" s="249" t="s">
        <v>178</v>
      </c>
      <c r="G114" s="247"/>
      <c r="H114" s="248" t="s">
        <v>35</v>
      </c>
      <c r="I114" s="250"/>
      <c r="J114" s="247"/>
      <c r="K114" s="247"/>
      <c r="L114" s="251"/>
      <c r="M114" s="252"/>
      <c r="N114" s="253"/>
      <c r="O114" s="253"/>
      <c r="P114" s="253"/>
      <c r="Q114" s="253"/>
      <c r="R114" s="253"/>
      <c r="S114" s="253"/>
      <c r="T114" s="25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5" t="s">
        <v>169</v>
      </c>
      <c r="AU114" s="255" t="s">
        <v>88</v>
      </c>
      <c r="AV114" s="13" t="s">
        <v>86</v>
      </c>
      <c r="AW114" s="13" t="s">
        <v>40</v>
      </c>
      <c r="AX114" s="13" t="s">
        <v>79</v>
      </c>
      <c r="AY114" s="255" t="s">
        <v>157</v>
      </c>
    </row>
    <row r="115" s="14" customFormat="1">
      <c r="A115" s="14"/>
      <c r="B115" s="256"/>
      <c r="C115" s="257"/>
      <c r="D115" s="242" t="s">
        <v>169</v>
      </c>
      <c r="E115" s="258" t="s">
        <v>35</v>
      </c>
      <c r="F115" s="259" t="s">
        <v>179</v>
      </c>
      <c r="G115" s="257"/>
      <c r="H115" s="260">
        <v>12.5</v>
      </c>
      <c r="I115" s="261"/>
      <c r="J115" s="257"/>
      <c r="K115" s="257"/>
      <c r="L115" s="262"/>
      <c r="M115" s="263"/>
      <c r="N115" s="264"/>
      <c r="O115" s="264"/>
      <c r="P115" s="264"/>
      <c r="Q115" s="264"/>
      <c r="R115" s="264"/>
      <c r="S115" s="264"/>
      <c r="T115" s="26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6" t="s">
        <v>169</v>
      </c>
      <c r="AU115" s="266" t="s">
        <v>88</v>
      </c>
      <c r="AV115" s="14" t="s">
        <v>88</v>
      </c>
      <c r="AW115" s="14" t="s">
        <v>40</v>
      </c>
      <c r="AX115" s="14" t="s">
        <v>79</v>
      </c>
      <c r="AY115" s="266" t="s">
        <v>157</v>
      </c>
    </row>
    <row r="116" s="13" customFormat="1">
      <c r="A116" s="13"/>
      <c r="B116" s="246"/>
      <c r="C116" s="247"/>
      <c r="D116" s="242" t="s">
        <v>169</v>
      </c>
      <c r="E116" s="248" t="s">
        <v>35</v>
      </c>
      <c r="F116" s="249" t="s">
        <v>185</v>
      </c>
      <c r="G116" s="247"/>
      <c r="H116" s="248" t="s">
        <v>35</v>
      </c>
      <c r="I116" s="250"/>
      <c r="J116" s="247"/>
      <c r="K116" s="247"/>
      <c r="L116" s="251"/>
      <c r="M116" s="252"/>
      <c r="N116" s="253"/>
      <c r="O116" s="253"/>
      <c r="P116" s="253"/>
      <c r="Q116" s="253"/>
      <c r="R116" s="253"/>
      <c r="S116" s="253"/>
      <c r="T116" s="25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5" t="s">
        <v>169</v>
      </c>
      <c r="AU116" s="255" t="s">
        <v>88</v>
      </c>
      <c r="AV116" s="13" t="s">
        <v>86</v>
      </c>
      <c r="AW116" s="13" t="s">
        <v>40</v>
      </c>
      <c r="AX116" s="13" t="s">
        <v>79</v>
      </c>
      <c r="AY116" s="255" t="s">
        <v>157</v>
      </c>
    </row>
    <row r="117" s="14" customFormat="1">
      <c r="A117" s="14"/>
      <c r="B117" s="256"/>
      <c r="C117" s="257"/>
      <c r="D117" s="242" t="s">
        <v>169</v>
      </c>
      <c r="E117" s="258" t="s">
        <v>35</v>
      </c>
      <c r="F117" s="259" t="s">
        <v>186</v>
      </c>
      <c r="G117" s="257"/>
      <c r="H117" s="260">
        <v>150</v>
      </c>
      <c r="I117" s="261"/>
      <c r="J117" s="257"/>
      <c r="K117" s="257"/>
      <c r="L117" s="262"/>
      <c r="M117" s="263"/>
      <c r="N117" s="264"/>
      <c r="O117" s="264"/>
      <c r="P117" s="264"/>
      <c r="Q117" s="264"/>
      <c r="R117" s="264"/>
      <c r="S117" s="264"/>
      <c r="T117" s="26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6" t="s">
        <v>169</v>
      </c>
      <c r="AU117" s="266" t="s">
        <v>88</v>
      </c>
      <c r="AV117" s="14" t="s">
        <v>88</v>
      </c>
      <c r="AW117" s="14" t="s">
        <v>40</v>
      </c>
      <c r="AX117" s="14" t="s">
        <v>79</v>
      </c>
      <c r="AY117" s="266" t="s">
        <v>157</v>
      </c>
    </row>
    <row r="118" s="15" customFormat="1">
      <c r="A118" s="15"/>
      <c r="B118" s="267"/>
      <c r="C118" s="268"/>
      <c r="D118" s="242" t="s">
        <v>169</v>
      </c>
      <c r="E118" s="269" t="s">
        <v>35</v>
      </c>
      <c r="F118" s="270" t="s">
        <v>180</v>
      </c>
      <c r="G118" s="268"/>
      <c r="H118" s="271">
        <v>216.80000000000001</v>
      </c>
      <c r="I118" s="272"/>
      <c r="J118" s="268"/>
      <c r="K118" s="268"/>
      <c r="L118" s="273"/>
      <c r="M118" s="274"/>
      <c r="N118" s="275"/>
      <c r="O118" s="275"/>
      <c r="P118" s="275"/>
      <c r="Q118" s="275"/>
      <c r="R118" s="275"/>
      <c r="S118" s="275"/>
      <c r="T118" s="27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7" t="s">
        <v>169</v>
      </c>
      <c r="AU118" s="277" t="s">
        <v>88</v>
      </c>
      <c r="AV118" s="15" t="s">
        <v>165</v>
      </c>
      <c r="AW118" s="15" t="s">
        <v>40</v>
      </c>
      <c r="AX118" s="15" t="s">
        <v>86</v>
      </c>
      <c r="AY118" s="277" t="s">
        <v>157</v>
      </c>
    </row>
    <row r="119" s="2" customFormat="1" ht="72" customHeight="1">
      <c r="A119" s="40"/>
      <c r="B119" s="41"/>
      <c r="C119" s="229" t="s">
        <v>117</v>
      </c>
      <c r="D119" s="229" t="s">
        <v>160</v>
      </c>
      <c r="E119" s="230" t="s">
        <v>187</v>
      </c>
      <c r="F119" s="231" t="s">
        <v>188</v>
      </c>
      <c r="G119" s="232" t="s">
        <v>189</v>
      </c>
      <c r="H119" s="233">
        <v>37</v>
      </c>
      <c r="I119" s="234"/>
      <c r="J119" s="235">
        <f>ROUND(I119*H119,2)</f>
        <v>0</v>
      </c>
      <c r="K119" s="231" t="s">
        <v>164</v>
      </c>
      <c r="L119" s="46"/>
      <c r="M119" s="236" t="s">
        <v>35</v>
      </c>
      <c r="N119" s="237" t="s">
        <v>52</v>
      </c>
      <c r="O119" s="86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40" t="s">
        <v>165</v>
      </c>
      <c r="AT119" s="240" t="s">
        <v>160</v>
      </c>
      <c r="AU119" s="240" t="s">
        <v>88</v>
      </c>
      <c r="AY119" s="18" t="s">
        <v>157</v>
      </c>
      <c r="BE119" s="241">
        <f>IF(N119="základní",J119,0)</f>
        <v>0</v>
      </c>
      <c r="BF119" s="241">
        <f>IF(N119="snížená",J119,0)</f>
        <v>0</v>
      </c>
      <c r="BG119" s="241">
        <f>IF(N119="zákl. přenesená",J119,0)</f>
        <v>0</v>
      </c>
      <c r="BH119" s="241">
        <f>IF(N119="sníž. přenesená",J119,0)</f>
        <v>0</v>
      </c>
      <c r="BI119" s="241">
        <f>IF(N119="nulová",J119,0)</f>
        <v>0</v>
      </c>
      <c r="BJ119" s="18" t="s">
        <v>165</v>
      </c>
      <c r="BK119" s="241">
        <f>ROUND(I119*H119,2)</f>
        <v>0</v>
      </c>
      <c r="BL119" s="18" t="s">
        <v>165</v>
      </c>
      <c r="BM119" s="240" t="s">
        <v>190</v>
      </c>
    </row>
    <row r="120" s="2" customFormat="1">
      <c r="A120" s="40"/>
      <c r="B120" s="41"/>
      <c r="C120" s="42"/>
      <c r="D120" s="242" t="s">
        <v>167</v>
      </c>
      <c r="E120" s="42"/>
      <c r="F120" s="243" t="s">
        <v>191</v>
      </c>
      <c r="G120" s="42"/>
      <c r="H120" s="42"/>
      <c r="I120" s="149"/>
      <c r="J120" s="42"/>
      <c r="K120" s="42"/>
      <c r="L120" s="46"/>
      <c r="M120" s="244"/>
      <c r="N120" s="24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8" t="s">
        <v>167</v>
      </c>
      <c r="AU120" s="18" t="s">
        <v>88</v>
      </c>
    </row>
    <row r="121" s="13" customFormat="1">
      <c r="A121" s="13"/>
      <c r="B121" s="246"/>
      <c r="C121" s="247"/>
      <c r="D121" s="242" t="s">
        <v>169</v>
      </c>
      <c r="E121" s="248" t="s">
        <v>35</v>
      </c>
      <c r="F121" s="249" t="s">
        <v>192</v>
      </c>
      <c r="G121" s="247"/>
      <c r="H121" s="248" t="s">
        <v>35</v>
      </c>
      <c r="I121" s="250"/>
      <c r="J121" s="247"/>
      <c r="K121" s="247"/>
      <c r="L121" s="251"/>
      <c r="M121" s="252"/>
      <c r="N121" s="253"/>
      <c r="O121" s="253"/>
      <c r="P121" s="253"/>
      <c r="Q121" s="253"/>
      <c r="R121" s="253"/>
      <c r="S121" s="253"/>
      <c r="T121" s="25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5" t="s">
        <v>169</v>
      </c>
      <c r="AU121" s="255" t="s">
        <v>88</v>
      </c>
      <c r="AV121" s="13" t="s">
        <v>86</v>
      </c>
      <c r="AW121" s="13" t="s">
        <v>40</v>
      </c>
      <c r="AX121" s="13" t="s">
        <v>79</v>
      </c>
      <c r="AY121" s="255" t="s">
        <v>157</v>
      </c>
    </row>
    <row r="122" s="13" customFormat="1">
      <c r="A122" s="13"/>
      <c r="B122" s="246"/>
      <c r="C122" s="247"/>
      <c r="D122" s="242" t="s">
        <v>169</v>
      </c>
      <c r="E122" s="248" t="s">
        <v>35</v>
      </c>
      <c r="F122" s="249" t="s">
        <v>193</v>
      </c>
      <c r="G122" s="247"/>
      <c r="H122" s="248" t="s">
        <v>35</v>
      </c>
      <c r="I122" s="250"/>
      <c r="J122" s="247"/>
      <c r="K122" s="247"/>
      <c r="L122" s="251"/>
      <c r="M122" s="252"/>
      <c r="N122" s="253"/>
      <c r="O122" s="253"/>
      <c r="P122" s="253"/>
      <c r="Q122" s="253"/>
      <c r="R122" s="253"/>
      <c r="S122" s="253"/>
      <c r="T122" s="25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5" t="s">
        <v>169</v>
      </c>
      <c r="AU122" s="255" t="s">
        <v>88</v>
      </c>
      <c r="AV122" s="13" t="s">
        <v>86</v>
      </c>
      <c r="AW122" s="13" t="s">
        <v>40</v>
      </c>
      <c r="AX122" s="13" t="s">
        <v>79</v>
      </c>
      <c r="AY122" s="255" t="s">
        <v>157</v>
      </c>
    </row>
    <row r="123" s="14" customFormat="1">
      <c r="A123" s="14"/>
      <c r="B123" s="256"/>
      <c r="C123" s="257"/>
      <c r="D123" s="242" t="s">
        <v>169</v>
      </c>
      <c r="E123" s="258" t="s">
        <v>35</v>
      </c>
      <c r="F123" s="259" t="s">
        <v>194</v>
      </c>
      <c r="G123" s="257"/>
      <c r="H123" s="260">
        <v>11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6" t="s">
        <v>169</v>
      </c>
      <c r="AU123" s="266" t="s">
        <v>88</v>
      </c>
      <c r="AV123" s="14" t="s">
        <v>88</v>
      </c>
      <c r="AW123" s="14" t="s">
        <v>40</v>
      </c>
      <c r="AX123" s="14" t="s">
        <v>79</v>
      </c>
      <c r="AY123" s="266" t="s">
        <v>157</v>
      </c>
    </row>
    <row r="124" s="13" customFormat="1">
      <c r="A124" s="13"/>
      <c r="B124" s="246"/>
      <c r="C124" s="247"/>
      <c r="D124" s="242" t="s">
        <v>169</v>
      </c>
      <c r="E124" s="248" t="s">
        <v>35</v>
      </c>
      <c r="F124" s="249" t="s">
        <v>195</v>
      </c>
      <c r="G124" s="247"/>
      <c r="H124" s="248" t="s">
        <v>35</v>
      </c>
      <c r="I124" s="250"/>
      <c r="J124" s="247"/>
      <c r="K124" s="247"/>
      <c r="L124" s="251"/>
      <c r="M124" s="252"/>
      <c r="N124" s="253"/>
      <c r="O124" s="253"/>
      <c r="P124" s="253"/>
      <c r="Q124" s="253"/>
      <c r="R124" s="253"/>
      <c r="S124" s="253"/>
      <c r="T124" s="25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5" t="s">
        <v>169</v>
      </c>
      <c r="AU124" s="255" t="s">
        <v>88</v>
      </c>
      <c r="AV124" s="13" t="s">
        <v>86</v>
      </c>
      <c r="AW124" s="13" t="s">
        <v>40</v>
      </c>
      <c r="AX124" s="13" t="s">
        <v>79</v>
      </c>
      <c r="AY124" s="255" t="s">
        <v>157</v>
      </c>
    </row>
    <row r="125" s="14" customFormat="1">
      <c r="A125" s="14"/>
      <c r="B125" s="256"/>
      <c r="C125" s="257"/>
      <c r="D125" s="242" t="s">
        <v>169</v>
      </c>
      <c r="E125" s="258" t="s">
        <v>35</v>
      </c>
      <c r="F125" s="259" t="s">
        <v>165</v>
      </c>
      <c r="G125" s="257"/>
      <c r="H125" s="260">
        <v>4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6" t="s">
        <v>169</v>
      </c>
      <c r="AU125" s="266" t="s">
        <v>88</v>
      </c>
      <c r="AV125" s="14" t="s">
        <v>88</v>
      </c>
      <c r="AW125" s="14" t="s">
        <v>40</v>
      </c>
      <c r="AX125" s="14" t="s">
        <v>79</v>
      </c>
      <c r="AY125" s="266" t="s">
        <v>157</v>
      </c>
    </row>
    <row r="126" s="13" customFormat="1">
      <c r="A126" s="13"/>
      <c r="B126" s="246"/>
      <c r="C126" s="247"/>
      <c r="D126" s="242" t="s">
        <v>169</v>
      </c>
      <c r="E126" s="248" t="s">
        <v>35</v>
      </c>
      <c r="F126" s="249" t="s">
        <v>196</v>
      </c>
      <c r="G126" s="247"/>
      <c r="H126" s="248" t="s">
        <v>35</v>
      </c>
      <c r="I126" s="250"/>
      <c r="J126" s="247"/>
      <c r="K126" s="247"/>
      <c r="L126" s="251"/>
      <c r="M126" s="252"/>
      <c r="N126" s="253"/>
      <c r="O126" s="253"/>
      <c r="P126" s="253"/>
      <c r="Q126" s="253"/>
      <c r="R126" s="253"/>
      <c r="S126" s="253"/>
      <c r="T126" s="25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5" t="s">
        <v>169</v>
      </c>
      <c r="AU126" s="255" t="s">
        <v>88</v>
      </c>
      <c r="AV126" s="13" t="s">
        <v>86</v>
      </c>
      <c r="AW126" s="13" t="s">
        <v>40</v>
      </c>
      <c r="AX126" s="13" t="s">
        <v>79</v>
      </c>
      <c r="AY126" s="255" t="s">
        <v>157</v>
      </c>
    </row>
    <row r="127" s="14" customFormat="1">
      <c r="A127" s="14"/>
      <c r="B127" s="256"/>
      <c r="C127" s="257"/>
      <c r="D127" s="242" t="s">
        <v>169</v>
      </c>
      <c r="E127" s="258" t="s">
        <v>35</v>
      </c>
      <c r="F127" s="259" t="s">
        <v>197</v>
      </c>
      <c r="G127" s="257"/>
      <c r="H127" s="260">
        <v>20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6" t="s">
        <v>169</v>
      </c>
      <c r="AU127" s="266" t="s">
        <v>88</v>
      </c>
      <c r="AV127" s="14" t="s">
        <v>88</v>
      </c>
      <c r="AW127" s="14" t="s">
        <v>40</v>
      </c>
      <c r="AX127" s="14" t="s">
        <v>79</v>
      </c>
      <c r="AY127" s="266" t="s">
        <v>157</v>
      </c>
    </row>
    <row r="128" s="13" customFormat="1">
      <c r="A128" s="13"/>
      <c r="B128" s="246"/>
      <c r="C128" s="247"/>
      <c r="D128" s="242" t="s">
        <v>169</v>
      </c>
      <c r="E128" s="248" t="s">
        <v>35</v>
      </c>
      <c r="F128" s="249" t="s">
        <v>198</v>
      </c>
      <c r="G128" s="247"/>
      <c r="H128" s="248" t="s">
        <v>35</v>
      </c>
      <c r="I128" s="250"/>
      <c r="J128" s="247"/>
      <c r="K128" s="247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169</v>
      </c>
      <c r="AU128" s="255" t="s">
        <v>88</v>
      </c>
      <c r="AV128" s="13" t="s">
        <v>86</v>
      </c>
      <c r="AW128" s="13" t="s">
        <v>40</v>
      </c>
      <c r="AX128" s="13" t="s">
        <v>79</v>
      </c>
      <c r="AY128" s="255" t="s">
        <v>157</v>
      </c>
    </row>
    <row r="129" s="13" customFormat="1">
      <c r="A129" s="13"/>
      <c r="B129" s="246"/>
      <c r="C129" s="247"/>
      <c r="D129" s="242" t="s">
        <v>169</v>
      </c>
      <c r="E129" s="248" t="s">
        <v>35</v>
      </c>
      <c r="F129" s="249" t="s">
        <v>199</v>
      </c>
      <c r="G129" s="247"/>
      <c r="H129" s="248" t="s">
        <v>35</v>
      </c>
      <c r="I129" s="250"/>
      <c r="J129" s="247"/>
      <c r="K129" s="247"/>
      <c r="L129" s="251"/>
      <c r="M129" s="252"/>
      <c r="N129" s="253"/>
      <c r="O129" s="253"/>
      <c r="P129" s="253"/>
      <c r="Q129" s="253"/>
      <c r="R129" s="253"/>
      <c r="S129" s="253"/>
      <c r="T129" s="25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5" t="s">
        <v>169</v>
      </c>
      <c r="AU129" s="255" t="s">
        <v>88</v>
      </c>
      <c r="AV129" s="13" t="s">
        <v>86</v>
      </c>
      <c r="AW129" s="13" t="s">
        <v>40</v>
      </c>
      <c r="AX129" s="13" t="s">
        <v>79</v>
      </c>
      <c r="AY129" s="255" t="s">
        <v>157</v>
      </c>
    </row>
    <row r="130" s="14" customFormat="1">
      <c r="A130" s="14"/>
      <c r="B130" s="256"/>
      <c r="C130" s="257"/>
      <c r="D130" s="242" t="s">
        <v>169</v>
      </c>
      <c r="E130" s="258" t="s">
        <v>35</v>
      </c>
      <c r="F130" s="259" t="s">
        <v>86</v>
      </c>
      <c r="G130" s="257"/>
      <c r="H130" s="260">
        <v>1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6" t="s">
        <v>169</v>
      </c>
      <c r="AU130" s="266" t="s">
        <v>88</v>
      </c>
      <c r="AV130" s="14" t="s">
        <v>88</v>
      </c>
      <c r="AW130" s="14" t="s">
        <v>40</v>
      </c>
      <c r="AX130" s="14" t="s">
        <v>79</v>
      </c>
      <c r="AY130" s="266" t="s">
        <v>157</v>
      </c>
    </row>
    <row r="131" s="13" customFormat="1">
      <c r="A131" s="13"/>
      <c r="B131" s="246"/>
      <c r="C131" s="247"/>
      <c r="D131" s="242" t="s">
        <v>169</v>
      </c>
      <c r="E131" s="248" t="s">
        <v>35</v>
      </c>
      <c r="F131" s="249" t="s">
        <v>200</v>
      </c>
      <c r="G131" s="247"/>
      <c r="H131" s="248" t="s">
        <v>35</v>
      </c>
      <c r="I131" s="250"/>
      <c r="J131" s="247"/>
      <c r="K131" s="247"/>
      <c r="L131" s="251"/>
      <c r="M131" s="252"/>
      <c r="N131" s="253"/>
      <c r="O131" s="253"/>
      <c r="P131" s="253"/>
      <c r="Q131" s="253"/>
      <c r="R131" s="253"/>
      <c r="S131" s="253"/>
      <c r="T131" s="25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5" t="s">
        <v>169</v>
      </c>
      <c r="AU131" s="255" t="s">
        <v>88</v>
      </c>
      <c r="AV131" s="13" t="s">
        <v>86</v>
      </c>
      <c r="AW131" s="13" t="s">
        <v>40</v>
      </c>
      <c r="AX131" s="13" t="s">
        <v>79</v>
      </c>
      <c r="AY131" s="255" t="s">
        <v>157</v>
      </c>
    </row>
    <row r="132" s="14" customFormat="1">
      <c r="A132" s="14"/>
      <c r="B132" s="256"/>
      <c r="C132" s="257"/>
      <c r="D132" s="242" t="s">
        <v>169</v>
      </c>
      <c r="E132" s="258" t="s">
        <v>35</v>
      </c>
      <c r="F132" s="259" t="s">
        <v>86</v>
      </c>
      <c r="G132" s="257"/>
      <c r="H132" s="260">
        <v>1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6" t="s">
        <v>169</v>
      </c>
      <c r="AU132" s="266" t="s">
        <v>88</v>
      </c>
      <c r="AV132" s="14" t="s">
        <v>88</v>
      </c>
      <c r="AW132" s="14" t="s">
        <v>40</v>
      </c>
      <c r="AX132" s="14" t="s">
        <v>79</v>
      </c>
      <c r="AY132" s="266" t="s">
        <v>157</v>
      </c>
    </row>
    <row r="133" s="15" customFormat="1">
      <c r="A133" s="15"/>
      <c r="B133" s="267"/>
      <c r="C133" s="268"/>
      <c r="D133" s="242" t="s">
        <v>169</v>
      </c>
      <c r="E133" s="269" t="s">
        <v>35</v>
      </c>
      <c r="F133" s="270" t="s">
        <v>180</v>
      </c>
      <c r="G133" s="268"/>
      <c r="H133" s="271">
        <v>37</v>
      </c>
      <c r="I133" s="272"/>
      <c r="J133" s="268"/>
      <c r="K133" s="268"/>
      <c r="L133" s="273"/>
      <c r="M133" s="274"/>
      <c r="N133" s="275"/>
      <c r="O133" s="275"/>
      <c r="P133" s="275"/>
      <c r="Q133" s="275"/>
      <c r="R133" s="275"/>
      <c r="S133" s="275"/>
      <c r="T133" s="27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7" t="s">
        <v>169</v>
      </c>
      <c r="AU133" s="277" t="s">
        <v>88</v>
      </c>
      <c r="AV133" s="15" t="s">
        <v>165</v>
      </c>
      <c r="AW133" s="15" t="s">
        <v>40</v>
      </c>
      <c r="AX133" s="15" t="s">
        <v>86</v>
      </c>
      <c r="AY133" s="277" t="s">
        <v>157</v>
      </c>
    </row>
    <row r="134" s="2" customFormat="1" ht="24" customHeight="1">
      <c r="A134" s="40"/>
      <c r="B134" s="41"/>
      <c r="C134" s="229" t="s">
        <v>165</v>
      </c>
      <c r="D134" s="229" t="s">
        <v>160</v>
      </c>
      <c r="E134" s="230" t="s">
        <v>201</v>
      </c>
      <c r="F134" s="231" t="s">
        <v>202</v>
      </c>
      <c r="G134" s="232" t="s">
        <v>189</v>
      </c>
      <c r="H134" s="233">
        <v>46</v>
      </c>
      <c r="I134" s="234"/>
      <c r="J134" s="235">
        <f>ROUND(I134*H134,2)</f>
        <v>0</v>
      </c>
      <c r="K134" s="231" t="s">
        <v>164</v>
      </c>
      <c r="L134" s="46"/>
      <c r="M134" s="236" t="s">
        <v>35</v>
      </c>
      <c r="N134" s="237" t="s">
        <v>52</v>
      </c>
      <c r="O134" s="86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40" t="s">
        <v>165</v>
      </c>
      <c r="AT134" s="240" t="s">
        <v>160</v>
      </c>
      <c r="AU134" s="240" t="s">
        <v>88</v>
      </c>
      <c r="AY134" s="18" t="s">
        <v>157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165</v>
      </c>
      <c r="BK134" s="241">
        <f>ROUND(I134*H134,2)</f>
        <v>0</v>
      </c>
      <c r="BL134" s="18" t="s">
        <v>165</v>
      </c>
      <c r="BM134" s="240" t="s">
        <v>203</v>
      </c>
    </row>
    <row r="135" s="2" customFormat="1">
      <c r="A135" s="40"/>
      <c r="B135" s="41"/>
      <c r="C135" s="42"/>
      <c r="D135" s="242" t="s">
        <v>167</v>
      </c>
      <c r="E135" s="42"/>
      <c r="F135" s="243" t="s">
        <v>204</v>
      </c>
      <c r="G135" s="42"/>
      <c r="H135" s="42"/>
      <c r="I135" s="149"/>
      <c r="J135" s="42"/>
      <c r="K135" s="42"/>
      <c r="L135" s="46"/>
      <c r="M135" s="244"/>
      <c r="N135" s="245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8" t="s">
        <v>167</v>
      </c>
      <c r="AU135" s="18" t="s">
        <v>88</v>
      </c>
    </row>
    <row r="136" s="13" customFormat="1">
      <c r="A136" s="13"/>
      <c r="B136" s="246"/>
      <c r="C136" s="247"/>
      <c r="D136" s="242" t="s">
        <v>169</v>
      </c>
      <c r="E136" s="248" t="s">
        <v>35</v>
      </c>
      <c r="F136" s="249" t="s">
        <v>193</v>
      </c>
      <c r="G136" s="247"/>
      <c r="H136" s="248" t="s">
        <v>35</v>
      </c>
      <c r="I136" s="250"/>
      <c r="J136" s="247"/>
      <c r="K136" s="247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169</v>
      </c>
      <c r="AU136" s="255" t="s">
        <v>88</v>
      </c>
      <c r="AV136" s="13" t="s">
        <v>86</v>
      </c>
      <c r="AW136" s="13" t="s">
        <v>40</v>
      </c>
      <c r="AX136" s="13" t="s">
        <v>79</v>
      </c>
      <c r="AY136" s="255" t="s">
        <v>157</v>
      </c>
    </row>
    <row r="137" s="14" customFormat="1">
      <c r="A137" s="14"/>
      <c r="B137" s="256"/>
      <c r="C137" s="257"/>
      <c r="D137" s="242" t="s">
        <v>169</v>
      </c>
      <c r="E137" s="258" t="s">
        <v>35</v>
      </c>
      <c r="F137" s="259" t="s">
        <v>205</v>
      </c>
      <c r="G137" s="257"/>
      <c r="H137" s="260">
        <v>22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169</v>
      </c>
      <c r="AU137" s="266" t="s">
        <v>88</v>
      </c>
      <c r="AV137" s="14" t="s">
        <v>88</v>
      </c>
      <c r="AW137" s="14" t="s">
        <v>40</v>
      </c>
      <c r="AX137" s="14" t="s">
        <v>79</v>
      </c>
      <c r="AY137" s="266" t="s">
        <v>157</v>
      </c>
    </row>
    <row r="138" s="13" customFormat="1">
      <c r="A138" s="13"/>
      <c r="B138" s="246"/>
      <c r="C138" s="247"/>
      <c r="D138" s="242" t="s">
        <v>169</v>
      </c>
      <c r="E138" s="248" t="s">
        <v>35</v>
      </c>
      <c r="F138" s="249" t="s">
        <v>195</v>
      </c>
      <c r="G138" s="247"/>
      <c r="H138" s="248" t="s">
        <v>35</v>
      </c>
      <c r="I138" s="250"/>
      <c r="J138" s="247"/>
      <c r="K138" s="247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169</v>
      </c>
      <c r="AU138" s="255" t="s">
        <v>88</v>
      </c>
      <c r="AV138" s="13" t="s">
        <v>86</v>
      </c>
      <c r="AW138" s="13" t="s">
        <v>40</v>
      </c>
      <c r="AX138" s="13" t="s">
        <v>79</v>
      </c>
      <c r="AY138" s="255" t="s">
        <v>157</v>
      </c>
    </row>
    <row r="139" s="14" customFormat="1">
      <c r="A139" s="14"/>
      <c r="B139" s="256"/>
      <c r="C139" s="257"/>
      <c r="D139" s="242" t="s">
        <v>169</v>
      </c>
      <c r="E139" s="258" t="s">
        <v>35</v>
      </c>
      <c r="F139" s="259" t="s">
        <v>165</v>
      </c>
      <c r="G139" s="257"/>
      <c r="H139" s="260">
        <v>4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6" t="s">
        <v>169</v>
      </c>
      <c r="AU139" s="266" t="s">
        <v>88</v>
      </c>
      <c r="AV139" s="14" t="s">
        <v>88</v>
      </c>
      <c r="AW139" s="14" t="s">
        <v>40</v>
      </c>
      <c r="AX139" s="14" t="s">
        <v>79</v>
      </c>
      <c r="AY139" s="266" t="s">
        <v>157</v>
      </c>
    </row>
    <row r="140" s="13" customFormat="1">
      <c r="A140" s="13"/>
      <c r="B140" s="246"/>
      <c r="C140" s="247"/>
      <c r="D140" s="242" t="s">
        <v>169</v>
      </c>
      <c r="E140" s="248" t="s">
        <v>35</v>
      </c>
      <c r="F140" s="249" t="s">
        <v>178</v>
      </c>
      <c r="G140" s="247"/>
      <c r="H140" s="248" t="s">
        <v>35</v>
      </c>
      <c r="I140" s="250"/>
      <c r="J140" s="247"/>
      <c r="K140" s="247"/>
      <c r="L140" s="251"/>
      <c r="M140" s="252"/>
      <c r="N140" s="253"/>
      <c r="O140" s="253"/>
      <c r="P140" s="253"/>
      <c r="Q140" s="253"/>
      <c r="R140" s="253"/>
      <c r="S140" s="253"/>
      <c r="T140" s="25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5" t="s">
        <v>169</v>
      </c>
      <c r="AU140" s="255" t="s">
        <v>88</v>
      </c>
      <c r="AV140" s="13" t="s">
        <v>86</v>
      </c>
      <c r="AW140" s="13" t="s">
        <v>40</v>
      </c>
      <c r="AX140" s="13" t="s">
        <v>79</v>
      </c>
      <c r="AY140" s="255" t="s">
        <v>157</v>
      </c>
    </row>
    <row r="141" s="14" customFormat="1">
      <c r="A141" s="14"/>
      <c r="B141" s="256"/>
      <c r="C141" s="257"/>
      <c r="D141" s="242" t="s">
        <v>169</v>
      </c>
      <c r="E141" s="258" t="s">
        <v>35</v>
      </c>
      <c r="F141" s="259" t="s">
        <v>197</v>
      </c>
      <c r="G141" s="257"/>
      <c r="H141" s="260">
        <v>20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6" t="s">
        <v>169</v>
      </c>
      <c r="AU141" s="266" t="s">
        <v>88</v>
      </c>
      <c r="AV141" s="14" t="s">
        <v>88</v>
      </c>
      <c r="AW141" s="14" t="s">
        <v>40</v>
      </c>
      <c r="AX141" s="14" t="s">
        <v>79</v>
      </c>
      <c r="AY141" s="266" t="s">
        <v>157</v>
      </c>
    </row>
    <row r="142" s="15" customFormat="1">
      <c r="A142" s="15"/>
      <c r="B142" s="267"/>
      <c r="C142" s="268"/>
      <c r="D142" s="242" t="s">
        <v>169</v>
      </c>
      <c r="E142" s="269" t="s">
        <v>35</v>
      </c>
      <c r="F142" s="270" t="s">
        <v>180</v>
      </c>
      <c r="G142" s="268"/>
      <c r="H142" s="271">
        <v>46</v>
      </c>
      <c r="I142" s="272"/>
      <c r="J142" s="268"/>
      <c r="K142" s="268"/>
      <c r="L142" s="273"/>
      <c r="M142" s="274"/>
      <c r="N142" s="275"/>
      <c r="O142" s="275"/>
      <c r="P142" s="275"/>
      <c r="Q142" s="275"/>
      <c r="R142" s="275"/>
      <c r="S142" s="275"/>
      <c r="T142" s="27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77" t="s">
        <v>169</v>
      </c>
      <c r="AU142" s="277" t="s">
        <v>88</v>
      </c>
      <c r="AV142" s="15" t="s">
        <v>165</v>
      </c>
      <c r="AW142" s="15" t="s">
        <v>40</v>
      </c>
      <c r="AX142" s="15" t="s">
        <v>86</v>
      </c>
      <c r="AY142" s="277" t="s">
        <v>157</v>
      </c>
    </row>
    <row r="143" s="2" customFormat="1" ht="48" customHeight="1">
      <c r="A143" s="40"/>
      <c r="B143" s="41"/>
      <c r="C143" s="229" t="s">
        <v>158</v>
      </c>
      <c r="D143" s="229" t="s">
        <v>160</v>
      </c>
      <c r="E143" s="230" t="s">
        <v>206</v>
      </c>
      <c r="F143" s="231" t="s">
        <v>207</v>
      </c>
      <c r="G143" s="232" t="s">
        <v>208</v>
      </c>
      <c r="H143" s="233">
        <v>141</v>
      </c>
      <c r="I143" s="234"/>
      <c r="J143" s="235">
        <f>ROUND(I143*H143,2)</f>
        <v>0</v>
      </c>
      <c r="K143" s="231" t="s">
        <v>164</v>
      </c>
      <c r="L143" s="46"/>
      <c r="M143" s="236" t="s">
        <v>35</v>
      </c>
      <c r="N143" s="237" t="s">
        <v>52</v>
      </c>
      <c r="O143" s="86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0" t="s">
        <v>165</v>
      </c>
      <c r="AT143" s="240" t="s">
        <v>160</v>
      </c>
      <c r="AU143" s="240" t="s">
        <v>88</v>
      </c>
      <c r="AY143" s="18" t="s">
        <v>157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165</v>
      </c>
      <c r="BK143" s="241">
        <f>ROUND(I143*H143,2)</f>
        <v>0</v>
      </c>
      <c r="BL143" s="18" t="s">
        <v>165</v>
      </c>
      <c r="BM143" s="240" t="s">
        <v>209</v>
      </c>
    </row>
    <row r="144" s="2" customFormat="1">
      <c r="A144" s="40"/>
      <c r="B144" s="41"/>
      <c r="C144" s="42"/>
      <c r="D144" s="242" t="s">
        <v>167</v>
      </c>
      <c r="E144" s="42"/>
      <c r="F144" s="243" t="s">
        <v>210</v>
      </c>
      <c r="G144" s="42"/>
      <c r="H144" s="42"/>
      <c r="I144" s="149"/>
      <c r="J144" s="42"/>
      <c r="K144" s="42"/>
      <c r="L144" s="46"/>
      <c r="M144" s="244"/>
      <c r="N144" s="24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8" t="s">
        <v>167</v>
      </c>
      <c r="AU144" s="18" t="s">
        <v>88</v>
      </c>
    </row>
    <row r="145" s="13" customFormat="1">
      <c r="A145" s="13"/>
      <c r="B145" s="246"/>
      <c r="C145" s="247"/>
      <c r="D145" s="242" t="s">
        <v>169</v>
      </c>
      <c r="E145" s="248" t="s">
        <v>35</v>
      </c>
      <c r="F145" s="249" t="s">
        <v>211</v>
      </c>
      <c r="G145" s="247"/>
      <c r="H145" s="248" t="s">
        <v>35</v>
      </c>
      <c r="I145" s="250"/>
      <c r="J145" s="247"/>
      <c r="K145" s="247"/>
      <c r="L145" s="251"/>
      <c r="M145" s="252"/>
      <c r="N145" s="253"/>
      <c r="O145" s="253"/>
      <c r="P145" s="253"/>
      <c r="Q145" s="253"/>
      <c r="R145" s="253"/>
      <c r="S145" s="253"/>
      <c r="T145" s="25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5" t="s">
        <v>169</v>
      </c>
      <c r="AU145" s="255" t="s">
        <v>88</v>
      </c>
      <c r="AV145" s="13" t="s">
        <v>86</v>
      </c>
      <c r="AW145" s="13" t="s">
        <v>40</v>
      </c>
      <c r="AX145" s="13" t="s">
        <v>79</v>
      </c>
      <c r="AY145" s="255" t="s">
        <v>157</v>
      </c>
    </row>
    <row r="146" s="14" customFormat="1">
      <c r="A146" s="14"/>
      <c r="B146" s="256"/>
      <c r="C146" s="257"/>
      <c r="D146" s="242" t="s">
        <v>169</v>
      </c>
      <c r="E146" s="258" t="s">
        <v>35</v>
      </c>
      <c r="F146" s="259" t="s">
        <v>212</v>
      </c>
      <c r="G146" s="257"/>
      <c r="H146" s="260">
        <v>25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6" t="s">
        <v>169</v>
      </c>
      <c r="AU146" s="266" t="s">
        <v>88</v>
      </c>
      <c r="AV146" s="14" t="s">
        <v>88</v>
      </c>
      <c r="AW146" s="14" t="s">
        <v>40</v>
      </c>
      <c r="AX146" s="14" t="s">
        <v>79</v>
      </c>
      <c r="AY146" s="266" t="s">
        <v>157</v>
      </c>
    </row>
    <row r="147" s="13" customFormat="1">
      <c r="A147" s="13"/>
      <c r="B147" s="246"/>
      <c r="C147" s="247"/>
      <c r="D147" s="242" t="s">
        <v>169</v>
      </c>
      <c r="E147" s="248" t="s">
        <v>35</v>
      </c>
      <c r="F147" s="249" t="s">
        <v>213</v>
      </c>
      <c r="G147" s="247"/>
      <c r="H147" s="248" t="s">
        <v>35</v>
      </c>
      <c r="I147" s="250"/>
      <c r="J147" s="247"/>
      <c r="K147" s="247"/>
      <c r="L147" s="251"/>
      <c r="M147" s="252"/>
      <c r="N147" s="253"/>
      <c r="O147" s="253"/>
      <c r="P147" s="253"/>
      <c r="Q147" s="253"/>
      <c r="R147" s="253"/>
      <c r="S147" s="253"/>
      <c r="T147" s="25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5" t="s">
        <v>169</v>
      </c>
      <c r="AU147" s="255" t="s">
        <v>88</v>
      </c>
      <c r="AV147" s="13" t="s">
        <v>86</v>
      </c>
      <c r="AW147" s="13" t="s">
        <v>40</v>
      </c>
      <c r="AX147" s="13" t="s">
        <v>79</v>
      </c>
      <c r="AY147" s="255" t="s">
        <v>157</v>
      </c>
    </row>
    <row r="148" s="14" customFormat="1">
      <c r="A148" s="14"/>
      <c r="B148" s="256"/>
      <c r="C148" s="257"/>
      <c r="D148" s="242" t="s">
        <v>169</v>
      </c>
      <c r="E148" s="258" t="s">
        <v>35</v>
      </c>
      <c r="F148" s="259" t="s">
        <v>214</v>
      </c>
      <c r="G148" s="257"/>
      <c r="H148" s="260">
        <v>8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6" t="s">
        <v>169</v>
      </c>
      <c r="AU148" s="266" t="s">
        <v>88</v>
      </c>
      <c r="AV148" s="14" t="s">
        <v>88</v>
      </c>
      <c r="AW148" s="14" t="s">
        <v>40</v>
      </c>
      <c r="AX148" s="14" t="s">
        <v>79</v>
      </c>
      <c r="AY148" s="266" t="s">
        <v>157</v>
      </c>
    </row>
    <row r="149" s="13" customFormat="1">
      <c r="A149" s="13"/>
      <c r="B149" s="246"/>
      <c r="C149" s="247"/>
      <c r="D149" s="242" t="s">
        <v>169</v>
      </c>
      <c r="E149" s="248" t="s">
        <v>35</v>
      </c>
      <c r="F149" s="249" t="s">
        <v>178</v>
      </c>
      <c r="G149" s="247"/>
      <c r="H149" s="248" t="s">
        <v>35</v>
      </c>
      <c r="I149" s="250"/>
      <c r="J149" s="247"/>
      <c r="K149" s="247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169</v>
      </c>
      <c r="AU149" s="255" t="s">
        <v>88</v>
      </c>
      <c r="AV149" s="13" t="s">
        <v>86</v>
      </c>
      <c r="AW149" s="13" t="s">
        <v>40</v>
      </c>
      <c r="AX149" s="13" t="s">
        <v>79</v>
      </c>
      <c r="AY149" s="255" t="s">
        <v>157</v>
      </c>
    </row>
    <row r="150" s="14" customFormat="1">
      <c r="A150" s="14"/>
      <c r="B150" s="256"/>
      <c r="C150" s="257"/>
      <c r="D150" s="242" t="s">
        <v>169</v>
      </c>
      <c r="E150" s="258" t="s">
        <v>35</v>
      </c>
      <c r="F150" s="259" t="s">
        <v>215</v>
      </c>
      <c r="G150" s="257"/>
      <c r="H150" s="260">
        <v>26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6" t="s">
        <v>169</v>
      </c>
      <c r="AU150" s="266" t="s">
        <v>88</v>
      </c>
      <c r="AV150" s="14" t="s">
        <v>88</v>
      </c>
      <c r="AW150" s="14" t="s">
        <v>40</v>
      </c>
      <c r="AX150" s="14" t="s">
        <v>79</v>
      </c>
      <c r="AY150" s="266" t="s">
        <v>157</v>
      </c>
    </row>
    <row r="151" s="13" customFormat="1">
      <c r="A151" s="13"/>
      <c r="B151" s="246"/>
      <c r="C151" s="247"/>
      <c r="D151" s="242" t="s">
        <v>169</v>
      </c>
      <c r="E151" s="248" t="s">
        <v>35</v>
      </c>
      <c r="F151" s="249" t="s">
        <v>193</v>
      </c>
      <c r="G151" s="247"/>
      <c r="H151" s="248" t="s">
        <v>35</v>
      </c>
      <c r="I151" s="250"/>
      <c r="J151" s="247"/>
      <c r="K151" s="247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169</v>
      </c>
      <c r="AU151" s="255" t="s">
        <v>88</v>
      </c>
      <c r="AV151" s="13" t="s">
        <v>86</v>
      </c>
      <c r="AW151" s="13" t="s">
        <v>40</v>
      </c>
      <c r="AX151" s="13" t="s">
        <v>79</v>
      </c>
      <c r="AY151" s="255" t="s">
        <v>157</v>
      </c>
    </row>
    <row r="152" s="14" customFormat="1">
      <c r="A152" s="14"/>
      <c r="B152" s="256"/>
      <c r="C152" s="257"/>
      <c r="D152" s="242" t="s">
        <v>169</v>
      </c>
      <c r="E152" s="258" t="s">
        <v>35</v>
      </c>
      <c r="F152" s="259" t="s">
        <v>216</v>
      </c>
      <c r="G152" s="257"/>
      <c r="H152" s="260">
        <v>75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6" t="s">
        <v>169</v>
      </c>
      <c r="AU152" s="266" t="s">
        <v>88</v>
      </c>
      <c r="AV152" s="14" t="s">
        <v>88</v>
      </c>
      <c r="AW152" s="14" t="s">
        <v>40</v>
      </c>
      <c r="AX152" s="14" t="s">
        <v>79</v>
      </c>
      <c r="AY152" s="266" t="s">
        <v>157</v>
      </c>
    </row>
    <row r="153" s="13" customFormat="1">
      <c r="A153" s="13"/>
      <c r="B153" s="246"/>
      <c r="C153" s="247"/>
      <c r="D153" s="242" t="s">
        <v>169</v>
      </c>
      <c r="E153" s="248" t="s">
        <v>35</v>
      </c>
      <c r="F153" s="249" t="s">
        <v>217</v>
      </c>
      <c r="G153" s="247"/>
      <c r="H153" s="248" t="s">
        <v>35</v>
      </c>
      <c r="I153" s="250"/>
      <c r="J153" s="247"/>
      <c r="K153" s="247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169</v>
      </c>
      <c r="AU153" s="255" t="s">
        <v>88</v>
      </c>
      <c r="AV153" s="13" t="s">
        <v>86</v>
      </c>
      <c r="AW153" s="13" t="s">
        <v>40</v>
      </c>
      <c r="AX153" s="13" t="s">
        <v>79</v>
      </c>
      <c r="AY153" s="255" t="s">
        <v>157</v>
      </c>
    </row>
    <row r="154" s="14" customFormat="1">
      <c r="A154" s="14"/>
      <c r="B154" s="256"/>
      <c r="C154" s="257"/>
      <c r="D154" s="242" t="s">
        <v>169</v>
      </c>
      <c r="E154" s="258" t="s">
        <v>35</v>
      </c>
      <c r="F154" s="259" t="s">
        <v>218</v>
      </c>
      <c r="G154" s="257"/>
      <c r="H154" s="260">
        <v>7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169</v>
      </c>
      <c r="AU154" s="266" t="s">
        <v>88</v>
      </c>
      <c r="AV154" s="14" t="s">
        <v>88</v>
      </c>
      <c r="AW154" s="14" t="s">
        <v>40</v>
      </c>
      <c r="AX154" s="14" t="s">
        <v>79</v>
      </c>
      <c r="AY154" s="266" t="s">
        <v>157</v>
      </c>
    </row>
    <row r="155" s="15" customFormat="1">
      <c r="A155" s="15"/>
      <c r="B155" s="267"/>
      <c r="C155" s="268"/>
      <c r="D155" s="242" t="s">
        <v>169</v>
      </c>
      <c r="E155" s="269" t="s">
        <v>35</v>
      </c>
      <c r="F155" s="270" t="s">
        <v>180</v>
      </c>
      <c r="G155" s="268"/>
      <c r="H155" s="271">
        <v>141</v>
      </c>
      <c r="I155" s="272"/>
      <c r="J155" s="268"/>
      <c r="K155" s="268"/>
      <c r="L155" s="273"/>
      <c r="M155" s="274"/>
      <c r="N155" s="275"/>
      <c r="O155" s="275"/>
      <c r="P155" s="275"/>
      <c r="Q155" s="275"/>
      <c r="R155" s="275"/>
      <c r="S155" s="275"/>
      <c r="T155" s="27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7" t="s">
        <v>169</v>
      </c>
      <c r="AU155" s="277" t="s">
        <v>88</v>
      </c>
      <c r="AV155" s="15" t="s">
        <v>165</v>
      </c>
      <c r="AW155" s="15" t="s">
        <v>40</v>
      </c>
      <c r="AX155" s="15" t="s">
        <v>86</v>
      </c>
      <c r="AY155" s="277" t="s">
        <v>157</v>
      </c>
    </row>
    <row r="156" s="2" customFormat="1" ht="48" customHeight="1">
      <c r="A156" s="40"/>
      <c r="B156" s="41"/>
      <c r="C156" s="229" t="s">
        <v>219</v>
      </c>
      <c r="D156" s="229" t="s">
        <v>160</v>
      </c>
      <c r="E156" s="230" t="s">
        <v>220</v>
      </c>
      <c r="F156" s="231" t="s">
        <v>221</v>
      </c>
      <c r="G156" s="232" t="s">
        <v>208</v>
      </c>
      <c r="H156" s="233">
        <v>82</v>
      </c>
      <c r="I156" s="234"/>
      <c r="J156" s="235">
        <f>ROUND(I156*H156,2)</f>
        <v>0</v>
      </c>
      <c r="K156" s="231" t="s">
        <v>164</v>
      </c>
      <c r="L156" s="46"/>
      <c r="M156" s="236" t="s">
        <v>35</v>
      </c>
      <c r="N156" s="237" t="s">
        <v>52</v>
      </c>
      <c r="O156" s="86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0" t="s">
        <v>165</v>
      </c>
      <c r="AT156" s="240" t="s">
        <v>160</v>
      </c>
      <c r="AU156" s="240" t="s">
        <v>88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165</v>
      </c>
      <c r="BK156" s="241">
        <f>ROUND(I156*H156,2)</f>
        <v>0</v>
      </c>
      <c r="BL156" s="18" t="s">
        <v>165</v>
      </c>
      <c r="BM156" s="240" t="s">
        <v>222</v>
      </c>
    </row>
    <row r="157" s="2" customFormat="1">
      <c r="A157" s="40"/>
      <c r="B157" s="41"/>
      <c r="C157" s="42"/>
      <c r="D157" s="242" t="s">
        <v>167</v>
      </c>
      <c r="E157" s="42"/>
      <c r="F157" s="243" t="s">
        <v>223</v>
      </c>
      <c r="G157" s="42"/>
      <c r="H157" s="42"/>
      <c r="I157" s="149"/>
      <c r="J157" s="42"/>
      <c r="K157" s="42"/>
      <c r="L157" s="46"/>
      <c r="M157" s="244"/>
      <c r="N157" s="24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167</v>
      </c>
      <c r="AU157" s="18" t="s">
        <v>88</v>
      </c>
    </row>
    <row r="158" s="13" customFormat="1">
      <c r="A158" s="13"/>
      <c r="B158" s="246"/>
      <c r="C158" s="247"/>
      <c r="D158" s="242" t="s">
        <v>169</v>
      </c>
      <c r="E158" s="248" t="s">
        <v>35</v>
      </c>
      <c r="F158" s="249" t="s">
        <v>193</v>
      </c>
      <c r="G158" s="247"/>
      <c r="H158" s="248" t="s">
        <v>35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169</v>
      </c>
      <c r="AU158" s="255" t="s">
        <v>88</v>
      </c>
      <c r="AV158" s="13" t="s">
        <v>86</v>
      </c>
      <c r="AW158" s="13" t="s">
        <v>40</v>
      </c>
      <c r="AX158" s="13" t="s">
        <v>79</v>
      </c>
      <c r="AY158" s="255" t="s">
        <v>157</v>
      </c>
    </row>
    <row r="159" s="14" customFormat="1">
      <c r="A159" s="14"/>
      <c r="B159" s="256"/>
      <c r="C159" s="257"/>
      <c r="D159" s="242" t="s">
        <v>169</v>
      </c>
      <c r="E159" s="258" t="s">
        <v>35</v>
      </c>
      <c r="F159" s="259" t="s">
        <v>216</v>
      </c>
      <c r="G159" s="257"/>
      <c r="H159" s="260">
        <v>75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6" t="s">
        <v>169</v>
      </c>
      <c r="AU159" s="266" t="s">
        <v>88</v>
      </c>
      <c r="AV159" s="14" t="s">
        <v>88</v>
      </c>
      <c r="AW159" s="14" t="s">
        <v>40</v>
      </c>
      <c r="AX159" s="14" t="s">
        <v>79</v>
      </c>
      <c r="AY159" s="266" t="s">
        <v>157</v>
      </c>
    </row>
    <row r="160" s="13" customFormat="1">
      <c r="A160" s="13"/>
      <c r="B160" s="246"/>
      <c r="C160" s="247"/>
      <c r="D160" s="242" t="s">
        <v>169</v>
      </c>
      <c r="E160" s="248" t="s">
        <v>35</v>
      </c>
      <c r="F160" s="249" t="s">
        <v>217</v>
      </c>
      <c r="G160" s="247"/>
      <c r="H160" s="248" t="s">
        <v>35</v>
      </c>
      <c r="I160" s="250"/>
      <c r="J160" s="247"/>
      <c r="K160" s="247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169</v>
      </c>
      <c r="AU160" s="255" t="s">
        <v>88</v>
      </c>
      <c r="AV160" s="13" t="s">
        <v>86</v>
      </c>
      <c r="AW160" s="13" t="s">
        <v>40</v>
      </c>
      <c r="AX160" s="13" t="s">
        <v>79</v>
      </c>
      <c r="AY160" s="255" t="s">
        <v>157</v>
      </c>
    </row>
    <row r="161" s="14" customFormat="1">
      <c r="A161" s="14"/>
      <c r="B161" s="256"/>
      <c r="C161" s="257"/>
      <c r="D161" s="242" t="s">
        <v>169</v>
      </c>
      <c r="E161" s="258" t="s">
        <v>35</v>
      </c>
      <c r="F161" s="259" t="s">
        <v>218</v>
      </c>
      <c r="G161" s="257"/>
      <c r="H161" s="260">
        <v>7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169</v>
      </c>
      <c r="AU161" s="266" t="s">
        <v>88</v>
      </c>
      <c r="AV161" s="14" t="s">
        <v>88</v>
      </c>
      <c r="AW161" s="14" t="s">
        <v>40</v>
      </c>
      <c r="AX161" s="14" t="s">
        <v>79</v>
      </c>
      <c r="AY161" s="266" t="s">
        <v>157</v>
      </c>
    </row>
    <row r="162" s="15" customFormat="1">
      <c r="A162" s="15"/>
      <c r="B162" s="267"/>
      <c r="C162" s="268"/>
      <c r="D162" s="242" t="s">
        <v>169</v>
      </c>
      <c r="E162" s="269" t="s">
        <v>35</v>
      </c>
      <c r="F162" s="270" t="s">
        <v>180</v>
      </c>
      <c r="G162" s="268"/>
      <c r="H162" s="271">
        <v>82</v>
      </c>
      <c r="I162" s="272"/>
      <c r="J162" s="268"/>
      <c r="K162" s="268"/>
      <c r="L162" s="273"/>
      <c r="M162" s="274"/>
      <c r="N162" s="275"/>
      <c r="O162" s="275"/>
      <c r="P162" s="275"/>
      <c r="Q162" s="275"/>
      <c r="R162" s="275"/>
      <c r="S162" s="275"/>
      <c r="T162" s="27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7" t="s">
        <v>169</v>
      </c>
      <c r="AU162" s="277" t="s">
        <v>88</v>
      </c>
      <c r="AV162" s="15" t="s">
        <v>165</v>
      </c>
      <c r="AW162" s="15" t="s">
        <v>40</v>
      </c>
      <c r="AX162" s="15" t="s">
        <v>86</v>
      </c>
      <c r="AY162" s="277" t="s">
        <v>157</v>
      </c>
    </row>
    <row r="163" s="2" customFormat="1" ht="24" customHeight="1">
      <c r="A163" s="40"/>
      <c r="B163" s="41"/>
      <c r="C163" s="229" t="s">
        <v>224</v>
      </c>
      <c r="D163" s="229" t="s">
        <v>160</v>
      </c>
      <c r="E163" s="230" t="s">
        <v>225</v>
      </c>
      <c r="F163" s="231" t="s">
        <v>226</v>
      </c>
      <c r="G163" s="232" t="s">
        <v>189</v>
      </c>
      <c r="H163" s="233">
        <v>188</v>
      </c>
      <c r="I163" s="234"/>
      <c r="J163" s="235">
        <f>ROUND(I163*H163,2)</f>
        <v>0</v>
      </c>
      <c r="K163" s="231" t="s">
        <v>164</v>
      </c>
      <c r="L163" s="46"/>
      <c r="M163" s="236" t="s">
        <v>35</v>
      </c>
      <c r="N163" s="237" t="s">
        <v>52</v>
      </c>
      <c r="O163" s="86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0" t="s">
        <v>165</v>
      </c>
      <c r="AT163" s="240" t="s">
        <v>160</v>
      </c>
      <c r="AU163" s="240" t="s">
        <v>88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165</v>
      </c>
      <c r="BK163" s="241">
        <f>ROUND(I163*H163,2)</f>
        <v>0</v>
      </c>
      <c r="BL163" s="18" t="s">
        <v>165</v>
      </c>
      <c r="BM163" s="240" t="s">
        <v>227</v>
      </c>
    </row>
    <row r="164" s="2" customFormat="1">
      <c r="A164" s="40"/>
      <c r="B164" s="41"/>
      <c r="C164" s="42"/>
      <c r="D164" s="242" t="s">
        <v>167</v>
      </c>
      <c r="E164" s="42"/>
      <c r="F164" s="243" t="s">
        <v>228</v>
      </c>
      <c r="G164" s="42"/>
      <c r="H164" s="42"/>
      <c r="I164" s="149"/>
      <c r="J164" s="42"/>
      <c r="K164" s="42"/>
      <c r="L164" s="46"/>
      <c r="M164" s="244"/>
      <c r="N164" s="24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167</v>
      </c>
      <c r="AU164" s="18" t="s">
        <v>88</v>
      </c>
    </row>
    <row r="165" s="13" customFormat="1">
      <c r="A165" s="13"/>
      <c r="B165" s="246"/>
      <c r="C165" s="247"/>
      <c r="D165" s="242" t="s">
        <v>169</v>
      </c>
      <c r="E165" s="248" t="s">
        <v>35</v>
      </c>
      <c r="F165" s="249" t="s">
        <v>229</v>
      </c>
      <c r="G165" s="247"/>
      <c r="H165" s="248" t="s">
        <v>35</v>
      </c>
      <c r="I165" s="250"/>
      <c r="J165" s="247"/>
      <c r="K165" s="247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169</v>
      </c>
      <c r="AU165" s="255" t="s">
        <v>88</v>
      </c>
      <c r="AV165" s="13" t="s">
        <v>86</v>
      </c>
      <c r="AW165" s="13" t="s">
        <v>40</v>
      </c>
      <c r="AX165" s="13" t="s">
        <v>79</v>
      </c>
      <c r="AY165" s="255" t="s">
        <v>157</v>
      </c>
    </row>
    <row r="166" s="13" customFormat="1">
      <c r="A166" s="13"/>
      <c r="B166" s="246"/>
      <c r="C166" s="247"/>
      <c r="D166" s="242" t="s">
        <v>169</v>
      </c>
      <c r="E166" s="248" t="s">
        <v>35</v>
      </c>
      <c r="F166" s="249" t="s">
        <v>193</v>
      </c>
      <c r="G166" s="247"/>
      <c r="H166" s="248" t="s">
        <v>35</v>
      </c>
      <c r="I166" s="250"/>
      <c r="J166" s="247"/>
      <c r="K166" s="247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169</v>
      </c>
      <c r="AU166" s="255" t="s">
        <v>88</v>
      </c>
      <c r="AV166" s="13" t="s">
        <v>86</v>
      </c>
      <c r="AW166" s="13" t="s">
        <v>40</v>
      </c>
      <c r="AX166" s="13" t="s">
        <v>79</v>
      </c>
      <c r="AY166" s="255" t="s">
        <v>157</v>
      </c>
    </row>
    <row r="167" s="14" customFormat="1">
      <c r="A167" s="14"/>
      <c r="B167" s="256"/>
      <c r="C167" s="257"/>
      <c r="D167" s="242" t="s">
        <v>169</v>
      </c>
      <c r="E167" s="258" t="s">
        <v>35</v>
      </c>
      <c r="F167" s="259" t="s">
        <v>230</v>
      </c>
      <c r="G167" s="257"/>
      <c r="H167" s="260">
        <v>150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6" t="s">
        <v>169</v>
      </c>
      <c r="AU167" s="266" t="s">
        <v>88</v>
      </c>
      <c r="AV167" s="14" t="s">
        <v>88</v>
      </c>
      <c r="AW167" s="14" t="s">
        <v>40</v>
      </c>
      <c r="AX167" s="14" t="s">
        <v>79</v>
      </c>
      <c r="AY167" s="266" t="s">
        <v>157</v>
      </c>
    </row>
    <row r="168" s="13" customFormat="1">
      <c r="A168" s="13"/>
      <c r="B168" s="246"/>
      <c r="C168" s="247"/>
      <c r="D168" s="242" t="s">
        <v>169</v>
      </c>
      <c r="E168" s="248" t="s">
        <v>35</v>
      </c>
      <c r="F168" s="249" t="s">
        <v>231</v>
      </c>
      <c r="G168" s="247"/>
      <c r="H168" s="248" t="s">
        <v>35</v>
      </c>
      <c r="I168" s="250"/>
      <c r="J168" s="247"/>
      <c r="K168" s="247"/>
      <c r="L168" s="251"/>
      <c r="M168" s="252"/>
      <c r="N168" s="253"/>
      <c r="O168" s="253"/>
      <c r="P168" s="253"/>
      <c r="Q168" s="253"/>
      <c r="R168" s="253"/>
      <c r="S168" s="253"/>
      <c r="T168" s="25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5" t="s">
        <v>169</v>
      </c>
      <c r="AU168" s="255" t="s">
        <v>88</v>
      </c>
      <c r="AV168" s="13" t="s">
        <v>86</v>
      </c>
      <c r="AW168" s="13" t="s">
        <v>40</v>
      </c>
      <c r="AX168" s="13" t="s">
        <v>79</v>
      </c>
      <c r="AY168" s="255" t="s">
        <v>157</v>
      </c>
    </row>
    <row r="169" s="14" customFormat="1">
      <c r="A169" s="14"/>
      <c r="B169" s="256"/>
      <c r="C169" s="257"/>
      <c r="D169" s="242" t="s">
        <v>169</v>
      </c>
      <c r="E169" s="258" t="s">
        <v>35</v>
      </c>
      <c r="F169" s="259" t="s">
        <v>232</v>
      </c>
      <c r="G169" s="257"/>
      <c r="H169" s="260">
        <v>28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6" t="s">
        <v>169</v>
      </c>
      <c r="AU169" s="266" t="s">
        <v>88</v>
      </c>
      <c r="AV169" s="14" t="s">
        <v>88</v>
      </c>
      <c r="AW169" s="14" t="s">
        <v>40</v>
      </c>
      <c r="AX169" s="14" t="s">
        <v>79</v>
      </c>
      <c r="AY169" s="266" t="s">
        <v>157</v>
      </c>
    </row>
    <row r="170" s="13" customFormat="1">
      <c r="A170" s="13"/>
      <c r="B170" s="246"/>
      <c r="C170" s="247"/>
      <c r="D170" s="242" t="s">
        <v>169</v>
      </c>
      <c r="E170" s="248" t="s">
        <v>35</v>
      </c>
      <c r="F170" s="249" t="s">
        <v>233</v>
      </c>
      <c r="G170" s="247"/>
      <c r="H170" s="248" t="s">
        <v>35</v>
      </c>
      <c r="I170" s="250"/>
      <c r="J170" s="247"/>
      <c r="K170" s="247"/>
      <c r="L170" s="251"/>
      <c r="M170" s="252"/>
      <c r="N170" s="253"/>
      <c r="O170" s="253"/>
      <c r="P170" s="253"/>
      <c r="Q170" s="253"/>
      <c r="R170" s="253"/>
      <c r="S170" s="253"/>
      <c r="T170" s="25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5" t="s">
        <v>169</v>
      </c>
      <c r="AU170" s="255" t="s">
        <v>88</v>
      </c>
      <c r="AV170" s="13" t="s">
        <v>86</v>
      </c>
      <c r="AW170" s="13" t="s">
        <v>40</v>
      </c>
      <c r="AX170" s="13" t="s">
        <v>79</v>
      </c>
      <c r="AY170" s="255" t="s">
        <v>157</v>
      </c>
    </row>
    <row r="171" s="14" customFormat="1">
      <c r="A171" s="14"/>
      <c r="B171" s="256"/>
      <c r="C171" s="257"/>
      <c r="D171" s="242" t="s">
        <v>169</v>
      </c>
      <c r="E171" s="258" t="s">
        <v>35</v>
      </c>
      <c r="F171" s="259" t="s">
        <v>234</v>
      </c>
      <c r="G171" s="257"/>
      <c r="H171" s="260">
        <v>10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6" t="s">
        <v>169</v>
      </c>
      <c r="AU171" s="266" t="s">
        <v>88</v>
      </c>
      <c r="AV171" s="14" t="s">
        <v>88</v>
      </c>
      <c r="AW171" s="14" t="s">
        <v>40</v>
      </c>
      <c r="AX171" s="14" t="s">
        <v>79</v>
      </c>
      <c r="AY171" s="266" t="s">
        <v>157</v>
      </c>
    </row>
    <row r="172" s="15" customFormat="1">
      <c r="A172" s="15"/>
      <c r="B172" s="267"/>
      <c r="C172" s="268"/>
      <c r="D172" s="242" t="s">
        <v>169</v>
      </c>
      <c r="E172" s="269" t="s">
        <v>35</v>
      </c>
      <c r="F172" s="270" t="s">
        <v>180</v>
      </c>
      <c r="G172" s="268"/>
      <c r="H172" s="271">
        <v>188</v>
      </c>
      <c r="I172" s="272"/>
      <c r="J172" s="268"/>
      <c r="K172" s="268"/>
      <c r="L172" s="273"/>
      <c r="M172" s="274"/>
      <c r="N172" s="275"/>
      <c r="O172" s="275"/>
      <c r="P172" s="275"/>
      <c r="Q172" s="275"/>
      <c r="R172" s="275"/>
      <c r="S172" s="275"/>
      <c r="T172" s="27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7" t="s">
        <v>169</v>
      </c>
      <c r="AU172" s="277" t="s">
        <v>88</v>
      </c>
      <c r="AV172" s="15" t="s">
        <v>165</v>
      </c>
      <c r="AW172" s="15" t="s">
        <v>40</v>
      </c>
      <c r="AX172" s="15" t="s">
        <v>86</v>
      </c>
      <c r="AY172" s="277" t="s">
        <v>157</v>
      </c>
    </row>
    <row r="173" s="2" customFormat="1" ht="48" customHeight="1">
      <c r="A173" s="40"/>
      <c r="B173" s="41"/>
      <c r="C173" s="229" t="s">
        <v>235</v>
      </c>
      <c r="D173" s="229" t="s">
        <v>160</v>
      </c>
      <c r="E173" s="230" t="s">
        <v>236</v>
      </c>
      <c r="F173" s="231" t="s">
        <v>237</v>
      </c>
      <c r="G173" s="232" t="s">
        <v>238</v>
      </c>
      <c r="H173" s="233">
        <v>75</v>
      </c>
      <c r="I173" s="234"/>
      <c r="J173" s="235">
        <f>ROUND(I173*H173,2)</f>
        <v>0</v>
      </c>
      <c r="K173" s="231" t="s">
        <v>164</v>
      </c>
      <c r="L173" s="46"/>
      <c r="M173" s="236" t="s">
        <v>35</v>
      </c>
      <c r="N173" s="237" t="s">
        <v>52</v>
      </c>
      <c r="O173" s="86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0" t="s">
        <v>165</v>
      </c>
      <c r="AT173" s="240" t="s">
        <v>160</v>
      </c>
      <c r="AU173" s="240" t="s">
        <v>88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165</v>
      </c>
      <c r="BK173" s="241">
        <f>ROUND(I173*H173,2)</f>
        <v>0</v>
      </c>
      <c r="BL173" s="18" t="s">
        <v>165</v>
      </c>
      <c r="BM173" s="240" t="s">
        <v>239</v>
      </c>
    </row>
    <row r="174" s="2" customFormat="1">
      <c r="A174" s="40"/>
      <c r="B174" s="41"/>
      <c r="C174" s="42"/>
      <c r="D174" s="242" t="s">
        <v>167</v>
      </c>
      <c r="E174" s="42"/>
      <c r="F174" s="243" t="s">
        <v>240</v>
      </c>
      <c r="G174" s="42"/>
      <c r="H174" s="42"/>
      <c r="I174" s="149"/>
      <c r="J174" s="42"/>
      <c r="K174" s="42"/>
      <c r="L174" s="46"/>
      <c r="M174" s="244"/>
      <c r="N174" s="24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167</v>
      </c>
      <c r="AU174" s="18" t="s">
        <v>88</v>
      </c>
    </row>
    <row r="175" s="14" customFormat="1">
      <c r="A175" s="14"/>
      <c r="B175" s="256"/>
      <c r="C175" s="257"/>
      <c r="D175" s="242" t="s">
        <v>169</v>
      </c>
      <c r="E175" s="258" t="s">
        <v>35</v>
      </c>
      <c r="F175" s="259" t="s">
        <v>241</v>
      </c>
      <c r="G175" s="257"/>
      <c r="H175" s="260">
        <v>75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6" t="s">
        <v>169</v>
      </c>
      <c r="AU175" s="266" t="s">
        <v>88</v>
      </c>
      <c r="AV175" s="14" t="s">
        <v>88</v>
      </c>
      <c r="AW175" s="14" t="s">
        <v>40</v>
      </c>
      <c r="AX175" s="14" t="s">
        <v>79</v>
      </c>
      <c r="AY175" s="266" t="s">
        <v>157</v>
      </c>
    </row>
    <row r="176" s="15" customFormat="1">
      <c r="A176" s="15"/>
      <c r="B176" s="267"/>
      <c r="C176" s="268"/>
      <c r="D176" s="242" t="s">
        <v>169</v>
      </c>
      <c r="E176" s="269" t="s">
        <v>35</v>
      </c>
      <c r="F176" s="270" t="s">
        <v>180</v>
      </c>
      <c r="G176" s="268"/>
      <c r="H176" s="271">
        <v>75</v>
      </c>
      <c r="I176" s="272"/>
      <c r="J176" s="268"/>
      <c r="K176" s="268"/>
      <c r="L176" s="273"/>
      <c r="M176" s="274"/>
      <c r="N176" s="275"/>
      <c r="O176" s="275"/>
      <c r="P176" s="275"/>
      <c r="Q176" s="275"/>
      <c r="R176" s="275"/>
      <c r="S176" s="275"/>
      <c r="T176" s="27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7" t="s">
        <v>169</v>
      </c>
      <c r="AU176" s="277" t="s">
        <v>88</v>
      </c>
      <c r="AV176" s="15" t="s">
        <v>165</v>
      </c>
      <c r="AW176" s="15" t="s">
        <v>40</v>
      </c>
      <c r="AX176" s="15" t="s">
        <v>86</v>
      </c>
      <c r="AY176" s="277" t="s">
        <v>157</v>
      </c>
    </row>
    <row r="177" s="2" customFormat="1" ht="36" customHeight="1">
      <c r="A177" s="40"/>
      <c r="B177" s="41"/>
      <c r="C177" s="229" t="s">
        <v>242</v>
      </c>
      <c r="D177" s="229" t="s">
        <v>160</v>
      </c>
      <c r="E177" s="230" t="s">
        <v>243</v>
      </c>
      <c r="F177" s="231" t="s">
        <v>244</v>
      </c>
      <c r="G177" s="232" t="s">
        <v>189</v>
      </c>
      <c r="H177" s="233">
        <v>200</v>
      </c>
      <c r="I177" s="234"/>
      <c r="J177" s="235">
        <f>ROUND(I177*H177,2)</f>
        <v>0</v>
      </c>
      <c r="K177" s="231" t="s">
        <v>164</v>
      </c>
      <c r="L177" s="46"/>
      <c r="M177" s="236" t="s">
        <v>35</v>
      </c>
      <c r="N177" s="237" t="s">
        <v>52</v>
      </c>
      <c r="O177" s="86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40" t="s">
        <v>165</v>
      </c>
      <c r="AT177" s="240" t="s">
        <v>160</v>
      </c>
      <c r="AU177" s="240" t="s">
        <v>88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165</v>
      </c>
      <c r="BK177" s="241">
        <f>ROUND(I177*H177,2)</f>
        <v>0</v>
      </c>
      <c r="BL177" s="18" t="s">
        <v>165</v>
      </c>
      <c r="BM177" s="240" t="s">
        <v>245</v>
      </c>
    </row>
    <row r="178" s="2" customFormat="1">
      <c r="A178" s="40"/>
      <c r="B178" s="41"/>
      <c r="C178" s="42"/>
      <c r="D178" s="242" t="s">
        <v>167</v>
      </c>
      <c r="E178" s="42"/>
      <c r="F178" s="243" t="s">
        <v>246</v>
      </c>
      <c r="G178" s="42"/>
      <c r="H178" s="42"/>
      <c r="I178" s="149"/>
      <c r="J178" s="42"/>
      <c r="K178" s="42"/>
      <c r="L178" s="46"/>
      <c r="M178" s="244"/>
      <c r="N178" s="24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167</v>
      </c>
      <c r="AU178" s="18" t="s">
        <v>88</v>
      </c>
    </row>
    <row r="179" s="13" customFormat="1">
      <c r="A179" s="13"/>
      <c r="B179" s="246"/>
      <c r="C179" s="247"/>
      <c r="D179" s="242" t="s">
        <v>169</v>
      </c>
      <c r="E179" s="248" t="s">
        <v>35</v>
      </c>
      <c r="F179" s="249" t="s">
        <v>247</v>
      </c>
      <c r="G179" s="247"/>
      <c r="H179" s="248" t="s">
        <v>35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5" t="s">
        <v>169</v>
      </c>
      <c r="AU179" s="255" t="s">
        <v>88</v>
      </c>
      <c r="AV179" s="13" t="s">
        <v>86</v>
      </c>
      <c r="AW179" s="13" t="s">
        <v>40</v>
      </c>
      <c r="AX179" s="13" t="s">
        <v>79</v>
      </c>
      <c r="AY179" s="255" t="s">
        <v>157</v>
      </c>
    </row>
    <row r="180" s="14" customFormat="1">
      <c r="A180" s="14"/>
      <c r="B180" s="256"/>
      <c r="C180" s="257"/>
      <c r="D180" s="242" t="s">
        <v>169</v>
      </c>
      <c r="E180" s="258" t="s">
        <v>35</v>
      </c>
      <c r="F180" s="259" t="s">
        <v>248</v>
      </c>
      <c r="G180" s="257"/>
      <c r="H180" s="260">
        <v>200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6" t="s">
        <v>169</v>
      </c>
      <c r="AU180" s="266" t="s">
        <v>88</v>
      </c>
      <c r="AV180" s="14" t="s">
        <v>88</v>
      </c>
      <c r="AW180" s="14" t="s">
        <v>40</v>
      </c>
      <c r="AX180" s="14" t="s">
        <v>79</v>
      </c>
      <c r="AY180" s="266" t="s">
        <v>157</v>
      </c>
    </row>
    <row r="181" s="15" customFormat="1">
      <c r="A181" s="15"/>
      <c r="B181" s="267"/>
      <c r="C181" s="268"/>
      <c r="D181" s="242" t="s">
        <v>169</v>
      </c>
      <c r="E181" s="269" t="s">
        <v>35</v>
      </c>
      <c r="F181" s="270" t="s">
        <v>180</v>
      </c>
      <c r="G181" s="268"/>
      <c r="H181" s="271">
        <v>200</v>
      </c>
      <c r="I181" s="272"/>
      <c r="J181" s="268"/>
      <c r="K181" s="268"/>
      <c r="L181" s="273"/>
      <c r="M181" s="274"/>
      <c r="N181" s="275"/>
      <c r="O181" s="275"/>
      <c r="P181" s="275"/>
      <c r="Q181" s="275"/>
      <c r="R181" s="275"/>
      <c r="S181" s="275"/>
      <c r="T181" s="27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7" t="s">
        <v>169</v>
      </c>
      <c r="AU181" s="277" t="s">
        <v>88</v>
      </c>
      <c r="AV181" s="15" t="s">
        <v>165</v>
      </c>
      <c r="AW181" s="15" t="s">
        <v>40</v>
      </c>
      <c r="AX181" s="15" t="s">
        <v>86</v>
      </c>
      <c r="AY181" s="277" t="s">
        <v>157</v>
      </c>
    </row>
    <row r="182" s="2" customFormat="1" ht="36" customHeight="1">
      <c r="A182" s="40"/>
      <c r="B182" s="41"/>
      <c r="C182" s="229" t="s">
        <v>234</v>
      </c>
      <c r="D182" s="229" t="s">
        <v>160</v>
      </c>
      <c r="E182" s="230" t="s">
        <v>249</v>
      </c>
      <c r="F182" s="231" t="s">
        <v>250</v>
      </c>
      <c r="G182" s="232" t="s">
        <v>189</v>
      </c>
      <c r="H182" s="233">
        <v>4</v>
      </c>
      <c r="I182" s="234"/>
      <c r="J182" s="235">
        <f>ROUND(I182*H182,2)</f>
        <v>0</v>
      </c>
      <c r="K182" s="231" t="s">
        <v>164</v>
      </c>
      <c r="L182" s="46"/>
      <c r="M182" s="236" t="s">
        <v>35</v>
      </c>
      <c r="N182" s="237" t="s">
        <v>52</v>
      </c>
      <c r="O182" s="86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40" t="s">
        <v>165</v>
      </c>
      <c r="AT182" s="240" t="s">
        <v>160</v>
      </c>
      <c r="AU182" s="240" t="s">
        <v>88</v>
      </c>
      <c r="AY182" s="18" t="s">
        <v>157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165</v>
      </c>
      <c r="BK182" s="241">
        <f>ROUND(I182*H182,2)</f>
        <v>0</v>
      </c>
      <c r="BL182" s="18" t="s">
        <v>165</v>
      </c>
      <c r="BM182" s="240" t="s">
        <v>251</v>
      </c>
    </row>
    <row r="183" s="2" customFormat="1">
      <c r="A183" s="40"/>
      <c r="B183" s="41"/>
      <c r="C183" s="42"/>
      <c r="D183" s="242" t="s">
        <v>167</v>
      </c>
      <c r="E183" s="42"/>
      <c r="F183" s="243" t="s">
        <v>252</v>
      </c>
      <c r="G183" s="42"/>
      <c r="H183" s="42"/>
      <c r="I183" s="149"/>
      <c r="J183" s="42"/>
      <c r="K183" s="42"/>
      <c r="L183" s="46"/>
      <c r="M183" s="244"/>
      <c r="N183" s="24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167</v>
      </c>
      <c r="AU183" s="18" t="s">
        <v>88</v>
      </c>
    </row>
    <row r="184" s="13" customFormat="1">
      <c r="A184" s="13"/>
      <c r="B184" s="246"/>
      <c r="C184" s="247"/>
      <c r="D184" s="242" t="s">
        <v>169</v>
      </c>
      <c r="E184" s="248" t="s">
        <v>35</v>
      </c>
      <c r="F184" s="249" t="s">
        <v>253</v>
      </c>
      <c r="G184" s="247"/>
      <c r="H184" s="248" t="s">
        <v>35</v>
      </c>
      <c r="I184" s="250"/>
      <c r="J184" s="247"/>
      <c r="K184" s="247"/>
      <c r="L184" s="251"/>
      <c r="M184" s="252"/>
      <c r="N184" s="253"/>
      <c r="O184" s="253"/>
      <c r="P184" s="253"/>
      <c r="Q184" s="253"/>
      <c r="R184" s="253"/>
      <c r="S184" s="253"/>
      <c r="T184" s="25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5" t="s">
        <v>169</v>
      </c>
      <c r="AU184" s="255" t="s">
        <v>88</v>
      </c>
      <c r="AV184" s="13" t="s">
        <v>86</v>
      </c>
      <c r="AW184" s="13" t="s">
        <v>40</v>
      </c>
      <c r="AX184" s="13" t="s">
        <v>79</v>
      </c>
      <c r="AY184" s="255" t="s">
        <v>157</v>
      </c>
    </row>
    <row r="185" s="14" customFormat="1">
      <c r="A185" s="14"/>
      <c r="B185" s="256"/>
      <c r="C185" s="257"/>
      <c r="D185" s="242" t="s">
        <v>169</v>
      </c>
      <c r="E185" s="258" t="s">
        <v>35</v>
      </c>
      <c r="F185" s="259" t="s">
        <v>165</v>
      </c>
      <c r="G185" s="257"/>
      <c r="H185" s="260">
        <v>4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6" t="s">
        <v>169</v>
      </c>
      <c r="AU185" s="266" t="s">
        <v>88</v>
      </c>
      <c r="AV185" s="14" t="s">
        <v>88</v>
      </c>
      <c r="AW185" s="14" t="s">
        <v>40</v>
      </c>
      <c r="AX185" s="14" t="s">
        <v>79</v>
      </c>
      <c r="AY185" s="266" t="s">
        <v>157</v>
      </c>
    </row>
    <row r="186" s="15" customFormat="1">
      <c r="A186" s="15"/>
      <c r="B186" s="267"/>
      <c r="C186" s="268"/>
      <c r="D186" s="242" t="s">
        <v>169</v>
      </c>
      <c r="E186" s="269" t="s">
        <v>35</v>
      </c>
      <c r="F186" s="270" t="s">
        <v>180</v>
      </c>
      <c r="G186" s="268"/>
      <c r="H186" s="271">
        <v>4</v>
      </c>
      <c r="I186" s="272"/>
      <c r="J186" s="268"/>
      <c r="K186" s="268"/>
      <c r="L186" s="273"/>
      <c r="M186" s="274"/>
      <c r="N186" s="275"/>
      <c r="O186" s="275"/>
      <c r="P186" s="275"/>
      <c r="Q186" s="275"/>
      <c r="R186" s="275"/>
      <c r="S186" s="275"/>
      <c r="T186" s="27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7" t="s">
        <v>169</v>
      </c>
      <c r="AU186" s="277" t="s">
        <v>88</v>
      </c>
      <c r="AV186" s="15" t="s">
        <v>165</v>
      </c>
      <c r="AW186" s="15" t="s">
        <v>40</v>
      </c>
      <c r="AX186" s="15" t="s">
        <v>86</v>
      </c>
      <c r="AY186" s="277" t="s">
        <v>157</v>
      </c>
    </row>
    <row r="187" s="2" customFormat="1" ht="60" customHeight="1">
      <c r="A187" s="40"/>
      <c r="B187" s="41"/>
      <c r="C187" s="229" t="s">
        <v>194</v>
      </c>
      <c r="D187" s="229" t="s">
        <v>160</v>
      </c>
      <c r="E187" s="230" t="s">
        <v>254</v>
      </c>
      <c r="F187" s="231" t="s">
        <v>255</v>
      </c>
      <c r="G187" s="232" t="s">
        <v>256</v>
      </c>
      <c r="H187" s="233">
        <v>1.099</v>
      </c>
      <c r="I187" s="234"/>
      <c r="J187" s="235">
        <f>ROUND(I187*H187,2)</f>
        <v>0</v>
      </c>
      <c r="K187" s="231" t="s">
        <v>164</v>
      </c>
      <c r="L187" s="46"/>
      <c r="M187" s="236" t="s">
        <v>35</v>
      </c>
      <c r="N187" s="237" t="s">
        <v>52</v>
      </c>
      <c r="O187" s="86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40" t="s">
        <v>165</v>
      </c>
      <c r="AT187" s="240" t="s">
        <v>160</v>
      </c>
      <c r="AU187" s="240" t="s">
        <v>88</v>
      </c>
      <c r="AY187" s="18" t="s">
        <v>157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165</v>
      </c>
      <c r="BK187" s="241">
        <f>ROUND(I187*H187,2)</f>
        <v>0</v>
      </c>
      <c r="BL187" s="18" t="s">
        <v>165</v>
      </c>
      <c r="BM187" s="240" t="s">
        <v>257</v>
      </c>
    </row>
    <row r="188" s="2" customFormat="1">
      <c r="A188" s="40"/>
      <c r="B188" s="41"/>
      <c r="C188" s="42"/>
      <c r="D188" s="242" t="s">
        <v>167</v>
      </c>
      <c r="E188" s="42"/>
      <c r="F188" s="243" t="s">
        <v>258</v>
      </c>
      <c r="G188" s="42"/>
      <c r="H188" s="42"/>
      <c r="I188" s="149"/>
      <c r="J188" s="42"/>
      <c r="K188" s="42"/>
      <c r="L188" s="46"/>
      <c r="M188" s="244"/>
      <c r="N188" s="24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8" t="s">
        <v>167</v>
      </c>
      <c r="AU188" s="18" t="s">
        <v>88</v>
      </c>
    </row>
    <row r="189" s="13" customFormat="1">
      <c r="A189" s="13"/>
      <c r="B189" s="246"/>
      <c r="C189" s="247"/>
      <c r="D189" s="242" t="s">
        <v>169</v>
      </c>
      <c r="E189" s="248" t="s">
        <v>35</v>
      </c>
      <c r="F189" s="249" t="s">
        <v>259</v>
      </c>
      <c r="G189" s="247"/>
      <c r="H189" s="248" t="s">
        <v>35</v>
      </c>
      <c r="I189" s="250"/>
      <c r="J189" s="247"/>
      <c r="K189" s="247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169</v>
      </c>
      <c r="AU189" s="255" t="s">
        <v>88</v>
      </c>
      <c r="AV189" s="13" t="s">
        <v>86</v>
      </c>
      <c r="AW189" s="13" t="s">
        <v>40</v>
      </c>
      <c r="AX189" s="13" t="s">
        <v>79</v>
      </c>
      <c r="AY189" s="255" t="s">
        <v>157</v>
      </c>
    </row>
    <row r="190" s="14" customFormat="1">
      <c r="A190" s="14"/>
      <c r="B190" s="256"/>
      <c r="C190" s="257"/>
      <c r="D190" s="242" t="s">
        <v>169</v>
      </c>
      <c r="E190" s="258" t="s">
        <v>35</v>
      </c>
      <c r="F190" s="259" t="s">
        <v>260</v>
      </c>
      <c r="G190" s="257"/>
      <c r="H190" s="260">
        <v>1.099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169</v>
      </c>
      <c r="AU190" s="266" t="s">
        <v>88</v>
      </c>
      <c r="AV190" s="14" t="s">
        <v>88</v>
      </c>
      <c r="AW190" s="14" t="s">
        <v>40</v>
      </c>
      <c r="AX190" s="14" t="s">
        <v>79</v>
      </c>
      <c r="AY190" s="266" t="s">
        <v>157</v>
      </c>
    </row>
    <row r="191" s="15" customFormat="1">
      <c r="A191" s="15"/>
      <c r="B191" s="267"/>
      <c r="C191" s="268"/>
      <c r="D191" s="242" t="s">
        <v>169</v>
      </c>
      <c r="E191" s="269" t="s">
        <v>35</v>
      </c>
      <c r="F191" s="270" t="s">
        <v>180</v>
      </c>
      <c r="G191" s="268"/>
      <c r="H191" s="271">
        <v>1.099</v>
      </c>
      <c r="I191" s="272"/>
      <c r="J191" s="268"/>
      <c r="K191" s="268"/>
      <c r="L191" s="273"/>
      <c r="M191" s="274"/>
      <c r="N191" s="275"/>
      <c r="O191" s="275"/>
      <c r="P191" s="275"/>
      <c r="Q191" s="275"/>
      <c r="R191" s="275"/>
      <c r="S191" s="275"/>
      <c r="T191" s="27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7" t="s">
        <v>169</v>
      </c>
      <c r="AU191" s="277" t="s">
        <v>88</v>
      </c>
      <c r="AV191" s="15" t="s">
        <v>165</v>
      </c>
      <c r="AW191" s="15" t="s">
        <v>40</v>
      </c>
      <c r="AX191" s="15" t="s">
        <v>86</v>
      </c>
      <c r="AY191" s="277" t="s">
        <v>157</v>
      </c>
    </row>
    <row r="192" s="2" customFormat="1" ht="48" customHeight="1">
      <c r="A192" s="40"/>
      <c r="B192" s="41"/>
      <c r="C192" s="229" t="s">
        <v>261</v>
      </c>
      <c r="D192" s="229" t="s">
        <v>160</v>
      </c>
      <c r="E192" s="230" t="s">
        <v>262</v>
      </c>
      <c r="F192" s="231" t="s">
        <v>263</v>
      </c>
      <c r="G192" s="232" t="s">
        <v>264</v>
      </c>
      <c r="H192" s="233">
        <v>99</v>
      </c>
      <c r="I192" s="234"/>
      <c r="J192" s="235">
        <f>ROUND(I192*H192,2)</f>
        <v>0</v>
      </c>
      <c r="K192" s="231" t="s">
        <v>164</v>
      </c>
      <c r="L192" s="46"/>
      <c r="M192" s="236" t="s">
        <v>35</v>
      </c>
      <c r="N192" s="237" t="s">
        <v>52</v>
      </c>
      <c r="O192" s="86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0" t="s">
        <v>165</v>
      </c>
      <c r="AT192" s="240" t="s">
        <v>160</v>
      </c>
      <c r="AU192" s="240" t="s">
        <v>88</v>
      </c>
      <c r="AY192" s="18" t="s">
        <v>157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165</v>
      </c>
      <c r="BK192" s="241">
        <f>ROUND(I192*H192,2)</f>
        <v>0</v>
      </c>
      <c r="BL192" s="18" t="s">
        <v>165</v>
      </c>
      <c r="BM192" s="240" t="s">
        <v>265</v>
      </c>
    </row>
    <row r="193" s="2" customFormat="1">
      <c r="A193" s="40"/>
      <c r="B193" s="41"/>
      <c r="C193" s="42"/>
      <c r="D193" s="242" t="s">
        <v>167</v>
      </c>
      <c r="E193" s="42"/>
      <c r="F193" s="243" t="s">
        <v>266</v>
      </c>
      <c r="G193" s="42"/>
      <c r="H193" s="42"/>
      <c r="I193" s="149"/>
      <c r="J193" s="42"/>
      <c r="K193" s="42"/>
      <c r="L193" s="46"/>
      <c r="M193" s="244"/>
      <c r="N193" s="24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167</v>
      </c>
      <c r="AU193" s="18" t="s">
        <v>88</v>
      </c>
    </row>
    <row r="194" s="2" customFormat="1" ht="48" customHeight="1">
      <c r="A194" s="40"/>
      <c r="B194" s="41"/>
      <c r="C194" s="229" t="s">
        <v>267</v>
      </c>
      <c r="D194" s="229" t="s">
        <v>160</v>
      </c>
      <c r="E194" s="230" t="s">
        <v>268</v>
      </c>
      <c r="F194" s="231" t="s">
        <v>269</v>
      </c>
      <c r="G194" s="232" t="s">
        <v>264</v>
      </c>
      <c r="H194" s="233">
        <v>6</v>
      </c>
      <c r="I194" s="234"/>
      <c r="J194" s="235">
        <f>ROUND(I194*H194,2)</f>
        <v>0</v>
      </c>
      <c r="K194" s="231" t="s">
        <v>164</v>
      </c>
      <c r="L194" s="46"/>
      <c r="M194" s="236" t="s">
        <v>35</v>
      </c>
      <c r="N194" s="237" t="s">
        <v>52</v>
      </c>
      <c r="O194" s="86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40" t="s">
        <v>165</v>
      </c>
      <c r="AT194" s="240" t="s">
        <v>160</v>
      </c>
      <c r="AU194" s="240" t="s">
        <v>88</v>
      </c>
      <c r="AY194" s="18" t="s">
        <v>157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165</v>
      </c>
      <c r="BK194" s="241">
        <f>ROUND(I194*H194,2)</f>
        <v>0</v>
      </c>
      <c r="BL194" s="18" t="s">
        <v>165</v>
      </c>
      <c r="BM194" s="240" t="s">
        <v>270</v>
      </c>
    </row>
    <row r="195" s="2" customFormat="1">
      <c r="A195" s="40"/>
      <c r="B195" s="41"/>
      <c r="C195" s="42"/>
      <c r="D195" s="242" t="s">
        <v>167</v>
      </c>
      <c r="E195" s="42"/>
      <c r="F195" s="243" t="s">
        <v>271</v>
      </c>
      <c r="G195" s="42"/>
      <c r="H195" s="42"/>
      <c r="I195" s="149"/>
      <c r="J195" s="42"/>
      <c r="K195" s="42"/>
      <c r="L195" s="46"/>
      <c r="M195" s="244"/>
      <c r="N195" s="24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8" t="s">
        <v>167</v>
      </c>
      <c r="AU195" s="18" t="s">
        <v>88</v>
      </c>
    </row>
    <row r="196" s="2" customFormat="1" ht="48" customHeight="1">
      <c r="A196" s="40"/>
      <c r="B196" s="41"/>
      <c r="C196" s="229" t="s">
        <v>272</v>
      </c>
      <c r="D196" s="229" t="s">
        <v>160</v>
      </c>
      <c r="E196" s="230" t="s">
        <v>273</v>
      </c>
      <c r="F196" s="231" t="s">
        <v>274</v>
      </c>
      <c r="G196" s="232" t="s">
        <v>208</v>
      </c>
      <c r="H196" s="233">
        <v>2398</v>
      </c>
      <c r="I196" s="234"/>
      <c r="J196" s="235">
        <f>ROUND(I196*H196,2)</f>
        <v>0</v>
      </c>
      <c r="K196" s="231" t="s">
        <v>164</v>
      </c>
      <c r="L196" s="46"/>
      <c r="M196" s="236" t="s">
        <v>35</v>
      </c>
      <c r="N196" s="237" t="s">
        <v>52</v>
      </c>
      <c r="O196" s="86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40" t="s">
        <v>165</v>
      </c>
      <c r="AT196" s="240" t="s">
        <v>160</v>
      </c>
      <c r="AU196" s="240" t="s">
        <v>88</v>
      </c>
      <c r="AY196" s="18" t="s">
        <v>157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165</v>
      </c>
      <c r="BK196" s="241">
        <f>ROUND(I196*H196,2)</f>
        <v>0</v>
      </c>
      <c r="BL196" s="18" t="s">
        <v>165</v>
      </c>
      <c r="BM196" s="240" t="s">
        <v>275</v>
      </c>
    </row>
    <row r="197" s="2" customFormat="1">
      <c r="A197" s="40"/>
      <c r="B197" s="41"/>
      <c r="C197" s="42"/>
      <c r="D197" s="242" t="s">
        <v>167</v>
      </c>
      <c r="E197" s="42"/>
      <c r="F197" s="243" t="s">
        <v>276</v>
      </c>
      <c r="G197" s="42"/>
      <c r="H197" s="42"/>
      <c r="I197" s="149"/>
      <c r="J197" s="42"/>
      <c r="K197" s="42"/>
      <c r="L197" s="46"/>
      <c r="M197" s="244"/>
      <c r="N197" s="24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8" t="s">
        <v>167</v>
      </c>
      <c r="AU197" s="18" t="s">
        <v>88</v>
      </c>
    </row>
    <row r="198" s="13" customFormat="1">
      <c r="A198" s="13"/>
      <c r="B198" s="246"/>
      <c r="C198" s="247"/>
      <c r="D198" s="242" t="s">
        <v>169</v>
      </c>
      <c r="E198" s="248" t="s">
        <v>35</v>
      </c>
      <c r="F198" s="249" t="s">
        <v>277</v>
      </c>
      <c r="G198" s="247"/>
      <c r="H198" s="248" t="s">
        <v>35</v>
      </c>
      <c r="I198" s="250"/>
      <c r="J198" s="247"/>
      <c r="K198" s="247"/>
      <c r="L198" s="251"/>
      <c r="M198" s="252"/>
      <c r="N198" s="253"/>
      <c r="O198" s="253"/>
      <c r="P198" s="253"/>
      <c r="Q198" s="253"/>
      <c r="R198" s="253"/>
      <c r="S198" s="253"/>
      <c r="T198" s="25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5" t="s">
        <v>169</v>
      </c>
      <c r="AU198" s="255" t="s">
        <v>88</v>
      </c>
      <c r="AV198" s="13" t="s">
        <v>86</v>
      </c>
      <c r="AW198" s="13" t="s">
        <v>40</v>
      </c>
      <c r="AX198" s="13" t="s">
        <v>79</v>
      </c>
      <c r="AY198" s="255" t="s">
        <v>157</v>
      </c>
    </row>
    <row r="199" s="14" customFormat="1">
      <c r="A199" s="14"/>
      <c r="B199" s="256"/>
      <c r="C199" s="257"/>
      <c r="D199" s="242" t="s">
        <v>169</v>
      </c>
      <c r="E199" s="258" t="s">
        <v>35</v>
      </c>
      <c r="F199" s="259" t="s">
        <v>278</v>
      </c>
      <c r="G199" s="257"/>
      <c r="H199" s="260">
        <v>2398</v>
      </c>
      <c r="I199" s="261"/>
      <c r="J199" s="257"/>
      <c r="K199" s="257"/>
      <c r="L199" s="262"/>
      <c r="M199" s="263"/>
      <c r="N199" s="264"/>
      <c r="O199" s="264"/>
      <c r="P199" s="264"/>
      <c r="Q199" s="264"/>
      <c r="R199" s="264"/>
      <c r="S199" s="264"/>
      <c r="T199" s="26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6" t="s">
        <v>169</v>
      </c>
      <c r="AU199" s="266" t="s">
        <v>88</v>
      </c>
      <c r="AV199" s="14" t="s">
        <v>88</v>
      </c>
      <c r="AW199" s="14" t="s">
        <v>40</v>
      </c>
      <c r="AX199" s="14" t="s">
        <v>79</v>
      </c>
      <c r="AY199" s="266" t="s">
        <v>157</v>
      </c>
    </row>
    <row r="200" s="15" customFormat="1">
      <c r="A200" s="15"/>
      <c r="B200" s="267"/>
      <c r="C200" s="268"/>
      <c r="D200" s="242" t="s">
        <v>169</v>
      </c>
      <c r="E200" s="269" t="s">
        <v>35</v>
      </c>
      <c r="F200" s="270" t="s">
        <v>180</v>
      </c>
      <c r="G200" s="268"/>
      <c r="H200" s="271">
        <v>2398</v>
      </c>
      <c r="I200" s="272"/>
      <c r="J200" s="268"/>
      <c r="K200" s="268"/>
      <c r="L200" s="273"/>
      <c r="M200" s="274"/>
      <c r="N200" s="275"/>
      <c r="O200" s="275"/>
      <c r="P200" s="275"/>
      <c r="Q200" s="275"/>
      <c r="R200" s="275"/>
      <c r="S200" s="275"/>
      <c r="T200" s="276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7" t="s">
        <v>169</v>
      </c>
      <c r="AU200" s="277" t="s">
        <v>88</v>
      </c>
      <c r="AV200" s="15" t="s">
        <v>165</v>
      </c>
      <c r="AW200" s="15" t="s">
        <v>40</v>
      </c>
      <c r="AX200" s="15" t="s">
        <v>86</v>
      </c>
      <c r="AY200" s="277" t="s">
        <v>157</v>
      </c>
    </row>
    <row r="201" s="2" customFormat="1" ht="84" customHeight="1">
      <c r="A201" s="40"/>
      <c r="B201" s="41"/>
      <c r="C201" s="229" t="s">
        <v>8</v>
      </c>
      <c r="D201" s="229" t="s">
        <v>160</v>
      </c>
      <c r="E201" s="230" t="s">
        <v>279</v>
      </c>
      <c r="F201" s="231" t="s">
        <v>280</v>
      </c>
      <c r="G201" s="232" t="s">
        <v>208</v>
      </c>
      <c r="H201" s="233">
        <v>2200</v>
      </c>
      <c r="I201" s="234"/>
      <c r="J201" s="235">
        <f>ROUND(I201*H201,2)</f>
        <v>0</v>
      </c>
      <c r="K201" s="231" t="s">
        <v>164</v>
      </c>
      <c r="L201" s="46"/>
      <c r="M201" s="236" t="s">
        <v>35</v>
      </c>
      <c r="N201" s="237" t="s">
        <v>52</v>
      </c>
      <c r="O201" s="86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40" t="s">
        <v>165</v>
      </c>
      <c r="AT201" s="240" t="s">
        <v>160</v>
      </c>
      <c r="AU201" s="240" t="s">
        <v>88</v>
      </c>
      <c r="AY201" s="18" t="s">
        <v>157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165</v>
      </c>
      <c r="BK201" s="241">
        <f>ROUND(I201*H201,2)</f>
        <v>0</v>
      </c>
      <c r="BL201" s="18" t="s">
        <v>165</v>
      </c>
      <c r="BM201" s="240" t="s">
        <v>281</v>
      </c>
    </row>
    <row r="202" s="2" customFormat="1">
      <c r="A202" s="40"/>
      <c r="B202" s="41"/>
      <c r="C202" s="42"/>
      <c r="D202" s="242" t="s">
        <v>167</v>
      </c>
      <c r="E202" s="42"/>
      <c r="F202" s="243" t="s">
        <v>282</v>
      </c>
      <c r="G202" s="42"/>
      <c r="H202" s="42"/>
      <c r="I202" s="149"/>
      <c r="J202" s="42"/>
      <c r="K202" s="42"/>
      <c r="L202" s="46"/>
      <c r="M202" s="244"/>
      <c r="N202" s="24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8" t="s">
        <v>167</v>
      </c>
      <c r="AU202" s="18" t="s">
        <v>88</v>
      </c>
    </row>
    <row r="203" s="13" customFormat="1">
      <c r="A203" s="13"/>
      <c r="B203" s="246"/>
      <c r="C203" s="247"/>
      <c r="D203" s="242" t="s">
        <v>169</v>
      </c>
      <c r="E203" s="248" t="s">
        <v>35</v>
      </c>
      <c r="F203" s="249" t="s">
        <v>283</v>
      </c>
      <c r="G203" s="247"/>
      <c r="H203" s="248" t="s">
        <v>35</v>
      </c>
      <c r="I203" s="250"/>
      <c r="J203" s="247"/>
      <c r="K203" s="247"/>
      <c r="L203" s="251"/>
      <c r="M203" s="252"/>
      <c r="N203" s="253"/>
      <c r="O203" s="253"/>
      <c r="P203" s="253"/>
      <c r="Q203" s="253"/>
      <c r="R203" s="253"/>
      <c r="S203" s="253"/>
      <c r="T203" s="25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5" t="s">
        <v>169</v>
      </c>
      <c r="AU203" s="255" t="s">
        <v>88</v>
      </c>
      <c r="AV203" s="13" t="s">
        <v>86</v>
      </c>
      <c r="AW203" s="13" t="s">
        <v>40</v>
      </c>
      <c r="AX203" s="13" t="s">
        <v>79</v>
      </c>
      <c r="AY203" s="255" t="s">
        <v>157</v>
      </c>
    </row>
    <row r="204" s="14" customFormat="1">
      <c r="A204" s="14"/>
      <c r="B204" s="256"/>
      <c r="C204" s="257"/>
      <c r="D204" s="242" t="s">
        <v>169</v>
      </c>
      <c r="E204" s="258" t="s">
        <v>35</v>
      </c>
      <c r="F204" s="259" t="s">
        <v>284</v>
      </c>
      <c r="G204" s="257"/>
      <c r="H204" s="260">
        <v>2200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6" t="s">
        <v>169</v>
      </c>
      <c r="AU204" s="266" t="s">
        <v>88</v>
      </c>
      <c r="AV204" s="14" t="s">
        <v>88</v>
      </c>
      <c r="AW204" s="14" t="s">
        <v>40</v>
      </c>
      <c r="AX204" s="14" t="s">
        <v>79</v>
      </c>
      <c r="AY204" s="266" t="s">
        <v>157</v>
      </c>
    </row>
    <row r="205" s="15" customFormat="1">
      <c r="A205" s="15"/>
      <c r="B205" s="267"/>
      <c r="C205" s="268"/>
      <c r="D205" s="242" t="s">
        <v>169</v>
      </c>
      <c r="E205" s="269" t="s">
        <v>35</v>
      </c>
      <c r="F205" s="270" t="s">
        <v>180</v>
      </c>
      <c r="G205" s="268"/>
      <c r="H205" s="271">
        <v>2200</v>
      </c>
      <c r="I205" s="272"/>
      <c r="J205" s="268"/>
      <c r="K205" s="268"/>
      <c r="L205" s="273"/>
      <c r="M205" s="274"/>
      <c r="N205" s="275"/>
      <c r="O205" s="275"/>
      <c r="P205" s="275"/>
      <c r="Q205" s="275"/>
      <c r="R205" s="275"/>
      <c r="S205" s="275"/>
      <c r="T205" s="276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7" t="s">
        <v>169</v>
      </c>
      <c r="AU205" s="277" t="s">
        <v>88</v>
      </c>
      <c r="AV205" s="15" t="s">
        <v>165</v>
      </c>
      <c r="AW205" s="15" t="s">
        <v>40</v>
      </c>
      <c r="AX205" s="15" t="s">
        <v>86</v>
      </c>
      <c r="AY205" s="277" t="s">
        <v>157</v>
      </c>
    </row>
    <row r="206" s="2" customFormat="1" ht="24" customHeight="1">
      <c r="A206" s="40"/>
      <c r="B206" s="41"/>
      <c r="C206" s="229" t="s">
        <v>285</v>
      </c>
      <c r="D206" s="229" t="s">
        <v>160</v>
      </c>
      <c r="E206" s="230" t="s">
        <v>286</v>
      </c>
      <c r="F206" s="231" t="s">
        <v>287</v>
      </c>
      <c r="G206" s="232" t="s">
        <v>189</v>
      </c>
      <c r="H206" s="233">
        <v>10</v>
      </c>
      <c r="I206" s="234"/>
      <c r="J206" s="235">
        <f>ROUND(I206*H206,2)</f>
        <v>0</v>
      </c>
      <c r="K206" s="231" t="s">
        <v>164</v>
      </c>
      <c r="L206" s="46"/>
      <c r="M206" s="236" t="s">
        <v>35</v>
      </c>
      <c r="N206" s="237" t="s">
        <v>52</v>
      </c>
      <c r="O206" s="86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40" t="s">
        <v>165</v>
      </c>
      <c r="AT206" s="240" t="s">
        <v>160</v>
      </c>
      <c r="AU206" s="240" t="s">
        <v>88</v>
      </c>
      <c r="AY206" s="18" t="s">
        <v>157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165</v>
      </c>
      <c r="BK206" s="241">
        <f>ROUND(I206*H206,2)</f>
        <v>0</v>
      </c>
      <c r="BL206" s="18" t="s">
        <v>165</v>
      </c>
      <c r="BM206" s="240" t="s">
        <v>288</v>
      </c>
    </row>
    <row r="207" s="2" customFormat="1">
      <c r="A207" s="40"/>
      <c r="B207" s="41"/>
      <c r="C207" s="42"/>
      <c r="D207" s="242" t="s">
        <v>167</v>
      </c>
      <c r="E207" s="42"/>
      <c r="F207" s="243" t="s">
        <v>289</v>
      </c>
      <c r="G207" s="42"/>
      <c r="H207" s="42"/>
      <c r="I207" s="149"/>
      <c r="J207" s="42"/>
      <c r="K207" s="42"/>
      <c r="L207" s="46"/>
      <c r="M207" s="244"/>
      <c r="N207" s="24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8" t="s">
        <v>167</v>
      </c>
      <c r="AU207" s="18" t="s">
        <v>88</v>
      </c>
    </row>
    <row r="208" s="2" customFormat="1" ht="36" customHeight="1">
      <c r="A208" s="40"/>
      <c r="B208" s="41"/>
      <c r="C208" s="229" t="s">
        <v>290</v>
      </c>
      <c r="D208" s="229" t="s">
        <v>160</v>
      </c>
      <c r="E208" s="230" t="s">
        <v>291</v>
      </c>
      <c r="F208" s="231" t="s">
        <v>292</v>
      </c>
      <c r="G208" s="232" t="s">
        <v>189</v>
      </c>
      <c r="H208" s="233">
        <v>54</v>
      </c>
      <c r="I208" s="234"/>
      <c r="J208" s="235">
        <f>ROUND(I208*H208,2)</f>
        <v>0</v>
      </c>
      <c r="K208" s="231" t="s">
        <v>164</v>
      </c>
      <c r="L208" s="46"/>
      <c r="M208" s="236" t="s">
        <v>35</v>
      </c>
      <c r="N208" s="237" t="s">
        <v>52</v>
      </c>
      <c r="O208" s="86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40" t="s">
        <v>165</v>
      </c>
      <c r="AT208" s="240" t="s">
        <v>160</v>
      </c>
      <c r="AU208" s="240" t="s">
        <v>88</v>
      </c>
      <c r="AY208" s="18" t="s">
        <v>157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165</v>
      </c>
      <c r="BK208" s="241">
        <f>ROUND(I208*H208,2)</f>
        <v>0</v>
      </c>
      <c r="BL208" s="18" t="s">
        <v>165</v>
      </c>
      <c r="BM208" s="240" t="s">
        <v>293</v>
      </c>
    </row>
    <row r="209" s="2" customFormat="1">
      <c r="A209" s="40"/>
      <c r="B209" s="41"/>
      <c r="C209" s="42"/>
      <c r="D209" s="242" t="s">
        <v>167</v>
      </c>
      <c r="E209" s="42"/>
      <c r="F209" s="243" t="s">
        <v>294</v>
      </c>
      <c r="G209" s="42"/>
      <c r="H209" s="42"/>
      <c r="I209" s="149"/>
      <c r="J209" s="42"/>
      <c r="K209" s="42"/>
      <c r="L209" s="46"/>
      <c r="M209" s="244"/>
      <c r="N209" s="24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8" t="s">
        <v>167</v>
      </c>
      <c r="AU209" s="18" t="s">
        <v>88</v>
      </c>
    </row>
    <row r="210" s="2" customFormat="1" ht="24" customHeight="1">
      <c r="A210" s="40"/>
      <c r="B210" s="41"/>
      <c r="C210" s="229" t="s">
        <v>295</v>
      </c>
      <c r="D210" s="229" t="s">
        <v>160</v>
      </c>
      <c r="E210" s="230" t="s">
        <v>296</v>
      </c>
      <c r="F210" s="231" t="s">
        <v>297</v>
      </c>
      <c r="G210" s="232" t="s">
        <v>208</v>
      </c>
      <c r="H210" s="233">
        <v>6</v>
      </c>
      <c r="I210" s="234"/>
      <c r="J210" s="235">
        <f>ROUND(I210*H210,2)</f>
        <v>0</v>
      </c>
      <c r="K210" s="231" t="s">
        <v>164</v>
      </c>
      <c r="L210" s="46"/>
      <c r="M210" s="236" t="s">
        <v>35</v>
      </c>
      <c r="N210" s="237" t="s">
        <v>52</v>
      </c>
      <c r="O210" s="86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0" t="s">
        <v>165</v>
      </c>
      <c r="AT210" s="240" t="s">
        <v>160</v>
      </c>
      <c r="AU210" s="240" t="s">
        <v>88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165</v>
      </c>
      <c r="BK210" s="241">
        <f>ROUND(I210*H210,2)</f>
        <v>0</v>
      </c>
      <c r="BL210" s="18" t="s">
        <v>165</v>
      </c>
      <c r="BM210" s="240" t="s">
        <v>298</v>
      </c>
    </row>
    <row r="211" s="2" customFormat="1">
      <c r="A211" s="40"/>
      <c r="B211" s="41"/>
      <c r="C211" s="42"/>
      <c r="D211" s="242" t="s">
        <v>167</v>
      </c>
      <c r="E211" s="42"/>
      <c r="F211" s="243" t="s">
        <v>299</v>
      </c>
      <c r="G211" s="42"/>
      <c r="H211" s="42"/>
      <c r="I211" s="149"/>
      <c r="J211" s="42"/>
      <c r="K211" s="42"/>
      <c r="L211" s="46"/>
      <c r="M211" s="244"/>
      <c r="N211" s="24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167</v>
      </c>
      <c r="AU211" s="18" t="s">
        <v>88</v>
      </c>
    </row>
    <row r="212" s="2" customFormat="1" ht="24" customHeight="1">
      <c r="A212" s="40"/>
      <c r="B212" s="41"/>
      <c r="C212" s="229" t="s">
        <v>300</v>
      </c>
      <c r="D212" s="229" t="s">
        <v>160</v>
      </c>
      <c r="E212" s="230" t="s">
        <v>301</v>
      </c>
      <c r="F212" s="231" t="s">
        <v>302</v>
      </c>
      <c r="G212" s="232" t="s">
        <v>208</v>
      </c>
      <c r="H212" s="233">
        <v>11.4</v>
      </c>
      <c r="I212" s="234"/>
      <c r="J212" s="235">
        <f>ROUND(I212*H212,2)</f>
        <v>0</v>
      </c>
      <c r="K212" s="231" t="s">
        <v>164</v>
      </c>
      <c r="L212" s="46"/>
      <c r="M212" s="236" t="s">
        <v>35</v>
      </c>
      <c r="N212" s="237" t="s">
        <v>52</v>
      </c>
      <c r="O212" s="86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0" t="s">
        <v>165</v>
      </c>
      <c r="AT212" s="240" t="s">
        <v>160</v>
      </c>
      <c r="AU212" s="240" t="s">
        <v>88</v>
      </c>
      <c r="AY212" s="18" t="s">
        <v>157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165</v>
      </c>
      <c r="BK212" s="241">
        <f>ROUND(I212*H212,2)</f>
        <v>0</v>
      </c>
      <c r="BL212" s="18" t="s">
        <v>165</v>
      </c>
      <c r="BM212" s="240" t="s">
        <v>303</v>
      </c>
    </row>
    <row r="213" s="2" customFormat="1">
      <c r="A213" s="40"/>
      <c r="B213" s="41"/>
      <c r="C213" s="42"/>
      <c r="D213" s="242" t="s">
        <v>167</v>
      </c>
      <c r="E213" s="42"/>
      <c r="F213" s="243" t="s">
        <v>304</v>
      </c>
      <c r="G213" s="42"/>
      <c r="H213" s="42"/>
      <c r="I213" s="149"/>
      <c r="J213" s="42"/>
      <c r="K213" s="42"/>
      <c r="L213" s="46"/>
      <c r="M213" s="244"/>
      <c r="N213" s="24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167</v>
      </c>
      <c r="AU213" s="18" t="s">
        <v>88</v>
      </c>
    </row>
    <row r="214" s="13" customFormat="1">
      <c r="A214" s="13"/>
      <c r="B214" s="246"/>
      <c r="C214" s="247"/>
      <c r="D214" s="242" t="s">
        <v>169</v>
      </c>
      <c r="E214" s="248" t="s">
        <v>35</v>
      </c>
      <c r="F214" s="249" t="s">
        <v>178</v>
      </c>
      <c r="G214" s="247"/>
      <c r="H214" s="248" t="s">
        <v>35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169</v>
      </c>
      <c r="AU214" s="255" t="s">
        <v>88</v>
      </c>
      <c r="AV214" s="13" t="s">
        <v>86</v>
      </c>
      <c r="AW214" s="13" t="s">
        <v>40</v>
      </c>
      <c r="AX214" s="13" t="s">
        <v>79</v>
      </c>
      <c r="AY214" s="255" t="s">
        <v>157</v>
      </c>
    </row>
    <row r="215" s="14" customFormat="1">
      <c r="A215" s="14"/>
      <c r="B215" s="256"/>
      <c r="C215" s="257"/>
      <c r="D215" s="242" t="s">
        <v>169</v>
      </c>
      <c r="E215" s="258" t="s">
        <v>35</v>
      </c>
      <c r="F215" s="259" t="s">
        <v>305</v>
      </c>
      <c r="G215" s="257"/>
      <c r="H215" s="260">
        <v>11.4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169</v>
      </c>
      <c r="AU215" s="266" t="s">
        <v>88</v>
      </c>
      <c r="AV215" s="14" t="s">
        <v>88</v>
      </c>
      <c r="AW215" s="14" t="s">
        <v>40</v>
      </c>
      <c r="AX215" s="14" t="s">
        <v>79</v>
      </c>
      <c r="AY215" s="266" t="s">
        <v>157</v>
      </c>
    </row>
    <row r="216" s="15" customFormat="1">
      <c r="A216" s="15"/>
      <c r="B216" s="267"/>
      <c r="C216" s="268"/>
      <c r="D216" s="242" t="s">
        <v>169</v>
      </c>
      <c r="E216" s="269" t="s">
        <v>35</v>
      </c>
      <c r="F216" s="270" t="s">
        <v>180</v>
      </c>
      <c r="G216" s="268"/>
      <c r="H216" s="271">
        <v>11.4</v>
      </c>
      <c r="I216" s="272"/>
      <c r="J216" s="268"/>
      <c r="K216" s="268"/>
      <c r="L216" s="273"/>
      <c r="M216" s="274"/>
      <c r="N216" s="275"/>
      <c r="O216" s="275"/>
      <c r="P216" s="275"/>
      <c r="Q216" s="275"/>
      <c r="R216" s="275"/>
      <c r="S216" s="275"/>
      <c r="T216" s="27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7" t="s">
        <v>169</v>
      </c>
      <c r="AU216" s="277" t="s">
        <v>88</v>
      </c>
      <c r="AV216" s="15" t="s">
        <v>165</v>
      </c>
      <c r="AW216" s="15" t="s">
        <v>40</v>
      </c>
      <c r="AX216" s="15" t="s">
        <v>86</v>
      </c>
      <c r="AY216" s="277" t="s">
        <v>157</v>
      </c>
    </row>
    <row r="217" s="2" customFormat="1" ht="24" customHeight="1">
      <c r="A217" s="40"/>
      <c r="B217" s="41"/>
      <c r="C217" s="229" t="s">
        <v>197</v>
      </c>
      <c r="D217" s="229" t="s">
        <v>160</v>
      </c>
      <c r="E217" s="230" t="s">
        <v>306</v>
      </c>
      <c r="F217" s="231" t="s">
        <v>307</v>
      </c>
      <c r="G217" s="232" t="s">
        <v>208</v>
      </c>
      <c r="H217" s="233">
        <v>9</v>
      </c>
      <c r="I217" s="234"/>
      <c r="J217" s="235">
        <f>ROUND(I217*H217,2)</f>
        <v>0</v>
      </c>
      <c r="K217" s="231" t="s">
        <v>164</v>
      </c>
      <c r="L217" s="46"/>
      <c r="M217" s="236" t="s">
        <v>35</v>
      </c>
      <c r="N217" s="237" t="s">
        <v>52</v>
      </c>
      <c r="O217" s="86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40" t="s">
        <v>165</v>
      </c>
      <c r="AT217" s="240" t="s">
        <v>160</v>
      </c>
      <c r="AU217" s="240" t="s">
        <v>88</v>
      </c>
      <c r="AY217" s="18" t="s">
        <v>157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165</v>
      </c>
      <c r="BK217" s="241">
        <f>ROUND(I217*H217,2)</f>
        <v>0</v>
      </c>
      <c r="BL217" s="18" t="s">
        <v>165</v>
      </c>
      <c r="BM217" s="240" t="s">
        <v>308</v>
      </c>
    </row>
    <row r="218" s="2" customFormat="1">
      <c r="A218" s="40"/>
      <c r="B218" s="41"/>
      <c r="C218" s="42"/>
      <c r="D218" s="242" t="s">
        <v>167</v>
      </c>
      <c r="E218" s="42"/>
      <c r="F218" s="243" t="s">
        <v>309</v>
      </c>
      <c r="G218" s="42"/>
      <c r="H218" s="42"/>
      <c r="I218" s="149"/>
      <c r="J218" s="42"/>
      <c r="K218" s="42"/>
      <c r="L218" s="46"/>
      <c r="M218" s="244"/>
      <c r="N218" s="245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8" t="s">
        <v>167</v>
      </c>
      <c r="AU218" s="18" t="s">
        <v>88</v>
      </c>
    </row>
    <row r="219" s="13" customFormat="1">
      <c r="A219" s="13"/>
      <c r="B219" s="246"/>
      <c r="C219" s="247"/>
      <c r="D219" s="242" t="s">
        <v>169</v>
      </c>
      <c r="E219" s="248" t="s">
        <v>35</v>
      </c>
      <c r="F219" s="249" t="s">
        <v>178</v>
      </c>
      <c r="G219" s="247"/>
      <c r="H219" s="248" t="s">
        <v>35</v>
      </c>
      <c r="I219" s="250"/>
      <c r="J219" s="247"/>
      <c r="K219" s="247"/>
      <c r="L219" s="251"/>
      <c r="M219" s="252"/>
      <c r="N219" s="253"/>
      <c r="O219" s="253"/>
      <c r="P219" s="253"/>
      <c r="Q219" s="253"/>
      <c r="R219" s="253"/>
      <c r="S219" s="253"/>
      <c r="T219" s="25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5" t="s">
        <v>169</v>
      </c>
      <c r="AU219" s="255" t="s">
        <v>88</v>
      </c>
      <c r="AV219" s="13" t="s">
        <v>86</v>
      </c>
      <c r="AW219" s="13" t="s">
        <v>40</v>
      </c>
      <c r="AX219" s="13" t="s">
        <v>79</v>
      </c>
      <c r="AY219" s="255" t="s">
        <v>157</v>
      </c>
    </row>
    <row r="220" s="14" customFormat="1">
      <c r="A220" s="14"/>
      <c r="B220" s="256"/>
      <c r="C220" s="257"/>
      <c r="D220" s="242" t="s">
        <v>169</v>
      </c>
      <c r="E220" s="258" t="s">
        <v>35</v>
      </c>
      <c r="F220" s="259" t="s">
        <v>310</v>
      </c>
      <c r="G220" s="257"/>
      <c r="H220" s="260">
        <v>9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6" t="s">
        <v>169</v>
      </c>
      <c r="AU220" s="266" t="s">
        <v>88</v>
      </c>
      <c r="AV220" s="14" t="s">
        <v>88</v>
      </c>
      <c r="AW220" s="14" t="s">
        <v>40</v>
      </c>
      <c r="AX220" s="14" t="s">
        <v>79</v>
      </c>
      <c r="AY220" s="266" t="s">
        <v>157</v>
      </c>
    </row>
    <row r="221" s="15" customFormat="1">
      <c r="A221" s="15"/>
      <c r="B221" s="267"/>
      <c r="C221" s="268"/>
      <c r="D221" s="242" t="s">
        <v>169</v>
      </c>
      <c r="E221" s="269" t="s">
        <v>35</v>
      </c>
      <c r="F221" s="270" t="s">
        <v>180</v>
      </c>
      <c r="G221" s="268"/>
      <c r="H221" s="271">
        <v>9</v>
      </c>
      <c r="I221" s="272"/>
      <c r="J221" s="268"/>
      <c r="K221" s="268"/>
      <c r="L221" s="273"/>
      <c r="M221" s="274"/>
      <c r="N221" s="275"/>
      <c r="O221" s="275"/>
      <c r="P221" s="275"/>
      <c r="Q221" s="275"/>
      <c r="R221" s="275"/>
      <c r="S221" s="275"/>
      <c r="T221" s="27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7" t="s">
        <v>169</v>
      </c>
      <c r="AU221" s="277" t="s">
        <v>88</v>
      </c>
      <c r="AV221" s="15" t="s">
        <v>165</v>
      </c>
      <c r="AW221" s="15" t="s">
        <v>40</v>
      </c>
      <c r="AX221" s="15" t="s">
        <v>86</v>
      </c>
      <c r="AY221" s="277" t="s">
        <v>157</v>
      </c>
    </row>
    <row r="222" s="2" customFormat="1" ht="24" customHeight="1">
      <c r="A222" s="40"/>
      <c r="B222" s="41"/>
      <c r="C222" s="229" t="s">
        <v>7</v>
      </c>
      <c r="D222" s="229" t="s">
        <v>160</v>
      </c>
      <c r="E222" s="230" t="s">
        <v>311</v>
      </c>
      <c r="F222" s="231" t="s">
        <v>312</v>
      </c>
      <c r="G222" s="232" t="s">
        <v>313</v>
      </c>
      <c r="H222" s="233">
        <v>37.350000000000001</v>
      </c>
      <c r="I222" s="234"/>
      <c r="J222" s="235">
        <f>ROUND(I222*H222,2)</f>
        <v>0</v>
      </c>
      <c r="K222" s="231" t="s">
        <v>164</v>
      </c>
      <c r="L222" s="46"/>
      <c r="M222" s="236" t="s">
        <v>35</v>
      </c>
      <c r="N222" s="237" t="s">
        <v>52</v>
      </c>
      <c r="O222" s="86"/>
      <c r="P222" s="238">
        <f>O222*H222</f>
        <v>0</v>
      </c>
      <c r="Q222" s="238">
        <v>0</v>
      </c>
      <c r="R222" s="238">
        <f>Q222*H222</f>
        <v>0</v>
      </c>
      <c r="S222" s="238">
        <v>0</v>
      </c>
      <c r="T222" s="239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40" t="s">
        <v>165</v>
      </c>
      <c r="AT222" s="240" t="s">
        <v>160</v>
      </c>
      <c r="AU222" s="240" t="s">
        <v>88</v>
      </c>
      <c r="AY222" s="18" t="s">
        <v>157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165</v>
      </c>
      <c r="BK222" s="241">
        <f>ROUND(I222*H222,2)</f>
        <v>0</v>
      </c>
      <c r="BL222" s="18" t="s">
        <v>165</v>
      </c>
      <c r="BM222" s="240" t="s">
        <v>314</v>
      </c>
    </row>
    <row r="223" s="2" customFormat="1">
      <c r="A223" s="40"/>
      <c r="B223" s="41"/>
      <c r="C223" s="42"/>
      <c r="D223" s="242" t="s">
        <v>167</v>
      </c>
      <c r="E223" s="42"/>
      <c r="F223" s="243" t="s">
        <v>315</v>
      </c>
      <c r="G223" s="42"/>
      <c r="H223" s="42"/>
      <c r="I223" s="149"/>
      <c r="J223" s="42"/>
      <c r="K223" s="42"/>
      <c r="L223" s="46"/>
      <c r="M223" s="244"/>
      <c r="N223" s="24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8" t="s">
        <v>167</v>
      </c>
      <c r="AU223" s="18" t="s">
        <v>88</v>
      </c>
    </row>
    <row r="224" s="13" customFormat="1">
      <c r="A224" s="13"/>
      <c r="B224" s="246"/>
      <c r="C224" s="247"/>
      <c r="D224" s="242" t="s">
        <v>169</v>
      </c>
      <c r="E224" s="248" t="s">
        <v>35</v>
      </c>
      <c r="F224" s="249" t="s">
        <v>178</v>
      </c>
      <c r="G224" s="247"/>
      <c r="H224" s="248" t="s">
        <v>35</v>
      </c>
      <c r="I224" s="250"/>
      <c r="J224" s="247"/>
      <c r="K224" s="247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169</v>
      </c>
      <c r="AU224" s="255" t="s">
        <v>88</v>
      </c>
      <c r="AV224" s="13" t="s">
        <v>86</v>
      </c>
      <c r="AW224" s="13" t="s">
        <v>40</v>
      </c>
      <c r="AX224" s="13" t="s">
        <v>79</v>
      </c>
      <c r="AY224" s="255" t="s">
        <v>157</v>
      </c>
    </row>
    <row r="225" s="14" customFormat="1">
      <c r="A225" s="14"/>
      <c r="B225" s="256"/>
      <c r="C225" s="257"/>
      <c r="D225" s="242" t="s">
        <v>169</v>
      </c>
      <c r="E225" s="258" t="s">
        <v>35</v>
      </c>
      <c r="F225" s="259" t="s">
        <v>316</v>
      </c>
      <c r="G225" s="257"/>
      <c r="H225" s="260">
        <v>37.350000000000001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6" t="s">
        <v>169</v>
      </c>
      <c r="AU225" s="266" t="s">
        <v>88</v>
      </c>
      <c r="AV225" s="14" t="s">
        <v>88</v>
      </c>
      <c r="AW225" s="14" t="s">
        <v>40</v>
      </c>
      <c r="AX225" s="14" t="s">
        <v>79</v>
      </c>
      <c r="AY225" s="266" t="s">
        <v>157</v>
      </c>
    </row>
    <row r="226" s="15" customFormat="1">
      <c r="A226" s="15"/>
      <c r="B226" s="267"/>
      <c r="C226" s="268"/>
      <c r="D226" s="242" t="s">
        <v>169</v>
      </c>
      <c r="E226" s="269" t="s">
        <v>35</v>
      </c>
      <c r="F226" s="270" t="s">
        <v>180</v>
      </c>
      <c r="G226" s="268"/>
      <c r="H226" s="271">
        <v>37.350000000000001</v>
      </c>
      <c r="I226" s="272"/>
      <c r="J226" s="268"/>
      <c r="K226" s="268"/>
      <c r="L226" s="273"/>
      <c r="M226" s="274"/>
      <c r="N226" s="275"/>
      <c r="O226" s="275"/>
      <c r="P226" s="275"/>
      <c r="Q226" s="275"/>
      <c r="R226" s="275"/>
      <c r="S226" s="275"/>
      <c r="T226" s="27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7" t="s">
        <v>169</v>
      </c>
      <c r="AU226" s="277" t="s">
        <v>88</v>
      </c>
      <c r="AV226" s="15" t="s">
        <v>165</v>
      </c>
      <c r="AW226" s="15" t="s">
        <v>40</v>
      </c>
      <c r="AX226" s="15" t="s">
        <v>86</v>
      </c>
      <c r="AY226" s="277" t="s">
        <v>157</v>
      </c>
    </row>
    <row r="227" s="2" customFormat="1" ht="48" customHeight="1">
      <c r="A227" s="40"/>
      <c r="B227" s="41"/>
      <c r="C227" s="229" t="s">
        <v>317</v>
      </c>
      <c r="D227" s="229" t="s">
        <v>160</v>
      </c>
      <c r="E227" s="230" t="s">
        <v>318</v>
      </c>
      <c r="F227" s="231" t="s">
        <v>319</v>
      </c>
      <c r="G227" s="232" t="s">
        <v>313</v>
      </c>
      <c r="H227" s="233">
        <v>25</v>
      </c>
      <c r="I227" s="234"/>
      <c r="J227" s="235">
        <f>ROUND(I227*H227,2)</f>
        <v>0</v>
      </c>
      <c r="K227" s="231" t="s">
        <v>164</v>
      </c>
      <c r="L227" s="46"/>
      <c r="M227" s="236" t="s">
        <v>35</v>
      </c>
      <c r="N227" s="237" t="s">
        <v>52</v>
      </c>
      <c r="O227" s="86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0" t="s">
        <v>165</v>
      </c>
      <c r="AT227" s="240" t="s">
        <v>160</v>
      </c>
      <c r="AU227" s="240" t="s">
        <v>88</v>
      </c>
      <c r="AY227" s="18" t="s">
        <v>157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165</v>
      </c>
      <c r="BK227" s="241">
        <f>ROUND(I227*H227,2)</f>
        <v>0</v>
      </c>
      <c r="BL227" s="18" t="s">
        <v>165</v>
      </c>
      <c r="BM227" s="240" t="s">
        <v>320</v>
      </c>
    </row>
    <row r="228" s="2" customFormat="1">
      <c r="A228" s="40"/>
      <c r="B228" s="41"/>
      <c r="C228" s="42"/>
      <c r="D228" s="242" t="s">
        <v>167</v>
      </c>
      <c r="E228" s="42"/>
      <c r="F228" s="243" t="s">
        <v>321</v>
      </c>
      <c r="G228" s="42"/>
      <c r="H228" s="42"/>
      <c r="I228" s="149"/>
      <c r="J228" s="42"/>
      <c r="K228" s="42"/>
      <c r="L228" s="46"/>
      <c r="M228" s="244"/>
      <c r="N228" s="24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8" t="s">
        <v>167</v>
      </c>
      <c r="AU228" s="18" t="s">
        <v>88</v>
      </c>
    </row>
    <row r="229" s="2" customFormat="1" ht="36" customHeight="1">
      <c r="A229" s="40"/>
      <c r="B229" s="41"/>
      <c r="C229" s="229" t="s">
        <v>322</v>
      </c>
      <c r="D229" s="229" t="s">
        <v>160</v>
      </c>
      <c r="E229" s="230" t="s">
        <v>323</v>
      </c>
      <c r="F229" s="231" t="s">
        <v>324</v>
      </c>
      <c r="G229" s="232" t="s">
        <v>313</v>
      </c>
      <c r="H229" s="233">
        <v>27</v>
      </c>
      <c r="I229" s="234"/>
      <c r="J229" s="235">
        <f>ROUND(I229*H229,2)</f>
        <v>0</v>
      </c>
      <c r="K229" s="231" t="s">
        <v>164</v>
      </c>
      <c r="L229" s="46"/>
      <c r="M229" s="236" t="s">
        <v>35</v>
      </c>
      <c r="N229" s="237" t="s">
        <v>52</v>
      </c>
      <c r="O229" s="86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40" t="s">
        <v>165</v>
      </c>
      <c r="AT229" s="240" t="s">
        <v>160</v>
      </c>
      <c r="AU229" s="240" t="s">
        <v>88</v>
      </c>
      <c r="AY229" s="18" t="s">
        <v>157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165</v>
      </c>
      <c r="BK229" s="241">
        <f>ROUND(I229*H229,2)</f>
        <v>0</v>
      </c>
      <c r="BL229" s="18" t="s">
        <v>165</v>
      </c>
      <c r="BM229" s="240" t="s">
        <v>325</v>
      </c>
    </row>
    <row r="230" s="2" customFormat="1">
      <c r="A230" s="40"/>
      <c r="B230" s="41"/>
      <c r="C230" s="42"/>
      <c r="D230" s="242" t="s">
        <v>167</v>
      </c>
      <c r="E230" s="42"/>
      <c r="F230" s="243" t="s">
        <v>326</v>
      </c>
      <c r="G230" s="42"/>
      <c r="H230" s="42"/>
      <c r="I230" s="149"/>
      <c r="J230" s="42"/>
      <c r="K230" s="42"/>
      <c r="L230" s="46"/>
      <c r="M230" s="244"/>
      <c r="N230" s="245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8" t="s">
        <v>167</v>
      </c>
      <c r="AU230" s="18" t="s">
        <v>88</v>
      </c>
    </row>
    <row r="231" s="13" customFormat="1">
      <c r="A231" s="13"/>
      <c r="B231" s="246"/>
      <c r="C231" s="247"/>
      <c r="D231" s="242" t="s">
        <v>169</v>
      </c>
      <c r="E231" s="248" t="s">
        <v>35</v>
      </c>
      <c r="F231" s="249" t="s">
        <v>178</v>
      </c>
      <c r="G231" s="247"/>
      <c r="H231" s="248" t="s">
        <v>35</v>
      </c>
      <c r="I231" s="250"/>
      <c r="J231" s="247"/>
      <c r="K231" s="247"/>
      <c r="L231" s="251"/>
      <c r="M231" s="252"/>
      <c r="N231" s="253"/>
      <c r="O231" s="253"/>
      <c r="P231" s="253"/>
      <c r="Q231" s="253"/>
      <c r="R231" s="253"/>
      <c r="S231" s="253"/>
      <c r="T231" s="25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5" t="s">
        <v>169</v>
      </c>
      <c r="AU231" s="255" t="s">
        <v>88</v>
      </c>
      <c r="AV231" s="13" t="s">
        <v>86</v>
      </c>
      <c r="AW231" s="13" t="s">
        <v>40</v>
      </c>
      <c r="AX231" s="13" t="s">
        <v>79</v>
      </c>
      <c r="AY231" s="255" t="s">
        <v>157</v>
      </c>
    </row>
    <row r="232" s="14" customFormat="1">
      <c r="A232" s="14"/>
      <c r="B232" s="256"/>
      <c r="C232" s="257"/>
      <c r="D232" s="242" t="s">
        <v>169</v>
      </c>
      <c r="E232" s="258" t="s">
        <v>35</v>
      </c>
      <c r="F232" s="259" t="s">
        <v>316</v>
      </c>
      <c r="G232" s="257"/>
      <c r="H232" s="260">
        <v>37.350000000000001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6" t="s">
        <v>169</v>
      </c>
      <c r="AU232" s="266" t="s">
        <v>88</v>
      </c>
      <c r="AV232" s="14" t="s">
        <v>88</v>
      </c>
      <c r="AW232" s="14" t="s">
        <v>40</v>
      </c>
      <c r="AX232" s="14" t="s">
        <v>79</v>
      </c>
      <c r="AY232" s="266" t="s">
        <v>157</v>
      </c>
    </row>
    <row r="233" s="13" customFormat="1">
      <c r="A233" s="13"/>
      <c r="B233" s="246"/>
      <c r="C233" s="247"/>
      <c r="D233" s="242" t="s">
        <v>169</v>
      </c>
      <c r="E233" s="248" t="s">
        <v>35</v>
      </c>
      <c r="F233" s="249" t="s">
        <v>327</v>
      </c>
      <c r="G233" s="247"/>
      <c r="H233" s="248" t="s">
        <v>35</v>
      </c>
      <c r="I233" s="250"/>
      <c r="J233" s="247"/>
      <c r="K233" s="247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169</v>
      </c>
      <c r="AU233" s="255" t="s">
        <v>88</v>
      </c>
      <c r="AV233" s="13" t="s">
        <v>86</v>
      </c>
      <c r="AW233" s="13" t="s">
        <v>40</v>
      </c>
      <c r="AX233" s="13" t="s">
        <v>79</v>
      </c>
      <c r="AY233" s="255" t="s">
        <v>157</v>
      </c>
    </row>
    <row r="234" s="14" customFormat="1">
      <c r="A234" s="14"/>
      <c r="B234" s="256"/>
      <c r="C234" s="257"/>
      <c r="D234" s="242" t="s">
        <v>169</v>
      </c>
      <c r="E234" s="258" t="s">
        <v>35</v>
      </c>
      <c r="F234" s="259" t="s">
        <v>328</v>
      </c>
      <c r="G234" s="257"/>
      <c r="H234" s="260">
        <v>-10.35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6" t="s">
        <v>169</v>
      </c>
      <c r="AU234" s="266" t="s">
        <v>88</v>
      </c>
      <c r="AV234" s="14" t="s">
        <v>88</v>
      </c>
      <c r="AW234" s="14" t="s">
        <v>40</v>
      </c>
      <c r="AX234" s="14" t="s">
        <v>79</v>
      </c>
      <c r="AY234" s="266" t="s">
        <v>157</v>
      </c>
    </row>
    <row r="235" s="15" customFormat="1">
      <c r="A235" s="15"/>
      <c r="B235" s="267"/>
      <c r="C235" s="268"/>
      <c r="D235" s="242" t="s">
        <v>169</v>
      </c>
      <c r="E235" s="269" t="s">
        <v>35</v>
      </c>
      <c r="F235" s="270" t="s">
        <v>180</v>
      </c>
      <c r="G235" s="268"/>
      <c r="H235" s="271">
        <v>27</v>
      </c>
      <c r="I235" s="272"/>
      <c r="J235" s="268"/>
      <c r="K235" s="268"/>
      <c r="L235" s="273"/>
      <c r="M235" s="274"/>
      <c r="N235" s="275"/>
      <c r="O235" s="275"/>
      <c r="P235" s="275"/>
      <c r="Q235" s="275"/>
      <c r="R235" s="275"/>
      <c r="S235" s="275"/>
      <c r="T235" s="27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7" t="s">
        <v>169</v>
      </c>
      <c r="AU235" s="277" t="s">
        <v>88</v>
      </c>
      <c r="AV235" s="15" t="s">
        <v>165</v>
      </c>
      <c r="AW235" s="15" t="s">
        <v>40</v>
      </c>
      <c r="AX235" s="15" t="s">
        <v>86</v>
      </c>
      <c r="AY235" s="277" t="s">
        <v>157</v>
      </c>
    </row>
    <row r="236" s="2" customFormat="1" ht="24" customHeight="1">
      <c r="A236" s="40"/>
      <c r="B236" s="41"/>
      <c r="C236" s="229" t="s">
        <v>329</v>
      </c>
      <c r="D236" s="229" t="s">
        <v>160</v>
      </c>
      <c r="E236" s="230" t="s">
        <v>330</v>
      </c>
      <c r="F236" s="231" t="s">
        <v>331</v>
      </c>
      <c r="G236" s="232" t="s">
        <v>332</v>
      </c>
      <c r="H236" s="233">
        <v>3.1019999999999999</v>
      </c>
      <c r="I236" s="234"/>
      <c r="J236" s="235">
        <f>ROUND(I236*H236,2)</f>
        <v>0</v>
      </c>
      <c r="K236" s="231" t="s">
        <v>164</v>
      </c>
      <c r="L236" s="46"/>
      <c r="M236" s="236" t="s">
        <v>35</v>
      </c>
      <c r="N236" s="237" t="s">
        <v>52</v>
      </c>
      <c r="O236" s="86"/>
      <c r="P236" s="238">
        <f>O236*H236</f>
        <v>0</v>
      </c>
      <c r="Q236" s="238">
        <v>0</v>
      </c>
      <c r="R236" s="238">
        <f>Q236*H236</f>
        <v>0</v>
      </c>
      <c r="S236" s="238">
        <v>0</v>
      </c>
      <c r="T236" s="239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40" t="s">
        <v>165</v>
      </c>
      <c r="AT236" s="240" t="s">
        <v>160</v>
      </c>
      <c r="AU236" s="240" t="s">
        <v>88</v>
      </c>
      <c r="AY236" s="18" t="s">
        <v>157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165</v>
      </c>
      <c r="BK236" s="241">
        <f>ROUND(I236*H236,2)</f>
        <v>0</v>
      </c>
      <c r="BL236" s="18" t="s">
        <v>165</v>
      </c>
      <c r="BM236" s="240" t="s">
        <v>333</v>
      </c>
    </row>
    <row r="237" s="2" customFormat="1">
      <c r="A237" s="40"/>
      <c r="B237" s="41"/>
      <c r="C237" s="42"/>
      <c r="D237" s="242" t="s">
        <v>167</v>
      </c>
      <c r="E237" s="42"/>
      <c r="F237" s="243" t="s">
        <v>334</v>
      </c>
      <c r="G237" s="42"/>
      <c r="H237" s="42"/>
      <c r="I237" s="149"/>
      <c r="J237" s="42"/>
      <c r="K237" s="42"/>
      <c r="L237" s="46"/>
      <c r="M237" s="244"/>
      <c r="N237" s="245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8" t="s">
        <v>167</v>
      </c>
      <c r="AU237" s="18" t="s">
        <v>88</v>
      </c>
    </row>
    <row r="238" s="13" customFormat="1">
      <c r="A238" s="13"/>
      <c r="B238" s="246"/>
      <c r="C238" s="247"/>
      <c r="D238" s="242" t="s">
        <v>169</v>
      </c>
      <c r="E238" s="248" t="s">
        <v>35</v>
      </c>
      <c r="F238" s="249" t="s">
        <v>335</v>
      </c>
      <c r="G238" s="247"/>
      <c r="H238" s="248" t="s">
        <v>35</v>
      </c>
      <c r="I238" s="250"/>
      <c r="J238" s="247"/>
      <c r="K238" s="247"/>
      <c r="L238" s="251"/>
      <c r="M238" s="252"/>
      <c r="N238" s="253"/>
      <c r="O238" s="253"/>
      <c r="P238" s="253"/>
      <c r="Q238" s="253"/>
      <c r="R238" s="253"/>
      <c r="S238" s="253"/>
      <c r="T238" s="25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5" t="s">
        <v>169</v>
      </c>
      <c r="AU238" s="255" t="s">
        <v>88</v>
      </c>
      <c r="AV238" s="13" t="s">
        <v>86</v>
      </c>
      <c r="AW238" s="13" t="s">
        <v>40</v>
      </c>
      <c r="AX238" s="13" t="s">
        <v>79</v>
      </c>
      <c r="AY238" s="255" t="s">
        <v>157</v>
      </c>
    </row>
    <row r="239" s="14" customFormat="1">
      <c r="A239" s="14"/>
      <c r="B239" s="256"/>
      <c r="C239" s="257"/>
      <c r="D239" s="242" t="s">
        <v>169</v>
      </c>
      <c r="E239" s="258" t="s">
        <v>35</v>
      </c>
      <c r="F239" s="259" t="s">
        <v>336</v>
      </c>
      <c r="G239" s="257"/>
      <c r="H239" s="260">
        <v>3.1019999999999999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6" t="s">
        <v>169</v>
      </c>
      <c r="AU239" s="266" t="s">
        <v>88</v>
      </c>
      <c r="AV239" s="14" t="s">
        <v>88</v>
      </c>
      <c r="AW239" s="14" t="s">
        <v>40</v>
      </c>
      <c r="AX239" s="14" t="s">
        <v>79</v>
      </c>
      <c r="AY239" s="266" t="s">
        <v>157</v>
      </c>
    </row>
    <row r="240" s="15" customFormat="1">
      <c r="A240" s="15"/>
      <c r="B240" s="267"/>
      <c r="C240" s="268"/>
      <c r="D240" s="242" t="s">
        <v>169</v>
      </c>
      <c r="E240" s="269" t="s">
        <v>35</v>
      </c>
      <c r="F240" s="270" t="s">
        <v>180</v>
      </c>
      <c r="G240" s="268"/>
      <c r="H240" s="271">
        <v>3.1019999999999999</v>
      </c>
      <c r="I240" s="272"/>
      <c r="J240" s="268"/>
      <c r="K240" s="268"/>
      <c r="L240" s="273"/>
      <c r="M240" s="274"/>
      <c r="N240" s="275"/>
      <c r="O240" s="275"/>
      <c r="P240" s="275"/>
      <c r="Q240" s="275"/>
      <c r="R240" s="275"/>
      <c r="S240" s="275"/>
      <c r="T240" s="27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7" t="s">
        <v>169</v>
      </c>
      <c r="AU240" s="277" t="s">
        <v>88</v>
      </c>
      <c r="AV240" s="15" t="s">
        <v>165</v>
      </c>
      <c r="AW240" s="15" t="s">
        <v>40</v>
      </c>
      <c r="AX240" s="15" t="s">
        <v>86</v>
      </c>
      <c r="AY240" s="277" t="s">
        <v>157</v>
      </c>
    </row>
    <row r="241" s="2" customFormat="1" ht="24" customHeight="1">
      <c r="A241" s="40"/>
      <c r="B241" s="41"/>
      <c r="C241" s="229" t="s">
        <v>212</v>
      </c>
      <c r="D241" s="229" t="s">
        <v>160</v>
      </c>
      <c r="E241" s="230" t="s">
        <v>337</v>
      </c>
      <c r="F241" s="231" t="s">
        <v>338</v>
      </c>
      <c r="G241" s="232" t="s">
        <v>332</v>
      </c>
      <c r="H241" s="233">
        <v>6.9089999999999998</v>
      </c>
      <c r="I241" s="234"/>
      <c r="J241" s="235">
        <f>ROUND(I241*H241,2)</f>
        <v>0</v>
      </c>
      <c r="K241" s="231" t="s">
        <v>164</v>
      </c>
      <c r="L241" s="46"/>
      <c r="M241" s="236" t="s">
        <v>35</v>
      </c>
      <c r="N241" s="237" t="s">
        <v>52</v>
      </c>
      <c r="O241" s="86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40" t="s">
        <v>165</v>
      </c>
      <c r="AT241" s="240" t="s">
        <v>160</v>
      </c>
      <c r="AU241" s="240" t="s">
        <v>88</v>
      </c>
      <c r="AY241" s="18" t="s">
        <v>157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165</v>
      </c>
      <c r="BK241" s="241">
        <f>ROUND(I241*H241,2)</f>
        <v>0</v>
      </c>
      <c r="BL241" s="18" t="s">
        <v>165</v>
      </c>
      <c r="BM241" s="240" t="s">
        <v>339</v>
      </c>
    </row>
    <row r="242" s="2" customFormat="1">
      <c r="A242" s="40"/>
      <c r="B242" s="41"/>
      <c r="C242" s="42"/>
      <c r="D242" s="242" t="s">
        <v>167</v>
      </c>
      <c r="E242" s="42"/>
      <c r="F242" s="243" t="s">
        <v>334</v>
      </c>
      <c r="G242" s="42"/>
      <c r="H242" s="42"/>
      <c r="I242" s="149"/>
      <c r="J242" s="42"/>
      <c r="K242" s="42"/>
      <c r="L242" s="46"/>
      <c r="M242" s="244"/>
      <c r="N242" s="245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8" t="s">
        <v>167</v>
      </c>
      <c r="AU242" s="18" t="s">
        <v>88</v>
      </c>
    </row>
    <row r="243" s="13" customFormat="1">
      <c r="A243" s="13"/>
      <c r="B243" s="246"/>
      <c r="C243" s="247"/>
      <c r="D243" s="242" t="s">
        <v>169</v>
      </c>
      <c r="E243" s="248" t="s">
        <v>35</v>
      </c>
      <c r="F243" s="249" t="s">
        <v>340</v>
      </c>
      <c r="G243" s="247"/>
      <c r="H243" s="248" t="s">
        <v>35</v>
      </c>
      <c r="I243" s="250"/>
      <c r="J243" s="247"/>
      <c r="K243" s="247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169</v>
      </c>
      <c r="AU243" s="255" t="s">
        <v>88</v>
      </c>
      <c r="AV243" s="13" t="s">
        <v>86</v>
      </c>
      <c r="AW243" s="13" t="s">
        <v>40</v>
      </c>
      <c r="AX243" s="13" t="s">
        <v>79</v>
      </c>
      <c r="AY243" s="255" t="s">
        <v>157</v>
      </c>
    </row>
    <row r="244" s="14" customFormat="1">
      <c r="A244" s="14"/>
      <c r="B244" s="256"/>
      <c r="C244" s="257"/>
      <c r="D244" s="242" t="s">
        <v>169</v>
      </c>
      <c r="E244" s="258" t="s">
        <v>35</v>
      </c>
      <c r="F244" s="259" t="s">
        <v>341</v>
      </c>
      <c r="G244" s="257"/>
      <c r="H244" s="260">
        <v>6.9089999999999998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6" t="s">
        <v>169</v>
      </c>
      <c r="AU244" s="266" t="s">
        <v>88</v>
      </c>
      <c r="AV244" s="14" t="s">
        <v>88</v>
      </c>
      <c r="AW244" s="14" t="s">
        <v>40</v>
      </c>
      <c r="AX244" s="14" t="s">
        <v>79</v>
      </c>
      <c r="AY244" s="266" t="s">
        <v>157</v>
      </c>
    </row>
    <row r="245" s="15" customFormat="1">
      <c r="A245" s="15"/>
      <c r="B245" s="267"/>
      <c r="C245" s="268"/>
      <c r="D245" s="242" t="s">
        <v>169</v>
      </c>
      <c r="E245" s="269" t="s">
        <v>35</v>
      </c>
      <c r="F245" s="270" t="s">
        <v>180</v>
      </c>
      <c r="G245" s="268"/>
      <c r="H245" s="271">
        <v>6.9089999999999998</v>
      </c>
      <c r="I245" s="272"/>
      <c r="J245" s="268"/>
      <c r="K245" s="268"/>
      <c r="L245" s="273"/>
      <c r="M245" s="274"/>
      <c r="N245" s="275"/>
      <c r="O245" s="275"/>
      <c r="P245" s="275"/>
      <c r="Q245" s="275"/>
      <c r="R245" s="275"/>
      <c r="S245" s="275"/>
      <c r="T245" s="27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7" t="s">
        <v>169</v>
      </c>
      <c r="AU245" s="277" t="s">
        <v>88</v>
      </c>
      <c r="AV245" s="15" t="s">
        <v>165</v>
      </c>
      <c r="AW245" s="15" t="s">
        <v>40</v>
      </c>
      <c r="AX245" s="15" t="s">
        <v>86</v>
      </c>
      <c r="AY245" s="277" t="s">
        <v>157</v>
      </c>
    </row>
    <row r="246" s="12" customFormat="1" ht="25.92" customHeight="1">
      <c r="A246" s="12"/>
      <c r="B246" s="213"/>
      <c r="C246" s="214"/>
      <c r="D246" s="215" t="s">
        <v>78</v>
      </c>
      <c r="E246" s="216" t="s">
        <v>342</v>
      </c>
      <c r="F246" s="216" t="s">
        <v>343</v>
      </c>
      <c r="G246" s="214"/>
      <c r="H246" s="214"/>
      <c r="I246" s="217"/>
      <c r="J246" s="218">
        <f>BK246</f>
        <v>0</v>
      </c>
      <c r="K246" s="214"/>
      <c r="L246" s="219"/>
      <c r="M246" s="220"/>
      <c r="N246" s="221"/>
      <c r="O246" s="221"/>
      <c r="P246" s="222">
        <f>SUM(P247:P292)</f>
        <v>0</v>
      </c>
      <c r="Q246" s="221"/>
      <c r="R246" s="222">
        <f>SUM(R247:R292)</f>
        <v>356.05443999999994</v>
      </c>
      <c r="S246" s="221"/>
      <c r="T246" s="223">
        <f>SUM(T247:T292)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4" t="s">
        <v>165</v>
      </c>
      <c r="AT246" s="225" t="s">
        <v>78</v>
      </c>
      <c r="AU246" s="225" t="s">
        <v>79</v>
      </c>
      <c r="AY246" s="224" t="s">
        <v>157</v>
      </c>
      <c r="BK246" s="226">
        <f>SUM(BK247:BK292)</f>
        <v>0</v>
      </c>
    </row>
    <row r="247" s="2" customFormat="1" ht="84" customHeight="1">
      <c r="A247" s="40"/>
      <c r="B247" s="41"/>
      <c r="C247" s="229" t="s">
        <v>344</v>
      </c>
      <c r="D247" s="229" t="s">
        <v>160</v>
      </c>
      <c r="E247" s="230" t="s">
        <v>345</v>
      </c>
      <c r="F247" s="231" t="s">
        <v>346</v>
      </c>
      <c r="G247" s="232" t="s">
        <v>332</v>
      </c>
      <c r="H247" s="233">
        <v>18.675000000000001</v>
      </c>
      <c r="I247" s="234"/>
      <c r="J247" s="235">
        <f>ROUND(I247*H247,2)</f>
        <v>0</v>
      </c>
      <c r="K247" s="231" t="s">
        <v>164</v>
      </c>
      <c r="L247" s="46"/>
      <c r="M247" s="236" t="s">
        <v>35</v>
      </c>
      <c r="N247" s="237" t="s">
        <v>52</v>
      </c>
      <c r="O247" s="86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40" t="s">
        <v>347</v>
      </c>
      <c r="AT247" s="240" t="s">
        <v>160</v>
      </c>
      <c r="AU247" s="240" t="s">
        <v>86</v>
      </c>
      <c r="AY247" s="18" t="s">
        <v>157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165</v>
      </c>
      <c r="BK247" s="241">
        <f>ROUND(I247*H247,2)</f>
        <v>0</v>
      </c>
      <c r="BL247" s="18" t="s">
        <v>347</v>
      </c>
      <c r="BM247" s="240" t="s">
        <v>348</v>
      </c>
    </row>
    <row r="248" s="2" customFormat="1">
      <c r="A248" s="40"/>
      <c r="B248" s="41"/>
      <c r="C248" s="42"/>
      <c r="D248" s="242" t="s">
        <v>167</v>
      </c>
      <c r="E248" s="42"/>
      <c r="F248" s="243" t="s">
        <v>349</v>
      </c>
      <c r="G248" s="42"/>
      <c r="H248" s="42"/>
      <c r="I248" s="149"/>
      <c r="J248" s="42"/>
      <c r="K248" s="42"/>
      <c r="L248" s="46"/>
      <c r="M248" s="244"/>
      <c r="N248" s="245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8" t="s">
        <v>167</v>
      </c>
      <c r="AU248" s="18" t="s">
        <v>86</v>
      </c>
    </row>
    <row r="249" s="14" customFormat="1">
      <c r="A249" s="14"/>
      <c r="B249" s="256"/>
      <c r="C249" s="257"/>
      <c r="D249" s="242" t="s">
        <v>169</v>
      </c>
      <c r="E249" s="258" t="s">
        <v>35</v>
      </c>
      <c r="F249" s="259" t="s">
        <v>350</v>
      </c>
      <c r="G249" s="257"/>
      <c r="H249" s="260">
        <v>18.675000000000001</v>
      </c>
      <c r="I249" s="261"/>
      <c r="J249" s="257"/>
      <c r="K249" s="257"/>
      <c r="L249" s="262"/>
      <c r="M249" s="263"/>
      <c r="N249" s="264"/>
      <c r="O249" s="264"/>
      <c r="P249" s="264"/>
      <c r="Q249" s="264"/>
      <c r="R249" s="264"/>
      <c r="S249" s="264"/>
      <c r="T249" s="26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6" t="s">
        <v>169</v>
      </c>
      <c r="AU249" s="266" t="s">
        <v>86</v>
      </c>
      <c r="AV249" s="14" t="s">
        <v>88</v>
      </c>
      <c r="AW249" s="14" t="s">
        <v>40</v>
      </c>
      <c r="AX249" s="14" t="s">
        <v>79</v>
      </c>
      <c r="AY249" s="266" t="s">
        <v>157</v>
      </c>
    </row>
    <row r="250" s="15" customFormat="1">
      <c r="A250" s="15"/>
      <c r="B250" s="267"/>
      <c r="C250" s="268"/>
      <c r="D250" s="242" t="s">
        <v>169</v>
      </c>
      <c r="E250" s="269" t="s">
        <v>35</v>
      </c>
      <c r="F250" s="270" t="s">
        <v>180</v>
      </c>
      <c r="G250" s="268"/>
      <c r="H250" s="271">
        <v>18.675000000000001</v>
      </c>
      <c r="I250" s="272"/>
      <c r="J250" s="268"/>
      <c r="K250" s="268"/>
      <c r="L250" s="273"/>
      <c r="M250" s="274"/>
      <c r="N250" s="275"/>
      <c r="O250" s="275"/>
      <c r="P250" s="275"/>
      <c r="Q250" s="275"/>
      <c r="R250" s="275"/>
      <c r="S250" s="275"/>
      <c r="T250" s="27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7" t="s">
        <v>169</v>
      </c>
      <c r="AU250" s="277" t="s">
        <v>86</v>
      </c>
      <c r="AV250" s="15" t="s">
        <v>165</v>
      </c>
      <c r="AW250" s="15" t="s">
        <v>40</v>
      </c>
      <c r="AX250" s="15" t="s">
        <v>86</v>
      </c>
      <c r="AY250" s="277" t="s">
        <v>157</v>
      </c>
    </row>
    <row r="251" s="2" customFormat="1" ht="84" customHeight="1">
      <c r="A251" s="40"/>
      <c r="B251" s="41"/>
      <c r="C251" s="229" t="s">
        <v>351</v>
      </c>
      <c r="D251" s="229" t="s">
        <v>160</v>
      </c>
      <c r="E251" s="230" t="s">
        <v>345</v>
      </c>
      <c r="F251" s="231" t="s">
        <v>346</v>
      </c>
      <c r="G251" s="232" t="s">
        <v>332</v>
      </c>
      <c r="H251" s="233">
        <v>1.544</v>
      </c>
      <c r="I251" s="234"/>
      <c r="J251" s="235">
        <f>ROUND(I251*H251,2)</f>
        <v>0</v>
      </c>
      <c r="K251" s="231" t="s">
        <v>164</v>
      </c>
      <c r="L251" s="46"/>
      <c r="M251" s="236" t="s">
        <v>35</v>
      </c>
      <c r="N251" s="237" t="s">
        <v>52</v>
      </c>
      <c r="O251" s="86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40" t="s">
        <v>347</v>
      </c>
      <c r="AT251" s="240" t="s">
        <v>160</v>
      </c>
      <c r="AU251" s="240" t="s">
        <v>86</v>
      </c>
      <c r="AY251" s="18" t="s">
        <v>157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165</v>
      </c>
      <c r="BK251" s="241">
        <f>ROUND(I251*H251,2)</f>
        <v>0</v>
      </c>
      <c r="BL251" s="18" t="s">
        <v>347</v>
      </c>
      <c r="BM251" s="240" t="s">
        <v>352</v>
      </c>
    </row>
    <row r="252" s="2" customFormat="1">
      <c r="A252" s="40"/>
      <c r="B252" s="41"/>
      <c r="C252" s="42"/>
      <c r="D252" s="242" t="s">
        <v>167</v>
      </c>
      <c r="E252" s="42"/>
      <c r="F252" s="243" t="s">
        <v>349</v>
      </c>
      <c r="G252" s="42"/>
      <c r="H252" s="42"/>
      <c r="I252" s="149"/>
      <c r="J252" s="42"/>
      <c r="K252" s="42"/>
      <c r="L252" s="46"/>
      <c r="M252" s="244"/>
      <c r="N252" s="245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8" t="s">
        <v>167</v>
      </c>
      <c r="AU252" s="18" t="s">
        <v>86</v>
      </c>
    </row>
    <row r="253" s="13" customFormat="1">
      <c r="A253" s="13"/>
      <c r="B253" s="246"/>
      <c r="C253" s="247"/>
      <c r="D253" s="242" t="s">
        <v>169</v>
      </c>
      <c r="E253" s="248" t="s">
        <v>35</v>
      </c>
      <c r="F253" s="249" t="s">
        <v>353</v>
      </c>
      <c r="G253" s="247"/>
      <c r="H253" s="248" t="s">
        <v>35</v>
      </c>
      <c r="I253" s="250"/>
      <c r="J253" s="247"/>
      <c r="K253" s="247"/>
      <c r="L253" s="251"/>
      <c r="M253" s="252"/>
      <c r="N253" s="253"/>
      <c r="O253" s="253"/>
      <c r="P253" s="253"/>
      <c r="Q253" s="253"/>
      <c r="R253" s="253"/>
      <c r="S253" s="253"/>
      <c r="T253" s="25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5" t="s">
        <v>169</v>
      </c>
      <c r="AU253" s="255" t="s">
        <v>86</v>
      </c>
      <c r="AV253" s="13" t="s">
        <v>86</v>
      </c>
      <c r="AW253" s="13" t="s">
        <v>40</v>
      </c>
      <c r="AX253" s="13" t="s">
        <v>79</v>
      </c>
      <c r="AY253" s="255" t="s">
        <v>157</v>
      </c>
    </row>
    <row r="254" s="14" customFormat="1">
      <c r="A254" s="14"/>
      <c r="B254" s="256"/>
      <c r="C254" s="257"/>
      <c r="D254" s="242" t="s">
        <v>169</v>
      </c>
      <c r="E254" s="258" t="s">
        <v>35</v>
      </c>
      <c r="F254" s="259" t="s">
        <v>354</v>
      </c>
      <c r="G254" s="257"/>
      <c r="H254" s="260">
        <v>0.54400000000000004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6" t="s">
        <v>169</v>
      </c>
      <c r="AU254" s="266" t="s">
        <v>86</v>
      </c>
      <c r="AV254" s="14" t="s">
        <v>88</v>
      </c>
      <c r="AW254" s="14" t="s">
        <v>40</v>
      </c>
      <c r="AX254" s="14" t="s">
        <v>79</v>
      </c>
      <c r="AY254" s="266" t="s">
        <v>157</v>
      </c>
    </row>
    <row r="255" s="13" customFormat="1">
      <c r="A255" s="13"/>
      <c r="B255" s="246"/>
      <c r="C255" s="247"/>
      <c r="D255" s="242" t="s">
        <v>169</v>
      </c>
      <c r="E255" s="248" t="s">
        <v>35</v>
      </c>
      <c r="F255" s="249" t="s">
        <v>355</v>
      </c>
      <c r="G255" s="247"/>
      <c r="H255" s="248" t="s">
        <v>35</v>
      </c>
      <c r="I255" s="250"/>
      <c r="J255" s="247"/>
      <c r="K255" s="247"/>
      <c r="L255" s="251"/>
      <c r="M255" s="252"/>
      <c r="N255" s="253"/>
      <c r="O255" s="253"/>
      <c r="P255" s="253"/>
      <c r="Q255" s="253"/>
      <c r="R255" s="253"/>
      <c r="S255" s="253"/>
      <c r="T255" s="25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5" t="s">
        <v>169</v>
      </c>
      <c r="AU255" s="255" t="s">
        <v>86</v>
      </c>
      <c r="AV255" s="13" t="s">
        <v>86</v>
      </c>
      <c r="AW255" s="13" t="s">
        <v>40</v>
      </c>
      <c r="AX255" s="13" t="s">
        <v>79</v>
      </c>
      <c r="AY255" s="255" t="s">
        <v>157</v>
      </c>
    </row>
    <row r="256" s="14" customFormat="1">
      <c r="A256" s="14"/>
      <c r="B256" s="256"/>
      <c r="C256" s="257"/>
      <c r="D256" s="242" t="s">
        <v>169</v>
      </c>
      <c r="E256" s="258" t="s">
        <v>35</v>
      </c>
      <c r="F256" s="259" t="s">
        <v>356</v>
      </c>
      <c r="G256" s="257"/>
      <c r="H256" s="260">
        <v>1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6" t="s">
        <v>169</v>
      </c>
      <c r="AU256" s="266" t="s">
        <v>86</v>
      </c>
      <c r="AV256" s="14" t="s">
        <v>88</v>
      </c>
      <c r="AW256" s="14" t="s">
        <v>40</v>
      </c>
      <c r="AX256" s="14" t="s">
        <v>79</v>
      </c>
      <c r="AY256" s="266" t="s">
        <v>157</v>
      </c>
    </row>
    <row r="257" s="15" customFormat="1">
      <c r="A257" s="15"/>
      <c r="B257" s="267"/>
      <c r="C257" s="268"/>
      <c r="D257" s="242" t="s">
        <v>169</v>
      </c>
      <c r="E257" s="269" t="s">
        <v>35</v>
      </c>
      <c r="F257" s="270" t="s">
        <v>180</v>
      </c>
      <c r="G257" s="268"/>
      <c r="H257" s="271">
        <v>1.544</v>
      </c>
      <c r="I257" s="272"/>
      <c r="J257" s="268"/>
      <c r="K257" s="268"/>
      <c r="L257" s="273"/>
      <c r="M257" s="274"/>
      <c r="N257" s="275"/>
      <c r="O257" s="275"/>
      <c r="P257" s="275"/>
      <c r="Q257" s="275"/>
      <c r="R257" s="275"/>
      <c r="S257" s="275"/>
      <c r="T257" s="27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7" t="s">
        <v>169</v>
      </c>
      <c r="AU257" s="277" t="s">
        <v>86</v>
      </c>
      <c r="AV257" s="15" t="s">
        <v>165</v>
      </c>
      <c r="AW257" s="15" t="s">
        <v>40</v>
      </c>
      <c r="AX257" s="15" t="s">
        <v>86</v>
      </c>
      <c r="AY257" s="277" t="s">
        <v>157</v>
      </c>
    </row>
    <row r="258" s="2" customFormat="1" ht="48" customHeight="1">
      <c r="A258" s="40"/>
      <c r="B258" s="41"/>
      <c r="C258" s="229" t="s">
        <v>357</v>
      </c>
      <c r="D258" s="229" t="s">
        <v>160</v>
      </c>
      <c r="E258" s="230" t="s">
        <v>358</v>
      </c>
      <c r="F258" s="231" t="s">
        <v>359</v>
      </c>
      <c r="G258" s="232" t="s">
        <v>332</v>
      </c>
      <c r="H258" s="233">
        <v>1.544</v>
      </c>
      <c r="I258" s="234"/>
      <c r="J258" s="235">
        <f>ROUND(I258*H258,2)</f>
        <v>0</v>
      </c>
      <c r="K258" s="231" t="s">
        <v>164</v>
      </c>
      <c r="L258" s="46"/>
      <c r="M258" s="236" t="s">
        <v>35</v>
      </c>
      <c r="N258" s="237" t="s">
        <v>52</v>
      </c>
      <c r="O258" s="86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40" t="s">
        <v>347</v>
      </c>
      <c r="AT258" s="240" t="s">
        <v>160</v>
      </c>
      <c r="AU258" s="240" t="s">
        <v>86</v>
      </c>
      <c r="AY258" s="18" t="s">
        <v>157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165</v>
      </c>
      <c r="BK258" s="241">
        <f>ROUND(I258*H258,2)</f>
        <v>0</v>
      </c>
      <c r="BL258" s="18" t="s">
        <v>347</v>
      </c>
      <c r="BM258" s="240" t="s">
        <v>360</v>
      </c>
    </row>
    <row r="259" s="2" customFormat="1">
      <c r="A259" s="40"/>
      <c r="B259" s="41"/>
      <c r="C259" s="42"/>
      <c r="D259" s="242" t="s">
        <v>167</v>
      </c>
      <c r="E259" s="42"/>
      <c r="F259" s="243" t="s">
        <v>361</v>
      </c>
      <c r="G259" s="42"/>
      <c r="H259" s="42"/>
      <c r="I259" s="149"/>
      <c r="J259" s="42"/>
      <c r="K259" s="42"/>
      <c r="L259" s="46"/>
      <c r="M259" s="244"/>
      <c r="N259" s="24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8" t="s">
        <v>167</v>
      </c>
      <c r="AU259" s="18" t="s">
        <v>86</v>
      </c>
    </row>
    <row r="260" s="13" customFormat="1">
      <c r="A260" s="13"/>
      <c r="B260" s="246"/>
      <c r="C260" s="247"/>
      <c r="D260" s="242" t="s">
        <v>169</v>
      </c>
      <c r="E260" s="248" t="s">
        <v>35</v>
      </c>
      <c r="F260" s="249" t="s">
        <v>353</v>
      </c>
      <c r="G260" s="247"/>
      <c r="H260" s="248" t="s">
        <v>35</v>
      </c>
      <c r="I260" s="250"/>
      <c r="J260" s="247"/>
      <c r="K260" s="247"/>
      <c r="L260" s="251"/>
      <c r="M260" s="252"/>
      <c r="N260" s="253"/>
      <c r="O260" s="253"/>
      <c r="P260" s="253"/>
      <c r="Q260" s="253"/>
      <c r="R260" s="253"/>
      <c r="S260" s="253"/>
      <c r="T260" s="25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5" t="s">
        <v>169</v>
      </c>
      <c r="AU260" s="255" t="s">
        <v>86</v>
      </c>
      <c r="AV260" s="13" t="s">
        <v>86</v>
      </c>
      <c r="AW260" s="13" t="s">
        <v>40</v>
      </c>
      <c r="AX260" s="13" t="s">
        <v>79</v>
      </c>
      <c r="AY260" s="255" t="s">
        <v>157</v>
      </c>
    </row>
    <row r="261" s="14" customFormat="1">
      <c r="A261" s="14"/>
      <c r="B261" s="256"/>
      <c r="C261" s="257"/>
      <c r="D261" s="242" t="s">
        <v>169</v>
      </c>
      <c r="E261" s="258" t="s">
        <v>35</v>
      </c>
      <c r="F261" s="259" t="s">
        <v>354</v>
      </c>
      <c r="G261" s="257"/>
      <c r="H261" s="260">
        <v>0.54400000000000004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6" t="s">
        <v>169</v>
      </c>
      <c r="AU261" s="266" t="s">
        <v>86</v>
      </c>
      <c r="AV261" s="14" t="s">
        <v>88</v>
      </c>
      <c r="AW261" s="14" t="s">
        <v>40</v>
      </c>
      <c r="AX261" s="14" t="s">
        <v>79</v>
      </c>
      <c r="AY261" s="266" t="s">
        <v>157</v>
      </c>
    </row>
    <row r="262" s="13" customFormat="1">
      <c r="A262" s="13"/>
      <c r="B262" s="246"/>
      <c r="C262" s="247"/>
      <c r="D262" s="242" t="s">
        <v>169</v>
      </c>
      <c r="E262" s="248" t="s">
        <v>35</v>
      </c>
      <c r="F262" s="249" t="s">
        <v>355</v>
      </c>
      <c r="G262" s="247"/>
      <c r="H262" s="248" t="s">
        <v>35</v>
      </c>
      <c r="I262" s="250"/>
      <c r="J262" s="247"/>
      <c r="K262" s="247"/>
      <c r="L262" s="251"/>
      <c r="M262" s="252"/>
      <c r="N262" s="253"/>
      <c r="O262" s="253"/>
      <c r="P262" s="253"/>
      <c r="Q262" s="253"/>
      <c r="R262" s="253"/>
      <c r="S262" s="253"/>
      <c r="T262" s="254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5" t="s">
        <v>169</v>
      </c>
      <c r="AU262" s="255" t="s">
        <v>86</v>
      </c>
      <c r="AV262" s="13" t="s">
        <v>86</v>
      </c>
      <c r="AW262" s="13" t="s">
        <v>40</v>
      </c>
      <c r="AX262" s="13" t="s">
        <v>79</v>
      </c>
      <c r="AY262" s="255" t="s">
        <v>157</v>
      </c>
    </row>
    <row r="263" s="14" customFormat="1">
      <c r="A263" s="14"/>
      <c r="B263" s="256"/>
      <c r="C263" s="257"/>
      <c r="D263" s="242" t="s">
        <v>169</v>
      </c>
      <c r="E263" s="258" t="s">
        <v>35</v>
      </c>
      <c r="F263" s="259" t="s">
        <v>356</v>
      </c>
      <c r="G263" s="257"/>
      <c r="H263" s="260">
        <v>1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6" t="s">
        <v>169</v>
      </c>
      <c r="AU263" s="266" t="s">
        <v>86</v>
      </c>
      <c r="AV263" s="14" t="s">
        <v>88</v>
      </c>
      <c r="AW263" s="14" t="s">
        <v>40</v>
      </c>
      <c r="AX263" s="14" t="s">
        <v>79</v>
      </c>
      <c r="AY263" s="266" t="s">
        <v>157</v>
      </c>
    </row>
    <row r="264" s="15" customFormat="1">
      <c r="A264" s="15"/>
      <c r="B264" s="267"/>
      <c r="C264" s="268"/>
      <c r="D264" s="242" t="s">
        <v>169</v>
      </c>
      <c r="E264" s="269" t="s">
        <v>35</v>
      </c>
      <c r="F264" s="270" t="s">
        <v>180</v>
      </c>
      <c r="G264" s="268"/>
      <c r="H264" s="271">
        <v>1.544</v>
      </c>
      <c r="I264" s="272"/>
      <c r="J264" s="268"/>
      <c r="K264" s="268"/>
      <c r="L264" s="273"/>
      <c r="M264" s="274"/>
      <c r="N264" s="275"/>
      <c r="O264" s="275"/>
      <c r="P264" s="275"/>
      <c r="Q264" s="275"/>
      <c r="R264" s="275"/>
      <c r="S264" s="275"/>
      <c r="T264" s="276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7" t="s">
        <v>169</v>
      </c>
      <c r="AU264" s="277" t="s">
        <v>86</v>
      </c>
      <c r="AV264" s="15" t="s">
        <v>165</v>
      </c>
      <c r="AW264" s="15" t="s">
        <v>40</v>
      </c>
      <c r="AX264" s="15" t="s">
        <v>86</v>
      </c>
      <c r="AY264" s="277" t="s">
        <v>157</v>
      </c>
    </row>
    <row r="265" s="2" customFormat="1" ht="36" customHeight="1">
      <c r="A265" s="40"/>
      <c r="B265" s="41"/>
      <c r="C265" s="229" t="s">
        <v>362</v>
      </c>
      <c r="D265" s="229" t="s">
        <v>160</v>
      </c>
      <c r="E265" s="230" t="s">
        <v>363</v>
      </c>
      <c r="F265" s="231" t="s">
        <v>364</v>
      </c>
      <c r="G265" s="232" t="s">
        <v>332</v>
      </c>
      <c r="H265" s="233">
        <v>18.675000000000001</v>
      </c>
      <c r="I265" s="234"/>
      <c r="J265" s="235">
        <f>ROUND(I265*H265,2)</f>
        <v>0</v>
      </c>
      <c r="K265" s="231" t="s">
        <v>164</v>
      </c>
      <c r="L265" s="46"/>
      <c r="M265" s="236" t="s">
        <v>35</v>
      </c>
      <c r="N265" s="237" t="s">
        <v>52</v>
      </c>
      <c r="O265" s="86"/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40" t="s">
        <v>347</v>
      </c>
      <c r="AT265" s="240" t="s">
        <v>160</v>
      </c>
      <c r="AU265" s="240" t="s">
        <v>86</v>
      </c>
      <c r="AY265" s="18" t="s">
        <v>157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165</v>
      </c>
      <c r="BK265" s="241">
        <f>ROUND(I265*H265,2)</f>
        <v>0</v>
      </c>
      <c r="BL265" s="18" t="s">
        <v>347</v>
      </c>
      <c r="BM265" s="240" t="s">
        <v>365</v>
      </c>
    </row>
    <row r="266" s="2" customFormat="1">
      <c r="A266" s="40"/>
      <c r="B266" s="41"/>
      <c r="C266" s="42"/>
      <c r="D266" s="242" t="s">
        <v>167</v>
      </c>
      <c r="E266" s="42"/>
      <c r="F266" s="243" t="s">
        <v>361</v>
      </c>
      <c r="G266" s="42"/>
      <c r="H266" s="42"/>
      <c r="I266" s="149"/>
      <c r="J266" s="42"/>
      <c r="K266" s="42"/>
      <c r="L266" s="46"/>
      <c r="M266" s="244"/>
      <c r="N266" s="24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167</v>
      </c>
      <c r="AU266" s="18" t="s">
        <v>86</v>
      </c>
    </row>
    <row r="267" s="14" customFormat="1">
      <c r="A267" s="14"/>
      <c r="B267" s="256"/>
      <c r="C267" s="257"/>
      <c r="D267" s="242" t="s">
        <v>169</v>
      </c>
      <c r="E267" s="258" t="s">
        <v>35</v>
      </c>
      <c r="F267" s="259" t="s">
        <v>350</v>
      </c>
      <c r="G267" s="257"/>
      <c r="H267" s="260">
        <v>18.675000000000001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6" t="s">
        <v>169</v>
      </c>
      <c r="AU267" s="266" t="s">
        <v>86</v>
      </c>
      <c r="AV267" s="14" t="s">
        <v>88</v>
      </c>
      <c r="AW267" s="14" t="s">
        <v>40</v>
      </c>
      <c r="AX267" s="14" t="s">
        <v>79</v>
      </c>
      <c r="AY267" s="266" t="s">
        <v>157</v>
      </c>
    </row>
    <row r="268" s="15" customFormat="1">
      <c r="A268" s="15"/>
      <c r="B268" s="267"/>
      <c r="C268" s="268"/>
      <c r="D268" s="242" t="s">
        <v>169</v>
      </c>
      <c r="E268" s="269" t="s">
        <v>35</v>
      </c>
      <c r="F268" s="270" t="s">
        <v>180</v>
      </c>
      <c r="G268" s="268"/>
      <c r="H268" s="271">
        <v>18.675000000000001</v>
      </c>
      <c r="I268" s="272"/>
      <c r="J268" s="268"/>
      <c r="K268" s="268"/>
      <c r="L268" s="273"/>
      <c r="M268" s="274"/>
      <c r="N268" s="275"/>
      <c r="O268" s="275"/>
      <c r="P268" s="275"/>
      <c r="Q268" s="275"/>
      <c r="R268" s="275"/>
      <c r="S268" s="275"/>
      <c r="T268" s="27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7" t="s">
        <v>169</v>
      </c>
      <c r="AU268" s="277" t="s">
        <v>86</v>
      </c>
      <c r="AV268" s="15" t="s">
        <v>165</v>
      </c>
      <c r="AW268" s="15" t="s">
        <v>40</v>
      </c>
      <c r="AX268" s="15" t="s">
        <v>86</v>
      </c>
      <c r="AY268" s="277" t="s">
        <v>157</v>
      </c>
    </row>
    <row r="269" s="2" customFormat="1" ht="24" customHeight="1">
      <c r="A269" s="40"/>
      <c r="B269" s="41"/>
      <c r="C269" s="278" t="s">
        <v>366</v>
      </c>
      <c r="D269" s="278" t="s">
        <v>367</v>
      </c>
      <c r="E269" s="279" t="s">
        <v>368</v>
      </c>
      <c r="F269" s="280" t="s">
        <v>369</v>
      </c>
      <c r="G269" s="281" t="s">
        <v>208</v>
      </c>
      <c r="H269" s="282">
        <v>6</v>
      </c>
      <c r="I269" s="283"/>
      <c r="J269" s="284">
        <f>ROUND(I269*H269,2)</f>
        <v>0</v>
      </c>
      <c r="K269" s="280" t="s">
        <v>164</v>
      </c>
      <c r="L269" s="285"/>
      <c r="M269" s="286" t="s">
        <v>35</v>
      </c>
      <c r="N269" s="287" t="s">
        <v>52</v>
      </c>
      <c r="O269" s="86"/>
      <c r="P269" s="238">
        <f>O269*H269</f>
        <v>0</v>
      </c>
      <c r="Q269" s="238">
        <v>0</v>
      </c>
      <c r="R269" s="238">
        <f>Q269*H269</f>
        <v>0</v>
      </c>
      <c r="S269" s="238">
        <v>0</v>
      </c>
      <c r="T269" s="239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40" t="s">
        <v>235</v>
      </c>
      <c r="AT269" s="240" t="s">
        <v>367</v>
      </c>
      <c r="AU269" s="240" t="s">
        <v>86</v>
      </c>
      <c r="AY269" s="18" t="s">
        <v>157</v>
      </c>
      <c r="BE269" s="241">
        <f>IF(N269="základní",J269,0)</f>
        <v>0</v>
      </c>
      <c r="BF269" s="241">
        <f>IF(N269="snížená",J269,0)</f>
        <v>0</v>
      </c>
      <c r="BG269" s="241">
        <f>IF(N269="zákl. přenesená",J269,0)</f>
        <v>0</v>
      </c>
      <c r="BH269" s="241">
        <f>IF(N269="sníž. přenesená",J269,0)</f>
        <v>0</v>
      </c>
      <c r="BI269" s="241">
        <f>IF(N269="nulová",J269,0)</f>
        <v>0</v>
      </c>
      <c r="BJ269" s="18" t="s">
        <v>165</v>
      </c>
      <c r="BK269" s="241">
        <f>ROUND(I269*H269,2)</f>
        <v>0</v>
      </c>
      <c r="BL269" s="18" t="s">
        <v>165</v>
      </c>
      <c r="BM269" s="240" t="s">
        <v>370</v>
      </c>
    </row>
    <row r="270" s="2" customFormat="1">
      <c r="A270" s="40"/>
      <c r="B270" s="41"/>
      <c r="C270" s="42"/>
      <c r="D270" s="242" t="s">
        <v>371</v>
      </c>
      <c r="E270" s="42"/>
      <c r="F270" s="243" t="s">
        <v>372</v>
      </c>
      <c r="G270" s="42"/>
      <c r="H270" s="42"/>
      <c r="I270" s="149"/>
      <c r="J270" s="42"/>
      <c r="K270" s="42"/>
      <c r="L270" s="46"/>
      <c r="M270" s="244"/>
      <c r="N270" s="245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8" t="s">
        <v>371</v>
      </c>
      <c r="AU270" s="18" t="s">
        <v>86</v>
      </c>
    </row>
    <row r="271" s="2" customFormat="1" ht="24" customHeight="1">
      <c r="A271" s="40"/>
      <c r="B271" s="41"/>
      <c r="C271" s="278" t="s">
        <v>373</v>
      </c>
      <c r="D271" s="278" t="s">
        <v>367</v>
      </c>
      <c r="E271" s="279" t="s">
        <v>374</v>
      </c>
      <c r="F271" s="280" t="s">
        <v>375</v>
      </c>
      <c r="G271" s="281" t="s">
        <v>332</v>
      </c>
      <c r="H271" s="282">
        <v>325.19999999999999</v>
      </c>
      <c r="I271" s="283"/>
      <c r="J271" s="284">
        <f>ROUND(I271*H271,2)</f>
        <v>0</v>
      </c>
      <c r="K271" s="280" t="s">
        <v>164</v>
      </c>
      <c r="L271" s="285"/>
      <c r="M271" s="286" t="s">
        <v>35</v>
      </c>
      <c r="N271" s="287" t="s">
        <v>52</v>
      </c>
      <c r="O271" s="86"/>
      <c r="P271" s="238">
        <f>O271*H271</f>
        <v>0</v>
      </c>
      <c r="Q271" s="238">
        <v>1</v>
      </c>
      <c r="R271" s="238">
        <f>Q271*H271</f>
        <v>325.19999999999999</v>
      </c>
      <c r="S271" s="238">
        <v>0</v>
      </c>
      <c r="T271" s="239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40" t="s">
        <v>235</v>
      </c>
      <c r="AT271" s="240" t="s">
        <v>367</v>
      </c>
      <c r="AU271" s="240" t="s">
        <v>86</v>
      </c>
      <c r="AY271" s="18" t="s">
        <v>157</v>
      </c>
      <c r="BE271" s="241">
        <f>IF(N271="základní",J271,0)</f>
        <v>0</v>
      </c>
      <c r="BF271" s="241">
        <f>IF(N271="snížená",J271,0)</f>
        <v>0</v>
      </c>
      <c r="BG271" s="241">
        <f>IF(N271="zákl. přenesená",J271,0)</f>
        <v>0</v>
      </c>
      <c r="BH271" s="241">
        <f>IF(N271="sníž. přenesená",J271,0)</f>
        <v>0</v>
      </c>
      <c r="BI271" s="241">
        <f>IF(N271="nulová",J271,0)</f>
        <v>0</v>
      </c>
      <c r="BJ271" s="18" t="s">
        <v>165</v>
      </c>
      <c r="BK271" s="241">
        <f>ROUND(I271*H271,2)</f>
        <v>0</v>
      </c>
      <c r="BL271" s="18" t="s">
        <v>165</v>
      </c>
      <c r="BM271" s="240" t="s">
        <v>376</v>
      </c>
    </row>
    <row r="272" s="14" customFormat="1">
      <c r="A272" s="14"/>
      <c r="B272" s="256"/>
      <c r="C272" s="257"/>
      <c r="D272" s="242" t="s">
        <v>169</v>
      </c>
      <c r="E272" s="258" t="s">
        <v>35</v>
      </c>
      <c r="F272" s="259" t="s">
        <v>377</v>
      </c>
      <c r="G272" s="257"/>
      <c r="H272" s="260">
        <v>325.19999999999999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6" t="s">
        <v>169</v>
      </c>
      <c r="AU272" s="266" t="s">
        <v>86</v>
      </c>
      <c r="AV272" s="14" t="s">
        <v>88</v>
      </c>
      <c r="AW272" s="14" t="s">
        <v>40</v>
      </c>
      <c r="AX272" s="14" t="s">
        <v>79</v>
      </c>
      <c r="AY272" s="266" t="s">
        <v>157</v>
      </c>
    </row>
    <row r="273" s="15" customFormat="1">
      <c r="A273" s="15"/>
      <c r="B273" s="267"/>
      <c r="C273" s="268"/>
      <c r="D273" s="242" t="s">
        <v>169</v>
      </c>
      <c r="E273" s="269" t="s">
        <v>35</v>
      </c>
      <c r="F273" s="270" t="s">
        <v>180</v>
      </c>
      <c r="G273" s="268"/>
      <c r="H273" s="271">
        <v>325.19999999999999</v>
      </c>
      <c r="I273" s="272"/>
      <c r="J273" s="268"/>
      <c r="K273" s="268"/>
      <c r="L273" s="273"/>
      <c r="M273" s="274"/>
      <c r="N273" s="275"/>
      <c r="O273" s="275"/>
      <c r="P273" s="275"/>
      <c r="Q273" s="275"/>
      <c r="R273" s="275"/>
      <c r="S273" s="275"/>
      <c r="T273" s="276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7" t="s">
        <v>169</v>
      </c>
      <c r="AU273" s="277" t="s">
        <v>86</v>
      </c>
      <c r="AV273" s="15" t="s">
        <v>165</v>
      </c>
      <c r="AW273" s="15" t="s">
        <v>40</v>
      </c>
      <c r="AX273" s="15" t="s">
        <v>86</v>
      </c>
      <c r="AY273" s="277" t="s">
        <v>157</v>
      </c>
    </row>
    <row r="274" s="2" customFormat="1" ht="24" customHeight="1">
      <c r="A274" s="40"/>
      <c r="B274" s="41"/>
      <c r="C274" s="278" t="s">
        <v>378</v>
      </c>
      <c r="D274" s="278" t="s">
        <v>367</v>
      </c>
      <c r="E274" s="279" t="s">
        <v>379</v>
      </c>
      <c r="F274" s="280" t="s">
        <v>380</v>
      </c>
      <c r="G274" s="281" t="s">
        <v>189</v>
      </c>
      <c r="H274" s="282">
        <v>100</v>
      </c>
      <c r="I274" s="283"/>
      <c r="J274" s="284">
        <f>ROUND(I274*H274,2)</f>
        <v>0</v>
      </c>
      <c r="K274" s="280" t="s">
        <v>164</v>
      </c>
      <c r="L274" s="285"/>
      <c r="M274" s="286" t="s">
        <v>35</v>
      </c>
      <c r="N274" s="287" t="s">
        <v>52</v>
      </c>
      <c r="O274" s="86"/>
      <c r="P274" s="238">
        <f>O274*H274</f>
        <v>0</v>
      </c>
      <c r="Q274" s="238">
        <v>0.00032000000000000003</v>
      </c>
      <c r="R274" s="238">
        <f>Q274*H274</f>
        <v>0.032000000000000001</v>
      </c>
      <c r="S274" s="238">
        <v>0</v>
      </c>
      <c r="T274" s="239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40" t="s">
        <v>235</v>
      </c>
      <c r="AT274" s="240" t="s">
        <v>367</v>
      </c>
      <c r="AU274" s="240" t="s">
        <v>86</v>
      </c>
      <c r="AY274" s="18" t="s">
        <v>157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165</v>
      </c>
      <c r="BK274" s="241">
        <f>ROUND(I274*H274,2)</f>
        <v>0</v>
      </c>
      <c r="BL274" s="18" t="s">
        <v>165</v>
      </c>
      <c r="BM274" s="240" t="s">
        <v>381</v>
      </c>
    </row>
    <row r="275" s="2" customFormat="1" ht="24" customHeight="1">
      <c r="A275" s="40"/>
      <c r="B275" s="41"/>
      <c r="C275" s="278" t="s">
        <v>382</v>
      </c>
      <c r="D275" s="278" t="s">
        <v>367</v>
      </c>
      <c r="E275" s="279" t="s">
        <v>383</v>
      </c>
      <c r="F275" s="280" t="s">
        <v>384</v>
      </c>
      <c r="G275" s="281" t="s">
        <v>189</v>
      </c>
      <c r="H275" s="282">
        <v>866</v>
      </c>
      <c r="I275" s="283"/>
      <c r="J275" s="284">
        <f>ROUND(I275*H275,2)</f>
        <v>0</v>
      </c>
      <c r="K275" s="280" t="s">
        <v>164</v>
      </c>
      <c r="L275" s="285"/>
      <c r="M275" s="286" t="s">
        <v>35</v>
      </c>
      <c r="N275" s="287" t="s">
        <v>52</v>
      </c>
      <c r="O275" s="86"/>
      <c r="P275" s="238">
        <f>O275*H275</f>
        <v>0</v>
      </c>
      <c r="Q275" s="238">
        <v>0.00040999999999999999</v>
      </c>
      <c r="R275" s="238">
        <f>Q275*H275</f>
        <v>0.35505999999999999</v>
      </c>
      <c r="S275" s="238">
        <v>0</v>
      </c>
      <c r="T275" s="239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40" t="s">
        <v>235</v>
      </c>
      <c r="AT275" s="240" t="s">
        <v>367</v>
      </c>
      <c r="AU275" s="240" t="s">
        <v>86</v>
      </c>
      <c r="AY275" s="18" t="s">
        <v>157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165</v>
      </c>
      <c r="BK275" s="241">
        <f>ROUND(I275*H275,2)</f>
        <v>0</v>
      </c>
      <c r="BL275" s="18" t="s">
        <v>165</v>
      </c>
      <c r="BM275" s="240" t="s">
        <v>385</v>
      </c>
    </row>
    <row r="276" s="2" customFormat="1" ht="24" customHeight="1">
      <c r="A276" s="40"/>
      <c r="B276" s="41"/>
      <c r="C276" s="278" t="s">
        <v>386</v>
      </c>
      <c r="D276" s="278" t="s">
        <v>367</v>
      </c>
      <c r="E276" s="279" t="s">
        <v>387</v>
      </c>
      <c r="F276" s="280" t="s">
        <v>388</v>
      </c>
      <c r="G276" s="281" t="s">
        <v>189</v>
      </c>
      <c r="H276" s="282">
        <v>6812</v>
      </c>
      <c r="I276" s="283"/>
      <c r="J276" s="284">
        <f>ROUND(I276*H276,2)</f>
        <v>0</v>
      </c>
      <c r="K276" s="280" t="s">
        <v>164</v>
      </c>
      <c r="L276" s="285"/>
      <c r="M276" s="286" t="s">
        <v>35</v>
      </c>
      <c r="N276" s="287" t="s">
        <v>52</v>
      </c>
      <c r="O276" s="86"/>
      <c r="P276" s="238">
        <f>O276*H276</f>
        <v>0</v>
      </c>
      <c r="Q276" s="238">
        <v>9.0000000000000006E-05</v>
      </c>
      <c r="R276" s="238">
        <f>Q276*H276</f>
        <v>0.61308000000000007</v>
      </c>
      <c r="S276" s="238">
        <v>0</v>
      </c>
      <c r="T276" s="239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40" t="s">
        <v>235</v>
      </c>
      <c r="AT276" s="240" t="s">
        <v>367</v>
      </c>
      <c r="AU276" s="240" t="s">
        <v>86</v>
      </c>
      <c r="AY276" s="18" t="s">
        <v>157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165</v>
      </c>
      <c r="BK276" s="241">
        <f>ROUND(I276*H276,2)</f>
        <v>0</v>
      </c>
      <c r="BL276" s="18" t="s">
        <v>165</v>
      </c>
      <c r="BM276" s="240" t="s">
        <v>389</v>
      </c>
    </row>
    <row r="277" s="2" customFormat="1" ht="24" customHeight="1">
      <c r="A277" s="40"/>
      <c r="B277" s="41"/>
      <c r="C277" s="278" t="s">
        <v>390</v>
      </c>
      <c r="D277" s="278" t="s">
        <v>367</v>
      </c>
      <c r="E277" s="279" t="s">
        <v>391</v>
      </c>
      <c r="F277" s="280" t="s">
        <v>392</v>
      </c>
      <c r="G277" s="281" t="s">
        <v>189</v>
      </c>
      <c r="H277" s="282">
        <v>866</v>
      </c>
      <c r="I277" s="283"/>
      <c r="J277" s="284">
        <f>ROUND(I277*H277,2)</f>
        <v>0</v>
      </c>
      <c r="K277" s="280" t="s">
        <v>164</v>
      </c>
      <c r="L277" s="285"/>
      <c r="M277" s="286" t="s">
        <v>35</v>
      </c>
      <c r="N277" s="287" t="s">
        <v>52</v>
      </c>
      <c r="O277" s="86"/>
      <c r="P277" s="238">
        <f>O277*H277</f>
        <v>0</v>
      </c>
      <c r="Q277" s="238">
        <v>5.0000000000000002E-05</v>
      </c>
      <c r="R277" s="238">
        <f>Q277*H277</f>
        <v>0.043300000000000005</v>
      </c>
      <c r="S277" s="238">
        <v>0</v>
      </c>
      <c r="T277" s="239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40" t="s">
        <v>235</v>
      </c>
      <c r="AT277" s="240" t="s">
        <v>367</v>
      </c>
      <c r="AU277" s="240" t="s">
        <v>86</v>
      </c>
      <c r="AY277" s="18" t="s">
        <v>157</v>
      </c>
      <c r="BE277" s="241">
        <f>IF(N277="základní",J277,0)</f>
        <v>0</v>
      </c>
      <c r="BF277" s="241">
        <f>IF(N277="snížená",J277,0)</f>
        <v>0</v>
      </c>
      <c r="BG277" s="241">
        <f>IF(N277="zákl. přenesená",J277,0)</f>
        <v>0</v>
      </c>
      <c r="BH277" s="241">
        <f>IF(N277="sníž. přenesená",J277,0)</f>
        <v>0</v>
      </c>
      <c r="BI277" s="241">
        <f>IF(N277="nulová",J277,0)</f>
        <v>0</v>
      </c>
      <c r="BJ277" s="18" t="s">
        <v>165</v>
      </c>
      <c r="BK277" s="241">
        <f>ROUND(I277*H277,2)</f>
        <v>0</v>
      </c>
      <c r="BL277" s="18" t="s">
        <v>165</v>
      </c>
      <c r="BM277" s="240" t="s">
        <v>393</v>
      </c>
    </row>
    <row r="278" s="2" customFormat="1" ht="24" customHeight="1">
      <c r="A278" s="40"/>
      <c r="B278" s="41"/>
      <c r="C278" s="278" t="s">
        <v>394</v>
      </c>
      <c r="D278" s="278" t="s">
        <v>367</v>
      </c>
      <c r="E278" s="279" t="s">
        <v>395</v>
      </c>
      <c r="F278" s="280" t="s">
        <v>396</v>
      </c>
      <c r="G278" s="281" t="s">
        <v>189</v>
      </c>
      <c r="H278" s="282">
        <v>236</v>
      </c>
      <c r="I278" s="283"/>
      <c r="J278" s="284">
        <f>ROUND(I278*H278,2)</f>
        <v>0</v>
      </c>
      <c r="K278" s="280" t="s">
        <v>164</v>
      </c>
      <c r="L278" s="285"/>
      <c r="M278" s="286" t="s">
        <v>35</v>
      </c>
      <c r="N278" s="287" t="s">
        <v>52</v>
      </c>
      <c r="O278" s="86"/>
      <c r="P278" s="238">
        <f>O278*H278</f>
        <v>0</v>
      </c>
      <c r="Q278" s="238">
        <v>0.00123</v>
      </c>
      <c r="R278" s="238">
        <f>Q278*H278</f>
        <v>0.29027999999999998</v>
      </c>
      <c r="S278" s="238">
        <v>0</v>
      </c>
      <c r="T278" s="239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40" t="s">
        <v>235</v>
      </c>
      <c r="AT278" s="240" t="s">
        <v>367</v>
      </c>
      <c r="AU278" s="240" t="s">
        <v>86</v>
      </c>
      <c r="AY278" s="18" t="s">
        <v>157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165</v>
      </c>
      <c r="BK278" s="241">
        <f>ROUND(I278*H278,2)</f>
        <v>0</v>
      </c>
      <c r="BL278" s="18" t="s">
        <v>165</v>
      </c>
      <c r="BM278" s="240" t="s">
        <v>397</v>
      </c>
    </row>
    <row r="279" s="2" customFormat="1" ht="24" customHeight="1">
      <c r="A279" s="40"/>
      <c r="B279" s="41"/>
      <c r="C279" s="278" t="s">
        <v>398</v>
      </c>
      <c r="D279" s="278" t="s">
        <v>367</v>
      </c>
      <c r="E279" s="279" t="s">
        <v>399</v>
      </c>
      <c r="F279" s="280" t="s">
        <v>400</v>
      </c>
      <c r="G279" s="281" t="s">
        <v>189</v>
      </c>
      <c r="H279" s="282">
        <v>80</v>
      </c>
      <c r="I279" s="283"/>
      <c r="J279" s="284">
        <f>ROUND(I279*H279,2)</f>
        <v>0</v>
      </c>
      <c r="K279" s="280" t="s">
        <v>164</v>
      </c>
      <c r="L279" s="285"/>
      <c r="M279" s="286" t="s">
        <v>35</v>
      </c>
      <c r="N279" s="287" t="s">
        <v>52</v>
      </c>
      <c r="O279" s="86"/>
      <c r="P279" s="238">
        <f>O279*H279</f>
        <v>0</v>
      </c>
      <c r="Q279" s="238">
        <v>0.00123</v>
      </c>
      <c r="R279" s="238">
        <f>Q279*H279</f>
        <v>0.098400000000000001</v>
      </c>
      <c r="S279" s="238">
        <v>0</v>
      </c>
      <c r="T279" s="239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40" t="s">
        <v>235</v>
      </c>
      <c r="AT279" s="240" t="s">
        <v>367</v>
      </c>
      <c r="AU279" s="240" t="s">
        <v>86</v>
      </c>
      <c r="AY279" s="18" t="s">
        <v>157</v>
      </c>
      <c r="BE279" s="241">
        <f>IF(N279="základní",J279,0)</f>
        <v>0</v>
      </c>
      <c r="BF279" s="241">
        <f>IF(N279="snížená",J279,0)</f>
        <v>0</v>
      </c>
      <c r="BG279" s="241">
        <f>IF(N279="zákl. přenesená",J279,0)</f>
        <v>0</v>
      </c>
      <c r="BH279" s="241">
        <f>IF(N279="sníž. přenesená",J279,0)</f>
        <v>0</v>
      </c>
      <c r="BI279" s="241">
        <f>IF(N279="nulová",J279,0)</f>
        <v>0</v>
      </c>
      <c r="BJ279" s="18" t="s">
        <v>165</v>
      </c>
      <c r="BK279" s="241">
        <f>ROUND(I279*H279,2)</f>
        <v>0</v>
      </c>
      <c r="BL279" s="18" t="s">
        <v>165</v>
      </c>
      <c r="BM279" s="240" t="s">
        <v>401</v>
      </c>
    </row>
    <row r="280" s="2" customFormat="1" ht="24" customHeight="1">
      <c r="A280" s="40"/>
      <c r="B280" s="41"/>
      <c r="C280" s="278" t="s">
        <v>402</v>
      </c>
      <c r="D280" s="278" t="s">
        <v>367</v>
      </c>
      <c r="E280" s="279" t="s">
        <v>403</v>
      </c>
      <c r="F280" s="280" t="s">
        <v>404</v>
      </c>
      <c r="G280" s="281" t="s">
        <v>189</v>
      </c>
      <c r="H280" s="282">
        <v>6812</v>
      </c>
      <c r="I280" s="283"/>
      <c r="J280" s="284">
        <f>ROUND(I280*H280,2)</f>
        <v>0</v>
      </c>
      <c r="K280" s="280" t="s">
        <v>164</v>
      </c>
      <c r="L280" s="285"/>
      <c r="M280" s="286" t="s">
        <v>35</v>
      </c>
      <c r="N280" s="287" t="s">
        <v>52</v>
      </c>
      <c r="O280" s="86"/>
      <c r="P280" s="238">
        <f>O280*H280</f>
        <v>0</v>
      </c>
      <c r="Q280" s="238">
        <v>0.00014999999999999999</v>
      </c>
      <c r="R280" s="238">
        <f>Q280*H280</f>
        <v>1.0217999999999998</v>
      </c>
      <c r="S280" s="238">
        <v>0</v>
      </c>
      <c r="T280" s="239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40" t="s">
        <v>235</v>
      </c>
      <c r="AT280" s="240" t="s">
        <v>367</v>
      </c>
      <c r="AU280" s="240" t="s">
        <v>86</v>
      </c>
      <c r="AY280" s="18" t="s">
        <v>157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165</v>
      </c>
      <c r="BK280" s="241">
        <f>ROUND(I280*H280,2)</f>
        <v>0</v>
      </c>
      <c r="BL280" s="18" t="s">
        <v>165</v>
      </c>
      <c r="BM280" s="240" t="s">
        <v>405</v>
      </c>
    </row>
    <row r="281" s="2" customFormat="1" ht="24" customHeight="1">
      <c r="A281" s="40"/>
      <c r="B281" s="41"/>
      <c r="C281" s="278" t="s">
        <v>406</v>
      </c>
      <c r="D281" s="278" t="s">
        <v>367</v>
      </c>
      <c r="E281" s="279" t="s">
        <v>407</v>
      </c>
      <c r="F281" s="280" t="s">
        <v>408</v>
      </c>
      <c r="G281" s="281" t="s">
        <v>189</v>
      </c>
      <c r="H281" s="282">
        <v>3564</v>
      </c>
      <c r="I281" s="283"/>
      <c r="J281" s="284">
        <f>ROUND(I281*H281,2)</f>
        <v>0</v>
      </c>
      <c r="K281" s="280" t="s">
        <v>164</v>
      </c>
      <c r="L281" s="285"/>
      <c r="M281" s="286" t="s">
        <v>35</v>
      </c>
      <c r="N281" s="287" t="s">
        <v>52</v>
      </c>
      <c r="O281" s="86"/>
      <c r="P281" s="238">
        <f>O281*H281</f>
        <v>0</v>
      </c>
      <c r="Q281" s="238">
        <v>0.00018000000000000001</v>
      </c>
      <c r="R281" s="238">
        <f>Q281*H281</f>
        <v>0.64152000000000009</v>
      </c>
      <c r="S281" s="238">
        <v>0</v>
      </c>
      <c r="T281" s="23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40" t="s">
        <v>235</v>
      </c>
      <c r="AT281" s="240" t="s">
        <v>367</v>
      </c>
      <c r="AU281" s="240" t="s">
        <v>86</v>
      </c>
      <c r="AY281" s="18" t="s">
        <v>157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165</v>
      </c>
      <c r="BK281" s="241">
        <f>ROUND(I281*H281,2)</f>
        <v>0</v>
      </c>
      <c r="BL281" s="18" t="s">
        <v>165</v>
      </c>
      <c r="BM281" s="240" t="s">
        <v>409</v>
      </c>
    </row>
    <row r="282" s="2" customFormat="1" ht="24" customHeight="1">
      <c r="A282" s="40"/>
      <c r="B282" s="41"/>
      <c r="C282" s="278" t="s">
        <v>410</v>
      </c>
      <c r="D282" s="278" t="s">
        <v>367</v>
      </c>
      <c r="E282" s="279" t="s">
        <v>411</v>
      </c>
      <c r="F282" s="280" t="s">
        <v>412</v>
      </c>
      <c r="G282" s="281" t="s">
        <v>332</v>
      </c>
      <c r="H282" s="282">
        <v>6.25</v>
      </c>
      <c r="I282" s="283"/>
      <c r="J282" s="284">
        <f>ROUND(I282*H282,2)</f>
        <v>0</v>
      </c>
      <c r="K282" s="280" t="s">
        <v>164</v>
      </c>
      <c r="L282" s="285"/>
      <c r="M282" s="286" t="s">
        <v>35</v>
      </c>
      <c r="N282" s="287" t="s">
        <v>52</v>
      </c>
      <c r="O282" s="86"/>
      <c r="P282" s="238">
        <f>O282*H282</f>
        <v>0</v>
      </c>
      <c r="Q282" s="238">
        <v>1</v>
      </c>
      <c r="R282" s="238">
        <f>Q282*H282</f>
        <v>6.25</v>
      </c>
      <c r="S282" s="238">
        <v>0</v>
      </c>
      <c r="T282" s="239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40" t="s">
        <v>235</v>
      </c>
      <c r="AT282" s="240" t="s">
        <v>367</v>
      </c>
      <c r="AU282" s="240" t="s">
        <v>86</v>
      </c>
      <c r="AY282" s="18" t="s">
        <v>157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165</v>
      </c>
      <c r="BK282" s="241">
        <f>ROUND(I282*H282,2)</f>
        <v>0</v>
      </c>
      <c r="BL282" s="18" t="s">
        <v>165</v>
      </c>
      <c r="BM282" s="240" t="s">
        <v>413</v>
      </c>
    </row>
    <row r="283" s="14" customFormat="1">
      <c r="A283" s="14"/>
      <c r="B283" s="256"/>
      <c r="C283" s="257"/>
      <c r="D283" s="242" t="s">
        <v>169</v>
      </c>
      <c r="E283" s="258" t="s">
        <v>35</v>
      </c>
      <c r="F283" s="259" t="s">
        <v>414</v>
      </c>
      <c r="G283" s="257"/>
      <c r="H283" s="260">
        <v>6.25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6" t="s">
        <v>169</v>
      </c>
      <c r="AU283" s="266" t="s">
        <v>86</v>
      </c>
      <c r="AV283" s="14" t="s">
        <v>88</v>
      </c>
      <c r="AW283" s="14" t="s">
        <v>40</v>
      </c>
      <c r="AX283" s="14" t="s">
        <v>79</v>
      </c>
      <c r="AY283" s="266" t="s">
        <v>157</v>
      </c>
    </row>
    <row r="284" s="15" customFormat="1">
      <c r="A284" s="15"/>
      <c r="B284" s="267"/>
      <c r="C284" s="268"/>
      <c r="D284" s="242" t="s">
        <v>169</v>
      </c>
      <c r="E284" s="269" t="s">
        <v>35</v>
      </c>
      <c r="F284" s="270" t="s">
        <v>180</v>
      </c>
      <c r="G284" s="268"/>
      <c r="H284" s="271">
        <v>6.25</v>
      </c>
      <c r="I284" s="272"/>
      <c r="J284" s="268"/>
      <c r="K284" s="268"/>
      <c r="L284" s="273"/>
      <c r="M284" s="274"/>
      <c r="N284" s="275"/>
      <c r="O284" s="275"/>
      <c r="P284" s="275"/>
      <c r="Q284" s="275"/>
      <c r="R284" s="275"/>
      <c r="S284" s="275"/>
      <c r="T284" s="276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7" t="s">
        <v>169</v>
      </c>
      <c r="AU284" s="277" t="s">
        <v>86</v>
      </c>
      <c r="AV284" s="15" t="s">
        <v>165</v>
      </c>
      <c r="AW284" s="15" t="s">
        <v>40</v>
      </c>
      <c r="AX284" s="15" t="s">
        <v>86</v>
      </c>
      <c r="AY284" s="277" t="s">
        <v>157</v>
      </c>
    </row>
    <row r="285" s="2" customFormat="1" ht="24" customHeight="1">
      <c r="A285" s="40"/>
      <c r="B285" s="41"/>
      <c r="C285" s="278" t="s">
        <v>415</v>
      </c>
      <c r="D285" s="278" t="s">
        <v>367</v>
      </c>
      <c r="E285" s="279" t="s">
        <v>416</v>
      </c>
      <c r="F285" s="280" t="s">
        <v>417</v>
      </c>
      <c r="G285" s="281" t="s">
        <v>332</v>
      </c>
      <c r="H285" s="282">
        <v>9.375</v>
      </c>
      <c r="I285" s="283"/>
      <c r="J285" s="284">
        <f>ROUND(I285*H285,2)</f>
        <v>0</v>
      </c>
      <c r="K285" s="280" t="s">
        <v>164</v>
      </c>
      <c r="L285" s="285"/>
      <c r="M285" s="286" t="s">
        <v>35</v>
      </c>
      <c r="N285" s="287" t="s">
        <v>52</v>
      </c>
      <c r="O285" s="86"/>
      <c r="P285" s="238">
        <f>O285*H285</f>
        <v>0</v>
      </c>
      <c r="Q285" s="238">
        <v>1</v>
      </c>
      <c r="R285" s="238">
        <f>Q285*H285</f>
        <v>9.375</v>
      </c>
      <c r="S285" s="238">
        <v>0</v>
      </c>
      <c r="T285" s="239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40" t="s">
        <v>235</v>
      </c>
      <c r="AT285" s="240" t="s">
        <v>367</v>
      </c>
      <c r="AU285" s="240" t="s">
        <v>86</v>
      </c>
      <c r="AY285" s="18" t="s">
        <v>157</v>
      </c>
      <c r="BE285" s="241">
        <f>IF(N285="základní",J285,0)</f>
        <v>0</v>
      </c>
      <c r="BF285" s="241">
        <f>IF(N285="snížená",J285,0)</f>
        <v>0</v>
      </c>
      <c r="BG285" s="241">
        <f>IF(N285="zákl. přenesená",J285,0)</f>
        <v>0</v>
      </c>
      <c r="BH285" s="241">
        <f>IF(N285="sníž. přenesená",J285,0)</f>
        <v>0</v>
      </c>
      <c r="BI285" s="241">
        <f>IF(N285="nulová",J285,0)</f>
        <v>0</v>
      </c>
      <c r="BJ285" s="18" t="s">
        <v>165</v>
      </c>
      <c r="BK285" s="241">
        <f>ROUND(I285*H285,2)</f>
        <v>0</v>
      </c>
      <c r="BL285" s="18" t="s">
        <v>165</v>
      </c>
      <c r="BM285" s="240" t="s">
        <v>418</v>
      </c>
    </row>
    <row r="286" s="14" customFormat="1">
      <c r="A286" s="14"/>
      <c r="B286" s="256"/>
      <c r="C286" s="257"/>
      <c r="D286" s="242" t="s">
        <v>169</v>
      </c>
      <c r="E286" s="258" t="s">
        <v>35</v>
      </c>
      <c r="F286" s="259" t="s">
        <v>419</v>
      </c>
      <c r="G286" s="257"/>
      <c r="H286" s="260">
        <v>9.375</v>
      </c>
      <c r="I286" s="261"/>
      <c r="J286" s="257"/>
      <c r="K286" s="257"/>
      <c r="L286" s="262"/>
      <c r="M286" s="263"/>
      <c r="N286" s="264"/>
      <c r="O286" s="264"/>
      <c r="P286" s="264"/>
      <c r="Q286" s="264"/>
      <c r="R286" s="264"/>
      <c r="S286" s="264"/>
      <c r="T286" s="26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6" t="s">
        <v>169</v>
      </c>
      <c r="AU286" s="266" t="s">
        <v>86</v>
      </c>
      <c r="AV286" s="14" t="s">
        <v>88</v>
      </c>
      <c r="AW286" s="14" t="s">
        <v>40</v>
      </c>
      <c r="AX286" s="14" t="s">
        <v>79</v>
      </c>
      <c r="AY286" s="266" t="s">
        <v>157</v>
      </c>
    </row>
    <row r="287" s="15" customFormat="1">
      <c r="A287" s="15"/>
      <c r="B287" s="267"/>
      <c r="C287" s="268"/>
      <c r="D287" s="242" t="s">
        <v>169</v>
      </c>
      <c r="E287" s="269" t="s">
        <v>35</v>
      </c>
      <c r="F287" s="270" t="s">
        <v>180</v>
      </c>
      <c r="G287" s="268"/>
      <c r="H287" s="271">
        <v>9.375</v>
      </c>
      <c r="I287" s="272"/>
      <c r="J287" s="268"/>
      <c r="K287" s="268"/>
      <c r="L287" s="273"/>
      <c r="M287" s="274"/>
      <c r="N287" s="275"/>
      <c r="O287" s="275"/>
      <c r="P287" s="275"/>
      <c r="Q287" s="275"/>
      <c r="R287" s="275"/>
      <c r="S287" s="275"/>
      <c r="T287" s="276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7" t="s">
        <v>169</v>
      </c>
      <c r="AU287" s="277" t="s">
        <v>86</v>
      </c>
      <c r="AV287" s="15" t="s">
        <v>165</v>
      </c>
      <c r="AW287" s="15" t="s">
        <v>40</v>
      </c>
      <c r="AX287" s="15" t="s">
        <v>86</v>
      </c>
      <c r="AY287" s="277" t="s">
        <v>157</v>
      </c>
    </row>
    <row r="288" s="2" customFormat="1" ht="24" customHeight="1">
      <c r="A288" s="40"/>
      <c r="B288" s="41"/>
      <c r="C288" s="278" t="s">
        <v>420</v>
      </c>
      <c r="D288" s="278" t="s">
        <v>367</v>
      </c>
      <c r="E288" s="279" t="s">
        <v>421</v>
      </c>
      <c r="F288" s="280" t="s">
        <v>422</v>
      </c>
      <c r="G288" s="281" t="s">
        <v>189</v>
      </c>
      <c r="H288" s="282">
        <v>20</v>
      </c>
      <c r="I288" s="283"/>
      <c r="J288" s="284">
        <f>ROUND(I288*H288,2)</f>
        <v>0</v>
      </c>
      <c r="K288" s="280" t="s">
        <v>164</v>
      </c>
      <c r="L288" s="285"/>
      <c r="M288" s="286" t="s">
        <v>35</v>
      </c>
      <c r="N288" s="287" t="s">
        <v>52</v>
      </c>
      <c r="O288" s="86"/>
      <c r="P288" s="238">
        <f>O288*H288</f>
        <v>0</v>
      </c>
      <c r="Q288" s="238">
        <v>0.17000000000000001</v>
      </c>
      <c r="R288" s="238">
        <f>Q288*H288</f>
        <v>3.4000000000000004</v>
      </c>
      <c r="S288" s="238">
        <v>0</v>
      </c>
      <c r="T288" s="239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40" t="s">
        <v>235</v>
      </c>
      <c r="AT288" s="240" t="s">
        <v>367</v>
      </c>
      <c r="AU288" s="240" t="s">
        <v>86</v>
      </c>
      <c r="AY288" s="18" t="s">
        <v>157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165</v>
      </c>
      <c r="BK288" s="241">
        <f>ROUND(I288*H288,2)</f>
        <v>0</v>
      </c>
      <c r="BL288" s="18" t="s">
        <v>165</v>
      </c>
      <c r="BM288" s="240" t="s">
        <v>423</v>
      </c>
    </row>
    <row r="289" s="2" customFormat="1">
      <c r="A289" s="40"/>
      <c r="B289" s="41"/>
      <c r="C289" s="42"/>
      <c r="D289" s="242" t="s">
        <v>371</v>
      </c>
      <c r="E289" s="42"/>
      <c r="F289" s="243" t="s">
        <v>424</v>
      </c>
      <c r="G289" s="42"/>
      <c r="H289" s="42"/>
      <c r="I289" s="149"/>
      <c r="J289" s="42"/>
      <c r="K289" s="42"/>
      <c r="L289" s="46"/>
      <c r="M289" s="244"/>
      <c r="N289" s="24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8" t="s">
        <v>371</v>
      </c>
      <c r="AU289" s="18" t="s">
        <v>86</v>
      </c>
    </row>
    <row r="290" s="2" customFormat="1" ht="24" customHeight="1">
      <c r="A290" s="40"/>
      <c r="B290" s="41"/>
      <c r="C290" s="278" t="s">
        <v>425</v>
      </c>
      <c r="D290" s="278" t="s">
        <v>367</v>
      </c>
      <c r="E290" s="279" t="s">
        <v>426</v>
      </c>
      <c r="F290" s="280" t="s">
        <v>427</v>
      </c>
      <c r="G290" s="281" t="s">
        <v>189</v>
      </c>
      <c r="H290" s="282">
        <v>22</v>
      </c>
      <c r="I290" s="283"/>
      <c r="J290" s="284">
        <f>ROUND(I290*H290,2)</f>
        <v>0</v>
      </c>
      <c r="K290" s="280" t="s">
        <v>164</v>
      </c>
      <c r="L290" s="285"/>
      <c r="M290" s="286" t="s">
        <v>35</v>
      </c>
      <c r="N290" s="287" t="s">
        <v>52</v>
      </c>
      <c r="O290" s="86"/>
      <c r="P290" s="238">
        <f>O290*H290</f>
        <v>0</v>
      </c>
      <c r="Q290" s="238">
        <v>0.39700000000000002</v>
      </c>
      <c r="R290" s="238">
        <f>Q290*H290</f>
        <v>8.734</v>
      </c>
      <c r="S290" s="238">
        <v>0</v>
      </c>
      <c r="T290" s="239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40" t="s">
        <v>235</v>
      </c>
      <c r="AT290" s="240" t="s">
        <v>367</v>
      </c>
      <c r="AU290" s="240" t="s">
        <v>86</v>
      </c>
      <c r="AY290" s="18" t="s">
        <v>157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165</v>
      </c>
      <c r="BK290" s="241">
        <f>ROUND(I290*H290,2)</f>
        <v>0</v>
      </c>
      <c r="BL290" s="18" t="s">
        <v>165</v>
      </c>
      <c r="BM290" s="240" t="s">
        <v>428</v>
      </c>
    </row>
    <row r="291" s="2" customFormat="1" ht="24" customHeight="1">
      <c r="A291" s="40"/>
      <c r="B291" s="41"/>
      <c r="C291" s="278" t="s">
        <v>429</v>
      </c>
      <c r="D291" s="278" t="s">
        <v>367</v>
      </c>
      <c r="E291" s="279" t="s">
        <v>430</v>
      </c>
      <c r="F291" s="280" t="s">
        <v>431</v>
      </c>
      <c r="G291" s="281" t="s">
        <v>189</v>
      </c>
      <c r="H291" s="282">
        <v>2</v>
      </c>
      <c r="I291" s="283"/>
      <c r="J291" s="284">
        <f>ROUND(I291*H291,2)</f>
        <v>0</v>
      </c>
      <c r="K291" s="280" t="s">
        <v>164</v>
      </c>
      <c r="L291" s="285"/>
      <c r="M291" s="286" t="s">
        <v>35</v>
      </c>
      <c r="N291" s="287" t="s">
        <v>52</v>
      </c>
      <c r="O291" s="86"/>
      <c r="P291" s="238">
        <f>O291*H291</f>
        <v>0</v>
      </c>
      <c r="Q291" s="238">
        <v>0</v>
      </c>
      <c r="R291" s="238">
        <f>Q291*H291</f>
        <v>0</v>
      </c>
      <c r="S291" s="238">
        <v>0</v>
      </c>
      <c r="T291" s="239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40" t="s">
        <v>235</v>
      </c>
      <c r="AT291" s="240" t="s">
        <v>367</v>
      </c>
      <c r="AU291" s="240" t="s">
        <v>86</v>
      </c>
      <c r="AY291" s="18" t="s">
        <v>157</v>
      </c>
      <c r="BE291" s="241">
        <f>IF(N291="základní",J291,0)</f>
        <v>0</v>
      </c>
      <c r="BF291" s="241">
        <f>IF(N291="snížená",J291,0)</f>
        <v>0</v>
      </c>
      <c r="BG291" s="241">
        <f>IF(N291="zákl. přenesená",J291,0)</f>
        <v>0</v>
      </c>
      <c r="BH291" s="241">
        <f>IF(N291="sníž. přenesená",J291,0)</f>
        <v>0</v>
      </c>
      <c r="BI291" s="241">
        <f>IF(N291="nulová",J291,0)</f>
        <v>0</v>
      </c>
      <c r="BJ291" s="18" t="s">
        <v>165</v>
      </c>
      <c r="BK291" s="241">
        <f>ROUND(I291*H291,2)</f>
        <v>0</v>
      </c>
      <c r="BL291" s="18" t="s">
        <v>165</v>
      </c>
      <c r="BM291" s="240" t="s">
        <v>432</v>
      </c>
    </row>
    <row r="292" s="2" customFormat="1" ht="24" customHeight="1">
      <c r="A292" s="40"/>
      <c r="B292" s="41"/>
      <c r="C292" s="278" t="s">
        <v>433</v>
      </c>
      <c r="D292" s="278" t="s">
        <v>367</v>
      </c>
      <c r="E292" s="279" t="s">
        <v>434</v>
      </c>
      <c r="F292" s="280" t="s">
        <v>435</v>
      </c>
      <c r="G292" s="281" t="s">
        <v>189</v>
      </c>
      <c r="H292" s="282">
        <v>22</v>
      </c>
      <c r="I292" s="283"/>
      <c r="J292" s="284">
        <f>ROUND(I292*H292,2)</f>
        <v>0</v>
      </c>
      <c r="K292" s="280" t="s">
        <v>164</v>
      </c>
      <c r="L292" s="285"/>
      <c r="M292" s="288" t="s">
        <v>35</v>
      </c>
      <c r="N292" s="289" t="s">
        <v>52</v>
      </c>
      <c r="O292" s="290"/>
      <c r="P292" s="291">
        <f>O292*H292</f>
        <v>0</v>
      </c>
      <c r="Q292" s="291">
        <v>0</v>
      </c>
      <c r="R292" s="291">
        <f>Q292*H292</f>
        <v>0</v>
      </c>
      <c r="S292" s="291">
        <v>0</v>
      </c>
      <c r="T292" s="292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40" t="s">
        <v>235</v>
      </c>
      <c r="AT292" s="240" t="s">
        <v>367</v>
      </c>
      <c r="AU292" s="240" t="s">
        <v>86</v>
      </c>
      <c r="AY292" s="18" t="s">
        <v>157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165</v>
      </c>
      <c r="BK292" s="241">
        <f>ROUND(I292*H292,2)</f>
        <v>0</v>
      </c>
      <c r="BL292" s="18" t="s">
        <v>165</v>
      </c>
      <c r="BM292" s="240" t="s">
        <v>436</v>
      </c>
    </row>
    <row r="293" s="2" customFormat="1" ht="6.96" customHeight="1">
      <c r="A293" s="40"/>
      <c r="B293" s="61"/>
      <c r="C293" s="62"/>
      <c r="D293" s="62"/>
      <c r="E293" s="62"/>
      <c r="F293" s="62"/>
      <c r="G293" s="62"/>
      <c r="H293" s="62"/>
      <c r="I293" s="178"/>
      <c r="J293" s="62"/>
      <c r="K293" s="62"/>
      <c r="L293" s="46"/>
      <c r="M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</row>
  </sheetData>
  <sheetProtection sheet="1" autoFilter="0" formatColumns="0" formatRows="0" objects="1" scenarios="1" spinCount="100000" saltValue="FjvODv0vjxnS+nhWq5DC5E+/tsPswe9P/vk4+B/utI2dYVMmOqHmUhh552AqiuBXTk+TiAQgr/Ap1CfZ+K6THg==" hashValue="15ktaY3zlzW5JbsRjxI7rPSPdxQoR0E6dCXgmwf7D8v9I6zDccYSAtcbl3DDibnjiq7GiXvWprvS96e77K3c9Q==" algorithmName="SHA-512" password="CC35"/>
  <autoFilter ref="C87:K2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130</v>
      </c>
      <c r="I4" s="141"/>
      <c r="L4" s="21"/>
      <c r="M4" s="146" t="s">
        <v>10</v>
      </c>
      <c r="AT4" s="18" t="s">
        <v>40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Oprava trati v úseku Teplice, zámecká zahrada - Úpořiny</v>
      </c>
      <c r="F7" s="147"/>
      <c r="G7" s="147"/>
      <c r="H7" s="147"/>
      <c r="I7" s="141"/>
      <c r="L7" s="21"/>
    </row>
    <row r="8" s="1" customFormat="1" ht="12" customHeight="1">
      <c r="B8" s="21"/>
      <c r="D8" s="147" t="s">
        <v>131</v>
      </c>
      <c r="I8" s="141"/>
      <c r="L8" s="21"/>
    </row>
    <row r="9" s="2" customFormat="1" ht="16.5" customHeight="1">
      <c r="A9" s="40"/>
      <c r="B9" s="46"/>
      <c r="C9" s="40"/>
      <c r="D9" s="40"/>
      <c r="E9" s="148" t="s">
        <v>132</v>
      </c>
      <c r="F9" s="40"/>
      <c r="G9" s="40"/>
      <c r="H9" s="40"/>
      <c r="I9" s="149"/>
      <c r="J9" s="40"/>
      <c r="K9" s="40"/>
      <c r="L9" s="15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7" t="s">
        <v>133</v>
      </c>
      <c r="E10" s="40"/>
      <c r="F10" s="40"/>
      <c r="G10" s="40"/>
      <c r="H10" s="40"/>
      <c r="I10" s="149"/>
      <c r="J10" s="40"/>
      <c r="K10" s="40"/>
      <c r="L10" s="15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1" t="s">
        <v>437</v>
      </c>
      <c r="F11" s="40"/>
      <c r="G11" s="40"/>
      <c r="H11" s="40"/>
      <c r="I11" s="149"/>
      <c r="J11" s="40"/>
      <c r="K11" s="40"/>
      <c r="L11" s="15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9"/>
      <c r="J12" s="40"/>
      <c r="K12" s="40"/>
      <c r="L12" s="15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7" t="s">
        <v>18</v>
      </c>
      <c r="E13" s="40"/>
      <c r="F13" s="135" t="s">
        <v>35</v>
      </c>
      <c r="G13" s="40"/>
      <c r="H13" s="40"/>
      <c r="I13" s="152" t="s">
        <v>20</v>
      </c>
      <c r="J13" s="135" t="s">
        <v>35</v>
      </c>
      <c r="K13" s="40"/>
      <c r="L13" s="15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7" t="s">
        <v>22</v>
      </c>
      <c r="E14" s="40"/>
      <c r="F14" s="135" t="s">
        <v>23</v>
      </c>
      <c r="G14" s="40"/>
      <c r="H14" s="40"/>
      <c r="I14" s="152" t="s">
        <v>24</v>
      </c>
      <c r="J14" s="153" t="str">
        <f>'Rekapitulace stavby'!AN8</f>
        <v>18. 2. 2019</v>
      </c>
      <c r="K14" s="40"/>
      <c r="L14" s="15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9"/>
      <c r="J15" s="40"/>
      <c r="K15" s="40"/>
      <c r="L15" s="15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30</v>
      </c>
      <c r="E16" s="40"/>
      <c r="F16" s="40"/>
      <c r="G16" s="40"/>
      <c r="H16" s="40"/>
      <c r="I16" s="152" t="s">
        <v>31</v>
      </c>
      <c r="J16" s="135" t="s">
        <v>32</v>
      </c>
      <c r="K16" s="40"/>
      <c r="L16" s="1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2" t="s">
        <v>34</v>
      </c>
      <c r="J17" s="135" t="s">
        <v>35</v>
      </c>
      <c r="K17" s="40"/>
      <c r="L17" s="15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9"/>
      <c r="J18" s="40"/>
      <c r="K18" s="40"/>
      <c r="L18" s="15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7" t="s">
        <v>36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15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2" t="s">
        <v>34</v>
      </c>
      <c r="J20" s="34" t="str">
        <f>'Rekapitulace stavby'!AN14</f>
        <v>Vyplň údaj</v>
      </c>
      <c r="K20" s="40"/>
      <c r="L20" s="15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9"/>
      <c r="J21" s="40"/>
      <c r="K21" s="40"/>
      <c r="L21" s="15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7" t="s">
        <v>38</v>
      </c>
      <c r="E22" s="40"/>
      <c r="F22" s="40"/>
      <c r="G22" s="40"/>
      <c r="H22" s="40"/>
      <c r="I22" s="152" t="s">
        <v>31</v>
      </c>
      <c r="J22" s="135" t="str">
        <f>IF('Rekapitulace stavby'!AN16="","",'Rekapitulace stavby'!AN16)</f>
        <v/>
      </c>
      <c r="K22" s="40"/>
      <c r="L22" s="15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2" t="s">
        <v>34</v>
      </c>
      <c r="J23" s="135" t="str">
        <f>IF('Rekapitulace stavby'!AN17="","",'Rekapitulace stavby'!AN17)</f>
        <v/>
      </c>
      <c r="K23" s="40"/>
      <c r="L23" s="15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9"/>
      <c r="J24" s="40"/>
      <c r="K24" s="40"/>
      <c r="L24" s="15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7" t="s">
        <v>41</v>
      </c>
      <c r="E25" s="40"/>
      <c r="F25" s="40"/>
      <c r="G25" s="40"/>
      <c r="H25" s="40"/>
      <c r="I25" s="152" t="s">
        <v>31</v>
      </c>
      <c r="J25" s="135" t="s">
        <v>35</v>
      </c>
      <c r="K25" s="40"/>
      <c r="L25" s="15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42</v>
      </c>
      <c r="F26" s="40"/>
      <c r="G26" s="40"/>
      <c r="H26" s="40"/>
      <c r="I26" s="152" t="s">
        <v>34</v>
      </c>
      <c r="J26" s="135" t="s">
        <v>35</v>
      </c>
      <c r="K26" s="40"/>
      <c r="L26" s="15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9"/>
      <c r="J27" s="40"/>
      <c r="K27" s="40"/>
      <c r="L27" s="15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7" t="s">
        <v>43</v>
      </c>
      <c r="E28" s="40"/>
      <c r="F28" s="40"/>
      <c r="G28" s="40"/>
      <c r="H28" s="40"/>
      <c r="I28" s="149"/>
      <c r="J28" s="40"/>
      <c r="K28" s="40"/>
      <c r="L28" s="15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51" customHeight="1">
      <c r="A29" s="154"/>
      <c r="B29" s="155"/>
      <c r="C29" s="154"/>
      <c r="D29" s="154"/>
      <c r="E29" s="156" t="s">
        <v>44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9"/>
      <c r="J30" s="40"/>
      <c r="K30" s="40"/>
      <c r="L30" s="15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9"/>
      <c r="E31" s="159"/>
      <c r="F31" s="159"/>
      <c r="G31" s="159"/>
      <c r="H31" s="159"/>
      <c r="I31" s="160"/>
      <c r="J31" s="159"/>
      <c r="K31" s="159"/>
      <c r="L31" s="15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45</v>
      </c>
      <c r="E32" s="40"/>
      <c r="F32" s="40"/>
      <c r="G32" s="40"/>
      <c r="H32" s="40"/>
      <c r="I32" s="149"/>
      <c r="J32" s="162">
        <f>ROUND(J88, 2)</f>
        <v>0</v>
      </c>
      <c r="K32" s="40"/>
      <c r="L32" s="15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9"/>
      <c r="E33" s="159"/>
      <c r="F33" s="159"/>
      <c r="G33" s="159"/>
      <c r="H33" s="159"/>
      <c r="I33" s="160"/>
      <c r="J33" s="159"/>
      <c r="K33" s="159"/>
      <c r="L33" s="15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47</v>
      </c>
      <c r="G34" s="40"/>
      <c r="H34" s="40"/>
      <c r="I34" s="164" t="s">
        <v>46</v>
      </c>
      <c r="J34" s="163" t="s">
        <v>48</v>
      </c>
      <c r="K34" s="40"/>
      <c r="L34" s="15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47" t="s">
        <v>50</v>
      </c>
      <c r="F35" s="166">
        <f>ROUND((SUM(BE88:BE157)),  2)</f>
        <v>0</v>
      </c>
      <c r="G35" s="40"/>
      <c r="H35" s="40"/>
      <c r="I35" s="167">
        <v>0.20999999999999999</v>
      </c>
      <c r="J35" s="166">
        <f>ROUND(((SUM(BE88:BE157))*I35),  2)</f>
        <v>0</v>
      </c>
      <c r="K35" s="40"/>
      <c r="L35" s="15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7" t="s">
        <v>51</v>
      </c>
      <c r="F36" s="166">
        <f>ROUND((SUM(BF88:BF157)),  2)</f>
        <v>0</v>
      </c>
      <c r="G36" s="40"/>
      <c r="H36" s="40"/>
      <c r="I36" s="167">
        <v>0.14999999999999999</v>
      </c>
      <c r="J36" s="166">
        <f>ROUND(((SUM(BF88:BF157))*I36),  2)</f>
        <v>0</v>
      </c>
      <c r="K36" s="40"/>
      <c r="L36" s="15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49</v>
      </c>
      <c r="E37" s="147" t="s">
        <v>52</v>
      </c>
      <c r="F37" s="166">
        <f>ROUND((SUM(BG88:BG157)),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15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53</v>
      </c>
      <c r="F38" s="166">
        <f>ROUND((SUM(BH88:BH157)),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15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54</v>
      </c>
      <c r="F39" s="166">
        <f>ROUND((SUM(BI88:BI157)),  2)</f>
        <v>0</v>
      </c>
      <c r="G39" s="40"/>
      <c r="H39" s="40"/>
      <c r="I39" s="167">
        <v>0</v>
      </c>
      <c r="J39" s="166">
        <f>0</f>
        <v>0</v>
      </c>
      <c r="K39" s="40"/>
      <c r="L39" s="15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9"/>
      <c r="J40" s="40"/>
      <c r="K40" s="40"/>
      <c r="L40" s="15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3"/>
      <c r="J41" s="174">
        <f>SUM(J32:J39)</f>
        <v>0</v>
      </c>
      <c r="K41" s="175"/>
      <c r="L41" s="15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6"/>
      <c r="C42" s="177"/>
      <c r="D42" s="177"/>
      <c r="E42" s="177"/>
      <c r="F42" s="177"/>
      <c r="G42" s="177"/>
      <c r="H42" s="177"/>
      <c r="I42" s="178"/>
      <c r="J42" s="177"/>
      <c r="K42" s="177"/>
      <c r="L42" s="15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9"/>
      <c r="C46" s="180"/>
      <c r="D46" s="180"/>
      <c r="E46" s="180"/>
      <c r="F46" s="180"/>
      <c r="G46" s="180"/>
      <c r="H46" s="180"/>
      <c r="I46" s="181"/>
      <c r="J46" s="180"/>
      <c r="K46" s="180"/>
      <c r="L46" s="15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149"/>
      <c r="J47" s="42"/>
      <c r="K47" s="42"/>
      <c r="L47" s="15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9"/>
      <c r="J48" s="42"/>
      <c r="K48" s="42"/>
      <c r="L48" s="15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9"/>
      <c r="J49" s="42"/>
      <c r="K49" s="42"/>
      <c r="L49" s="15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2" t="str">
        <f>E7</f>
        <v>Oprava trati v úseku Teplice, zámecká zahrada - Úpořiny</v>
      </c>
      <c r="F50" s="33"/>
      <c r="G50" s="33"/>
      <c r="H50" s="33"/>
      <c r="I50" s="149"/>
      <c r="J50" s="42"/>
      <c r="K50" s="42"/>
      <c r="L50" s="15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141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2" t="s">
        <v>132</v>
      </c>
      <c r="F52" s="42"/>
      <c r="G52" s="42"/>
      <c r="H52" s="42"/>
      <c r="I52" s="149"/>
      <c r="J52" s="42"/>
      <c r="K52" s="42"/>
      <c r="L52" s="15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133</v>
      </c>
      <c r="D53" s="42"/>
      <c r="E53" s="42"/>
      <c r="F53" s="42"/>
      <c r="G53" s="42"/>
      <c r="H53" s="42"/>
      <c r="I53" s="149"/>
      <c r="J53" s="42"/>
      <c r="K53" s="42"/>
      <c r="L53" s="15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Č2 - nástupiště Bystřany</v>
      </c>
      <c r="F54" s="42"/>
      <c r="G54" s="42"/>
      <c r="H54" s="42"/>
      <c r="I54" s="149"/>
      <c r="J54" s="42"/>
      <c r="K54" s="42"/>
      <c r="L54" s="15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9"/>
      <c r="J55" s="42"/>
      <c r="K55" s="42"/>
      <c r="L55" s="15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TK Řetenice - Úpořiny</v>
      </c>
      <c r="G56" s="42"/>
      <c r="H56" s="42"/>
      <c r="I56" s="152" t="s">
        <v>24</v>
      </c>
      <c r="J56" s="74" t="str">
        <f>IF(J14="","",J14)</f>
        <v>18. 2. 2019</v>
      </c>
      <c r="K56" s="42"/>
      <c r="L56" s="15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9"/>
      <c r="J57" s="42"/>
      <c r="K57" s="42"/>
      <c r="L57" s="15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SŽDC s.o. OŘ UNL, ST Most</v>
      </c>
      <c r="G58" s="42"/>
      <c r="H58" s="42"/>
      <c r="I58" s="152" t="s">
        <v>38</v>
      </c>
      <c r="J58" s="38" t="str">
        <f>E23</f>
        <v xml:space="preserve"> </v>
      </c>
      <c r="K58" s="42"/>
      <c r="L58" s="15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2" t="s">
        <v>41</v>
      </c>
      <c r="J59" s="38" t="str">
        <f>E26</f>
        <v>Ing. Střítezský Petr</v>
      </c>
      <c r="K59" s="42"/>
      <c r="L59" s="15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9"/>
      <c r="J60" s="42"/>
      <c r="K60" s="42"/>
      <c r="L60" s="15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3" t="s">
        <v>136</v>
      </c>
      <c r="D61" s="184"/>
      <c r="E61" s="184"/>
      <c r="F61" s="184"/>
      <c r="G61" s="184"/>
      <c r="H61" s="184"/>
      <c r="I61" s="185"/>
      <c r="J61" s="186" t="s">
        <v>137</v>
      </c>
      <c r="K61" s="184"/>
      <c r="L61" s="15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9"/>
      <c r="J62" s="42"/>
      <c r="K62" s="42"/>
      <c r="L62" s="15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7" t="s">
        <v>77</v>
      </c>
      <c r="D63" s="42"/>
      <c r="E63" s="42"/>
      <c r="F63" s="42"/>
      <c r="G63" s="42"/>
      <c r="H63" s="42"/>
      <c r="I63" s="149"/>
      <c r="J63" s="104">
        <f>J88</f>
        <v>0</v>
      </c>
      <c r="K63" s="42"/>
      <c r="L63" s="15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88"/>
      <c r="C64" s="189"/>
      <c r="D64" s="190" t="s">
        <v>139</v>
      </c>
      <c r="E64" s="191"/>
      <c r="F64" s="191"/>
      <c r="G64" s="191"/>
      <c r="H64" s="191"/>
      <c r="I64" s="192"/>
      <c r="J64" s="193">
        <f>J89</f>
        <v>0</v>
      </c>
      <c r="K64" s="189"/>
      <c r="L64" s="19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5"/>
      <c r="C65" s="127"/>
      <c r="D65" s="196" t="s">
        <v>140</v>
      </c>
      <c r="E65" s="197"/>
      <c r="F65" s="197"/>
      <c r="G65" s="197"/>
      <c r="H65" s="197"/>
      <c r="I65" s="198"/>
      <c r="J65" s="199">
        <f>J90</f>
        <v>0</v>
      </c>
      <c r="K65" s="127"/>
      <c r="L65" s="20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88"/>
      <c r="C66" s="189"/>
      <c r="D66" s="190" t="s">
        <v>141</v>
      </c>
      <c r="E66" s="191"/>
      <c r="F66" s="191"/>
      <c r="G66" s="191"/>
      <c r="H66" s="191"/>
      <c r="I66" s="192"/>
      <c r="J66" s="193">
        <f>J145</f>
        <v>0</v>
      </c>
      <c r="K66" s="189"/>
      <c r="L66" s="19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49"/>
      <c r="J67" s="42"/>
      <c r="K67" s="42"/>
      <c r="L67" s="15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78"/>
      <c r="J68" s="62"/>
      <c r="K68" s="62"/>
      <c r="L68" s="15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81"/>
      <c r="J72" s="64"/>
      <c r="K72" s="64"/>
      <c r="L72" s="15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142</v>
      </c>
      <c r="D73" s="42"/>
      <c r="E73" s="42"/>
      <c r="F73" s="42"/>
      <c r="G73" s="42"/>
      <c r="H73" s="42"/>
      <c r="I73" s="149"/>
      <c r="J73" s="42"/>
      <c r="K73" s="42"/>
      <c r="L73" s="15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49"/>
      <c r="J74" s="42"/>
      <c r="K74" s="42"/>
      <c r="L74" s="15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49"/>
      <c r="J75" s="42"/>
      <c r="K75" s="42"/>
      <c r="L75" s="15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2" t="str">
        <f>E7</f>
        <v>Oprava trati v úseku Teplice, zámecká zahrada - Úpořiny</v>
      </c>
      <c r="F76" s="33"/>
      <c r="G76" s="33"/>
      <c r="H76" s="33"/>
      <c r="I76" s="149"/>
      <c r="J76" s="42"/>
      <c r="K76" s="42"/>
      <c r="L76" s="15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131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2" t="s">
        <v>132</v>
      </c>
      <c r="F78" s="42"/>
      <c r="G78" s="42"/>
      <c r="H78" s="42"/>
      <c r="I78" s="149"/>
      <c r="J78" s="42"/>
      <c r="K78" s="42"/>
      <c r="L78" s="15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133</v>
      </c>
      <c r="D79" s="42"/>
      <c r="E79" s="42"/>
      <c r="F79" s="42"/>
      <c r="G79" s="42"/>
      <c r="H79" s="42"/>
      <c r="I79" s="149"/>
      <c r="J79" s="42"/>
      <c r="K79" s="42"/>
      <c r="L79" s="15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Č2 - nástupiště Bystřany</v>
      </c>
      <c r="F80" s="42"/>
      <c r="G80" s="42"/>
      <c r="H80" s="42"/>
      <c r="I80" s="149"/>
      <c r="J80" s="42"/>
      <c r="K80" s="42"/>
      <c r="L80" s="15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9"/>
      <c r="J81" s="42"/>
      <c r="K81" s="42"/>
      <c r="L81" s="15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TK Řetenice - Úpořiny</v>
      </c>
      <c r="G82" s="42"/>
      <c r="H82" s="42"/>
      <c r="I82" s="152" t="s">
        <v>24</v>
      </c>
      <c r="J82" s="74" t="str">
        <f>IF(J14="","",J14)</f>
        <v>18. 2. 2019</v>
      </c>
      <c r="K82" s="42"/>
      <c r="L82" s="15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9"/>
      <c r="J83" s="42"/>
      <c r="K83" s="42"/>
      <c r="L83" s="15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SŽDC s.o. OŘ UNL, ST Most</v>
      </c>
      <c r="G84" s="42"/>
      <c r="H84" s="42"/>
      <c r="I84" s="152" t="s">
        <v>38</v>
      </c>
      <c r="J84" s="38" t="str">
        <f>E23</f>
        <v xml:space="preserve"> </v>
      </c>
      <c r="K84" s="42"/>
      <c r="L84" s="15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2" t="s">
        <v>41</v>
      </c>
      <c r="J85" s="38" t="str">
        <f>E26</f>
        <v>Ing. Střítezský Petr</v>
      </c>
      <c r="K85" s="42"/>
      <c r="L85" s="15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49"/>
      <c r="J86" s="42"/>
      <c r="K86" s="42"/>
      <c r="L86" s="15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1"/>
      <c r="B87" s="202"/>
      <c r="C87" s="203" t="s">
        <v>143</v>
      </c>
      <c r="D87" s="204" t="s">
        <v>64</v>
      </c>
      <c r="E87" s="204" t="s">
        <v>60</v>
      </c>
      <c r="F87" s="204" t="s">
        <v>61</v>
      </c>
      <c r="G87" s="204" t="s">
        <v>144</v>
      </c>
      <c r="H87" s="204" t="s">
        <v>145</v>
      </c>
      <c r="I87" s="205" t="s">
        <v>146</v>
      </c>
      <c r="J87" s="204" t="s">
        <v>137</v>
      </c>
      <c r="K87" s="206" t="s">
        <v>147</v>
      </c>
      <c r="L87" s="207"/>
      <c r="M87" s="94" t="s">
        <v>35</v>
      </c>
      <c r="N87" s="95" t="s">
        <v>49</v>
      </c>
      <c r="O87" s="95" t="s">
        <v>148</v>
      </c>
      <c r="P87" s="95" t="s">
        <v>149</v>
      </c>
      <c r="Q87" s="95" t="s">
        <v>150</v>
      </c>
      <c r="R87" s="95" t="s">
        <v>151</v>
      </c>
      <c r="S87" s="95" t="s">
        <v>152</v>
      </c>
      <c r="T87" s="96" t="s">
        <v>153</v>
      </c>
      <c r="U87" s="201"/>
      <c r="V87" s="201"/>
      <c r="W87" s="201"/>
      <c r="X87" s="201"/>
      <c r="Y87" s="201"/>
      <c r="Z87" s="201"/>
      <c r="AA87" s="201"/>
      <c r="AB87" s="201"/>
      <c r="AC87" s="201"/>
      <c r="AD87" s="201"/>
      <c r="AE87" s="201"/>
    </row>
    <row r="88" s="2" customFormat="1" ht="22.8" customHeight="1">
      <c r="A88" s="40"/>
      <c r="B88" s="41"/>
      <c r="C88" s="101" t="s">
        <v>154</v>
      </c>
      <c r="D88" s="42"/>
      <c r="E88" s="42"/>
      <c r="F88" s="42"/>
      <c r="G88" s="42"/>
      <c r="H88" s="42"/>
      <c r="I88" s="149"/>
      <c r="J88" s="208">
        <f>BK88</f>
        <v>0</v>
      </c>
      <c r="K88" s="42"/>
      <c r="L88" s="46"/>
      <c r="M88" s="97"/>
      <c r="N88" s="209"/>
      <c r="O88" s="98"/>
      <c r="P88" s="210">
        <f>P89+P145</f>
        <v>0</v>
      </c>
      <c r="Q88" s="98"/>
      <c r="R88" s="210">
        <f>R89+R145</f>
        <v>65.36054</v>
      </c>
      <c r="S88" s="98"/>
      <c r="T88" s="211">
        <f>T89+T145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78</v>
      </c>
      <c r="AU88" s="18" t="s">
        <v>138</v>
      </c>
      <c r="BK88" s="212">
        <f>BK89+BK145</f>
        <v>0</v>
      </c>
    </row>
    <row r="89" s="12" customFormat="1" ht="25.92" customHeight="1">
      <c r="A89" s="12"/>
      <c r="B89" s="213"/>
      <c r="C89" s="214"/>
      <c r="D89" s="215" t="s">
        <v>78</v>
      </c>
      <c r="E89" s="216" t="s">
        <v>155</v>
      </c>
      <c r="F89" s="216" t="s">
        <v>156</v>
      </c>
      <c r="G89" s="214"/>
      <c r="H89" s="214"/>
      <c r="I89" s="217"/>
      <c r="J89" s="218">
        <f>BK89</f>
        <v>0</v>
      </c>
      <c r="K89" s="214"/>
      <c r="L89" s="219"/>
      <c r="M89" s="220"/>
      <c r="N89" s="221"/>
      <c r="O89" s="221"/>
      <c r="P89" s="222">
        <f>P90</f>
        <v>0</v>
      </c>
      <c r="Q89" s="221"/>
      <c r="R89" s="222">
        <f>R90</f>
        <v>65.36054</v>
      </c>
      <c r="S89" s="221"/>
      <c r="T89" s="22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4" t="s">
        <v>86</v>
      </c>
      <c r="AT89" s="225" t="s">
        <v>78</v>
      </c>
      <c r="AU89" s="225" t="s">
        <v>79</v>
      </c>
      <c r="AY89" s="224" t="s">
        <v>157</v>
      </c>
      <c r="BK89" s="226">
        <f>BK90</f>
        <v>0</v>
      </c>
    </row>
    <row r="90" s="12" customFormat="1" ht="22.8" customHeight="1">
      <c r="A90" s="12"/>
      <c r="B90" s="213"/>
      <c r="C90" s="214"/>
      <c r="D90" s="215" t="s">
        <v>78</v>
      </c>
      <c r="E90" s="227" t="s">
        <v>158</v>
      </c>
      <c r="F90" s="227" t="s">
        <v>159</v>
      </c>
      <c r="G90" s="214"/>
      <c r="H90" s="214"/>
      <c r="I90" s="217"/>
      <c r="J90" s="228">
        <f>BK90</f>
        <v>0</v>
      </c>
      <c r="K90" s="214"/>
      <c r="L90" s="219"/>
      <c r="M90" s="220"/>
      <c r="N90" s="221"/>
      <c r="O90" s="221"/>
      <c r="P90" s="222">
        <f>SUM(P91:P144)</f>
        <v>0</v>
      </c>
      <c r="Q90" s="221"/>
      <c r="R90" s="222">
        <f>SUM(R91:R144)</f>
        <v>65.36054</v>
      </c>
      <c r="S90" s="221"/>
      <c r="T90" s="223">
        <f>SUM(T91:T144)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4" t="s">
        <v>86</v>
      </c>
      <c r="AT90" s="225" t="s">
        <v>78</v>
      </c>
      <c r="AU90" s="225" t="s">
        <v>86</v>
      </c>
      <c r="AY90" s="224" t="s">
        <v>157</v>
      </c>
      <c r="BK90" s="226">
        <f>SUM(BK91:BK144)</f>
        <v>0</v>
      </c>
    </row>
    <row r="91" s="2" customFormat="1" ht="36" customHeight="1">
      <c r="A91" s="40"/>
      <c r="B91" s="41"/>
      <c r="C91" s="229" t="s">
        <v>86</v>
      </c>
      <c r="D91" s="229" t="s">
        <v>160</v>
      </c>
      <c r="E91" s="230" t="s">
        <v>438</v>
      </c>
      <c r="F91" s="231" t="s">
        <v>439</v>
      </c>
      <c r="G91" s="232" t="s">
        <v>189</v>
      </c>
      <c r="H91" s="233">
        <v>2</v>
      </c>
      <c r="I91" s="234"/>
      <c r="J91" s="235">
        <f>ROUND(I91*H91,2)</f>
        <v>0</v>
      </c>
      <c r="K91" s="231" t="s">
        <v>164</v>
      </c>
      <c r="L91" s="46"/>
      <c r="M91" s="236" t="s">
        <v>35</v>
      </c>
      <c r="N91" s="237" t="s">
        <v>52</v>
      </c>
      <c r="O91" s="86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165</v>
      </c>
      <c r="AT91" s="240" t="s">
        <v>160</v>
      </c>
      <c r="AU91" s="240" t="s">
        <v>88</v>
      </c>
      <c r="AY91" s="18" t="s">
        <v>157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165</v>
      </c>
      <c r="BK91" s="241">
        <f>ROUND(I91*H91,2)</f>
        <v>0</v>
      </c>
      <c r="BL91" s="18" t="s">
        <v>165</v>
      </c>
      <c r="BM91" s="240" t="s">
        <v>440</v>
      </c>
    </row>
    <row r="92" s="2" customFormat="1">
      <c r="A92" s="40"/>
      <c r="B92" s="41"/>
      <c r="C92" s="42"/>
      <c r="D92" s="242" t="s">
        <v>167</v>
      </c>
      <c r="E92" s="42"/>
      <c r="F92" s="243" t="s">
        <v>441</v>
      </c>
      <c r="G92" s="42"/>
      <c r="H92" s="42"/>
      <c r="I92" s="149"/>
      <c r="J92" s="42"/>
      <c r="K92" s="42"/>
      <c r="L92" s="46"/>
      <c r="M92" s="244"/>
      <c r="N92" s="24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167</v>
      </c>
      <c r="AU92" s="18" t="s">
        <v>88</v>
      </c>
    </row>
    <row r="93" s="2" customFormat="1" ht="24" customHeight="1">
      <c r="A93" s="40"/>
      <c r="B93" s="41"/>
      <c r="C93" s="229" t="s">
        <v>88</v>
      </c>
      <c r="D93" s="229" t="s">
        <v>160</v>
      </c>
      <c r="E93" s="230" t="s">
        <v>442</v>
      </c>
      <c r="F93" s="231" t="s">
        <v>443</v>
      </c>
      <c r="G93" s="232" t="s">
        <v>313</v>
      </c>
      <c r="H93" s="233">
        <v>43</v>
      </c>
      <c r="I93" s="234"/>
      <c r="J93" s="235">
        <f>ROUND(I93*H93,2)</f>
        <v>0</v>
      </c>
      <c r="K93" s="231" t="s">
        <v>164</v>
      </c>
      <c r="L93" s="46"/>
      <c r="M93" s="236" t="s">
        <v>35</v>
      </c>
      <c r="N93" s="237" t="s">
        <v>52</v>
      </c>
      <c r="O93" s="86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9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0" t="s">
        <v>165</v>
      </c>
      <c r="AT93" s="240" t="s">
        <v>160</v>
      </c>
      <c r="AU93" s="240" t="s">
        <v>88</v>
      </c>
      <c r="AY93" s="18" t="s">
        <v>157</v>
      </c>
      <c r="BE93" s="241">
        <f>IF(N93="základní",J93,0)</f>
        <v>0</v>
      </c>
      <c r="BF93" s="241">
        <f>IF(N93="snížená",J93,0)</f>
        <v>0</v>
      </c>
      <c r="BG93" s="241">
        <f>IF(N93="zákl. přenesená",J93,0)</f>
        <v>0</v>
      </c>
      <c r="BH93" s="241">
        <f>IF(N93="sníž. přenesená",J93,0)</f>
        <v>0</v>
      </c>
      <c r="BI93" s="241">
        <f>IF(N93="nulová",J93,0)</f>
        <v>0</v>
      </c>
      <c r="BJ93" s="18" t="s">
        <v>165</v>
      </c>
      <c r="BK93" s="241">
        <f>ROUND(I93*H93,2)</f>
        <v>0</v>
      </c>
      <c r="BL93" s="18" t="s">
        <v>165</v>
      </c>
      <c r="BM93" s="240" t="s">
        <v>444</v>
      </c>
    </row>
    <row r="94" s="2" customFormat="1">
      <c r="A94" s="40"/>
      <c r="B94" s="41"/>
      <c r="C94" s="42"/>
      <c r="D94" s="242" t="s">
        <v>167</v>
      </c>
      <c r="E94" s="42"/>
      <c r="F94" s="243" t="s">
        <v>445</v>
      </c>
      <c r="G94" s="42"/>
      <c r="H94" s="42"/>
      <c r="I94" s="149"/>
      <c r="J94" s="42"/>
      <c r="K94" s="42"/>
      <c r="L94" s="46"/>
      <c r="M94" s="244"/>
      <c r="N94" s="24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167</v>
      </c>
      <c r="AU94" s="18" t="s">
        <v>88</v>
      </c>
    </row>
    <row r="95" s="14" customFormat="1">
      <c r="A95" s="14"/>
      <c r="B95" s="256"/>
      <c r="C95" s="257"/>
      <c r="D95" s="242" t="s">
        <v>169</v>
      </c>
      <c r="E95" s="258" t="s">
        <v>35</v>
      </c>
      <c r="F95" s="259" t="s">
        <v>446</v>
      </c>
      <c r="G95" s="257"/>
      <c r="H95" s="260">
        <v>35</v>
      </c>
      <c r="I95" s="261"/>
      <c r="J95" s="257"/>
      <c r="K95" s="257"/>
      <c r="L95" s="262"/>
      <c r="M95" s="263"/>
      <c r="N95" s="264"/>
      <c r="O95" s="264"/>
      <c r="P95" s="264"/>
      <c r="Q95" s="264"/>
      <c r="R95" s="264"/>
      <c r="S95" s="264"/>
      <c r="T95" s="26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6" t="s">
        <v>169</v>
      </c>
      <c r="AU95" s="266" t="s">
        <v>88</v>
      </c>
      <c r="AV95" s="14" t="s">
        <v>88</v>
      </c>
      <c r="AW95" s="14" t="s">
        <v>40</v>
      </c>
      <c r="AX95" s="14" t="s">
        <v>79</v>
      </c>
      <c r="AY95" s="266" t="s">
        <v>157</v>
      </c>
    </row>
    <row r="96" s="14" customFormat="1">
      <c r="A96" s="14"/>
      <c r="B96" s="256"/>
      <c r="C96" s="257"/>
      <c r="D96" s="242" t="s">
        <v>169</v>
      </c>
      <c r="E96" s="258" t="s">
        <v>35</v>
      </c>
      <c r="F96" s="259" t="s">
        <v>214</v>
      </c>
      <c r="G96" s="257"/>
      <c r="H96" s="260">
        <v>8</v>
      </c>
      <c r="I96" s="261"/>
      <c r="J96" s="257"/>
      <c r="K96" s="257"/>
      <c r="L96" s="262"/>
      <c r="M96" s="263"/>
      <c r="N96" s="264"/>
      <c r="O96" s="264"/>
      <c r="P96" s="264"/>
      <c r="Q96" s="264"/>
      <c r="R96" s="264"/>
      <c r="S96" s="264"/>
      <c r="T96" s="26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6" t="s">
        <v>169</v>
      </c>
      <c r="AU96" s="266" t="s">
        <v>88</v>
      </c>
      <c r="AV96" s="14" t="s">
        <v>88</v>
      </c>
      <c r="AW96" s="14" t="s">
        <v>40</v>
      </c>
      <c r="AX96" s="14" t="s">
        <v>79</v>
      </c>
      <c r="AY96" s="266" t="s">
        <v>157</v>
      </c>
    </row>
    <row r="97" s="15" customFormat="1">
      <c r="A97" s="15"/>
      <c r="B97" s="267"/>
      <c r="C97" s="268"/>
      <c r="D97" s="242" t="s">
        <v>169</v>
      </c>
      <c r="E97" s="269" t="s">
        <v>35</v>
      </c>
      <c r="F97" s="270" t="s">
        <v>180</v>
      </c>
      <c r="G97" s="268"/>
      <c r="H97" s="271">
        <v>43</v>
      </c>
      <c r="I97" s="272"/>
      <c r="J97" s="268"/>
      <c r="K97" s="268"/>
      <c r="L97" s="273"/>
      <c r="M97" s="274"/>
      <c r="N97" s="275"/>
      <c r="O97" s="275"/>
      <c r="P97" s="275"/>
      <c r="Q97" s="275"/>
      <c r="R97" s="275"/>
      <c r="S97" s="275"/>
      <c r="T97" s="27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77" t="s">
        <v>169</v>
      </c>
      <c r="AU97" s="277" t="s">
        <v>88</v>
      </c>
      <c r="AV97" s="15" t="s">
        <v>165</v>
      </c>
      <c r="AW97" s="15" t="s">
        <v>40</v>
      </c>
      <c r="AX97" s="15" t="s">
        <v>86</v>
      </c>
      <c r="AY97" s="277" t="s">
        <v>157</v>
      </c>
    </row>
    <row r="98" s="2" customFormat="1" ht="24" customHeight="1">
      <c r="A98" s="40"/>
      <c r="B98" s="41"/>
      <c r="C98" s="229" t="s">
        <v>117</v>
      </c>
      <c r="D98" s="229" t="s">
        <v>160</v>
      </c>
      <c r="E98" s="230" t="s">
        <v>447</v>
      </c>
      <c r="F98" s="231" t="s">
        <v>448</v>
      </c>
      <c r="G98" s="232" t="s">
        <v>208</v>
      </c>
      <c r="H98" s="233">
        <v>61.399999999999999</v>
      </c>
      <c r="I98" s="234"/>
      <c r="J98" s="235">
        <f>ROUND(I98*H98,2)</f>
        <v>0</v>
      </c>
      <c r="K98" s="231" t="s">
        <v>164</v>
      </c>
      <c r="L98" s="46"/>
      <c r="M98" s="236" t="s">
        <v>35</v>
      </c>
      <c r="N98" s="237" t="s">
        <v>52</v>
      </c>
      <c r="O98" s="86"/>
      <c r="P98" s="238">
        <f>O98*H98</f>
        <v>0</v>
      </c>
      <c r="Q98" s="238">
        <v>0</v>
      </c>
      <c r="R98" s="238">
        <f>Q98*H98</f>
        <v>0</v>
      </c>
      <c r="S98" s="238">
        <v>0</v>
      </c>
      <c r="T98" s="239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0" t="s">
        <v>165</v>
      </c>
      <c r="AT98" s="240" t="s">
        <v>160</v>
      </c>
      <c r="AU98" s="240" t="s">
        <v>88</v>
      </c>
      <c r="AY98" s="18" t="s">
        <v>157</v>
      </c>
      <c r="BE98" s="241">
        <f>IF(N98="základní",J98,0)</f>
        <v>0</v>
      </c>
      <c r="BF98" s="241">
        <f>IF(N98="snížená",J98,0)</f>
        <v>0</v>
      </c>
      <c r="BG98" s="241">
        <f>IF(N98="zákl. přenesená",J98,0)</f>
        <v>0</v>
      </c>
      <c r="BH98" s="241">
        <f>IF(N98="sníž. přenesená",J98,0)</f>
        <v>0</v>
      </c>
      <c r="BI98" s="241">
        <f>IF(N98="nulová",J98,0)</f>
        <v>0</v>
      </c>
      <c r="BJ98" s="18" t="s">
        <v>165</v>
      </c>
      <c r="BK98" s="241">
        <f>ROUND(I98*H98,2)</f>
        <v>0</v>
      </c>
      <c r="BL98" s="18" t="s">
        <v>165</v>
      </c>
      <c r="BM98" s="240" t="s">
        <v>449</v>
      </c>
    </row>
    <row r="99" s="2" customFormat="1">
      <c r="A99" s="40"/>
      <c r="B99" s="41"/>
      <c r="C99" s="42"/>
      <c r="D99" s="242" t="s">
        <v>167</v>
      </c>
      <c r="E99" s="42"/>
      <c r="F99" s="243" t="s">
        <v>445</v>
      </c>
      <c r="G99" s="42"/>
      <c r="H99" s="42"/>
      <c r="I99" s="149"/>
      <c r="J99" s="42"/>
      <c r="K99" s="42"/>
      <c r="L99" s="46"/>
      <c r="M99" s="244"/>
      <c r="N99" s="24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8" t="s">
        <v>167</v>
      </c>
      <c r="AU99" s="18" t="s">
        <v>88</v>
      </c>
    </row>
    <row r="100" s="14" customFormat="1">
      <c r="A100" s="14"/>
      <c r="B100" s="256"/>
      <c r="C100" s="257"/>
      <c r="D100" s="242" t="s">
        <v>169</v>
      </c>
      <c r="E100" s="258" t="s">
        <v>35</v>
      </c>
      <c r="F100" s="259" t="s">
        <v>450</v>
      </c>
      <c r="G100" s="257"/>
      <c r="H100" s="260">
        <v>10</v>
      </c>
      <c r="I100" s="261"/>
      <c r="J100" s="257"/>
      <c r="K100" s="257"/>
      <c r="L100" s="262"/>
      <c r="M100" s="263"/>
      <c r="N100" s="264"/>
      <c r="O100" s="264"/>
      <c r="P100" s="264"/>
      <c r="Q100" s="264"/>
      <c r="R100" s="264"/>
      <c r="S100" s="264"/>
      <c r="T100" s="26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6" t="s">
        <v>169</v>
      </c>
      <c r="AU100" s="266" t="s">
        <v>88</v>
      </c>
      <c r="AV100" s="14" t="s">
        <v>88</v>
      </c>
      <c r="AW100" s="14" t="s">
        <v>40</v>
      </c>
      <c r="AX100" s="14" t="s">
        <v>79</v>
      </c>
      <c r="AY100" s="266" t="s">
        <v>157</v>
      </c>
    </row>
    <row r="101" s="14" customFormat="1">
      <c r="A101" s="14"/>
      <c r="B101" s="256"/>
      <c r="C101" s="257"/>
      <c r="D101" s="242" t="s">
        <v>169</v>
      </c>
      <c r="E101" s="258" t="s">
        <v>35</v>
      </c>
      <c r="F101" s="259" t="s">
        <v>451</v>
      </c>
      <c r="G101" s="257"/>
      <c r="H101" s="260">
        <v>51.399999999999999</v>
      </c>
      <c r="I101" s="261"/>
      <c r="J101" s="257"/>
      <c r="K101" s="257"/>
      <c r="L101" s="262"/>
      <c r="M101" s="263"/>
      <c r="N101" s="264"/>
      <c r="O101" s="264"/>
      <c r="P101" s="264"/>
      <c r="Q101" s="264"/>
      <c r="R101" s="264"/>
      <c r="S101" s="264"/>
      <c r="T101" s="26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6" t="s">
        <v>169</v>
      </c>
      <c r="AU101" s="266" t="s">
        <v>88</v>
      </c>
      <c r="AV101" s="14" t="s">
        <v>88</v>
      </c>
      <c r="AW101" s="14" t="s">
        <v>40</v>
      </c>
      <c r="AX101" s="14" t="s">
        <v>79</v>
      </c>
      <c r="AY101" s="266" t="s">
        <v>157</v>
      </c>
    </row>
    <row r="102" s="15" customFormat="1">
      <c r="A102" s="15"/>
      <c r="B102" s="267"/>
      <c r="C102" s="268"/>
      <c r="D102" s="242" t="s">
        <v>169</v>
      </c>
      <c r="E102" s="269" t="s">
        <v>35</v>
      </c>
      <c r="F102" s="270" t="s">
        <v>180</v>
      </c>
      <c r="G102" s="268"/>
      <c r="H102" s="271">
        <v>61.399999999999999</v>
      </c>
      <c r="I102" s="272"/>
      <c r="J102" s="268"/>
      <c r="K102" s="268"/>
      <c r="L102" s="273"/>
      <c r="M102" s="274"/>
      <c r="N102" s="275"/>
      <c r="O102" s="275"/>
      <c r="P102" s="275"/>
      <c r="Q102" s="275"/>
      <c r="R102" s="275"/>
      <c r="S102" s="275"/>
      <c r="T102" s="27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77" t="s">
        <v>169</v>
      </c>
      <c r="AU102" s="277" t="s">
        <v>88</v>
      </c>
      <c r="AV102" s="15" t="s">
        <v>165</v>
      </c>
      <c r="AW102" s="15" t="s">
        <v>40</v>
      </c>
      <c r="AX102" s="15" t="s">
        <v>86</v>
      </c>
      <c r="AY102" s="277" t="s">
        <v>157</v>
      </c>
    </row>
    <row r="103" s="2" customFormat="1" ht="36" customHeight="1">
      <c r="A103" s="40"/>
      <c r="B103" s="41"/>
      <c r="C103" s="229" t="s">
        <v>165</v>
      </c>
      <c r="D103" s="229" t="s">
        <v>160</v>
      </c>
      <c r="E103" s="230" t="s">
        <v>452</v>
      </c>
      <c r="F103" s="231" t="s">
        <v>453</v>
      </c>
      <c r="G103" s="232" t="s">
        <v>208</v>
      </c>
      <c r="H103" s="233">
        <v>50</v>
      </c>
      <c r="I103" s="234"/>
      <c r="J103" s="235">
        <f>ROUND(I103*H103,2)</f>
        <v>0</v>
      </c>
      <c r="K103" s="231" t="s">
        <v>164</v>
      </c>
      <c r="L103" s="46"/>
      <c r="M103" s="236" t="s">
        <v>35</v>
      </c>
      <c r="N103" s="237" t="s">
        <v>52</v>
      </c>
      <c r="O103" s="86"/>
      <c r="P103" s="238">
        <f>O103*H103</f>
        <v>0</v>
      </c>
      <c r="Q103" s="238">
        <v>0</v>
      </c>
      <c r="R103" s="238">
        <f>Q103*H103</f>
        <v>0</v>
      </c>
      <c r="S103" s="238">
        <v>0</v>
      </c>
      <c r="T103" s="239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40" t="s">
        <v>165</v>
      </c>
      <c r="AT103" s="240" t="s">
        <v>160</v>
      </c>
      <c r="AU103" s="240" t="s">
        <v>88</v>
      </c>
      <c r="AY103" s="18" t="s">
        <v>157</v>
      </c>
      <c r="BE103" s="241">
        <f>IF(N103="základní",J103,0)</f>
        <v>0</v>
      </c>
      <c r="BF103" s="241">
        <f>IF(N103="snížená",J103,0)</f>
        <v>0</v>
      </c>
      <c r="BG103" s="241">
        <f>IF(N103="zákl. přenesená",J103,0)</f>
        <v>0</v>
      </c>
      <c r="BH103" s="241">
        <f>IF(N103="sníž. přenesená",J103,0)</f>
        <v>0</v>
      </c>
      <c r="BI103" s="241">
        <f>IF(N103="nulová",J103,0)</f>
        <v>0</v>
      </c>
      <c r="BJ103" s="18" t="s">
        <v>165</v>
      </c>
      <c r="BK103" s="241">
        <f>ROUND(I103*H103,2)</f>
        <v>0</v>
      </c>
      <c r="BL103" s="18" t="s">
        <v>165</v>
      </c>
      <c r="BM103" s="240" t="s">
        <v>454</v>
      </c>
    </row>
    <row r="104" s="2" customFormat="1">
      <c r="A104" s="40"/>
      <c r="B104" s="41"/>
      <c r="C104" s="42"/>
      <c r="D104" s="242" t="s">
        <v>167</v>
      </c>
      <c r="E104" s="42"/>
      <c r="F104" s="243" t="s">
        <v>455</v>
      </c>
      <c r="G104" s="42"/>
      <c r="H104" s="42"/>
      <c r="I104" s="149"/>
      <c r="J104" s="42"/>
      <c r="K104" s="42"/>
      <c r="L104" s="46"/>
      <c r="M104" s="244"/>
      <c r="N104" s="24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8" t="s">
        <v>167</v>
      </c>
      <c r="AU104" s="18" t="s">
        <v>88</v>
      </c>
    </row>
    <row r="105" s="2" customFormat="1" ht="36" customHeight="1">
      <c r="A105" s="40"/>
      <c r="B105" s="41"/>
      <c r="C105" s="229" t="s">
        <v>158</v>
      </c>
      <c r="D105" s="229" t="s">
        <v>160</v>
      </c>
      <c r="E105" s="230" t="s">
        <v>456</v>
      </c>
      <c r="F105" s="231" t="s">
        <v>457</v>
      </c>
      <c r="G105" s="232" t="s">
        <v>208</v>
      </c>
      <c r="H105" s="233">
        <v>58</v>
      </c>
      <c r="I105" s="234"/>
      <c r="J105" s="235">
        <f>ROUND(I105*H105,2)</f>
        <v>0</v>
      </c>
      <c r="K105" s="231" t="s">
        <v>164</v>
      </c>
      <c r="L105" s="46"/>
      <c r="M105" s="236" t="s">
        <v>35</v>
      </c>
      <c r="N105" s="237" t="s">
        <v>52</v>
      </c>
      <c r="O105" s="86"/>
      <c r="P105" s="238">
        <f>O105*H105</f>
        <v>0</v>
      </c>
      <c r="Q105" s="238">
        <v>0</v>
      </c>
      <c r="R105" s="238">
        <f>Q105*H105</f>
        <v>0</v>
      </c>
      <c r="S105" s="238">
        <v>0</v>
      </c>
      <c r="T105" s="239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40" t="s">
        <v>165</v>
      </c>
      <c r="AT105" s="240" t="s">
        <v>160</v>
      </c>
      <c r="AU105" s="240" t="s">
        <v>88</v>
      </c>
      <c r="AY105" s="18" t="s">
        <v>157</v>
      </c>
      <c r="BE105" s="241">
        <f>IF(N105="základní",J105,0)</f>
        <v>0</v>
      </c>
      <c r="BF105" s="241">
        <f>IF(N105="snížená",J105,0)</f>
        <v>0</v>
      </c>
      <c r="BG105" s="241">
        <f>IF(N105="zákl. přenesená",J105,0)</f>
        <v>0</v>
      </c>
      <c r="BH105" s="241">
        <f>IF(N105="sníž. přenesená",J105,0)</f>
        <v>0</v>
      </c>
      <c r="BI105" s="241">
        <f>IF(N105="nulová",J105,0)</f>
        <v>0</v>
      </c>
      <c r="BJ105" s="18" t="s">
        <v>165</v>
      </c>
      <c r="BK105" s="241">
        <f>ROUND(I105*H105,2)</f>
        <v>0</v>
      </c>
      <c r="BL105" s="18" t="s">
        <v>165</v>
      </c>
      <c r="BM105" s="240" t="s">
        <v>458</v>
      </c>
    </row>
    <row r="106" s="2" customFormat="1">
      <c r="A106" s="40"/>
      <c r="B106" s="41"/>
      <c r="C106" s="42"/>
      <c r="D106" s="242" t="s">
        <v>167</v>
      </c>
      <c r="E106" s="42"/>
      <c r="F106" s="243" t="s">
        <v>459</v>
      </c>
      <c r="G106" s="42"/>
      <c r="H106" s="42"/>
      <c r="I106" s="149"/>
      <c r="J106" s="42"/>
      <c r="K106" s="42"/>
      <c r="L106" s="46"/>
      <c r="M106" s="244"/>
      <c r="N106" s="24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167</v>
      </c>
      <c r="AU106" s="18" t="s">
        <v>88</v>
      </c>
    </row>
    <row r="107" s="2" customFormat="1" ht="36" customHeight="1">
      <c r="A107" s="40"/>
      <c r="B107" s="41"/>
      <c r="C107" s="229" t="s">
        <v>219</v>
      </c>
      <c r="D107" s="229" t="s">
        <v>160</v>
      </c>
      <c r="E107" s="230" t="s">
        <v>460</v>
      </c>
      <c r="F107" s="231" t="s">
        <v>461</v>
      </c>
      <c r="G107" s="232" t="s">
        <v>208</v>
      </c>
      <c r="H107" s="233">
        <v>50</v>
      </c>
      <c r="I107" s="234"/>
      <c r="J107" s="235">
        <f>ROUND(I107*H107,2)</f>
        <v>0</v>
      </c>
      <c r="K107" s="231" t="s">
        <v>164</v>
      </c>
      <c r="L107" s="46"/>
      <c r="M107" s="236" t="s">
        <v>35</v>
      </c>
      <c r="N107" s="237" t="s">
        <v>52</v>
      </c>
      <c r="O107" s="86"/>
      <c r="P107" s="238">
        <f>O107*H107</f>
        <v>0</v>
      </c>
      <c r="Q107" s="238">
        <v>0</v>
      </c>
      <c r="R107" s="238">
        <f>Q107*H107</f>
        <v>0</v>
      </c>
      <c r="S107" s="238">
        <v>0</v>
      </c>
      <c r="T107" s="239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0" t="s">
        <v>165</v>
      </c>
      <c r="AT107" s="240" t="s">
        <v>160</v>
      </c>
      <c r="AU107" s="240" t="s">
        <v>88</v>
      </c>
      <c r="AY107" s="18" t="s">
        <v>157</v>
      </c>
      <c r="BE107" s="241">
        <f>IF(N107="základní",J107,0)</f>
        <v>0</v>
      </c>
      <c r="BF107" s="241">
        <f>IF(N107="snížená",J107,0)</f>
        <v>0</v>
      </c>
      <c r="BG107" s="241">
        <f>IF(N107="zákl. přenesená",J107,0)</f>
        <v>0</v>
      </c>
      <c r="BH107" s="241">
        <f>IF(N107="sníž. přenesená",J107,0)</f>
        <v>0</v>
      </c>
      <c r="BI107" s="241">
        <f>IF(N107="nulová",J107,0)</f>
        <v>0</v>
      </c>
      <c r="BJ107" s="18" t="s">
        <v>165</v>
      </c>
      <c r="BK107" s="241">
        <f>ROUND(I107*H107,2)</f>
        <v>0</v>
      </c>
      <c r="BL107" s="18" t="s">
        <v>165</v>
      </c>
      <c r="BM107" s="240" t="s">
        <v>462</v>
      </c>
    </row>
    <row r="108" s="2" customFormat="1">
      <c r="A108" s="40"/>
      <c r="B108" s="41"/>
      <c r="C108" s="42"/>
      <c r="D108" s="242" t="s">
        <v>167</v>
      </c>
      <c r="E108" s="42"/>
      <c r="F108" s="243" t="s">
        <v>463</v>
      </c>
      <c r="G108" s="42"/>
      <c r="H108" s="42"/>
      <c r="I108" s="149"/>
      <c r="J108" s="42"/>
      <c r="K108" s="42"/>
      <c r="L108" s="46"/>
      <c r="M108" s="244"/>
      <c r="N108" s="24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167</v>
      </c>
      <c r="AU108" s="18" t="s">
        <v>88</v>
      </c>
    </row>
    <row r="109" s="13" customFormat="1">
      <c r="A109" s="13"/>
      <c r="B109" s="246"/>
      <c r="C109" s="247"/>
      <c r="D109" s="242" t="s">
        <v>169</v>
      </c>
      <c r="E109" s="248" t="s">
        <v>35</v>
      </c>
      <c r="F109" s="249" t="s">
        <v>464</v>
      </c>
      <c r="G109" s="247"/>
      <c r="H109" s="248" t="s">
        <v>35</v>
      </c>
      <c r="I109" s="250"/>
      <c r="J109" s="247"/>
      <c r="K109" s="247"/>
      <c r="L109" s="251"/>
      <c r="M109" s="252"/>
      <c r="N109" s="253"/>
      <c r="O109" s="253"/>
      <c r="P109" s="253"/>
      <c r="Q109" s="253"/>
      <c r="R109" s="253"/>
      <c r="S109" s="253"/>
      <c r="T109" s="25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55" t="s">
        <v>169</v>
      </c>
      <c r="AU109" s="255" t="s">
        <v>88</v>
      </c>
      <c r="AV109" s="13" t="s">
        <v>86</v>
      </c>
      <c r="AW109" s="13" t="s">
        <v>40</v>
      </c>
      <c r="AX109" s="13" t="s">
        <v>79</v>
      </c>
      <c r="AY109" s="255" t="s">
        <v>157</v>
      </c>
    </row>
    <row r="110" s="13" customFormat="1">
      <c r="A110" s="13"/>
      <c r="B110" s="246"/>
      <c r="C110" s="247"/>
      <c r="D110" s="242" t="s">
        <v>169</v>
      </c>
      <c r="E110" s="248" t="s">
        <v>35</v>
      </c>
      <c r="F110" s="249" t="s">
        <v>465</v>
      </c>
      <c r="G110" s="247"/>
      <c r="H110" s="248" t="s">
        <v>35</v>
      </c>
      <c r="I110" s="250"/>
      <c r="J110" s="247"/>
      <c r="K110" s="247"/>
      <c r="L110" s="251"/>
      <c r="M110" s="252"/>
      <c r="N110" s="253"/>
      <c r="O110" s="253"/>
      <c r="P110" s="253"/>
      <c r="Q110" s="253"/>
      <c r="R110" s="253"/>
      <c r="S110" s="253"/>
      <c r="T110" s="25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5" t="s">
        <v>169</v>
      </c>
      <c r="AU110" s="255" t="s">
        <v>88</v>
      </c>
      <c r="AV110" s="13" t="s">
        <v>86</v>
      </c>
      <c r="AW110" s="13" t="s">
        <v>40</v>
      </c>
      <c r="AX110" s="13" t="s">
        <v>79</v>
      </c>
      <c r="AY110" s="255" t="s">
        <v>157</v>
      </c>
    </row>
    <row r="111" s="13" customFormat="1">
      <c r="A111" s="13"/>
      <c r="B111" s="246"/>
      <c r="C111" s="247"/>
      <c r="D111" s="242" t="s">
        <v>169</v>
      </c>
      <c r="E111" s="248" t="s">
        <v>35</v>
      </c>
      <c r="F111" s="249" t="s">
        <v>466</v>
      </c>
      <c r="G111" s="247"/>
      <c r="H111" s="248" t="s">
        <v>35</v>
      </c>
      <c r="I111" s="250"/>
      <c r="J111" s="247"/>
      <c r="K111" s="247"/>
      <c r="L111" s="251"/>
      <c r="M111" s="252"/>
      <c r="N111" s="253"/>
      <c r="O111" s="253"/>
      <c r="P111" s="253"/>
      <c r="Q111" s="253"/>
      <c r="R111" s="253"/>
      <c r="S111" s="253"/>
      <c r="T111" s="25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5" t="s">
        <v>169</v>
      </c>
      <c r="AU111" s="255" t="s">
        <v>88</v>
      </c>
      <c r="AV111" s="13" t="s">
        <v>86</v>
      </c>
      <c r="AW111" s="13" t="s">
        <v>40</v>
      </c>
      <c r="AX111" s="13" t="s">
        <v>79</v>
      </c>
      <c r="AY111" s="255" t="s">
        <v>157</v>
      </c>
    </row>
    <row r="112" s="14" customFormat="1">
      <c r="A112" s="14"/>
      <c r="B112" s="256"/>
      <c r="C112" s="257"/>
      <c r="D112" s="242" t="s">
        <v>169</v>
      </c>
      <c r="E112" s="258" t="s">
        <v>35</v>
      </c>
      <c r="F112" s="259" t="s">
        <v>467</v>
      </c>
      <c r="G112" s="257"/>
      <c r="H112" s="260">
        <v>50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6" t="s">
        <v>169</v>
      </c>
      <c r="AU112" s="266" t="s">
        <v>88</v>
      </c>
      <c r="AV112" s="14" t="s">
        <v>88</v>
      </c>
      <c r="AW112" s="14" t="s">
        <v>40</v>
      </c>
      <c r="AX112" s="14" t="s">
        <v>79</v>
      </c>
      <c r="AY112" s="266" t="s">
        <v>157</v>
      </c>
    </row>
    <row r="113" s="15" customFormat="1">
      <c r="A113" s="15"/>
      <c r="B113" s="267"/>
      <c r="C113" s="268"/>
      <c r="D113" s="242" t="s">
        <v>169</v>
      </c>
      <c r="E113" s="269" t="s">
        <v>35</v>
      </c>
      <c r="F113" s="270" t="s">
        <v>180</v>
      </c>
      <c r="G113" s="268"/>
      <c r="H113" s="271">
        <v>50</v>
      </c>
      <c r="I113" s="272"/>
      <c r="J113" s="268"/>
      <c r="K113" s="268"/>
      <c r="L113" s="273"/>
      <c r="M113" s="274"/>
      <c r="N113" s="275"/>
      <c r="O113" s="275"/>
      <c r="P113" s="275"/>
      <c r="Q113" s="275"/>
      <c r="R113" s="275"/>
      <c r="S113" s="275"/>
      <c r="T113" s="27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7" t="s">
        <v>169</v>
      </c>
      <c r="AU113" s="277" t="s">
        <v>88</v>
      </c>
      <c r="AV113" s="15" t="s">
        <v>165</v>
      </c>
      <c r="AW113" s="15" t="s">
        <v>40</v>
      </c>
      <c r="AX113" s="15" t="s">
        <v>86</v>
      </c>
      <c r="AY113" s="277" t="s">
        <v>157</v>
      </c>
    </row>
    <row r="114" s="2" customFormat="1" ht="24" customHeight="1">
      <c r="A114" s="40"/>
      <c r="B114" s="41"/>
      <c r="C114" s="278" t="s">
        <v>224</v>
      </c>
      <c r="D114" s="278" t="s">
        <v>367</v>
      </c>
      <c r="E114" s="279" t="s">
        <v>468</v>
      </c>
      <c r="F114" s="280" t="s">
        <v>469</v>
      </c>
      <c r="G114" s="281" t="s">
        <v>189</v>
      </c>
      <c r="H114" s="282">
        <v>2</v>
      </c>
      <c r="I114" s="283"/>
      <c r="J114" s="284">
        <f>ROUND(I114*H114,2)</f>
        <v>0</v>
      </c>
      <c r="K114" s="280" t="s">
        <v>164</v>
      </c>
      <c r="L114" s="285"/>
      <c r="M114" s="286" t="s">
        <v>35</v>
      </c>
      <c r="N114" s="287" t="s">
        <v>52</v>
      </c>
      <c r="O114" s="86"/>
      <c r="P114" s="238">
        <f>O114*H114</f>
        <v>0</v>
      </c>
      <c r="Q114" s="238">
        <v>0</v>
      </c>
      <c r="R114" s="238">
        <f>Q114*H114</f>
        <v>0</v>
      </c>
      <c r="S114" s="238">
        <v>0</v>
      </c>
      <c r="T114" s="239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40" t="s">
        <v>235</v>
      </c>
      <c r="AT114" s="240" t="s">
        <v>367</v>
      </c>
      <c r="AU114" s="240" t="s">
        <v>88</v>
      </c>
      <c r="AY114" s="18" t="s">
        <v>157</v>
      </c>
      <c r="BE114" s="241">
        <f>IF(N114="základní",J114,0)</f>
        <v>0</v>
      </c>
      <c r="BF114" s="241">
        <f>IF(N114="snížená",J114,0)</f>
        <v>0</v>
      </c>
      <c r="BG114" s="241">
        <f>IF(N114="zákl. přenesená",J114,0)</f>
        <v>0</v>
      </c>
      <c r="BH114" s="241">
        <f>IF(N114="sníž. přenesená",J114,0)</f>
        <v>0</v>
      </c>
      <c r="BI114" s="241">
        <f>IF(N114="nulová",J114,0)</f>
        <v>0</v>
      </c>
      <c r="BJ114" s="18" t="s">
        <v>165</v>
      </c>
      <c r="BK114" s="241">
        <f>ROUND(I114*H114,2)</f>
        <v>0</v>
      </c>
      <c r="BL114" s="18" t="s">
        <v>165</v>
      </c>
      <c r="BM114" s="240" t="s">
        <v>470</v>
      </c>
    </row>
    <row r="115" s="2" customFormat="1" ht="24" customHeight="1">
      <c r="A115" s="40"/>
      <c r="B115" s="41"/>
      <c r="C115" s="278" t="s">
        <v>235</v>
      </c>
      <c r="D115" s="278" t="s">
        <v>367</v>
      </c>
      <c r="E115" s="279" t="s">
        <v>471</v>
      </c>
      <c r="F115" s="280" t="s">
        <v>472</v>
      </c>
      <c r="G115" s="281" t="s">
        <v>189</v>
      </c>
      <c r="H115" s="282">
        <v>2</v>
      </c>
      <c r="I115" s="283"/>
      <c r="J115" s="284">
        <f>ROUND(I115*H115,2)</f>
        <v>0</v>
      </c>
      <c r="K115" s="280" t="s">
        <v>164</v>
      </c>
      <c r="L115" s="285"/>
      <c r="M115" s="286" t="s">
        <v>35</v>
      </c>
      <c r="N115" s="287" t="s">
        <v>52</v>
      </c>
      <c r="O115" s="86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9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0" t="s">
        <v>235</v>
      </c>
      <c r="AT115" s="240" t="s">
        <v>367</v>
      </c>
      <c r="AU115" s="240" t="s">
        <v>88</v>
      </c>
      <c r="AY115" s="18" t="s">
        <v>157</v>
      </c>
      <c r="BE115" s="241">
        <f>IF(N115="základní",J115,0)</f>
        <v>0</v>
      </c>
      <c r="BF115" s="241">
        <f>IF(N115="snížená",J115,0)</f>
        <v>0</v>
      </c>
      <c r="BG115" s="241">
        <f>IF(N115="zákl. přenesená",J115,0)</f>
        <v>0</v>
      </c>
      <c r="BH115" s="241">
        <f>IF(N115="sníž. přenesená",J115,0)</f>
        <v>0</v>
      </c>
      <c r="BI115" s="241">
        <f>IF(N115="nulová",J115,0)</f>
        <v>0</v>
      </c>
      <c r="BJ115" s="18" t="s">
        <v>165</v>
      </c>
      <c r="BK115" s="241">
        <f>ROUND(I115*H115,2)</f>
        <v>0</v>
      </c>
      <c r="BL115" s="18" t="s">
        <v>165</v>
      </c>
      <c r="BM115" s="240" t="s">
        <v>473</v>
      </c>
    </row>
    <row r="116" s="2" customFormat="1" ht="24" customHeight="1">
      <c r="A116" s="40"/>
      <c r="B116" s="41"/>
      <c r="C116" s="278" t="s">
        <v>242</v>
      </c>
      <c r="D116" s="278" t="s">
        <v>367</v>
      </c>
      <c r="E116" s="279" t="s">
        <v>474</v>
      </c>
      <c r="F116" s="280" t="s">
        <v>475</v>
      </c>
      <c r="G116" s="281" t="s">
        <v>189</v>
      </c>
      <c r="H116" s="282">
        <v>4</v>
      </c>
      <c r="I116" s="283"/>
      <c r="J116" s="284">
        <f>ROUND(I116*H116,2)</f>
        <v>0</v>
      </c>
      <c r="K116" s="280" t="s">
        <v>164</v>
      </c>
      <c r="L116" s="285"/>
      <c r="M116" s="286" t="s">
        <v>35</v>
      </c>
      <c r="N116" s="287" t="s">
        <v>52</v>
      </c>
      <c r="O116" s="86"/>
      <c r="P116" s="238">
        <f>O116*H116</f>
        <v>0</v>
      </c>
      <c r="Q116" s="238">
        <v>0</v>
      </c>
      <c r="R116" s="238">
        <f>Q116*H116</f>
        <v>0</v>
      </c>
      <c r="S116" s="238">
        <v>0</v>
      </c>
      <c r="T116" s="239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0" t="s">
        <v>235</v>
      </c>
      <c r="AT116" s="240" t="s">
        <v>367</v>
      </c>
      <c r="AU116" s="240" t="s">
        <v>88</v>
      </c>
      <c r="AY116" s="18" t="s">
        <v>157</v>
      </c>
      <c r="BE116" s="241">
        <f>IF(N116="základní",J116,0)</f>
        <v>0</v>
      </c>
      <c r="BF116" s="241">
        <f>IF(N116="snížená",J116,0)</f>
        <v>0</v>
      </c>
      <c r="BG116" s="241">
        <f>IF(N116="zákl. přenesená",J116,0)</f>
        <v>0</v>
      </c>
      <c r="BH116" s="241">
        <f>IF(N116="sníž. přenesená",J116,0)</f>
        <v>0</v>
      </c>
      <c r="BI116" s="241">
        <f>IF(N116="nulová",J116,0)</f>
        <v>0</v>
      </c>
      <c r="BJ116" s="18" t="s">
        <v>165</v>
      </c>
      <c r="BK116" s="241">
        <f>ROUND(I116*H116,2)</f>
        <v>0</v>
      </c>
      <c r="BL116" s="18" t="s">
        <v>165</v>
      </c>
      <c r="BM116" s="240" t="s">
        <v>476</v>
      </c>
    </row>
    <row r="117" s="2" customFormat="1" ht="24" customHeight="1">
      <c r="A117" s="40"/>
      <c r="B117" s="41"/>
      <c r="C117" s="278" t="s">
        <v>234</v>
      </c>
      <c r="D117" s="278" t="s">
        <v>367</v>
      </c>
      <c r="E117" s="279" t="s">
        <v>477</v>
      </c>
      <c r="F117" s="280" t="s">
        <v>478</v>
      </c>
      <c r="G117" s="281" t="s">
        <v>189</v>
      </c>
      <c r="H117" s="282">
        <v>62</v>
      </c>
      <c r="I117" s="283"/>
      <c r="J117" s="284">
        <f>ROUND(I117*H117,2)</f>
        <v>0</v>
      </c>
      <c r="K117" s="280" t="s">
        <v>164</v>
      </c>
      <c r="L117" s="285"/>
      <c r="M117" s="286" t="s">
        <v>35</v>
      </c>
      <c r="N117" s="287" t="s">
        <v>52</v>
      </c>
      <c r="O117" s="86"/>
      <c r="P117" s="238">
        <f>O117*H117</f>
        <v>0</v>
      </c>
      <c r="Q117" s="238">
        <v>0.058999999999999997</v>
      </c>
      <c r="R117" s="238">
        <f>Q117*H117</f>
        <v>3.6579999999999999</v>
      </c>
      <c r="S117" s="238">
        <v>0</v>
      </c>
      <c r="T117" s="239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0" t="s">
        <v>235</v>
      </c>
      <c r="AT117" s="240" t="s">
        <v>367</v>
      </c>
      <c r="AU117" s="240" t="s">
        <v>88</v>
      </c>
      <c r="AY117" s="18" t="s">
        <v>157</v>
      </c>
      <c r="BE117" s="241">
        <f>IF(N117="základní",J117,0)</f>
        <v>0</v>
      </c>
      <c r="BF117" s="241">
        <f>IF(N117="snížená",J117,0)</f>
        <v>0</v>
      </c>
      <c r="BG117" s="241">
        <f>IF(N117="zákl. přenesená",J117,0)</f>
        <v>0</v>
      </c>
      <c r="BH117" s="241">
        <f>IF(N117="sníž. přenesená",J117,0)</f>
        <v>0</v>
      </c>
      <c r="BI117" s="241">
        <f>IF(N117="nulová",J117,0)</f>
        <v>0</v>
      </c>
      <c r="BJ117" s="18" t="s">
        <v>165</v>
      </c>
      <c r="BK117" s="241">
        <f>ROUND(I117*H117,2)</f>
        <v>0</v>
      </c>
      <c r="BL117" s="18" t="s">
        <v>165</v>
      </c>
      <c r="BM117" s="240" t="s">
        <v>479</v>
      </c>
    </row>
    <row r="118" s="13" customFormat="1">
      <c r="A118" s="13"/>
      <c r="B118" s="246"/>
      <c r="C118" s="247"/>
      <c r="D118" s="242" t="s">
        <v>169</v>
      </c>
      <c r="E118" s="248" t="s">
        <v>35</v>
      </c>
      <c r="F118" s="249" t="s">
        <v>480</v>
      </c>
      <c r="G118" s="247"/>
      <c r="H118" s="248" t="s">
        <v>35</v>
      </c>
      <c r="I118" s="250"/>
      <c r="J118" s="247"/>
      <c r="K118" s="247"/>
      <c r="L118" s="251"/>
      <c r="M118" s="252"/>
      <c r="N118" s="253"/>
      <c r="O118" s="253"/>
      <c r="P118" s="253"/>
      <c r="Q118" s="253"/>
      <c r="R118" s="253"/>
      <c r="S118" s="253"/>
      <c r="T118" s="25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5" t="s">
        <v>169</v>
      </c>
      <c r="AU118" s="255" t="s">
        <v>88</v>
      </c>
      <c r="AV118" s="13" t="s">
        <v>86</v>
      </c>
      <c r="AW118" s="13" t="s">
        <v>40</v>
      </c>
      <c r="AX118" s="13" t="s">
        <v>79</v>
      </c>
      <c r="AY118" s="255" t="s">
        <v>157</v>
      </c>
    </row>
    <row r="119" s="14" customFormat="1">
      <c r="A119" s="14"/>
      <c r="B119" s="256"/>
      <c r="C119" s="257"/>
      <c r="D119" s="242" t="s">
        <v>169</v>
      </c>
      <c r="E119" s="258" t="s">
        <v>35</v>
      </c>
      <c r="F119" s="259" t="s">
        <v>481</v>
      </c>
      <c r="G119" s="257"/>
      <c r="H119" s="260">
        <v>52</v>
      </c>
      <c r="I119" s="261"/>
      <c r="J119" s="257"/>
      <c r="K119" s="257"/>
      <c r="L119" s="262"/>
      <c r="M119" s="263"/>
      <c r="N119" s="264"/>
      <c r="O119" s="264"/>
      <c r="P119" s="264"/>
      <c r="Q119" s="264"/>
      <c r="R119" s="264"/>
      <c r="S119" s="264"/>
      <c r="T119" s="26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6" t="s">
        <v>169</v>
      </c>
      <c r="AU119" s="266" t="s">
        <v>88</v>
      </c>
      <c r="AV119" s="14" t="s">
        <v>88</v>
      </c>
      <c r="AW119" s="14" t="s">
        <v>40</v>
      </c>
      <c r="AX119" s="14" t="s">
        <v>79</v>
      </c>
      <c r="AY119" s="266" t="s">
        <v>157</v>
      </c>
    </row>
    <row r="120" s="13" customFormat="1">
      <c r="A120" s="13"/>
      <c r="B120" s="246"/>
      <c r="C120" s="247"/>
      <c r="D120" s="242" t="s">
        <v>169</v>
      </c>
      <c r="E120" s="248" t="s">
        <v>35</v>
      </c>
      <c r="F120" s="249" t="s">
        <v>482</v>
      </c>
      <c r="G120" s="247"/>
      <c r="H120" s="248" t="s">
        <v>35</v>
      </c>
      <c r="I120" s="250"/>
      <c r="J120" s="247"/>
      <c r="K120" s="247"/>
      <c r="L120" s="251"/>
      <c r="M120" s="252"/>
      <c r="N120" s="253"/>
      <c r="O120" s="253"/>
      <c r="P120" s="253"/>
      <c r="Q120" s="253"/>
      <c r="R120" s="253"/>
      <c r="S120" s="253"/>
      <c r="T120" s="25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5" t="s">
        <v>169</v>
      </c>
      <c r="AU120" s="255" t="s">
        <v>88</v>
      </c>
      <c r="AV120" s="13" t="s">
        <v>86</v>
      </c>
      <c r="AW120" s="13" t="s">
        <v>40</v>
      </c>
      <c r="AX120" s="13" t="s">
        <v>79</v>
      </c>
      <c r="AY120" s="255" t="s">
        <v>157</v>
      </c>
    </row>
    <row r="121" s="14" customFormat="1">
      <c r="A121" s="14"/>
      <c r="B121" s="256"/>
      <c r="C121" s="257"/>
      <c r="D121" s="242" t="s">
        <v>169</v>
      </c>
      <c r="E121" s="258" t="s">
        <v>35</v>
      </c>
      <c r="F121" s="259" t="s">
        <v>234</v>
      </c>
      <c r="G121" s="257"/>
      <c r="H121" s="260">
        <v>10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6" t="s">
        <v>169</v>
      </c>
      <c r="AU121" s="266" t="s">
        <v>88</v>
      </c>
      <c r="AV121" s="14" t="s">
        <v>88</v>
      </c>
      <c r="AW121" s="14" t="s">
        <v>40</v>
      </c>
      <c r="AX121" s="14" t="s">
        <v>79</v>
      </c>
      <c r="AY121" s="266" t="s">
        <v>157</v>
      </c>
    </row>
    <row r="122" s="15" customFormat="1">
      <c r="A122" s="15"/>
      <c r="B122" s="267"/>
      <c r="C122" s="268"/>
      <c r="D122" s="242" t="s">
        <v>169</v>
      </c>
      <c r="E122" s="269" t="s">
        <v>35</v>
      </c>
      <c r="F122" s="270" t="s">
        <v>180</v>
      </c>
      <c r="G122" s="268"/>
      <c r="H122" s="271">
        <v>62</v>
      </c>
      <c r="I122" s="272"/>
      <c r="J122" s="268"/>
      <c r="K122" s="268"/>
      <c r="L122" s="273"/>
      <c r="M122" s="274"/>
      <c r="N122" s="275"/>
      <c r="O122" s="275"/>
      <c r="P122" s="275"/>
      <c r="Q122" s="275"/>
      <c r="R122" s="275"/>
      <c r="S122" s="275"/>
      <c r="T122" s="27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7" t="s">
        <v>169</v>
      </c>
      <c r="AU122" s="277" t="s">
        <v>88</v>
      </c>
      <c r="AV122" s="15" t="s">
        <v>165</v>
      </c>
      <c r="AW122" s="15" t="s">
        <v>40</v>
      </c>
      <c r="AX122" s="15" t="s">
        <v>86</v>
      </c>
      <c r="AY122" s="277" t="s">
        <v>157</v>
      </c>
    </row>
    <row r="123" s="2" customFormat="1" ht="24" customHeight="1">
      <c r="A123" s="40"/>
      <c r="B123" s="41"/>
      <c r="C123" s="278" t="s">
        <v>194</v>
      </c>
      <c r="D123" s="278" t="s">
        <v>367</v>
      </c>
      <c r="E123" s="279" t="s">
        <v>483</v>
      </c>
      <c r="F123" s="280" t="s">
        <v>484</v>
      </c>
      <c r="G123" s="281" t="s">
        <v>313</v>
      </c>
      <c r="H123" s="282">
        <v>43</v>
      </c>
      <c r="I123" s="283"/>
      <c r="J123" s="284">
        <f>ROUND(I123*H123,2)</f>
        <v>0</v>
      </c>
      <c r="K123" s="280" t="s">
        <v>164</v>
      </c>
      <c r="L123" s="285"/>
      <c r="M123" s="286" t="s">
        <v>35</v>
      </c>
      <c r="N123" s="287" t="s">
        <v>52</v>
      </c>
      <c r="O123" s="86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40" t="s">
        <v>235</v>
      </c>
      <c r="AT123" s="240" t="s">
        <v>367</v>
      </c>
      <c r="AU123" s="240" t="s">
        <v>88</v>
      </c>
      <c r="AY123" s="18" t="s">
        <v>157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165</v>
      </c>
      <c r="BK123" s="241">
        <f>ROUND(I123*H123,2)</f>
        <v>0</v>
      </c>
      <c r="BL123" s="18" t="s">
        <v>165</v>
      </c>
      <c r="BM123" s="240" t="s">
        <v>485</v>
      </c>
    </row>
    <row r="124" s="14" customFormat="1">
      <c r="A124" s="14"/>
      <c r="B124" s="256"/>
      <c r="C124" s="257"/>
      <c r="D124" s="242" t="s">
        <v>169</v>
      </c>
      <c r="E124" s="258" t="s">
        <v>35</v>
      </c>
      <c r="F124" s="259" t="s">
        <v>214</v>
      </c>
      <c r="G124" s="257"/>
      <c r="H124" s="260">
        <v>8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6" t="s">
        <v>169</v>
      </c>
      <c r="AU124" s="266" t="s">
        <v>88</v>
      </c>
      <c r="AV124" s="14" t="s">
        <v>88</v>
      </c>
      <c r="AW124" s="14" t="s">
        <v>40</v>
      </c>
      <c r="AX124" s="14" t="s">
        <v>79</v>
      </c>
      <c r="AY124" s="266" t="s">
        <v>157</v>
      </c>
    </row>
    <row r="125" s="14" customFormat="1">
      <c r="A125" s="14"/>
      <c r="B125" s="256"/>
      <c r="C125" s="257"/>
      <c r="D125" s="242" t="s">
        <v>169</v>
      </c>
      <c r="E125" s="258" t="s">
        <v>35</v>
      </c>
      <c r="F125" s="259" t="s">
        <v>446</v>
      </c>
      <c r="G125" s="257"/>
      <c r="H125" s="260">
        <v>35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6" t="s">
        <v>169</v>
      </c>
      <c r="AU125" s="266" t="s">
        <v>88</v>
      </c>
      <c r="AV125" s="14" t="s">
        <v>88</v>
      </c>
      <c r="AW125" s="14" t="s">
        <v>40</v>
      </c>
      <c r="AX125" s="14" t="s">
        <v>79</v>
      </c>
      <c r="AY125" s="266" t="s">
        <v>157</v>
      </c>
    </row>
    <row r="126" s="15" customFormat="1">
      <c r="A126" s="15"/>
      <c r="B126" s="267"/>
      <c r="C126" s="268"/>
      <c r="D126" s="242" t="s">
        <v>169</v>
      </c>
      <c r="E126" s="269" t="s">
        <v>35</v>
      </c>
      <c r="F126" s="270" t="s">
        <v>180</v>
      </c>
      <c r="G126" s="268"/>
      <c r="H126" s="271">
        <v>43</v>
      </c>
      <c r="I126" s="272"/>
      <c r="J126" s="268"/>
      <c r="K126" s="268"/>
      <c r="L126" s="273"/>
      <c r="M126" s="274"/>
      <c r="N126" s="275"/>
      <c r="O126" s="275"/>
      <c r="P126" s="275"/>
      <c r="Q126" s="275"/>
      <c r="R126" s="275"/>
      <c r="S126" s="275"/>
      <c r="T126" s="27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7" t="s">
        <v>169</v>
      </c>
      <c r="AU126" s="277" t="s">
        <v>88</v>
      </c>
      <c r="AV126" s="15" t="s">
        <v>165</v>
      </c>
      <c r="AW126" s="15" t="s">
        <v>40</v>
      </c>
      <c r="AX126" s="15" t="s">
        <v>86</v>
      </c>
      <c r="AY126" s="277" t="s">
        <v>157</v>
      </c>
    </row>
    <row r="127" s="2" customFormat="1" ht="24" customHeight="1">
      <c r="A127" s="40"/>
      <c r="B127" s="41"/>
      <c r="C127" s="278" t="s">
        <v>261</v>
      </c>
      <c r="D127" s="278" t="s">
        <v>367</v>
      </c>
      <c r="E127" s="279" t="s">
        <v>486</v>
      </c>
      <c r="F127" s="280" t="s">
        <v>487</v>
      </c>
      <c r="G127" s="281" t="s">
        <v>163</v>
      </c>
      <c r="H127" s="282">
        <v>10.310000000000001</v>
      </c>
      <c r="I127" s="283"/>
      <c r="J127" s="284">
        <f>ROUND(I127*H127,2)</f>
        <v>0</v>
      </c>
      <c r="K127" s="280" t="s">
        <v>164</v>
      </c>
      <c r="L127" s="285"/>
      <c r="M127" s="286" t="s">
        <v>35</v>
      </c>
      <c r="N127" s="287" t="s">
        <v>52</v>
      </c>
      <c r="O127" s="86"/>
      <c r="P127" s="238">
        <f>O127*H127</f>
        <v>0</v>
      </c>
      <c r="Q127" s="238">
        <v>2.234</v>
      </c>
      <c r="R127" s="238">
        <f>Q127*H127</f>
        <v>23.032540000000001</v>
      </c>
      <c r="S127" s="238">
        <v>0</v>
      </c>
      <c r="T127" s="239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40" t="s">
        <v>235</v>
      </c>
      <c r="AT127" s="240" t="s">
        <v>367</v>
      </c>
      <c r="AU127" s="240" t="s">
        <v>88</v>
      </c>
      <c r="AY127" s="18" t="s">
        <v>157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8" t="s">
        <v>165</v>
      </c>
      <c r="BK127" s="241">
        <f>ROUND(I127*H127,2)</f>
        <v>0</v>
      </c>
      <c r="BL127" s="18" t="s">
        <v>165</v>
      </c>
      <c r="BM127" s="240" t="s">
        <v>488</v>
      </c>
    </row>
    <row r="128" s="13" customFormat="1">
      <c r="A128" s="13"/>
      <c r="B128" s="246"/>
      <c r="C128" s="247"/>
      <c r="D128" s="242" t="s">
        <v>169</v>
      </c>
      <c r="E128" s="248" t="s">
        <v>35</v>
      </c>
      <c r="F128" s="249" t="s">
        <v>489</v>
      </c>
      <c r="G128" s="247"/>
      <c r="H128" s="248" t="s">
        <v>35</v>
      </c>
      <c r="I128" s="250"/>
      <c r="J128" s="247"/>
      <c r="K128" s="247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169</v>
      </c>
      <c r="AU128" s="255" t="s">
        <v>88</v>
      </c>
      <c r="AV128" s="13" t="s">
        <v>86</v>
      </c>
      <c r="AW128" s="13" t="s">
        <v>40</v>
      </c>
      <c r="AX128" s="13" t="s">
        <v>79</v>
      </c>
      <c r="AY128" s="255" t="s">
        <v>157</v>
      </c>
    </row>
    <row r="129" s="14" customFormat="1">
      <c r="A129" s="14"/>
      <c r="B129" s="256"/>
      <c r="C129" s="257"/>
      <c r="D129" s="242" t="s">
        <v>169</v>
      </c>
      <c r="E129" s="258" t="s">
        <v>35</v>
      </c>
      <c r="F129" s="259" t="s">
        <v>490</v>
      </c>
      <c r="G129" s="257"/>
      <c r="H129" s="260">
        <v>9.9199999999999999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6" t="s">
        <v>169</v>
      </c>
      <c r="AU129" s="266" t="s">
        <v>88</v>
      </c>
      <c r="AV129" s="14" t="s">
        <v>88</v>
      </c>
      <c r="AW129" s="14" t="s">
        <v>40</v>
      </c>
      <c r="AX129" s="14" t="s">
        <v>79</v>
      </c>
      <c r="AY129" s="266" t="s">
        <v>157</v>
      </c>
    </row>
    <row r="130" s="13" customFormat="1">
      <c r="A130" s="13"/>
      <c r="B130" s="246"/>
      <c r="C130" s="247"/>
      <c r="D130" s="242" t="s">
        <v>169</v>
      </c>
      <c r="E130" s="248" t="s">
        <v>35</v>
      </c>
      <c r="F130" s="249" t="s">
        <v>491</v>
      </c>
      <c r="G130" s="247"/>
      <c r="H130" s="248" t="s">
        <v>35</v>
      </c>
      <c r="I130" s="250"/>
      <c r="J130" s="247"/>
      <c r="K130" s="247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169</v>
      </c>
      <c r="AU130" s="255" t="s">
        <v>88</v>
      </c>
      <c r="AV130" s="13" t="s">
        <v>86</v>
      </c>
      <c r="AW130" s="13" t="s">
        <v>40</v>
      </c>
      <c r="AX130" s="13" t="s">
        <v>79</v>
      </c>
      <c r="AY130" s="255" t="s">
        <v>157</v>
      </c>
    </row>
    <row r="131" s="14" customFormat="1">
      <c r="A131" s="14"/>
      <c r="B131" s="256"/>
      <c r="C131" s="257"/>
      <c r="D131" s="242" t="s">
        <v>169</v>
      </c>
      <c r="E131" s="258" t="s">
        <v>35</v>
      </c>
      <c r="F131" s="259" t="s">
        <v>492</v>
      </c>
      <c r="G131" s="257"/>
      <c r="H131" s="260">
        <v>0.23000000000000001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169</v>
      </c>
      <c r="AU131" s="266" t="s">
        <v>88</v>
      </c>
      <c r="AV131" s="14" t="s">
        <v>88</v>
      </c>
      <c r="AW131" s="14" t="s">
        <v>40</v>
      </c>
      <c r="AX131" s="14" t="s">
        <v>79</v>
      </c>
      <c r="AY131" s="266" t="s">
        <v>157</v>
      </c>
    </row>
    <row r="132" s="13" customFormat="1">
      <c r="A132" s="13"/>
      <c r="B132" s="246"/>
      <c r="C132" s="247"/>
      <c r="D132" s="242" t="s">
        <v>169</v>
      </c>
      <c r="E132" s="248" t="s">
        <v>35</v>
      </c>
      <c r="F132" s="249" t="s">
        <v>493</v>
      </c>
      <c r="G132" s="247"/>
      <c r="H132" s="248" t="s">
        <v>35</v>
      </c>
      <c r="I132" s="250"/>
      <c r="J132" s="247"/>
      <c r="K132" s="247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169</v>
      </c>
      <c r="AU132" s="255" t="s">
        <v>88</v>
      </c>
      <c r="AV132" s="13" t="s">
        <v>86</v>
      </c>
      <c r="AW132" s="13" t="s">
        <v>40</v>
      </c>
      <c r="AX132" s="13" t="s">
        <v>79</v>
      </c>
      <c r="AY132" s="255" t="s">
        <v>157</v>
      </c>
    </row>
    <row r="133" s="14" customFormat="1">
      <c r="A133" s="14"/>
      <c r="B133" s="256"/>
      <c r="C133" s="257"/>
      <c r="D133" s="242" t="s">
        <v>169</v>
      </c>
      <c r="E133" s="258" t="s">
        <v>35</v>
      </c>
      <c r="F133" s="259" t="s">
        <v>494</v>
      </c>
      <c r="G133" s="257"/>
      <c r="H133" s="260">
        <v>0.032000000000000001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6" t="s">
        <v>169</v>
      </c>
      <c r="AU133" s="266" t="s">
        <v>88</v>
      </c>
      <c r="AV133" s="14" t="s">
        <v>88</v>
      </c>
      <c r="AW133" s="14" t="s">
        <v>40</v>
      </c>
      <c r="AX133" s="14" t="s">
        <v>79</v>
      </c>
      <c r="AY133" s="266" t="s">
        <v>157</v>
      </c>
    </row>
    <row r="134" s="13" customFormat="1">
      <c r="A134" s="13"/>
      <c r="B134" s="246"/>
      <c r="C134" s="247"/>
      <c r="D134" s="242" t="s">
        <v>169</v>
      </c>
      <c r="E134" s="248" t="s">
        <v>35</v>
      </c>
      <c r="F134" s="249" t="s">
        <v>495</v>
      </c>
      <c r="G134" s="247"/>
      <c r="H134" s="248" t="s">
        <v>35</v>
      </c>
      <c r="I134" s="250"/>
      <c r="J134" s="247"/>
      <c r="K134" s="247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169</v>
      </c>
      <c r="AU134" s="255" t="s">
        <v>88</v>
      </c>
      <c r="AV134" s="13" t="s">
        <v>86</v>
      </c>
      <c r="AW134" s="13" t="s">
        <v>40</v>
      </c>
      <c r="AX134" s="13" t="s">
        <v>79</v>
      </c>
      <c r="AY134" s="255" t="s">
        <v>157</v>
      </c>
    </row>
    <row r="135" s="14" customFormat="1">
      <c r="A135" s="14"/>
      <c r="B135" s="256"/>
      <c r="C135" s="257"/>
      <c r="D135" s="242" t="s">
        <v>169</v>
      </c>
      <c r="E135" s="258" t="s">
        <v>35</v>
      </c>
      <c r="F135" s="259" t="s">
        <v>496</v>
      </c>
      <c r="G135" s="257"/>
      <c r="H135" s="260">
        <v>0.128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6" t="s">
        <v>169</v>
      </c>
      <c r="AU135" s="266" t="s">
        <v>88</v>
      </c>
      <c r="AV135" s="14" t="s">
        <v>88</v>
      </c>
      <c r="AW135" s="14" t="s">
        <v>40</v>
      </c>
      <c r="AX135" s="14" t="s">
        <v>79</v>
      </c>
      <c r="AY135" s="266" t="s">
        <v>157</v>
      </c>
    </row>
    <row r="136" s="15" customFormat="1">
      <c r="A136" s="15"/>
      <c r="B136" s="267"/>
      <c r="C136" s="268"/>
      <c r="D136" s="242" t="s">
        <v>169</v>
      </c>
      <c r="E136" s="269" t="s">
        <v>35</v>
      </c>
      <c r="F136" s="270" t="s">
        <v>180</v>
      </c>
      <c r="G136" s="268"/>
      <c r="H136" s="271">
        <v>10.310000000000001</v>
      </c>
      <c r="I136" s="272"/>
      <c r="J136" s="268"/>
      <c r="K136" s="268"/>
      <c r="L136" s="273"/>
      <c r="M136" s="274"/>
      <c r="N136" s="275"/>
      <c r="O136" s="275"/>
      <c r="P136" s="275"/>
      <c r="Q136" s="275"/>
      <c r="R136" s="275"/>
      <c r="S136" s="275"/>
      <c r="T136" s="27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7" t="s">
        <v>169</v>
      </c>
      <c r="AU136" s="277" t="s">
        <v>88</v>
      </c>
      <c r="AV136" s="15" t="s">
        <v>165</v>
      </c>
      <c r="AW136" s="15" t="s">
        <v>40</v>
      </c>
      <c r="AX136" s="15" t="s">
        <v>86</v>
      </c>
      <c r="AY136" s="277" t="s">
        <v>157</v>
      </c>
    </row>
    <row r="137" s="2" customFormat="1" ht="24" customHeight="1">
      <c r="A137" s="40"/>
      <c r="B137" s="41"/>
      <c r="C137" s="278" t="s">
        <v>267</v>
      </c>
      <c r="D137" s="278" t="s">
        <v>367</v>
      </c>
      <c r="E137" s="279" t="s">
        <v>497</v>
      </c>
      <c r="F137" s="280" t="s">
        <v>498</v>
      </c>
      <c r="G137" s="281" t="s">
        <v>189</v>
      </c>
      <c r="H137" s="282">
        <v>1</v>
      </c>
      <c r="I137" s="283"/>
      <c r="J137" s="284">
        <f>ROUND(I137*H137,2)</f>
        <v>0</v>
      </c>
      <c r="K137" s="280" t="s">
        <v>164</v>
      </c>
      <c r="L137" s="285"/>
      <c r="M137" s="286" t="s">
        <v>35</v>
      </c>
      <c r="N137" s="287" t="s">
        <v>52</v>
      </c>
      <c r="O137" s="86"/>
      <c r="P137" s="238">
        <f>O137*H137</f>
        <v>0</v>
      </c>
      <c r="Q137" s="238">
        <v>0.51000000000000001</v>
      </c>
      <c r="R137" s="238">
        <f>Q137*H137</f>
        <v>0.51000000000000001</v>
      </c>
      <c r="S137" s="238">
        <v>0</v>
      </c>
      <c r="T137" s="239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40" t="s">
        <v>235</v>
      </c>
      <c r="AT137" s="240" t="s">
        <v>367</v>
      </c>
      <c r="AU137" s="240" t="s">
        <v>88</v>
      </c>
      <c r="AY137" s="18" t="s">
        <v>157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165</v>
      </c>
      <c r="BK137" s="241">
        <f>ROUND(I137*H137,2)</f>
        <v>0</v>
      </c>
      <c r="BL137" s="18" t="s">
        <v>165</v>
      </c>
      <c r="BM137" s="240" t="s">
        <v>499</v>
      </c>
    </row>
    <row r="138" s="2" customFormat="1" ht="24" customHeight="1">
      <c r="A138" s="40"/>
      <c r="B138" s="41"/>
      <c r="C138" s="278" t="s">
        <v>272</v>
      </c>
      <c r="D138" s="278" t="s">
        <v>367</v>
      </c>
      <c r="E138" s="279" t="s">
        <v>500</v>
      </c>
      <c r="F138" s="280" t="s">
        <v>501</v>
      </c>
      <c r="G138" s="281" t="s">
        <v>189</v>
      </c>
      <c r="H138" s="282">
        <v>1</v>
      </c>
      <c r="I138" s="283"/>
      <c r="J138" s="284">
        <f>ROUND(I138*H138,2)</f>
        <v>0</v>
      </c>
      <c r="K138" s="280" t="s">
        <v>164</v>
      </c>
      <c r="L138" s="285"/>
      <c r="M138" s="286" t="s">
        <v>35</v>
      </c>
      <c r="N138" s="287" t="s">
        <v>52</v>
      </c>
      <c r="O138" s="86"/>
      <c r="P138" s="238">
        <f>O138*H138</f>
        <v>0</v>
      </c>
      <c r="Q138" s="238">
        <v>0.51000000000000001</v>
      </c>
      <c r="R138" s="238">
        <f>Q138*H138</f>
        <v>0.51000000000000001</v>
      </c>
      <c r="S138" s="238">
        <v>0</v>
      </c>
      <c r="T138" s="239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40" t="s">
        <v>235</v>
      </c>
      <c r="AT138" s="240" t="s">
        <v>367</v>
      </c>
      <c r="AU138" s="240" t="s">
        <v>88</v>
      </c>
      <c r="AY138" s="18" t="s">
        <v>157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165</v>
      </c>
      <c r="BK138" s="241">
        <f>ROUND(I138*H138,2)</f>
        <v>0</v>
      </c>
      <c r="BL138" s="18" t="s">
        <v>165</v>
      </c>
      <c r="BM138" s="240" t="s">
        <v>502</v>
      </c>
    </row>
    <row r="139" s="2" customFormat="1" ht="24" customHeight="1">
      <c r="A139" s="40"/>
      <c r="B139" s="41"/>
      <c r="C139" s="278" t="s">
        <v>8</v>
      </c>
      <c r="D139" s="278" t="s">
        <v>367</v>
      </c>
      <c r="E139" s="279" t="s">
        <v>503</v>
      </c>
      <c r="F139" s="280" t="s">
        <v>504</v>
      </c>
      <c r="G139" s="281" t="s">
        <v>189</v>
      </c>
      <c r="H139" s="282">
        <v>48</v>
      </c>
      <c r="I139" s="283"/>
      <c r="J139" s="284">
        <f>ROUND(I139*H139,2)</f>
        <v>0</v>
      </c>
      <c r="K139" s="280" t="s">
        <v>164</v>
      </c>
      <c r="L139" s="285"/>
      <c r="M139" s="286" t="s">
        <v>35</v>
      </c>
      <c r="N139" s="287" t="s">
        <v>52</v>
      </c>
      <c r="O139" s="86"/>
      <c r="P139" s="238">
        <f>O139*H139</f>
        <v>0</v>
      </c>
      <c r="Q139" s="238">
        <v>0.51000000000000001</v>
      </c>
      <c r="R139" s="238">
        <f>Q139*H139</f>
        <v>24.48</v>
      </c>
      <c r="S139" s="238">
        <v>0</v>
      </c>
      <c r="T139" s="239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0" t="s">
        <v>235</v>
      </c>
      <c r="AT139" s="240" t="s">
        <v>367</v>
      </c>
      <c r="AU139" s="240" t="s">
        <v>88</v>
      </c>
      <c r="AY139" s="18" t="s">
        <v>157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165</v>
      </c>
      <c r="BK139" s="241">
        <f>ROUND(I139*H139,2)</f>
        <v>0</v>
      </c>
      <c r="BL139" s="18" t="s">
        <v>165</v>
      </c>
      <c r="BM139" s="240" t="s">
        <v>505</v>
      </c>
    </row>
    <row r="140" s="2" customFormat="1" ht="24" customHeight="1">
      <c r="A140" s="40"/>
      <c r="B140" s="41"/>
      <c r="C140" s="278" t="s">
        <v>285</v>
      </c>
      <c r="D140" s="278" t="s">
        <v>367</v>
      </c>
      <c r="E140" s="279" t="s">
        <v>506</v>
      </c>
      <c r="F140" s="280" t="s">
        <v>507</v>
      </c>
      <c r="G140" s="281" t="s">
        <v>189</v>
      </c>
      <c r="H140" s="282">
        <v>51</v>
      </c>
      <c r="I140" s="283"/>
      <c r="J140" s="284">
        <f>ROUND(I140*H140,2)</f>
        <v>0</v>
      </c>
      <c r="K140" s="280" t="s">
        <v>164</v>
      </c>
      <c r="L140" s="285"/>
      <c r="M140" s="286" t="s">
        <v>35</v>
      </c>
      <c r="N140" s="287" t="s">
        <v>52</v>
      </c>
      <c r="O140" s="86"/>
      <c r="P140" s="238">
        <f>O140*H140</f>
        <v>0</v>
      </c>
      <c r="Q140" s="238">
        <v>0.19500000000000001</v>
      </c>
      <c r="R140" s="238">
        <f>Q140*H140</f>
        <v>9.9450000000000003</v>
      </c>
      <c r="S140" s="238">
        <v>0</v>
      </c>
      <c r="T140" s="239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0" t="s">
        <v>235</v>
      </c>
      <c r="AT140" s="240" t="s">
        <v>367</v>
      </c>
      <c r="AU140" s="240" t="s">
        <v>88</v>
      </c>
      <c r="AY140" s="18" t="s">
        <v>157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165</v>
      </c>
      <c r="BK140" s="241">
        <f>ROUND(I140*H140,2)</f>
        <v>0</v>
      </c>
      <c r="BL140" s="18" t="s">
        <v>165</v>
      </c>
      <c r="BM140" s="240" t="s">
        <v>508</v>
      </c>
    </row>
    <row r="141" s="2" customFormat="1" ht="24" customHeight="1">
      <c r="A141" s="40"/>
      <c r="B141" s="41"/>
      <c r="C141" s="278" t="s">
        <v>290</v>
      </c>
      <c r="D141" s="278" t="s">
        <v>367</v>
      </c>
      <c r="E141" s="279" t="s">
        <v>509</v>
      </c>
      <c r="F141" s="280" t="s">
        <v>510</v>
      </c>
      <c r="G141" s="281" t="s">
        <v>332</v>
      </c>
      <c r="H141" s="282">
        <v>3.2250000000000001</v>
      </c>
      <c r="I141" s="283"/>
      <c r="J141" s="284">
        <f>ROUND(I141*H141,2)</f>
        <v>0</v>
      </c>
      <c r="K141" s="280" t="s">
        <v>164</v>
      </c>
      <c r="L141" s="285"/>
      <c r="M141" s="286" t="s">
        <v>35</v>
      </c>
      <c r="N141" s="287" t="s">
        <v>52</v>
      </c>
      <c r="O141" s="86"/>
      <c r="P141" s="238">
        <f>O141*H141</f>
        <v>0</v>
      </c>
      <c r="Q141" s="238">
        <v>1</v>
      </c>
      <c r="R141" s="238">
        <f>Q141*H141</f>
        <v>3.2250000000000001</v>
      </c>
      <c r="S141" s="238">
        <v>0</v>
      </c>
      <c r="T141" s="23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0" t="s">
        <v>235</v>
      </c>
      <c r="AT141" s="240" t="s">
        <v>367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165</v>
      </c>
      <c r="BK141" s="241">
        <f>ROUND(I141*H141,2)</f>
        <v>0</v>
      </c>
      <c r="BL141" s="18" t="s">
        <v>165</v>
      </c>
      <c r="BM141" s="240" t="s">
        <v>511</v>
      </c>
    </row>
    <row r="142" s="13" customFormat="1">
      <c r="A142" s="13"/>
      <c r="B142" s="246"/>
      <c r="C142" s="247"/>
      <c r="D142" s="242" t="s">
        <v>169</v>
      </c>
      <c r="E142" s="248" t="s">
        <v>35</v>
      </c>
      <c r="F142" s="249" t="s">
        <v>512</v>
      </c>
      <c r="G142" s="247"/>
      <c r="H142" s="248" t="s">
        <v>35</v>
      </c>
      <c r="I142" s="250"/>
      <c r="J142" s="247"/>
      <c r="K142" s="247"/>
      <c r="L142" s="251"/>
      <c r="M142" s="252"/>
      <c r="N142" s="253"/>
      <c r="O142" s="253"/>
      <c r="P142" s="253"/>
      <c r="Q142" s="253"/>
      <c r="R142" s="253"/>
      <c r="S142" s="253"/>
      <c r="T142" s="25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5" t="s">
        <v>169</v>
      </c>
      <c r="AU142" s="255" t="s">
        <v>88</v>
      </c>
      <c r="AV142" s="13" t="s">
        <v>86</v>
      </c>
      <c r="AW142" s="13" t="s">
        <v>40</v>
      </c>
      <c r="AX142" s="13" t="s">
        <v>79</v>
      </c>
      <c r="AY142" s="255" t="s">
        <v>157</v>
      </c>
    </row>
    <row r="143" s="14" customFormat="1">
      <c r="A143" s="14"/>
      <c r="B143" s="256"/>
      <c r="C143" s="257"/>
      <c r="D143" s="242" t="s">
        <v>169</v>
      </c>
      <c r="E143" s="258" t="s">
        <v>35</v>
      </c>
      <c r="F143" s="259" t="s">
        <v>513</v>
      </c>
      <c r="G143" s="257"/>
      <c r="H143" s="260">
        <v>3.2250000000000001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6" t="s">
        <v>169</v>
      </c>
      <c r="AU143" s="266" t="s">
        <v>88</v>
      </c>
      <c r="AV143" s="14" t="s">
        <v>88</v>
      </c>
      <c r="AW143" s="14" t="s">
        <v>40</v>
      </c>
      <c r="AX143" s="14" t="s">
        <v>79</v>
      </c>
      <c r="AY143" s="266" t="s">
        <v>157</v>
      </c>
    </row>
    <row r="144" s="15" customFormat="1">
      <c r="A144" s="15"/>
      <c r="B144" s="267"/>
      <c r="C144" s="268"/>
      <c r="D144" s="242" t="s">
        <v>169</v>
      </c>
      <c r="E144" s="269" t="s">
        <v>35</v>
      </c>
      <c r="F144" s="270" t="s">
        <v>180</v>
      </c>
      <c r="G144" s="268"/>
      <c r="H144" s="271">
        <v>3.2250000000000001</v>
      </c>
      <c r="I144" s="272"/>
      <c r="J144" s="268"/>
      <c r="K144" s="268"/>
      <c r="L144" s="273"/>
      <c r="M144" s="274"/>
      <c r="N144" s="275"/>
      <c r="O144" s="275"/>
      <c r="P144" s="275"/>
      <c r="Q144" s="275"/>
      <c r="R144" s="275"/>
      <c r="S144" s="275"/>
      <c r="T144" s="27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7" t="s">
        <v>169</v>
      </c>
      <c r="AU144" s="277" t="s">
        <v>88</v>
      </c>
      <c r="AV144" s="15" t="s">
        <v>165</v>
      </c>
      <c r="AW144" s="15" t="s">
        <v>40</v>
      </c>
      <c r="AX144" s="15" t="s">
        <v>86</v>
      </c>
      <c r="AY144" s="277" t="s">
        <v>157</v>
      </c>
    </row>
    <row r="145" s="12" customFormat="1" ht="25.92" customHeight="1">
      <c r="A145" s="12"/>
      <c r="B145" s="213"/>
      <c r="C145" s="214"/>
      <c r="D145" s="215" t="s">
        <v>78</v>
      </c>
      <c r="E145" s="216" t="s">
        <v>342</v>
      </c>
      <c r="F145" s="216" t="s">
        <v>343</v>
      </c>
      <c r="G145" s="214"/>
      <c r="H145" s="214"/>
      <c r="I145" s="217"/>
      <c r="J145" s="218">
        <f>BK145</f>
        <v>0</v>
      </c>
      <c r="K145" s="214"/>
      <c r="L145" s="219"/>
      <c r="M145" s="220"/>
      <c r="N145" s="221"/>
      <c r="O145" s="221"/>
      <c r="P145" s="222">
        <f>SUM(P146:P157)</f>
        <v>0</v>
      </c>
      <c r="Q145" s="221"/>
      <c r="R145" s="222">
        <f>SUM(R146:R157)</f>
        <v>0</v>
      </c>
      <c r="S145" s="221"/>
      <c r="T145" s="223">
        <f>SUM(T146:T157)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4" t="s">
        <v>165</v>
      </c>
      <c r="AT145" s="225" t="s">
        <v>78</v>
      </c>
      <c r="AU145" s="225" t="s">
        <v>79</v>
      </c>
      <c r="AY145" s="224" t="s">
        <v>157</v>
      </c>
      <c r="BK145" s="226">
        <f>SUM(BK146:BK157)</f>
        <v>0</v>
      </c>
    </row>
    <row r="146" s="2" customFormat="1" ht="84" customHeight="1">
      <c r="A146" s="40"/>
      <c r="B146" s="41"/>
      <c r="C146" s="229" t="s">
        <v>295</v>
      </c>
      <c r="D146" s="229" t="s">
        <v>160</v>
      </c>
      <c r="E146" s="230" t="s">
        <v>514</v>
      </c>
      <c r="F146" s="231" t="s">
        <v>515</v>
      </c>
      <c r="G146" s="232" t="s">
        <v>332</v>
      </c>
      <c r="H146" s="233">
        <v>7.4500000000000002</v>
      </c>
      <c r="I146" s="234"/>
      <c r="J146" s="235">
        <f>ROUND(I146*H146,2)</f>
        <v>0</v>
      </c>
      <c r="K146" s="231" t="s">
        <v>164</v>
      </c>
      <c r="L146" s="46"/>
      <c r="M146" s="236" t="s">
        <v>35</v>
      </c>
      <c r="N146" s="237" t="s">
        <v>52</v>
      </c>
      <c r="O146" s="86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40" t="s">
        <v>347</v>
      </c>
      <c r="AT146" s="240" t="s">
        <v>160</v>
      </c>
      <c r="AU146" s="240" t="s">
        <v>86</v>
      </c>
      <c r="AY146" s="18" t="s">
        <v>157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165</v>
      </c>
      <c r="BK146" s="241">
        <f>ROUND(I146*H146,2)</f>
        <v>0</v>
      </c>
      <c r="BL146" s="18" t="s">
        <v>347</v>
      </c>
      <c r="BM146" s="240" t="s">
        <v>516</v>
      </c>
    </row>
    <row r="147" s="2" customFormat="1">
      <c r="A147" s="40"/>
      <c r="B147" s="41"/>
      <c r="C147" s="42"/>
      <c r="D147" s="242" t="s">
        <v>167</v>
      </c>
      <c r="E147" s="42"/>
      <c r="F147" s="243" t="s">
        <v>349</v>
      </c>
      <c r="G147" s="42"/>
      <c r="H147" s="42"/>
      <c r="I147" s="149"/>
      <c r="J147" s="42"/>
      <c r="K147" s="42"/>
      <c r="L147" s="46"/>
      <c r="M147" s="244"/>
      <c r="N147" s="24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8" t="s">
        <v>167</v>
      </c>
      <c r="AU147" s="18" t="s">
        <v>86</v>
      </c>
    </row>
    <row r="148" s="13" customFormat="1">
      <c r="A148" s="13"/>
      <c r="B148" s="246"/>
      <c r="C148" s="247"/>
      <c r="D148" s="242" t="s">
        <v>169</v>
      </c>
      <c r="E148" s="248" t="s">
        <v>35</v>
      </c>
      <c r="F148" s="249" t="s">
        <v>517</v>
      </c>
      <c r="G148" s="247"/>
      <c r="H148" s="248" t="s">
        <v>35</v>
      </c>
      <c r="I148" s="250"/>
      <c r="J148" s="247"/>
      <c r="K148" s="247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169</v>
      </c>
      <c r="AU148" s="255" t="s">
        <v>86</v>
      </c>
      <c r="AV148" s="13" t="s">
        <v>86</v>
      </c>
      <c r="AW148" s="13" t="s">
        <v>40</v>
      </c>
      <c r="AX148" s="13" t="s">
        <v>79</v>
      </c>
      <c r="AY148" s="255" t="s">
        <v>157</v>
      </c>
    </row>
    <row r="149" s="13" customFormat="1">
      <c r="A149" s="13"/>
      <c r="B149" s="246"/>
      <c r="C149" s="247"/>
      <c r="D149" s="242" t="s">
        <v>169</v>
      </c>
      <c r="E149" s="248" t="s">
        <v>35</v>
      </c>
      <c r="F149" s="249" t="s">
        <v>518</v>
      </c>
      <c r="G149" s="247"/>
      <c r="H149" s="248" t="s">
        <v>35</v>
      </c>
      <c r="I149" s="250"/>
      <c r="J149" s="247"/>
      <c r="K149" s="247"/>
      <c r="L149" s="251"/>
      <c r="M149" s="252"/>
      <c r="N149" s="253"/>
      <c r="O149" s="253"/>
      <c r="P149" s="253"/>
      <c r="Q149" s="253"/>
      <c r="R149" s="253"/>
      <c r="S149" s="253"/>
      <c r="T149" s="25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5" t="s">
        <v>169</v>
      </c>
      <c r="AU149" s="255" t="s">
        <v>86</v>
      </c>
      <c r="AV149" s="13" t="s">
        <v>86</v>
      </c>
      <c r="AW149" s="13" t="s">
        <v>40</v>
      </c>
      <c r="AX149" s="13" t="s">
        <v>79</v>
      </c>
      <c r="AY149" s="255" t="s">
        <v>157</v>
      </c>
    </row>
    <row r="150" s="14" customFormat="1">
      <c r="A150" s="14"/>
      <c r="B150" s="256"/>
      <c r="C150" s="257"/>
      <c r="D150" s="242" t="s">
        <v>169</v>
      </c>
      <c r="E150" s="258" t="s">
        <v>35</v>
      </c>
      <c r="F150" s="259" t="s">
        <v>519</v>
      </c>
      <c r="G150" s="257"/>
      <c r="H150" s="260">
        <v>7.4500000000000002</v>
      </c>
      <c r="I150" s="261"/>
      <c r="J150" s="257"/>
      <c r="K150" s="257"/>
      <c r="L150" s="262"/>
      <c r="M150" s="263"/>
      <c r="N150" s="264"/>
      <c r="O150" s="264"/>
      <c r="P150" s="264"/>
      <c r="Q150" s="264"/>
      <c r="R150" s="264"/>
      <c r="S150" s="264"/>
      <c r="T150" s="26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6" t="s">
        <v>169</v>
      </c>
      <c r="AU150" s="266" t="s">
        <v>86</v>
      </c>
      <c r="AV150" s="14" t="s">
        <v>88</v>
      </c>
      <c r="AW150" s="14" t="s">
        <v>40</v>
      </c>
      <c r="AX150" s="14" t="s">
        <v>79</v>
      </c>
      <c r="AY150" s="266" t="s">
        <v>157</v>
      </c>
    </row>
    <row r="151" s="15" customFormat="1">
      <c r="A151" s="15"/>
      <c r="B151" s="267"/>
      <c r="C151" s="268"/>
      <c r="D151" s="242" t="s">
        <v>169</v>
      </c>
      <c r="E151" s="269" t="s">
        <v>35</v>
      </c>
      <c r="F151" s="270" t="s">
        <v>180</v>
      </c>
      <c r="G151" s="268"/>
      <c r="H151" s="271">
        <v>7.4500000000000002</v>
      </c>
      <c r="I151" s="272"/>
      <c r="J151" s="268"/>
      <c r="K151" s="268"/>
      <c r="L151" s="273"/>
      <c r="M151" s="274"/>
      <c r="N151" s="275"/>
      <c r="O151" s="275"/>
      <c r="P151" s="275"/>
      <c r="Q151" s="275"/>
      <c r="R151" s="275"/>
      <c r="S151" s="275"/>
      <c r="T151" s="27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7" t="s">
        <v>169</v>
      </c>
      <c r="AU151" s="277" t="s">
        <v>86</v>
      </c>
      <c r="AV151" s="15" t="s">
        <v>165</v>
      </c>
      <c r="AW151" s="15" t="s">
        <v>40</v>
      </c>
      <c r="AX151" s="15" t="s">
        <v>86</v>
      </c>
      <c r="AY151" s="277" t="s">
        <v>157</v>
      </c>
    </row>
    <row r="152" s="2" customFormat="1" ht="36" customHeight="1">
      <c r="A152" s="40"/>
      <c r="B152" s="41"/>
      <c r="C152" s="229" t="s">
        <v>300</v>
      </c>
      <c r="D152" s="229" t="s">
        <v>160</v>
      </c>
      <c r="E152" s="230" t="s">
        <v>520</v>
      </c>
      <c r="F152" s="231" t="s">
        <v>521</v>
      </c>
      <c r="G152" s="232" t="s">
        <v>332</v>
      </c>
      <c r="H152" s="233">
        <v>7.4500000000000002</v>
      </c>
      <c r="I152" s="234"/>
      <c r="J152" s="235">
        <f>ROUND(I152*H152,2)</f>
        <v>0</v>
      </c>
      <c r="K152" s="231" t="s">
        <v>164</v>
      </c>
      <c r="L152" s="46"/>
      <c r="M152" s="236" t="s">
        <v>35</v>
      </c>
      <c r="N152" s="237" t="s">
        <v>52</v>
      </c>
      <c r="O152" s="86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40" t="s">
        <v>347</v>
      </c>
      <c r="AT152" s="240" t="s">
        <v>160</v>
      </c>
      <c r="AU152" s="240" t="s">
        <v>86</v>
      </c>
      <c r="AY152" s="18" t="s">
        <v>157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165</v>
      </c>
      <c r="BK152" s="241">
        <f>ROUND(I152*H152,2)</f>
        <v>0</v>
      </c>
      <c r="BL152" s="18" t="s">
        <v>347</v>
      </c>
      <c r="BM152" s="240" t="s">
        <v>522</v>
      </c>
    </row>
    <row r="153" s="2" customFormat="1">
      <c r="A153" s="40"/>
      <c r="B153" s="41"/>
      <c r="C153" s="42"/>
      <c r="D153" s="242" t="s">
        <v>167</v>
      </c>
      <c r="E153" s="42"/>
      <c r="F153" s="243" t="s">
        <v>523</v>
      </c>
      <c r="G153" s="42"/>
      <c r="H153" s="42"/>
      <c r="I153" s="149"/>
      <c r="J153" s="42"/>
      <c r="K153" s="42"/>
      <c r="L153" s="46"/>
      <c r="M153" s="244"/>
      <c r="N153" s="24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8" t="s">
        <v>167</v>
      </c>
      <c r="AU153" s="18" t="s">
        <v>86</v>
      </c>
    </row>
    <row r="154" s="13" customFormat="1">
      <c r="A154" s="13"/>
      <c r="B154" s="246"/>
      <c r="C154" s="247"/>
      <c r="D154" s="242" t="s">
        <v>169</v>
      </c>
      <c r="E154" s="248" t="s">
        <v>35</v>
      </c>
      <c r="F154" s="249" t="s">
        <v>517</v>
      </c>
      <c r="G154" s="247"/>
      <c r="H154" s="248" t="s">
        <v>35</v>
      </c>
      <c r="I154" s="250"/>
      <c r="J154" s="247"/>
      <c r="K154" s="247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169</v>
      </c>
      <c r="AU154" s="255" t="s">
        <v>86</v>
      </c>
      <c r="AV154" s="13" t="s">
        <v>86</v>
      </c>
      <c r="AW154" s="13" t="s">
        <v>40</v>
      </c>
      <c r="AX154" s="13" t="s">
        <v>79</v>
      </c>
      <c r="AY154" s="255" t="s">
        <v>157</v>
      </c>
    </row>
    <row r="155" s="13" customFormat="1">
      <c r="A155" s="13"/>
      <c r="B155" s="246"/>
      <c r="C155" s="247"/>
      <c r="D155" s="242" t="s">
        <v>169</v>
      </c>
      <c r="E155" s="248" t="s">
        <v>35</v>
      </c>
      <c r="F155" s="249" t="s">
        <v>518</v>
      </c>
      <c r="G155" s="247"/>
      <c r="H155" s="248" t="s">
        <v>35</v>
      </c>
      <c r="I155" s="250"/>
      <c r="J155" s="247"/>
      <c r="K155" s="247"/>
      <c r="L155" s="251"/>
      <c r="M155" s="252"/>
      <c r="N155" s="253"/>
      <c r="O155" s="253"/>
      <c r="P155" s="253"/>
      <c r="Q155" s="253"/>
      <c r="R155" s="253"/>
      <c r="S155" s="253"/>
      <c r="T155" s="25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5" t="s">
        <v>169</v>
      </c>
      <c r="AU155" s="255" t="s">
        <v>86</v>
      </c>
      <c r="AV155" s="13" t="s">
        <v>86</v>
      </c>
      <c r="AW155" s="13" t="s">
        <v>40</v>
      </c>
      <c r="AX155" s="13" t="s">
        <v>79</v>
      </c>
      <c r="AY155" s="255" t="s">
        <v>157</v>
      </c>
    </row>
    <row r="156" s="14" customFormat="1">
      <c r="A156" s="14"/>
      <c r="B156" s="256"/>
      <c r="C156" s="257"/>
      <c r="D156" s="242" t="s">
        <v>169</v>
      </c>
      <c r="E156" s="258" t="s">
        <v>35</v>
      </c>
      <c r="F156" s="259" t="s">
        <v>519</v>
      </c>
      <c r="G156" s="257"/>
      <c r="H156" s="260">
        <v>7.4500000000000002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6" t="s">
        <v>169</v>
      </c>
      <c r="AU156" s="266" t="s">
        <v>86</v>
      </c>
      <c r="AV156" s="14" t="s">
        <v>88</v>
      </c>
      <c r="AW156" s="14" t="s">
        <v>40</v>
      </c>
      <c r="AX156" s="14" t="s">
        <v>79</v>
      </c>
      <c r="AY156" s="266" t="s">
        <v>157</v>
      </c>
    </row>
    <row r="157" s="15" customFormat="1">
      <c r="A157" s="15"/>
      <c r="B157" s="267"/>
      <c r="C157" s="268"/>
      <c r="D157" s="242" t="s">
        <v>169</v>
      </c>
      <c r="E157" s="269" t="s">
        <v>35</v>
      </c>
      <c r="F157" s="270" t="s">
        <v>180</v>
      </c>
      <c r="G157" s="268"/>
      <c r="H157" s="271">
        <v>7.4500000000000002</v>
      </c>
      <c r="I157" s="272"/>
      <c r="J157" s="268"/>
      <c r="K157" s="268"/>
      <c r="L157" s="273"/>
      <c r="M157" s="293"/>
      <c r="N157" s="294"/>
      <c r="O157" s="294"/>
      <c r="P157" s="294"/>
      <c r="Q157" s="294"/>
      <c r="R157" s="294"/>
      <c r="S157" s="294"/>
      <c r="T157" s="29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7" t="s">
        <v>169</v>
      </c>
      <c r="AU157" s="277" t="s">
        <v>86</v>
      </c>
      <c r="AV157" s="15" t="s">
        <v>165</v>
      </c>
      <c r="AW157" s="15" t="s">
        <v>40</v>
      </c>
      <c r="AX157" s="15" t="s">
        <v>86</v>
      </c>
      <c r="AY157" s="277" t="s">
        <v>157</v>
      </c>
    </row>
    <row r="158" s="2" customFormat="1" ht="6.96" customHeight="1">
      <c r="A158" s="40"/>
      <c r="B158" s="61"/>
      <c r="C158" s="62"/>
      <c r="D158" s="62"/>
      <c r="E158" s="62"/>
      <c r="F158" s="62"/>
      <c r="G158" s="62"/>
      <c r="H158" s="62"/>
      <c r="I158" s="178"/>
      <c r="J158" s="62"/>
      <c r="K158" s="62"/>
      <c r="L158" s="46"/>
      <c r="M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</row>
  </sheetData>
  <sheetProtection sheet="1" autoFilter="0" formatColumns="0" formatRows="0" objects="1" scenarios="1" spinCount="100000" saltValue="WCLk2NDDO7AqD0LUA7EeAdWy2/waZa+mT6+k+CTKyAmZWBB04sWYdAwT6RAlD/GBqzA+mw/eATkQASn4jajkXw==" hashValue="Q4ULlMmRdymSJZOkYfZT6mk6eMe90xzpJagysGV6fShnhdRtvz8wjJYgO9S8rF1fShuTLSJWE/kT9ANK5k6H4Q==" algorithmName="SHA-512" password="CC35"/>
  <autoFilter ref="C87:K15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130</v>
      </c>
      <c r="I4" s="141"/>
      <c r="L4" s="21"/>
      <c r="M4" s="146" t="s">
        <v>10</v>
      </c>
      <c r="AT4" s="18" t="s">
        <v>40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Oprava trati v úseku Teplice, zámecká zahrada - Úpořiny</v>
      </c>
      <c r="F7" s="147"/>
      <c r="G7" s="147"/>
      <c r="H7" s="147"/>
      <c r="I7" s="141"/>
      <c r="L7" s="21"/>
    </row>
    <row r="8" s="1" customFormat="1" ht="12" customHeight="1">
      <c r="B8" s="21"/>
      <c r="D8" s="147" t="s">
        <v>131</v>
      </c>
      <c r="I8" s="141"/>
      <c r="L8" s="21"/>
    </row>
    <row r="9" s="2" customFormat="1" ht="16.5" customHeight="1">
      <c r="A9" s="40"/>
      <c r="B9" s="46"/>
      <c r="C9" s="40"/>
      <c r="D9" s="40"/>
      <c r="E9" s="148" t="s">
        <v>132</v>
      </c>
      <c r="F9" s="40"/>
      <c r="G9" s="40"/>
      <c r="H9" s="40"/>
      <c r="I9" s="149"/>
      <c r="J9" s="40"/>
      <c r="K9" s="40"/>
      <c r="L9" s="15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7" t="s">
        <v>133</v>
      </c>
      <c r="E10" s="40"/>
      <c r="F10" s="40"/>
      <c r="G10" s="40"/>
      <c r="H10" s="40"/>
      <c r="I10" s="149"/>
      <c r="J10" s="40"/>
      <c r="K10" s="40"/>
      <c r="L10" s="15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1" t="s">
        <v>524</v>
      </c>
      <c r="F11" s="40"/>
      <c r="G11" s="40"/>
      <c r="H11" s="40"/>
      <c r="I11" s="149"/>
      <c r="J11" s="40"/>
      <c r="K11" s="40"/>
      <c r="L11" s="15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9"/>
      <c r="J12" s="40"/>
      <c r="K12" s="40"/>
      <c r="L12" s="15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7" t="s">
        <v>18</v>
      </c>
      <c r="E13" s="40"/>
      <c r="F13" s="135" t="s">
        <v>35</v>
      </c>
      <c r="G13" s="40"/>
      <c r="H13" s="40"/>
      <c r="I13" s="152" t="s">
        <v>20</v>
      </c>
      <c r="J13" s="135" t="s">
        <v>35</v>
      </c>
      <c r="K13" s="40"/>
      <c r="L13" s="15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7" t="s">
        <v>22</v>
      </c>
      <c r="E14" s="40"/>
      <c r="F14" s="135" t="s">
        <v>23</v>
      </c>
      <c r="G14" s="40"/>
      <c r="H14" s="40"/>
      <c r="I14" s="152" t="s">
        <v>24</v>
      </c>
      <c r="J14" s="153" t="str">
        <f>'Rekapitulace stavby'!AN8</f>
        <v>18. 2. 2019</v>
      </c>
      <c r="K14" s="40"/>
      <c r="L14" s="15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9"/>
      <c r="J15" s="40"/>
      <c r="K15" s="40"/>
      <c r="L15" s="15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30</v>
      </c>
      <c r="E16" s="40"/>
      <c r="F16" s="40"/>
      <c r="G16" s="40"/>
      <c r="H16" s="40"/>
      <c r="I16" s="152" t="s">
        <v>31</v>
      </c>
      <c r="J16" s="135" t="s">
        <v>32</v>
      </c>
      <c r="K16" s="40"/>
      <c r="L16" s="1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2" t="s">
        <v>34</v>
      </c>
      <c r="J17" s="135" t="s">
        <v>35</v>
      </c>
      <c r="K17" s="40"/>
      <c r="L17" s="15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9"/>
      <c r="J18" s="40"/>
      <c r="K18" s="40"/>
      <c r="L18" s="15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7" t="s">
        <v>36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15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2" t="s">
        <v>34</v>
      </c>
      <c r="J20" s="34" t="str">
        <f>'Rekapitulace stavby'!AN14</f>
        <v>Vyplň údaj</v>
      </c>
      <c r="K20" s="40"/>
      <c r="L20" s="15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9"/>
      <c r="J21" s="40"/>
      <c r="K21" s="40"/>
      <c r="L21" s="15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7" t="s">
        <v>38</v>
      </c>
      <c r="E22" s="40"/>
      <c r="F22" s="40"/>
      <c r="G22" s="40"/>
      <c r="H22" s="40"/>
      <c r="I22" s="152" t="s">
        <v>31</v>
      </c>
      <c r="J22" s="135" t="str">
        <f>IF('Rekapitulace stavby'!AN16="","",'Rekapitulace stavby'!AN16)</f>
        <v/>
      </c>
      <c r="K22" s="40"/>
      <c r="L22" s="15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2" t="s">
        <v>34</v>
      </c>
      <c r="J23" s="135" t="str">
        <f>IF('Rekapitulace stavby'!AN17="","",'Rekapitulace stavby'!AN17)</f>
        <v/>
      </c>
      <c r="K23" s="40"/>
      <c r="L23" s="15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9"/>
      <c r="J24" s="40"/>
      <c r="K24" s="40"/>
      <c r="L24" s="15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7" t="s">
        <v>41</v>
      </c>
      <c r="E25" s="40"/>
      <c r="F25" s="40"/>
      <c r="G25" s="40"/>
      <c r="H25" s="40"/>
      <c r="I25" s="152" t="s">
        <v>31</v>
      </c>
      <c r="J25" s="135" t="s">
        <v>35</v>
      </c>
      <c r="K25" s="40"/>
      <c r="L25" s="15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42</v>
      </c>
      <c r="F26" s="40"/>
      <c r="G26" s="40"/>
      <c r="H26" s="40"/>
      <c r="I26" s="152" t="s">
        <v>34</v>
      </c>
      <c r="J26" s="135" t="s">
        <v>35</v>
      </c>
      <c r="K26" s="40"/>
      <c r="L26" s="15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9"/>
      <c r="J27" s="40"/>
      <c r="K27" s="40"/>
      <c r="L27" s="15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7" t="s">
        <v>43</v>
      </c>
      <c r="E28" s="40"/>
      <c r="F28" s="40"/>
      <c r="G28" s="40"/>
      <c r="H28" s="40"/>
      <c r="I28" s="149"/>
      <c r="J28" s="40"/>
      <c r="K28" s="40"/>
      <c r="L28" s="15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51" customHeight="1">
      <c r="A29" s="154"/>
      <c r="B29" s="155"/>
      <c r="C29" s="154"/>
      <c r="D29" s="154"/>
      <c r="E29" s="156" t="s">
        <v>44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9"/>
      <c r="J30" s="40"/>
      <c r="K30" s="40"/>
      <c r="L30" s="15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9"/>
      <c r="E31" s="159"/>
      <c r="F31" s="159"/>
      <c r="G31" s="159"/>
      <c r="H31" s="159"/>
      <c r="I31" s="160"/>
      <c r="J31" s="159"/>
      <c r="K31" s="159"/>
      <c r="L31" s="15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45</v>
      </c>
      <c r="E32" s="40"/>
      <c r="F32" s="40"/>
      <c r="G32" s="40"/>
      <c r="H32" s="40"/>
      <c r="I32" s="149"/>
      <c r="J32" s="162">
        <f>ROUND(J88, 2)</f>
        <v>0</v>
      </c>
      <c r="K32" s="40"/>
      <c r="L32" s="15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9"/>
      <c r="E33" s="159"/>
      <c r="F33" s="159"/>
      <c r="G33" s="159"/>
      <c r="H33" s="159"/>
      <c r="I33" s="160"/>
      <c r="J33" s="159"/>
      <c r="K33" s="159"/>
      <c r="L33" s="15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47</v>
      </c>
      <c r="G34" s="40"/>
      <c r="H34" s="40"/>
      <c r="I34" s="164" t="s">
        <v>46</v>
      </c>
      <c r="J34" s="163" t="s">
        <v>48</v>
      </c>
      <c r="K34" s="40"/>
      <c r="L34" s="15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47" t="s">
        <v>50</v>
      </c>
      <c r="F35" s="166">
        <f>ROUND((SUM(BE88:BE240)),  2)</f>
        <v>0</v>
      </c>
      <c r="G35" s="40"/>
      <c r="H35" s="40"/>
      <c r="I35" s="167">
        <v>0.20999999999999999</v>
      </c>
      <c r="J35" s="166">
        <f>ROUND(((SUM(BE88:BE240))*I35),  2)</f>
        <v>0</v>
      </c>
      <c r="K35" s="40"/>
      <c r="L35" s="15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7" t="s">
        <v>51</v>
      </c>
      <c r="F36" s="166">
        <f>ROUND((SUM(BF88:BF240)),  2)</f>
        <v>0</v>
      </c>
      <c r="G36" s="40"/>
      <c r="H36" s="40"/>
      <c r="I36" s="167">
        <v>0.14999999999999999</v>
      </c>
      <c r="J36" s="166">
        <f>ROUND(((SUM(BF88:BF240))*I36),  2)</f>
        <v>0</v>
      </c>
      <c r="K36" s="40"/>
      <c r="L36" s="15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49</v>
      </c>
      <c r="E37" s="147" t="s">
        <v>52</v>
      </c>
      <c r="F37" s="166">
        <f>ROUND((SUM(BG88:BG240)),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15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53</v>
      </c>
      <c r="F38" s="166">
        <f>ROUND((SUM(BH88:BH240)),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15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54</v>
      </c>
      <c r="F39" s="166">
        <f>ROUND((SUM(BI88:BI240)),  2)</f>
        <v>0</v>
      </c>
      <c r="G39" s="40"/>
      <c r="H39" s="40"/>
      <c r="I39" s="167">
        <v>0</v>
      </c>
      <c r="J39" s="166">
        <f>0</f>
        <v>0</v>
      </c>
      <c r="K39" s="40"/>
      <c r="L39" s="15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9"/>
      <c r="J40" s="40"/>
      <c r="K40" s="40"/>
      <c r="L40" s="15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3"/>
      <c r="J41" s="174">
        <f>SUM(J32:J39)</f>
        <v>0</v>
      </c>
      <c r="K41" s="175"/>
      <c r="L41" s="15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6"/>
      <c r="C42" s="177"/>
      <c r="D42" s="177"/>
      <c r="E42" s="177"/>
      <c r="F42" s="177"/>
      <c r="G42" s="177"/>
      <c r="H42" s="177"/>
      <c r="I42" s="178"/>
      <c r="J42" s="177"/>
      <c r="K42" s="177"/>
      <c r="L42" s="15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9"/>
      <c r="C46" s="180"/>
      <c r="D46" s="180"/>
      <c r="E46" s="180"/>
      <c r="F46" s="180"/>
      <c r="G46" s="180"/>
      <c r="H46" s="180"/>
      <c r="I46" s="181"/>
      <c r="J46" s="180"/>
      <c r="K46" s="180"/>
      <c r="L46" s="15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149"/>
      <c r="J47" s="42"/>
      <c r="K47" s="42"/>
      <c r="L47" s="15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9"/>
      <c r="J48" s="42"/>
      <c r="K48" s="42"/>
      <c r="L48" s="15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9"/>
      <c r="J49" s="42"/>
      <c r="K49" s="42"/>
      <c r="L49" s="15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2" t="str">
        <f>E7</f>
        <v>Oprava trati v úseku Teplice, zámecká zahrada - Úpořiny</v>
      </c>
      <c r="F50" s="33"/>
      <c r="G50" s="33"/>
      <c r="H50" s="33"/>
      <c r="I50" s="149"/>
      <c r="J50" s="42"/>
      <c r="K50" s="42"/>
      <c r="L50" s="15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141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2" t="s">
        <v>132</v>
      </c>
      <c r="F52" s="42"/>
      <c r="G52" s="42"/>
      <c r="H52" s="42"/>
      <c r="I52" s="149"/>
      <c r="J52" s="42"/>
      <c r="K52" s="42"/>
      <c r="L52" s="15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133</v>
      </c>
      <c r="D53" s="42"/>
      <c r="E53" s="42"/>
      <c r="F53" s="42"/>
      <c r="G53" s="42"/>
      <c r="H53" s="42"/>
      <c r="I53" s="149"/>
      <c r="J53" s="42"/>
      <c r="K53" s="42"/>
      <c r="L53" s="15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Č3 - KV3 - ZV1</v>
      </c>
      <c r="F54" s="42"/>
      <c r="G54" s="42"/>
      <c r="H54" s="42"/>
      <c r="I54" s="149"/>
      <c r="J54" s="42"/>
      <c r="K54" s="42"/>
      <c r="L54" s="15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9"/>
      <c r="J55" s="42"/>
      <c r="K55" s="42"/>
      <c r="L55" s="15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TK Řetenice - Úpořiny</v>
      </c>
      <c r="G56" s="42"/>
      <c r="H56" s="42"/>
      <c r="I56" s="152" t="s">
        <v>24</v>
      </c>
      <c r="J56" s="74" t="str">
        <f>IF(J14="","",J14)</f>
        <v>18. 2. 2019</v>
      </c>
      <c r="K56" s="42"/>
      <c r="L56" s="15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9"/>
      <c r="J57" s="42"/>
      <c r="K57" s="42"/>
      <c r="L57" s="15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SŽDC s.o. OŘ UNL, ST Most</v>
      </c>
      <c r="G58" s="42"/>
      <c r="H58" s="42"/>
      <c r="I58" s="152" t="s">
        <v>38</v>
      </c>
      <c r="J58" s="38" t="str">
        <f>E23</f>
        <v xml:space="preserve"> </v>
      </c>
      <c r="K58" s="42"/>
      <c r="L58" s="15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2" t="s">
        <v>41</v>
      </c>
      <c r="J59" s="38" t="str">
        <f>E26</f>
        <v>Ing. Střítezský Petr</v>
      </c>
      <c r="K59" s="42"/>
      <c r="L59" s="15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9"/>
      <c r="J60" s="42"/>
      <c r="K60" s="42"/>
      <c r="L60" s="15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3" t="s">
        <v>136</v>
      </c>
      <c r="D61" s="184"/>
      <c r="E61" s="184"/>
      <c r="F61" s="184"/>
      <c r="G61" s="184"/>
      <c r="H61" s="184"/>
      <c r="I61" s="185"/>
      <c r="J61" s="186" t="s">
        <v>137</v>
      </c>
      <c r="K61" s="184"/>
      <c r="L61" s="15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9"/>
      <c r="J62" s="42"/>
      <c r="K62" s="42"/>
      <c r="L62" s="15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7" t="s">
        <v>77</v>
      </c>
      <c r="D63" s="42"/>
      <c r="E63" s="42"/>
      <c r="F63" s="42"/>
      <c r="G63" s="42"/>
      <c r="H63" s="42"/>
      <c r="I63" s="149"/>
      <c r="J63" s="104">
        <f>J88</f>
        <v>0</v>
      </c>
      <c r="K63" s="42"/>
      <c r="L63" s="15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88"/>
      <c r="C64" s="189"/>
      <c r="D64" s="190" t="s">
        <v>139</v>
      </c>
      <c r="E64" s="191"/>
      <c r="F64" s="191"/>
      <c r="G64" s="191"/>
      <c r="H64" s="191"/>
      <c r="I64" s="192"/>
      <c r="J64" s="193">
        <f>J89</f>
        <v>0</v>
      </c>
      <c r="K64" s="189"/>
      <c r="L64" s="19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5"/>
      <c r="C65" s="127"/>
      <c r="D65" s="196" t="s">
        <v>140</v>
      </c>
      <c r="E65" s="197"/>
      <c r="F65" s="197"/>
      <c r="G65" s="197"/>
      <c r="H65" s="197"/>
      <c r="I65" s="198"/>
      <c r="J65" s="199">
        <f>J90</f>
        <v>0</v>
      </c>
      <c r="K65" s="127"/>
      <c r="L65" s="20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88"/>
      <c r="C66" s="189"/>
      <c r="D66" s="190" t="s">
        <v>141</v>
      </c>
      <c r="E66" s="191"/>
      <c r="F66" s="191"/>
      <c r="G66" s="191"/>
      <c r="H66" s="191"/>
      <c r="I66" s="192"/>
      <c r="J66" s="193">
        <f>J196</f>
        <v>0</v>
      </c>
      <c r="K66" s="189"/>
      <c r="L66" s="19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49"/>
      <c r="J67" s="42"/>
      <c r="K67" s="42"/>
      <c r="L67" s="15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78"/>
      <c r="J68" s="62"/>
      <c r="K68" s="62"/>
      <c r="L68" s="15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81"/>
      <c r="J72" s="64"/>
      <c r="K72" s="64"/>
      <c r="L72" s="15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142</v>
      </c>
      <c r="D73" s="42"/>
      <c r="E73" s="42"/>
      <c r="F73" s="42"/>
      <c r="G73" s="42"/>
      <c r="H73" s="42"/>
      <c r="I73" s="149"/>
      <c r="J73" s="42"/>
      <c r="K73" s="42"/>
      <c r="L73" s="15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49"/>
      <c r="J74" s="42"/>
      <c r="K74" s="42"/>
      <c r="L74" s="15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49"/>
      <c r="J75" s="42"/>
      <c r="K75" s="42"/>
      <c r="L75" s="15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2" t="str">
        <f>E7</f>
        <v>Oprava trati v úseku Teplice, zámecká zahrada - Úpořiny</v>
      </c>
      <c r="F76" s="33"/>
      <c r="G76" s="33"/>
      <c r="H76" s="33"/>
      <c r="I76" s="149"/>
      <c r="J76" s="42"/>
      <c r="K76" s="42"/>
      <c r="L76" s="15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131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2" t="s">
        <v>132</v>
      </c>
      <c r="F78" s="42"/>
      <c r="G78" s="42"/>
      <c r="H78" s="42"/>
      <c r="I78" s="149"/>
      <c r="J78" s="42"/>
      <c r="K78" s="42"/>
      <c r="L78" s="15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133</v>
      </c>
      <c r="D79" s="42"/>
      <c r="E79" s="42"/>
      <c r="F79" s="42"/>
      <c r="G79" s="42"/>
      <c r="H79" s="42"/>
      <c r="I79" s="149"/>
      <c r="J79" s="42"/>
      <c r="K79" s="42"/>
      <c r="L79" s="15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Č3 - KV3 - ZV1</v>
      </c>
      <c r="F80" s="42"/>
      <c r="G80" s="42"/>
      <c r="H80" s="42"/>
      <c r="I80" s="149"/>
      <c r="J80" s="42"/>
      <c r="K80" s="42"/>
      <c r="L80" s="15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9"/>
      <c r="J81" s="42"/>
      <c r="K81" s="42"/>
      <c r="L81" s="15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TK Řetenice - Úpořiny</v>
      </c>
      <c r="G82" s="42"/>
      <c r="H82" s="42"/>
      <c r="I82" s="152" t="s">
        <v>24</v>
      </c>
      <c r="J82" s="74" t="str">
        <f>IF(J14="","",J14)</f>
        <v>18. 2. 2019</v>
      </c>
      <c r="K82" s="42"/>
      <c r="L82" s="15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9"/>
      <c r="J83" s="42"/>
      <c r="K83" s="42"/>
      <c r="L83" s="15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SŽDC s.o. OŘ UNL, ST Most</v>
      </c>
      <c r="G84" s="42"/>
      <c r="H84" s="42"/>
      <c r="I84" s="152" t="s">
        <v>38</v>
      </c>
      <c r="J84" s="38" t="str">
        <f>E23</f>
        <v xml:space="preserve"> </v>
      </c>
      <c r="K84" s="42"/>
      <c r="L84" s="15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2" t="s">
        <v>41</v>
      </c>
      <c r="J85" s="38" t="str">
        <f>E26</f>
        <v>Ing. Střítezský Petr</v>
      </c>
      <c r="K85" s="42"/>
      <c r="L85" s="15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49"/>
      <c r="J86" s="42"/>
      <c r="K86" s="42"/>
      <c r="L86" s="15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1"/>
      <c r="B87" s="202"/>
      <c r="C87" s="203" t="s">
        <v>143</v>
      </c>
      <c r="D87" s="204" t="s">
        <v>64</v>
      </c>
      <c r="E87" s="204" t="s">
        <v>60</v>
      </c>
      <c r="F87" s="204" t="s">
        <v>61</v>
      </c>
      <c r="G87" s="204" t="s">
        <v>144</v>
      </c>
      <c r="H87" s="204" t="s">
        <v>145</v>
      </c>
      <c r="I87" s="205" t="s">
        <v>146</v>
      </c>
      <c r="J87" s="204" t="s">
        <v>137</v>
      </c>
      <c r="K87" s="206" t="s">
        <v>147</v>
      </c>
      <c r="L87" s="207"/>
      <c r="M87" s="94" t="s">
        <v>35</v>
      </c>
      <c r="N87" s="95" t="s">
        <v>49</v>
      </c>
      <c r="O87" s="95" t="s">
        <v>148</v>
      </c>
      <c r="P87" s="95" t="s">
        <v>149</v>
      </c>
      <c r="Q87" s="95" t="s">
        <v>150</v>
      </c>
      <c r="R87" s="95" t="s">
        <v>151</v>
      </c>
      <c r="S87" s="95" t="s">
        <v>152</v>
      </c>
      <c r="T87" s="96" t="s">
        <v>153</v>
      </c>
      <c r="U87" s="201"/>
      <c r="V87" s="201"/>
      <c r="W87" s="201"/>
      <c r="X87" s="201"/>
      <c r="Y87" s="201"/>
      <c r="Z87" s="201"/>
      <c r="AA87" s="201"/>
      <c r="AB87" s="201"/>
      <c r="AC87" s="201"/>
      <c r="AD87" s="201"/>
      <c r="AE87" s="201"/>
    </row>
    <row r="88" s="2" customFormat="1" ht="22.8" customHeight="1">
      <c r="A88" s="40"/>
      <c r="B88" s="41"/>
      <c r="C88" s="101" t="s">
        <v>154</v>
      </c>
      <c r="D88" s="42"/>
      <c r="E88" s="42"/>
      <c r="F88" s="42"/>
      <c r="G88" s="42"/>
      <c r="H88" s="42"/>
      <c r="I88" s="149"/>
      <c r="J88" s="208">
        <f>BK88</f>
        <v>0</v>
      </c>
      <c r="K88" s="42"/>
      <c r="L88" s="46"/>
      <c r="M88" s="97"/>
      <c r="N88" s="209"/>
      <c r="O88" s="98"/>
      <c r="P88" s="210">
        <f>P89+P196</f>
        <v>0</v>
      </c>
      <c r="Q88" s="98"/>
      <c r="R88" s="210">
        <f>R89+R196</f>
        <v>45.388859999999994</v>
      </c>
      <c r="S88" s="98"/>
      <c r="T88" s="211">
        <f>T89+T196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78</v>
      </c>
      <c r="AU88" s="18" t="s">
        <v>138</v>
      </c>
      <c r="BK88" s="212">
        <f>BK89+BK196</f>
        <v>0</v>
      </c>
    </row>
    <row r="89" s="12" customFormat="1" ht="25.92" customHeight="1">
      <c r="A89" s="12"/>
      <c r="B89" s="213"/>
      <c r="C89" s="214"/>
      <c r="D89" s="215" t="s">
        <v>78</v>
      </c>
      <c r="E89" s="216" t="s">
        <v>155</v>
      </c>
      <c r="F89" s="216" t="s">
        <v>156</v>
      </c>
      <c r="G89" s="214"/>
      <c r="H89" s="214"/>
      <c r="I89" s="217"/>
      <c r="J89" s="218">
        <f>BK89</f>
        <v>0</v>
      </c>
      <c r="K89" s="214"/>
      <c r="L89" s="219"/>
      <c r="M89" s="220"/>
      <c r="N89" s="221"/>
      <c r="O89" s="221"/>
      <c r="P89" s="222">
        <f>P90</f>
        <v>0</v>
      </c>
      <c r="Q89" s="221"/>
      <c r="R89" s="222">
        <f>R90</f>
        <v>0</v>
      </c>
      <c r="S89" s="221"/>
      <c r="T89" s="22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4" t="s">
        <v>86</v>
      </c>
      <c r="AT89" s="225" t="s">
        <v>78</v>
      </c>
      <c r="AU89" s="225" t="s">
        <v>79</v>
      </c>
      <c r="AY89" s="224" t="s">
        <v>157</v>
      </c>
      <c r="BK89" s="226">
        <f>BK90</f>
        <v>0</v>
      </c>
    </row>
    <row r="90" s="12" customFormat="1" ht="22.8" customHeight="1">
      <c r="A90" s="12"/>
      <c r="B90" s="213"/>
      <c r="C90" s="214"/>
      <c r="D90" s="215" t="s">
        <v>78</v>
      </c>
      <c r="E90" s="227" t="s">
        <v>158</v>
      </c>
      <c r="F90" s="227" t="s">
        <v>159</v>
      </c>
      <c r="G90" s="214"/>
      <c r="H90" s="214"/>
      <c r="I90" s="217"/>
      <c r="J90" s="228">
        <f>BK90</f>
        <v>0</v>
      </c>
      <c r="K90" s="214"/>
      <c r="L90" s="219"/>
      <c r="M90" s="220"/>
      <c r="N90" s="221"/>
      <c r="O90" s="221"/>
      <c r="P90" s="222">
        <f>SUM(P91:P195)</f>
        <v>0</v>
      </c>
      <c r="Q90" s="221"/>
      <c r="R90" s="222">
        <f>SUM(R91:R195)</f>
        <v>0</v>
      </c>
      <c r="S90" s="221"/>
      <c r="T90" s="223">
        <f>SUM(T91:T195)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4" t="s">
        <v>86</v>
      </c>
      <c r="AT90" s="225" t="s">
        <v>78</v>
      </c>
      <c r="AU90" s="225" t="s">
        <v>86</v>
      </c>
      <c r="AY90" s="224" t="s">
        <v>157</v>
      </c>
      <c r="BK90" s="226">
        <f>SUM(BK91:BK195)</f>
        <v>0</v>
      </c>
    </row>
    <row r="91" s="2" customFormat="1" ht="60" customHeight="1">
      <c r="A91" s="40"/>
      <c r="B91" s="41"/>
      <c r="C91" s="229" t="s">
        <v>86</v>
      </c>
      <c r="D91" s="229" t="s">
        <v>160</v>
      </c>
      <c r="E91" s="230" t="s">
        <v>161</v>
      </c>
      <c r="F91" s="231" t="s">
        <v>162</v>
      </c>
      <c r="G91" s="232" t="s">
        <v>163</v>
      </c>
      <c r="H91" s="233">
        <v>30</v>
      </c>
      <c r="I91" s="234"/>
      <c r="J91" s="235">
        <f>ROUND(I91*H91,2)</f>
        <v>0</v>
      </c>
      <c r="K91" s="231" t="s">
        <v>164</v>
      </c>
      <c r="L91" s="46"/>
      <c r="M91" s="236" t="s">
        <v>35</v>
      </c>
      <c r="N91" s="237" t="s">
        <v>52</v>
      </c>
      <c r="O91" s="86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165</v>
      </c>
      <c r="AT91" s="240" t="s">
        <v>160</v>
      </c>
      <c r="AU91" s="240" t="s">
        <v>88</v>
      </c>
      <c r="AY91" s="18" t="s">
        <v>157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165</v>
      </c>
      <c r="BK91" s="241">
        <f>ROUND(I91*H91,2)</f>
        <v>0</v>
      </c>
      <c r="BL91" s="18" t="s">
        <v>165</v>
      </c>
      <c r="BM91" s="240" t="s">
        <v>166</v>
      </c>
    </row>
    <row r="92" s="2" customFormat="1">
      <c r="A92" s="40"/>
      <c r="B92" s="41"/>
      <c r="C92" s="42"/>
      <c r="D92" s="242" t="s">
        <v>167</v>
      </c>
      <c r="E92" s="42"/>
      <c r="F92" s="243" t="s">
        <v>168</v>
      </c>
      <c r="G92" s="42"/>
      <c r="H92" s="42"/>
      <c r="I92" s="149"/>
      <c r="J92" s="42"/>
      <c r="K92" s="42"/>
      <c r="L92" s="46"/>
      <c r="M92" s="244"/>
      <c r="N92" s="24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167</v>
      </c>
      <c r="AU92" s="18" t="s">
        <v>88</v>
      </c>
    </row>
    <row r="93" s="2" customFormat="1" ht="36" customHeight="1">
      <c r="A93" s="40"/>
      <c r="B93" s="41"/>
      <c r="C93" s="229" t="s">
        <v>88</v>
      </c>
      <c r="D93" s="229" t="s">
        <v>160</v>
      </c>
      <c r="E93" s="230" t="s">
        <v>525</v>
      </c>
      <c r="F93" s="231" t="s">
        <v>526</v>
      </c>
      <c r="G93" s="232" t="s">
        <v>163</v>
      </c>
      <c r="H93" s="233">
        <v>30</v>
      </c>
      <c r="I93" s="234"/>
      <c r="J93" s="235">
        <f>ROUND(I93*H93,2)</f>
        <v>0</v>
      </c>
      <c r="K93" s="231" t="s">
        <v>164</v>
      </c>
      <c r="L93" s="46"/>
      <c r="M93" s="236" t="s">
        <v>35</v>
      </c>
      <c r="N93" s="237" t="s">
        <v>52</v>
      </c>
      <c r="O93" s="86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9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0" t="s">
        <v>165</v>
      </c>
      <c r="AT93" s="240" t="s">
        <v>160</v>
      </c>
      <c r="AU93" s="240" t="s">
        <v>88</v>
      </c>
      <c r="AY93" s="18" t="s">
        <v>157</v>
      </c>
      <c r="BE93" s="241">
        <f>IF(N93="základní",J93,0)</f>
        <v>0</v>
      </c>
      <c r="BF93" s="241">
        <f>IF(N93="snížená",J93,0)</f>
        <v>0</v>
      </c>
      <c r="BG93" s="241">
        <f>IF(N93="zákl. přenesená",J93,0)</f>
        <v>0</v>
      </c>
      <c r="BH93" s="241">
        <f>IF(N93="sníž. přenesená",J93,0)</f>
        <v>0</v>
      </c>
      <c r="BI93" s="241">
        <f>IF(N93="nulová",J93,0)</f>
        <v>0</v>
      </c>
      <c r="BJ93" s="18" t="s">
        <v>165</v>
      </c>
      <c r="BK93" s="241">
        <f>ROUND(I93*H93,2)</f>
        <v>0</v>
      </c>
      <c r="BL93" s="18" t="s">
        <v>165</v>
      </c>
      <c r="BM93" s="240" t="s">
        <v>527</v>
      </c>
    </row>
    <row r="94" s="2" customFormat="1">
      <c r="A94" s="40"/>
      <c r="B94" s="41"/>
      <c r="C94" s="42"/>
      <c r="D94" s="242" t="s">
        <v>167</v>
      </c>
      <c r="E94" s="42"/>
      <c r="F94" s="243" t="s">
        <v>184</v>
      </c>
      <c r="G94" s="42"/>
      <c r="H94" s="42"/>
      <c r="I94" s="149"/>
      <c r="J94" s="42"/>
      <c r="K94" s="42"/>
      <c r="L94" s="46"/>
      <c r="M94" s="244"/>
      <c r="N94" s="24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167</v>
      </c>
      <c r="AU94" s="18" t="s">
        <v>88</v>
      </c>
    </row>
    <row r="95" s="2" customFormat="1" ht="72" customHeight="1">
      <c r="A95" s="40"/>
      <c r="B95" s="41"/>
      <c r="C95" s="229" t="s">
        <v>117</v>
      </c>
      <c r="D95" s="229" t="s">
        <v>160</v>
      </c>
      <c r="E95" s="230" t="s">
        <v>187</v>
      </c>
      <c r="F95" s="231" t="s">
        <v>188</v>
      </c>
      <c r="G95" s="232" t="s">
        <v>189</v>
      </c>
      <c r="H95" s="233">
        <v>12</v>
      </c>
      <c r="I95" s="234"/>
      <c r="J95" s="235">
        <f>ROUND(I95*H95,2)</f>
        <v>0</v>
      </c>
      <c r="K95" s="231" t="s">
        <v>164</v>
      </c>
      <c r="L95" s="46"/>
      <c r="M95" s="236" t="s">
        <v>35</v>
      </c>
      <c r="N95" s="237" t="s">
        <v>52</v>
      </c>
      <c r="O95" s="86"/>
      <c r="P95" s="238">
        <f>O95*H95</f>
        <v>0</v>
      </c>
      <c r="Q95" s="238">
        <v>0</v>
      </c>
      <c r="R95" s="238">
        <f>Q95*H95</f>
        <v>0</v>
      </c>
      <c r="S95" s="238">
        <v>0</v>
      </c>
      <c r="T95" s="239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0" t="s">
        <v>165</v>
      </c>
      <c r="AT95" s="240" t="s">
        <v>160</v>
      </c>
      <c r="AU95" s="240" t="s">
        <v>88</v>
      </c>
      <c r="AY95" s="18" t="s">
        <v>157</v>
      </c>
      <c r="BE95" s="241">
        <f>IF(N95="základní",J95,0)</f>
        <v>0</v>
      </c>
      <c r="BF95" s="241">
        <f>IF(N95="snížená",J95,0)</f>
        <v>0</v>
      </c>
      <c r="BG95" s="241">
        <f>IF(N95="zákl. přenesená",J95,0)</f>
        <v>0</v>
      </c>
      <c r="BH95" s="241">
        <f>IF(N95="sníž. přenesená",J95,0)</f>
        <v>0</v>
      </c>
      <c r="BI95" s="241">
        <f>IF(N95="nulová",J95,0)</f>
        <v>0</v>
      </c>
      <c r="BJ95" s="18" t="s">
        <v>165</v>
      </c>
      <c r="BK95" s="241">
        <f>ROUND(I95*H95,2)</f>
        <v>0</v>
      </c>
      <c r="BL95" s="18" t="s">
        <v>165</v>
      </c>
      <c r="BM95" s="240" t="s">
        <v>190</v>
      </c>
    </row>
    <row r="96" s="2" customFormat="1">
      <c r="A96" s="40"/>
      <c r="B96" s="41"/>
      <c r="C96" s="42"/>
      <c r="D96" s="242" t="s">
        <v>167</v>
      </c>
      <c r="E96" s="42"/>
      <c r="F96" s="243" t="s">
        <v>191</v>
      </c>
      <c r="G96" s="42"/>
      <c r="H96" s="42"/>
      <c r="I96" s="149"/>
      <c r="J96" s="42"/>
      <c r="K96" s="42"/>
      <c r="L96" s="46"/>
      <c r="M96" s="244"/>
      <c r="N96" s="24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167</v>
      </c>
      <c r="AU96" s="18" t="s">
        <v>88</v>
      </c>
    </row>
    <row r="97" s="13" customFormat="1">
      <c r="A97" s="13"/>
      <c r="B97" s="246"/>
      <c r="C97" s="247"/>
      <c r="D97" s="242" t="s">
        <v>169</v>
      </c>
      <c r="E97" s="248" t="s">
        <v>35</v>
      </c>
      <c r="F97" s="249" t="s">
        <v>192</v>
      </c>
      <c r="G97" s="247"/>
      <c r="H97" s="248" t="s">
        <v>35</v>
      </c>
      <c r="I97" s="250"/>
      <c r="J97" s="247"/>
      <c r="K97" s="247"/>
      <c r="L97" s="251"/>
      <c r="M97" s="252"/>
      <c r="N97" s="253"/>
      <c r="O97" s="253"/>
      <c r="P97" s="253"/>
      <c r="Q97" s="253"/>
      <c r="R97" s="253"/>
      <c r="S97" s="253"/>
      <c r="T97" s="25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5" t="s">
        <v>169</v>
      </c>
      <c r="AU97" s="255" t="s">
        <v>88</v>
      </c>
      <c r="AV97" s="13" t="s">
        <v>86</v>
      </c>
      <c r="AW97" s="13" t="s">
        <v>40</v>
      </c>
      <c r="AX97" s="13" t="s">
        <v>79</v>
      </c>
      <c r="AY97" s="255" t="s">
        <v>157</v>
      </c>
    </row>
    <row r="98" s="13" customFormat="1">
      <c r="A98" s="13"/>
      <c r="B98" s="246"/>
      <c r="C98" s="247"/>
      <c r="D98" s="242" t="s">
        <v>169</v>
      </c>
      <c r="E98" s="248" t="s">
        <v>35</v>
      </c>
      <c r="F98" s="249" t="s">
        <v>193</v>
      </c>
      <c r="G98" s="247"/>
      <c r="H98" s="248" t="s">
        <v>35</v>
      </c>
      <c r="I98" s="250"/>
      <c r="J98" s="247"/>
      <c r="K98" s="247"/>
      <c r="L98" s="251"/>
      <c r="M98" s="252"/>
      <c r="N98" s="253"/>
      <c r="O98" s="253"/>
      <c r="P98" s="253"/>
      <c r="Q98" s="253"/>
      <c r="R98" s="253"/>
      <c r="S98" s="253"/>
      <c r="T98" s="25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55" t="s">
        <v>169</v>
      </c>
      <c r="AU98" s="255" t="s">
        <v>88</v>
      </c>
      <c r="AV98" s="13" t="s">
        <v>86</v>
      </c>
      <c r="AW98" s="13" t="s">
        <v>40</v>
      </c>
      <c r="AX98" s="13" t="s">
        <v>79</v>
      </c>
      <c r="AY98" s="255" t="s">
        <v>157</v>
      </c>
    </row>
    <row r="99" s="14" customFormat="1">
      <c r="A99" s="14"/>
      <c r="B99" s="256"/>
      <c r="C99" s="257"/>
      <c r="D99" s="242" t="s">
        <v>169</v>
      </c>
      <c r="E99" s="258" t="s">
        <v>35</v>
      </c>
      <c r="F99" s="259" t="s">
        <v>117</v>
      </c>
      <c r="G99" s="257"/>
      <c r="H99" s="260">
        <v>3</v>
      </c>
      <c r="I99" s="261"/>
      <c r="J99" s="257"/>
      <c r="K99" s="257"/>
      <c r="L99" s="262"/>
      <c r="M99" s="263"/>
      <c r="N99" s="264"/>
      <c r="O99" s="264"/>
      <c r="P99" s="264"/>
      <c r="Q99" s="264"/>
      <c r="R99" s="264"/>
      <c r="S99" s="264"/>
      <c r="T99" s="26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66" t="s">
        <v>169</v>
      </c>
      <c r="AU99" s="266" t="s">
        <v>88</v>
      </c>
      <c r="AV99" s="14" t="s">
        <v>88</v>
      </c>
      <c r="AW99" s="14" t="s">
        <v>40</v>
      </c>
      <c r="AX99" s="14" t="s">
        <v>79</v>
      </c>
      <c r="AY99" s="266" t="s">
        <v>157</v>
      </c>
    </row>
    <row r="100" s="13" customFormat="1">
      <c r="A100" s="13"/>
      <c r="B100" s="246"/>
      <c r="C100" s="247"/>
      <c r="D100" s="242" t="s">
        <v>169</v>
      </c>
      <c r="E100" s="248" t="s">
        <v>35</v>
      </c>
      <c r="F100" s="249" t="s">
        <v>198</v>
      </c>
      <c r="G100" s="247"/>
      <c r="H100" s="248" t="s">
        <v>35</v>
      </c>
      <c r="I100" s="250"/>
      <c r="J100" s="247"/>
      <c r="K100" s="247"/>
      <c r="L100" s="251"/>
      <c r="M100" s="252"/>
      <c r="N100" s="253"/>
      <c r="O100" s="253"/>
      <c r="P100" s="253"/>
      <c r="Q100" s="253"/>
      <c r="R100" s="253"/>
      <c r="S100" s="253"/>
      <c r="T100" s="25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5" t="s">
        <v>169</v>
      </c>
      <c r="AU100" s="255" t="s">
        <v>88</v>
      </c>
      <c r="AV100" s="13" t="s">
        <v>86</v>
      </c>
      <c r="AW100" s="13" t="s">
        <v>40</v>
      </c>
      <c r="AX100" s="13" t="s">
        <v>79</v>
      </c>
      <c r="AY100" s="255" t="s">
        <v>157</v>
      </c>
    </row>
    <row r="101" s="13" customFormat="1">
      <c r="A101" s="13"/>
      <c r="B101" s="246"/>
      <c r="C101" s="247"/>
      <c r="D101" s="242" t="s">
        <v>169</v>
      </c>
      <c r="E101" s="248" t="s">
        <v>35</v>
      </c>
      <c r="F101" s="249" t="s">
        <v>528</v>
      </c>
      <c r="G101" s="247"/>
      <c r="H101" s="248" t="s">
        <v>35</v>
      </c>
      <c r="I101" s="250"/>
      <c r="J101" s="247"/>
      <c r="K101" s="247"/>
      <c r="L101" s="251"/>
      <c r="M101" s="252"/>
      <c r="N101" s="253"/>
      <c r="O101" s="253"/>
      <c r="P101" s="253"/>
      <c r="Q101" s="253"/>
      <c r="R101" s="253"/>
      <c r="S101" s="253"/>
      <c r="T101" s="25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55" t="s">
        <v>169</v>
      </c>
      <c r="AU101" s="255" t="s">
        <v>88</v>
      </c>
      <c r="AV101" s="13" t="s">
        <v>86</v>
      </c>
      <c r="AW101" s="13" t="s">
        <v>40</v>
      </c>
      <c r="AX101" s="13" t="s">
        <v>79</v>
      </c>
      <c r="AY101" s="255" t="s">
        <v>157</v>
      </c>
    </row>
    <row r="102" s="14" customFormat="1">
      <c r="A102" s="14"/>
      <c r="B102" s="256"/>
      <c r="C102" s="257"/>
      <c r="D102" s="242" t="s">
        <v>169</v>
      </c>
      <c r="E102" s="258" t="s">
        <v>35</v>
      </c>
      <c r="F102" s="259" t="s">
        <v>242</v>
      </c>
      <c r="G102" s="257"/>
      <c r="H102" s="260">
        <v>9</v>
      </c>
      <c r="I102" s="261"/>
      <c r="J102" s="257"/>
      <c r="K102" s="257"/>
      <c r="L102" s="262"/>
      <c r="M102" s="263"/>
      <c r="N102" s="264"/>
      <c r="O102" s="264"/>
      <c r="P102" s="264"/>
      <c r="Q102" s="264"/>
      <c r="R102" s="264"/>
      <c r="S102" s="264"/>
      <c r="T102" s="26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6" t="s">
        <v>169</v>
      </c>
      <c r="AU102" s="266" t="s">
        <v>88</v>
      </c>
      <c r="AV102" s="14" t="s">
        <v>88</v>
      </c>
      <c r="AW102" s="14" t="s">
        <v>40</v>
      </c>
      <c r="AX102" s="14" t="s">
        <v>79</v>
      </c>
      <c r="AY102" s="266" t="s">
        <v>157</v>
      </c>
    </row>
    <row r="103" s="15" customFormat="1">
      <c r="A103" s="15"/>
      <c r="B103" s="267"/>
      <c r="C103" s="268"/>
      <c r="D103" s="242" t="s">
        <v>169</v>
      </c>
      <c r="E103" s="269" t="s">
        <v>35</v>
      </c>
      <c r="F103" s="270" t="s">
        <v>180</v>
      </c>
      <c r="G103" s="268"/>
      <c r="H103" s="271">
        <v>12</v>
      </c>
      <c r="I103" s="272"/>
      <c r="J103" s="268"/>
      <c r="K103" s="268"/>
      <c r="L103" s="273"/>
      <c r="M103" s="274"/>
      <c r="N103" s="275"/>
      <c r="O103" s="275"/>
      <c r="P103" s="275"/>
      <c r="Q103" s="275"/>
      <c r="R103" s="275"/>
      <c r="S103" s="275"/>
      <c r="T103" s="27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77" t="s">
        <v>169</v>
      </c>
      <c r="AU103" s="277" t="s">
        <v>88</v>
      </c>
      <c r="AV103" s="15" t="s">
        <v>165</v>
      </c>
      <c r="AW103" s="15" t="s">
        <v>40</v>
      </c>
      <c r="AX103" s="15" t="s">
        <v>86</v>
      </c>
      <c r="AY103" s="277" t="s">
        <v>157</v>
      </c>
    </row>
    <row r="104" s="2" customFormat="1" ht="60" customHeight="1">
      <c r="A104" s="40"/>
      <c r="B104" s="41"/>
      <c r="C104" s="229" t="s">
        <v>165</v>
      </c>
      <c r="D104" s="229" t="s">
        <v>160</v>
      </c>
      <c r="E104" s="230" t="s">
        <v>529</v>
      </c>
      <c r="F104" s="231" t="s">
        <v>530</v>
      </c>
      <c r="G104" s="232" t="s">
        <v>189</v>
      </c>
      <c r="H104" s="233">
        <v>6</v>
      </c>
      <c r="I104" s="234"/>
      <c r="J104" s="235">
        <f>ROUND(I104*H104,2)</f>
        <v>0</v>
      </c>
      <c r="K104" s="231" t="s">
        <v>164</v>
      </c>
      <c r="L104" s="46"/>
      <c r="M104" s="236" t="s">
        <v>35</v>
      </c>
      <c r="N104" s="237" t="s">
        <v>52</v>
      </c>
      <c r="O104" s="86"/>
      <c r="P104" s="238">
        <f>O104*H104</f>
        <v>0</v>
      </c>
      <c r="Q104" s="238">
        <v>0</v>
      </c>
      <c r="R104" s="238">
        <f>Q104*H104</f>
        <v>0</v>
      </c>
      <c r="S104" s="238">
        <v>0</v>
      </c>
      <c r="T104" s="23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0" t="s">
        <v>165</v>
      </c>
      <c r="AT104" s="240" t="s">
        <v>160</v>
      </c>
      <c r="AU104" s="240" t="s">
        <v>88</v>
      </c>
      <c r="AY104" s="18" t="s">
        <v>157</v>
      </c>
      <c r="BE104" s="241">
        <f>IF(N104="základní",J104,0)</f>
        <v>0</v>
      </c>
      <c r="BF104" s="241">
        <f>IF(N104="snížená",J104,0)</f>
        <v>0</v>
      </c>
      <c r="BG104" s="241">
        <f>IF(N104="zákl. přenesená",J104,0)</f>
        <v>0</v>
      </c>
      <c r="BH104" s="241">
        <f>IF(N104="sníž. přenesená",J104,0)</f>
        <v>0</v>
      </c>
      <c r="BI104" s="241">
        <f>IF(N104="nulová",J104,0)</f>
        <v>0</v>
      </c>
      <c r="BJ104" s="18" t="s">
        <v>165</v>
      </c>
      <c r="BK104" s="241">
        <f>ROUND(I104*H104,2)</f>
        <v>0</v>
      </c>
      <c r="BL104" s="18" t="s">
        <v>165</v>
      </c>
      <c r="BM104" s="240" t="s">
        <v>531</v>
      </c>
    </row>
    <row r="105" s="2" customFormat="1">
      <c r="A105" s="40"/>
      <c r="B105" s="41"/>
      <c r="C105" s="42"/>
      <c r="D105" s="242" t="s">
        <v>167</v>
      </c>
      <c r="E105" s="42"/>
      <c r="F105" s="243" t="s">
        <v>532</v>
      </c>
      <c r="G105" s="42"/>
      <c r="H105" s="42"/>
      <c r="I105" s="149"/>
      <c r="J105" s="42"/>
      <c r="K105" s="42"/>
      <c r="L105" s="46"/>
      <c r="M105" s="244"/>
      <c r="N105" s="24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167</v>
      </c>
      <c r="AU105" s="18" t="s">
        <v>88</v>
      </c>
    </row>
    <row r="106" s="13" customFormat="1">
      <c r="A106" s="13"/>
      <c r="B106" s="246"/>
      <c r="C106" s="247"/>
      <c r="D106" s="242" t="s">
        <v>169</v>
      </c>
      <c r="E106" s="248" t="s">
        <v>35</v>
      </c>
      <c r="F106" s="249" t="s">
        <v>533</v>
      </c>
      <c r="G106" s="247"/>
      <c r="H106" s="248" t="s">
        <v>35</v>
      </c>
      <c r="I106" s="250"/>
      <c r="J106" s="247"/>
      <c r="K106" s="247"/>
      <c r="L106" s="251"/>
      <c r="M106" s="252"/>
      <c r="N106" s="253"/>
      <c r="O106" s="253"/>
      <c r="P106" s="253"/>
      <c r="Q106" s="253"/>
      <c r="R106" s="253"/>
      <c r="S106" s="253"/>
      <c r="T106" s="25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5" t="s">
        <v>169</v>
      </c>
      <c r="AU106" s="255" t="s">
        <v>88</v>
      </c>
      <c r="AV106" s="13" t="s">
        <v>86</v>
      </c>
      <c r="AW106" s="13" t="s">
        <v>40</v>
      </c>
      <c r="AX106" s="13" t="s">
        <v>79</v>
      </c>
      <c r="AY106" s="255" t="s">
        <v>157</v>
      </c>
    </row>
    <row r="107" s="14" customFormat="1">
      <c r="A107" s="14"/>
      <c r="B107" s="256"/>
      <c r="C107" s="257"/>
      <c r="D107" s="242" t="s">
        <v>169</v>
      </c>
      <c r="E107" s="258" t="s">
        <v>35</v>
      </c>
      <c r="F107" s="259" t="s">
        <v>219</v>
      </c>
      <c r="G107" s="257"/>
      <c r="H107" s="260">
        <v>6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6" t="s">
        <v>169</v>
      </c>
      <c r="AU107" s="266" t="s">
        <v>88</v>
      </c>
      <c r="AV107" s="14" t="s">
        <v>88</v>
      </c>
      <c r="AW107" s="14" t="s">
        <v>40</v>
      </c>
      <c r="AX107" s="14" t="s">
        <v>79</v>
      </c>
      <c r="AY107" s="266" t="s">
        <v>157</v>
      </c>
    </row>
    <row r="108" s="15" customFormat="1">
      <c r="A108" s="15"/>
      <c r="B108" s="267"/>
      <c r="C108" s="268"/>
      <c r="D108" s="242" t="s">
        <v>169</v>
      </c>
      <c r="E108" s="269" t="s">
        <v>35</v>
      </c>
      <c r="F108" s="270" t="s">
        <v>180</v>
      </c>
      <c r="G108" s="268"/>
      <c r="H108" s="271">
        <v>6</v>
      </c>
      <c r="I108" s="272"/>
      <c r="J108" s="268"/>
      <c r="K108" s="268"/>
      <c r="L108" s="273"/>
      <c r="M108" s="274"/>
      <c r="N108" s="275"/>
      <c r="O108" s="275"/>
      <c r="P108" s="275"/>
      <c r="Q108" s="275"/>
      <c r="R108" s="275"/>
      <c r="S108" s="275"/>
      <c r="T108" s="27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77" t="s">
        <v>169</v>
      </c>
      <c r="AU108" s="277" t="s">
        <v>88</v>
      </c>
      <c r="AV108" s="15" t="s">
        <v>165</v>
      </c>
      <c r="AW108" s="15" t="s">
        <v>40</v>
      </c>
      <c r="AX108" s="15" t="s">
        <v>86</v>
      </c>
      <c r="AY108" s="277" t="s">
        <v>157</v>
      </c>
    </row>
    <row r="109" s="2" customFormat="1" ht="60" customHeight="1">
      <c r="A109" s="40"/>
      <c r="B109" s="41"/>
      <c r="C109" s="229" t="s">
        <v>158</v>
      </c>
      <c r="D109" s="229" t="s">
        <v>160</v>
      </c>
      <c r="E109" s="230" t="s">
        <v>534</v>
      </c>
      <c r="F109" s="231" t="s">
        <v>535</v>
      </c>
      <c r="G109" s="232" t="s">
        <v>189</v>
      </c>
      <c r="H109" s="233">
        <v>21</v>
      </c>
      <c r="I109" s="234"/>
      <c r="J109" s="235">
        <f>ROUND(I109*H109,2)</f>
        <v>0</v>
      </c>
      <c r="K109" s="231" t="s">
        <v>164</v>
      </c>
      <c r="L109" s="46"/>
      <c r="M109" s="236" t="s">
        <v>35</v>
      </c>
      <c r="N109" s="237" t="s">
        <v>52</v>
      </c>
      <c r="O109" s="86"/>
      <c r="P109" s="238">
        <f>O109*H109</f>
        <v>0</v>
      </c>
      <c r="Q109" s="238">
        <v>0</v>
      </c>
      <c r="R109" s="238">
        <f>Q109*H109</f>
        <v>0</v>
      </c>
      <c r="S109" s="238">
        <v>0</v>
      </c>
      <c r="T109" s="239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40" t="s">
        <v>165</v>
      </c>
      <c r="AT109" s="240" t="s">
        <v>160</v>
      </c>
      <c r="AU109" s="240" t="s">
        <v>88</v>
      </c>
      <c r="AY109" s="18" t="s">
        <v>157</v>
      </c>
      <c r="BE109" s="241">
        <f>IF(N109="základní",J109,0)</f>
        <v>0</v>
      </c>
      <c r="BF109" s="241">
        <f>IF(N109="snížená",J109,0)</f>
        <v>0</v>
      </c>
      <c r="BG109" s="241">
        <f>IF(N109="zákl. přenesená",J109,0)</f>
        <v>0</v>
      </c>
      <c r="BH109" s="241">
        <f>IF(N109="sníž. přenesená",J109,0)</f>
        <v>0</v>
      </c>
      <c r="BI109" s="241">
        <f>IF(N109="nulová",J109,0)</f>
        <v>0</v>
      </c>
      <c r="BJ109" s="18" t="s">
        <v>165</v>
      </c>
      <c r="BK109" s="241">
        <f>ROUND(I109*H109,2)</f>
        <v>0</v>
      </c>
      <c r="BL109" s="18" t="s">
        <v>165</v>
      </c>
      <c r="BM109" s="240" t="s">
        <v>536</v>
      </c>
    </row>
    <row r="110" s="2" customFormat="1">
      <c r="A110" s="40"/>
      <c r="B110" s="41"/>
      <c r="C110" s="42"/>
      <c r="D110" s="242" t="s">
        <v>167</v>
      </c>
      <c r="E110" s="42"/>
      <c r="F110" s="243" t="s">
        <v>532</v>
      </c>
      <c r="G110" s="42"/>
      <c r="H110" s="42"/>
      <c r="I110" s="149"/>
      <c r="J110" s="42"/>
      <c r="K110" s="42"/>
      <c r="L110" s="46"/>
      <c r="M110" s="244"/>
      <c r="N110" s="24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8" t="s">
        <v>167</v>
      </c>
      <c r="AU110" s="18" t="s">
        <v>88</v>
      </c>
    </row>
    <row r="111" s="2" customFormat="1" ht="60" customHeight="1">
      <c r="A111" s="40"/>
      <c r="B111" s="41"/>
      <c r="C111" s="229" t="s">
        <v>219</v>
      </c>
      <c r="D111" s="229" t="s">
        <v>160</v>
      </c>
      <c r="E111" s="230" t="s">
        <v>537</v>
      </c>
      <c r="F111" s="231" t="s">
        <v>538</v>
      </c>
      <c r="G111" s="232" t="s">
        <v>189</v>
      </c>
      <c r="H111" s="233">
        <v>18</v>
      </c>
      <c r="I111" s="234"/>
      <c r="J111" s="235">
        <f>ROUND(I111*H111,2)</f>
        <v>0</v>
      </c>
      <c r="K111" s="231" t="s">
        <v>164</v>
      </c>
      <c r="L111" s="46"/>
      <c r="M111" s="236" t="s">
        <v>35</v>
      </c>
      <c r="N111" s="237" t="s">
        <v>52</v>
      </c>
      <c r="O111" s="86"/>
      <c r="P111" s="238">
        <f>O111*H111</f>
        <v>0</v>
      </c>
      <c r="Q111" s="238">
        <v>0</v>
      </c>
      <c r="R111" s="238">
        <f>Q111*H111</f>
        <v>0</v>
      </c>
      <c r="S111" s="238">
        <v>0</v>
      </c>
      <c r="T111" s="239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40" t="s">
        <v>165</v>
      </c>
      <c r="AT111" s="240" t="s">
        <v>160</v>
      </c>
      <c r="AU111" s="240" t="s">
        <v>88</v>
      </c>
      <c r="AY111" s="18" t="s">
        <v>157</v>
      </c>
      <c r="BE111" s="241">
        <f>IF(N111="základní",J111,0)</f>
        <v>0</v>
      </c>
      <c r="BF111" s="241">
        <f>IF(N111="snížená",J111,0)</f>
        <v>0</v>
      </c>
      <c r="BG111" s="241">
        <f>IF(N111="zákl. přenesená",J111,0)</f>
        <v>0</v>
      </c>
      <c r="BH111" s="241">
        <f>IF(N111="sníž. přenesená",J111,0)</f>
        <v>0</v>
      </c>
      <c r="BI111" s="241">
        <f>IF(N111="nulová",J111,0)</f>
        <v>0</v>
      </c>
      <c r="BJ111" s="18" t="s">
        <v>165</v>
      </c>
      <c r="BK111" s="241">
        <f>ROUND(I111*H111,2)</f>
        <v>0</v>
      </c>
      <c r="BL111" s="18" t="s">
        <v>165</v>
      </c>
      <c r="BM111" s="240" t="s">
        <v>539</v>
      </c>
    </row>
    <row r="112" s="2" customFormat="1">
      <c r="A112" s="40"/>
      <c r="B112" s="41"/>
      <c r="C112" s="42"/>
      <c r="D112" s="242" t="s">
        <v>167</v>
      </c>
      <c r="E112" s="42"/>
      <c r="F112" s="243" t="s">
        <v>532</v>
      </c>
      <c r="G112" s="42"/>
      <c r="H112" s="42"/>
      <c r="I112" s="149"/>
      <c r="J112" s="42"/>
      <c r="K112" s="42"/>
      <c r="L112" s="46"/>
      <c r="M112" s="244"/>
      <c r="N112" s="24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167</v>
      </c>
      <c r="AU112" s="18" t="s">
        <v>88</v>
      </c>
    </row>
    <row r="113" s="2" customFormat="1" ht="60" customHeight="1">
      <c r="A113" s="40"/>
      <c r="B113" s="41"/>
      <c r="C113" s="229" t="s">
        <v>224</v>
      </c>
      <c r="D113" s="229" t="s">
        <v>160</v>
      </c>
      <c r="E113" s="230" t="s">
        <v>540</v>
      </c>
      <c r="F113" s="231" t="s">
        <v>541</v>
      </c>
      <c r="G113" s="232" t="s">
        <v>189</v>
      </c>
      <c r="H113" s="233">
        <v>6</v>
      </c>
      <c r="I113" s="234"/>
      <c r="J113" s="235">
        <f>ROUND(I113*H113,2)</f>
        <v>0</v>
      </c>
      <c r="K113" s="231" t="s">
        <v>164</v>
      </c>
      <c r="L113" s="46"/>
      <c r="M113" s="236" t="s">
        <v>35</v>
      </c>
      <c r="N113" s="237" t="s">
        <v>52</v>
      </c>
      <c r="O113" s="86"/>
      <c r="P113" s="238">
        <f>O113*H113</f>
        <v>0</v>
      </c>
      <c r="Q113" s="238">
        <v>0</v>
      </c>
      <c r="R113" s="238">
        <f>Q113*H113</f>
        <v>0</v>
      </c>
      <c r="S113" s="238">
        <v>0</v>
      </c>
      <c r="T113" s="239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40" t="s">
        <v>165</v>
      </c>
      <c r="AT113" s="240" t="s">
        <v>160</v>
      </c>
      <c r="AU113" s="240" t="s">
        <v>88</v>
      </c>
      <c r="AY113" s="18" t="s">
        <v>157</v>
      </c>
      <c r="BE113" s="241">
        <f>IF(N113="základní",J113,0)</f>
        <v>0</v>
      </c>
      <c r="BF113" s="241">
        <f>IF(N113="snížená",J113,0)</f>
        <v>0</v>
      </c>
      <c r="BG113" s="241">
        <f>IF(N113="zákl. přenesená",J113,0)</f>
        <v>0</v>
      </c>
      <c r="BH113" s="241">
        <f>IF(N113="sníž. přenesená",J113,0)</f>
        <v>0</v>
      </c>
      <c r="BI113" s="241">
        <f>IF(N113="nulová",J113,0)</f>
        <v>0</v>
      </c>
      <c r="BJ113" s="18" t="s">
        <v>165</v>
      </c>
      <c r="BK113" s="241">
        <f>ROUND(I113*H113,2)</f>
        <v>0</v>
      </c>
      <c r="BL113" s="18" t="s">
        <v>165</v>
      </c>
      <c r="BM113" s="240" t="s">
        <v>542</v>
      </c>
    </row>
    <row r="114" s="2" customFormat="1">
      <c r="A114" s="40"/>
      <c r="B114" s="41"/>
      <c r="C114" s="42"/>
      <c r="D114" s="242" t="s">
        <v>167</v>
      </c>
      <c r="E114" s="42"/>
      <c r="F114" s="243" t="s">
        <v>532</v>
      </c>
      <c r="G114" s="42"/>
      <c r="H114" s="42"/>
      <c r="I114" s="149"/>
      <c r="J114" s="42"/>
      <c r="K114" s="42"/>
      <c r="L114" s="46"/>
      <c r="M114" s="244"/>
      <c r="N114" s="24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8" t="s">
        <v>167</v>
      </c>
      <c r="AU114" s="18" t="s">
        <v>88</v>
      </c>
    </row>
    <row r="115" s="2" customFormat="1" ht="24" customHeight="1">
      <c r="A115" s="40"/>
      <c r="B115" s="41"/>
      <c r="C115" s="229" t="s">
        <v>235</v>
      </c>
      <c r="D115" s="229" t="s">
        <v>160</v>
      </c>
      <c r="E115" s="230" t="s">
        <v>201</v>
      </c>
      <c r="F115" s="231" t="s">
        <v>202</v>
      </c>
      <c r="G115" s="232" t="s">
        <v>189</v>
      </c>
      <c r="H115" s="233">
        <v>6</v>
      </c>
      <c r="I115" s="234"/>
      <c r="J115" s="235">
        <f>ROUND(I115*H115,2)</f>
        <v>0</v>
      </c>
      <c r="K115" s="231" t="s">
        <v>164</v>
      </c>
      <c r="L115" s="46"/>
      <c r="M115" s="236" t="s">
        <v>35</v>
      </c>
      <c r="N115" s="237" t="s">
        <v>52</v>
      </c>
      <c r="O115" s="86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9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0" t="s">
        <v>165</v>
      </c>
      <c r="AT115" s="240" t="s">
        <v>160</v>
      </c>
      <c r="AU115" s="240" t="s">
        <v>88</v>
      </c>
      <c r="AY115" s="18" t="s">
        <v>157</v>
      </c>
      <c r="BE115" s="241">
        <f>IF(N115="základní",J115,0)</f>
        <v>0</v>
      </c>
      <c r="BF115" s="241">
        <f>IF(N115="snížená",J115,0)</f>
        <v>0</v>
      </c>
      <c r="BG115" s="241">
        <f>IF(N115="zákl. přenesená",J115,0)</f>
        <v>0</v>
      </c>
      <c r="BH115" s="241">
        <f>IF(N115="sníž. přenesená",J115,0)</f>
        <v>0</v>
      </c>
      <c r="BI115" s="241">
        <f>IF(N115="nulová",J115,0)</f>
        <v>0</v>
      </c>
      <c r="BJ115" s="18" t="s">
        <v>165</v>
      </c>
      <c r="BK115" s="241">
        <f>ROUND(I115*H115,2)</f>
        <v>0</v>
      </c>
      <c r="BL115" s="18" t="s">
        <v>165</v>
      </c>
      <c r="BM115" s="240" t="s">
        <v>203</v>
      </c>
    </row>
    <row r="116" s="2" customFormat="1">
      <c r="A116" s="40"/>
      <c r="B116" s="41"/>
      <c r="C116" s="42"/>
      <c r="D116" s="242" t="s">
        <v>167</v>
      </c>
      <c r="E116" s="42"/>
      <c r="F116" s="243" t="s">
        <v>204</v>
      </c>
      <c r="G116" s="42"/>
      <c r="H116" s="42"/>
      <c r="I116" s="149"/>
      <c r="J116" s="42"/>
      <c r="K116" s="42"/>
      <c r="L116" s="46"/>
      <c r="M116" s="244"/>
      <c r="N116" s="24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167</v>
      </c>
      <c r="AU116" s="18" t="s">
        <v>88</v>
      </c>
    </row>
    <row r="117" s="13" customFormat="1">
      <c r="A117" s="13"/>
      <c r="B117" s="246"/>
      <c r="C117" s="247"/>
      <c r="D117" s="242" t="s">
        <v>169</v>
      </c>
      <c r="E117" s="248" t="s">
        <v>35</v>
      </c>
      <c r="F117" s="249" t="s">
        <v>193</v>
      </c>
      <c r="G117" s="247"/>
      <c r="H117" s="248" t="s">
        <v>35</v>
      </c>
      <c r="I117" s="250"/>
      <c r="J117" s="247"/>
      <c r="K117" s="247"/>
      <c r="L117" s="251"/>
      <c r="M117" s="252"/>
      <c r="N117" s="253"/>
      <c r="O117" s="253"/>
      <c r="P117" s="253"/>
      <c r="Q117" s="253"/>
      <c r="R117" s="253"/>
      <c r="S117" s="253"/>
      <c r="T117" s="25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5" t="s">
        <v>169</v>
      </c>
      <c r="AU117" s="255" t="s">
        <v>88</v>
      </c>
      <c r="AV117" s="13" t="s">
        <v>86</v>
      </c>
      <c r="AW117" s="13" t="s">
        <v>40</v>
      </c>
      <c r="AX117" s="13" t="s">
        <v>79</v>
      </c>
      <c r="AY117" s="255" t="s">
        <v>157</v>
      </c>
    </row>
    <row r="118" s="14" customFormat="1">
      <c r="A118" s="14"/>
      <c r="B118" s="256"/>
      <c r="C118" s="257"/>
      <c r="D118" s="242" t="s">
        <v>169</v>
      </c>
      <c r="E118" s="258" t="s">
        <v>35</v>
      </c>
      <c r="F118" s="259" t="s">
        <v>543</v>
      </c>
      <c r="G118" s="257"/>
      <c r="H118" s="260">
        <v>6</v>
      </c>
      <c r="I118" s="261"/>
      <c r="J118" s="257"/>
      <c r="K118" s="257"/>
      <c r="L118" s="262"/>
      <c r="M118" s="263"/>
      <c r="N118" s="264"/>
      <c r="O118" s="264"/>
      <c r="P118" s="264"/>
      <c r="Q118" s="264"/>
      <c r="R118" s="264"/>
      <c r="S118" s="264"/>
      <c r="T118" s="26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66" t="s">
        <v>169</v>
      </c>
      <c r="AU118" s="266" t="s">
        <v>88</v>
      </c>
      <c r="AV118" s="14" t="s">
        <v>88</v>
      </c>
      <c r="AW118" s="14" t="s">
        <v>40</v>
      </c>
      <c r="AX118" s="14" t="s">
        <v>79</v>
      </c>
      <c r="AY118" s="266" t="s">
        <v>157</v>
      </c>
    </row>
    <row r="119" s="15" customFormat="1">
      <c r="A119" s="15"/>
      <c r="B119" s="267"/>
      <c r="C119" s="268"/>
      <c r="D119" s="242" t="s">
        <v>169</v>
      </c>
      <c r="E119" s="269" t="s">
        <v>35</v>
      </c>
      <c r="F119" s="270" t="s">
        <v>180</v>
      </c>
      <c r="G119" s="268"/>
      <c r="H119" s="271">
        <v>6</v>
      </c>
      <c r="I119" s="272"/>
      <c r="J119" s="268"/>
      <c r="K119" s="268"/>
      <c r="L119" s="273"/>
      <c r="M119" s="274"/>
      <c r="N119" s="275"/>
      <c r="O119" s="275"/>
      <c r="P119" s="275"/>
      <c r="Q119" s="275"/>
      <c r="R119" s="275"/>
      <c r="S119" s="275"/>
      <c r="T119" s="27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7" t="s">
        <v>169</v>
      </c>
      <c r="AU119" s="277" t="s">
        <v>88</v>
      </c>
      <c r="AV119" s="15" t="s">
        <v>165</v>
      </c>
      <c r="AW119" s="15" t="s">
        <v>40</v>
      </c>
      <c r="AX119" s="15" t="s">
        <v>86</v>
      </c>
      <c r="AY119" s="277" t="s">
        <v>157</v>
      </c>
    </row>
    <row r="120" s="2" customFormat="1" ht="24" customHeight="1">
      <c r="A120" s="40"/>
      <c r="B120" s="41"/>
      <c r="C120" s="229" t="s">
        <v>242</v>
      </c>
      <c r="D120" s="229" t="s">
        <v>160</v>
      </c>
      <c r="E120" s="230" t="s">
        <v>544</v>
      </c>
      <c r="F120" s="231" t="s">
        <v>545</v>
      </c>
      <c r="G120" s="232" t="s">
        <v>189</v>
      </c>
      <c r="H120" s="233">
        <v>9</v>
      </c>
      <c r="I120" s="234"/>
      <c r="J120" s="235">
        <f>ROUND(I120*H120,2)</f>
        <v>0</v>
      </c>
      <c r="K120" s="231" t="s">
        <v>164</v>
      </c>
      <c r="L120" s="46"/>
      <c r="M120" s="236" t="s">
        <v>35</v>
      </c>
      <c r="N120" s="237" t="s">
        <v>52</v>
      </c>
      <c r="O120" s="86"/>
      <c r="P120" s="238">
        <f>O120*H120</f>
        <v>0</v>
      </c>
      <c r="Q120" s="238">
        <v>0</v>
      </c>
      <c r="R120" s="238">
        <f>Q120*H120</f>
        <v>0</v>
      </c>
      <c r="S120" s="238">
        <v>0</v>
      </c>
      <c r="T120" s="239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40" t="s">
        <v>165</v>
      </c>
      <c r="AT120" s="240" t="s">
        <v>160</v>
      </c>
      <c r="AU120" s="240" t="s">
        <v>88</v>
      </c>
      <c r="AY120" s="18" t="s">
        <v>157</v>
      </c>
      <c r="BE120" s="241">
        <f>IF(N120="základní",J120,0)</f>
        <v>0</v>
      </c>
      <c r="BF120" s="241">
        <f>IF(N120="snížená",J120,0)</f>
        <v>0</v>
      </c>
      <c r="BG120" s="241">
        <f>IF(N120="zákl. přenesená",J120,0)</f>
        <v>0</v>
      </c>
      <c r="BH120" s="241">
        <f>IF(N120="sníž. přenesená",J120,0)</f>
        <v>0</v>
      </c>
      <c r="BI120" s="241">
        <f>IF(N120="nulová",J120,0)</f>
        <v>0</v>
      </c>
      <c r="BJ120" s="18" t="s">
        <v>165</v>
      </c>
      <c r="BK120" s="241">
        <f>ROUND(I120*H120,2)</f>
        <v>0</v>
      </c>
      <c r="BL120" s="18" t="s">
        <v>165</v>
      </c>
      <c r="BM120" s="240" t="s">
        <v>546</v>
      </c>
    </row>
    <row r="121" s="2" customFormat="1">
      <c r="A121" s="40"/>
      <c r="B121" s="41"/>
      <c r="C121" s="42"/>
      <c r="D121" s="242" t="s">
        <v>167</v>
      </c>
      <c r="E121" s="42"/>
      <c r="F121" s="243" t="s">
        <v>204</v>
      </c>
      <c r="G121" s="42"/>
      <c r="H121" s="42"/>
      <c r="I121" s="149"/>
      <c r="J121" s="42"/>
      <c r="K121" s="42"/>
      <c r="L121" s="46"/>
      <c r="M121" s="244"/>
      <c r="N121" s="24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8" t="s">
        <v>167</v>
      </c>
      <c r="AU121" s="18" t="s">
        <v>88</v>
      </c>
    </row>
    <row r="122" s="2" customFormat="1" ht="48" customHeight="1">
      <c r="A122" s="40"/>
      <c r="B122" s="41"/>
      <c r="C122" s="229" t="s">
        <v>234</v>
      </c>
      <c r="D122" s="229" t="s">
        <v>160</v>
      </c>
      <c r="E122" s="230" t="s">
        <v>547</v>
      </c>
      <c r="F122" s="231" t="s">
        <v>548</v>
      </c>
      <c r="G122" s="232" t="s">
        <v>208</v>
      </c>
      <c r="H122" s="233">
        <v>44</v>
      </c>
      <c r="I122" s="234"/>
      <c r="J122" s="235">
        <f>ROUND(I122*H122,2)</f>
        <v>0</v>
      </c>
      <c r="K122" s="231" t="s">
        <v>164</v>
      </c>
      <c r="L122" s="46"/>
      <c r="M122" s="236" t="s">
        <v>35</v>
      </c>
      <c r="N122" s="237" t="s">
        <v>52</v>
      </c>
      <c r="O122" s="86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40" t="s">
        <v>165</v>
      </c>
      <c r="AT122" s="240" t="s">
        <v>160</v>
      </c>
      <c r="AU122" s="240" t="s">
        <v>88</v>
      </c>
      <c r="AY122" s="18" t="s">
        <v>157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165</v>
      </c>
      <c r="BK122" s="241">
        <f>ROUND(I122*H122,2)</f>
        <v>0</v>
      </c>
      <c r="BL122" s="18" t="s">
        <v>165</v>
      </c>
      <c r="BM122" s="240" t="s">
        <v>549</v>
      </c>
    </row>
    <row r="123" s="2" customFormat="1">
      <c r="A123" s="40"/>
      <c r="B123" s="41"/>
      <c r="C123" s="42"/>
      <c r="D123" s="242" t="s">
        <v>167</v>
      </c>
      <c r="E123" s="42"/>
      <c r="F123" s="243" t="s">
        <v>210</v>
      </c>
      <c r="G123" s="42"/>
      <c r="H123" s="42"/>
      <c r="I123" s="149"/>
      <c r="J123" s="42"/>
      <c r="K123" s="42"/>
      <c r="L123" s="46"/>
      <c r="M123" s="244"/>
      <c r="N123" s="24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8" t="s">
        <v>167</v>
      </c>
      <c r="AU123" s="18" t="s">
        <v>88</v>
      </c>
    </row>
    <row r="124" s="13" customFormat="1">
      <c r="A124" s="13"/>
      <c r="B124" s="246"/>
      <c r="C124" s="247"/>
      <c r="D124" s="242" t="s">
        <v>169</v>
      </c>
      <c r="E124" s="248" t="s">
        <v>35</v>
      </c>
      <c r="F124" s="249" t="s">
        <v>550</v>
      </c>
      <c r="G124" s="247"/>
      <c r="H124" s="248" t="s">
        <v>35</v>
      </c>
      <c r="I124" s="250"/>
      <c r="J124" s="247"/>
      <c r="K124" s="247"/>
      <c r="L124" s="251"/>
      <c r="M124" s="252"/>
      <c r="N124" s="253"/>
      <c r="O124" s="253"/>
      <c r="P124" s="253"/>
      <c r="Q124" s="253"/>
      <c r="R124" s="253"/>
      <c r="S124" s="253"/>
      <c r="T124" s="25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5" t="s">
        <v>169</v>
      </c>
      <c r="AU124" s="255" t="s">
        <v>88</v>
      </c>
      <c r="AV124" s="13" t="s">
        <v>86</v>
      </c>
      <c r="AW124" s="13" t="s">
        <v>40</v>
      </c>
      <c r="AX124" s="13" t="s">
        <v>79</v>
      </c>
      <c r="AY124" s="255" t="s">
        <v>157</v>
      </c>
    </row>
    <row r="125" s="14" customFormat="1">
      <c r="A125" s="14"/>
      <c r="B125" s="256"/>
      <c r="C125" s="257"/>
      <c r="D125" s="242" t="s">
        <v>169</v>
      </c>
      <c r="E125" s="258" t="s">
        <v>35</v>
      </c>
      <c r="F125" s="259" t="s">
        <v>551</v>
      </c>
      <c r="G125" s="257"/>
      <c r="H125" s="260">
        <v>6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6" t="s">
        <v>169</v>
      </c>
      <c r="AU125" s="266" t="s">
        <v>88</v>
      </c>
      <c r="AV125" s="14" t="s">
        <v>88</v>
      </c>
      <c r="AW125" s="14" t="s">
        <v>40</v>
      </c>
      <c r="AX125" s="14" t="s">
        <v>79</v>
      </c>
      <c r="AY125" s="266" t="s">
        <v>157</v>
      </c>
    </row>
    <row r="126" s="13" customFormat="1">
      <c r="A126" s="13"/>
      <c r="B126" s="246"/>
      <c r="C126" s="247"/>
      <c r="D126" s="242" t="s">
        <v>169</v>
      </c>
      <c r="E126" s="248" t="s">
        <v>35</v>
      </c>
      <c r="F126" s="249" t="s">
        <v>552</v>
      </c>
      <c r="G126" s="247"/>
      <c r="H126" s="248" t="s">
        <v>35</v>
      </c>
      <c r="I126" s="250"/>
      <c r="J126" s="247"/>
      <c r="K126" s="247"/>
      <c r="L126" s="251"/>
      <c r="M126" s="252"/>
      <c r="N126" s="253"/>
      <c r="O126" s="253"/>
      <c r="P126" s="253"/>
      <c r="Q126" s="253"/>
      <c r="R126" s="253"/>
      <c r="S126" s="253"/>
      <c r="T126" s="25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5" t="s">
        <v>169</v>
      </c>
      <c r="AU126" s="255" t="s">
        <v>88</v>
      </c>
      <c r="AV126" s="13" t="s">
        <v>86</v>
      </c>
      <c r="AW126" s="13" t="s">
        <v>40</v>
      </c>
      <c r="AX126" s="13" t="s">
        <v>79</v>
      </c>
      <c r="AY126" s="255" t="s">
        <v>157</v>
      </c>
    </row>
    <row r="127" s="14" customFormat="1">
      <c r="A127" s="14"/>
      <c r="B127" s="256"/>
      <c r="C127" s="257"/>
      <c r="D127" s="242" t="s">
        <v>169</v>
      </c>
      <c r="E127" s="258" t="s">
        <v>35</v>
      </c>
      <c r="F127" s="259" t="s">
        <v>553</v>
      </c>
      <c r="G127" s="257"/>
      <c r="H127" s="260">
        <v>14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6" t="s">
        <v>169</v>
      </c>
      <c r="AU127" s="266" t="s">
        <v>88</v>
      </c>
      <c r="AV127" s="14" t="s">
        <v>88</v>
      </c>
      <c r="AW127" s="14" t="s">
        <v>40</v>
      </c>
      <c r="AX127" s="14" t="s">
        <v>79</v>
      </c>
      <c r="AY127" s="266" t="s">
        <v>157</v>
      </c>
    </row>
    <row r="128" s="13" customFormat="1">
      <c r="A128" s="13"/>
      <c r="B128" s="246"/>
      <c r="C128" s="247"/>
      <c r="D128" s="242" t="s">
        <v>169</v>
      </c>
      <c r="E128" s="248" t="s">
        <v>35</v>
      </c>
      <c r="F128" s="249" t="s">
        <v>554</v>
      </c>
      <c r="G128" s="247"/>
      <c r="H128" s="248" t="s">
        <v>35</v>
      </c>
      <c r="I128" s="250"/>
      <c r="J128" s="247"/>
      <c r="K128" s="247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169</v>
      </c>
      <c r="AU128" s="255" t="s">
        <v>88</v>
      </c>
      <c r="AV128" s="13" t="s">
        <v>86</v>
      </c>
      <c r="AW128" s="13" t="s">
        <v>40</v>
      </c>
      <c r="AX128" s="13" t="s">
        <v>79</v>
      </c>
      <c r="AY128" s="255" t="s">
        <v>157</v>
      </c>
    </row>
    <row r="129" s="14" customFormat="1">
      <c r="A129" s="14"/>
      <c r="B129" s="256"/>
      <c r="C129" s="257"/>
      <c r="D129" s="242" t="s">
        <v>169</v>
      </c>
      <c r="E129" s="258" t="s">
        <v>35</v>
      </c>
      <c r="F129" s="259" t="s">
        <v>555</v>
      </c>
      <c r="G129" s="257"/>
      <c r="H129" s="260">
        <v>24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6" t="s">
        <v>169</v>
      </c>
      <c r="AU129" s="266" t="s">
        <v>88</v>
      </c>
      <c r="AV129" s="14" t="s">
        <v>88</v>
      </c>
      <c r="AW129" s="14" t="s">
        <v>40</v>
      </c>
      <c r="AX129" s="14" t="s">
        <v>79</v>
      </c>
      <c r="AY129" s="266" t="s">
        <v>157</v>
      </c>
    </row>
    <row r="130" s="15" customFormat="1">
      <c r="A130" s="15"/>
      <c r="B130" s="267"/>
      <c r="C130" s="268"/>
      <c r="D130" s="242" t="s">
        <v>169</v>
      </c>
      <c r="E130" s="269" t="s">
        <v>35</v>
      </c>
      <c r="F130" s="270" t="s">
        <v>180</v>
      </c>
      <c r="G130" s="268"/>
      <c r="H130" s="271">
        <v>44</v>
      </c>
      <c r="I130" s="272"/>
      <c r="J130" s="268"/>
      <c r="K130" s="268"/>
      <c r="L130" s="273"/>
      <c r="M130" s="274"/>
      <c r="N130" s="275"/>
      <c r="O130" s="275"/>
      <c r="P130" s="275"/>
      <c r="Q130" s="275"/>
      <c r="R130" s="275"/>
      <c r="S130" s="275"/>
      <c r="T130" s="27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7" t="s">
        <v>169</v>
      </c>
      <c r="AU130" s="277" t="s">
        <v>88</v>
      </c>
      <c r="AV130" s="15" t="s">
        <v>165</v>
      </c>
      <c r="AW130" s="15" t="s">
        <v>40</v>
      </c>
      <c r="AX130" s="15" t="s">
        <v>86</v>
      </c>
      <c r="AY130" s="277" t="s">
        <v>157</v>
      </c>
    </row>
    <row r="131" s="2" customFormat="1" ht="48" customHeight="1">
      <c r="A131" s="40"/>
      <c r="B131" s="41"/>
      <c r="C131" s="229" t="s">
        <v>194</v>
      </c>
      <c r="D131" s="229" t="s">
        <v>160</v>
      </c>
      <c r="E131" s="230" t="s">
        <v>220</v>
      </c>
      <c r="F131" s="231" t="s">
        <v>221</v>
      </c>
      <c r="G131" s="232" t="s">
        <v>208</v>
      </c>
      <c r="H131" s="233">
        <v>6</v>
      </c>
      <c r="I131" s="234"/>
      <c r="J131" s="235">
        <f>ROUND(I131*H131,2)</f>
        <v>0</v>
      </c>
      <c r="K131" s="231" t="s">
        <v>164</v>
      </c>
      <c r="L131" s="46"/>
      <c r="M131" s="236" t="s">
        <v>35</v>
      </c>
      <c r="N131" s="237" t="s">
        <v>52</v>
      </c>
      <c r="O131" s="86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0" t="s">
        <v>165</v>
      </c>
      <c r="AT131" s="240" t="s">
        <v>160</v>
      </c>
      <c r="AU131" s="240" t="s">
        <v>88</v>
      </c>
      <c r="AY131" s="18" t="s">
        <v>157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165</v>
      </c>
      <c r="BK131" s="241">
        <f>ROUND(I131*H131,2)</f>
        <v>0</v>
      </c>
      <c r="BL131" s="18" t="s">
        <v>165</v>
      </c>
      <c r="BM131" s="240" t="s">
        <v>222</v>
      </c>
    </row>
    <row r="132" s="2" customFormat="1">
      <c r="A132" s="40"/>
      <c r="B132" s="41"/>
      <c r="C132" s="42"/>
      <c r="D132" s="242" t="s">
        <v>167</v>
      </c>
      <c r="E132" s="42"/>
      <c r="F132" s="243" t="s">
        <v>223</v>
      </c>
      <c r="G132" s="42"/>
      <c r="H132" s="42"/>
      <c r="I132" s="149"/>
      <c r="J132" s="42"/>
      <c r="K132" s="42"/>
      <c r="L132" s="46"/>
      <c r="M132" s="244"/>
      <c r="N132" s="24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167</v>
      </c>
      <c r="AU132" s="18" t="s">
        <v>88</v>
      </c>
    </row>
    <row r="133" s="13" customFormat="1">
      <c r="A133" s="13"/>
      <c r="B133" s="246"/>
      <c r="C133" s="247"/>
      <c r="D133" s="242" t="s">
        <v>169</v>
      </c>
      <c r="E133" s="248" t="s">
        <v>35</v>
      </c>
      <c r="F133" s="249" t="s">
        <v>193</v>
      </c>
      <c r="G133" s="247"/>
      <c r="H133" s="248" t="s">
        <v>35</v>
      </c>
      <c r="I133" s="250"/>
      <c r="J133" s="247"/>
      <c r="K133" s="247"/>
      <c r="L133" s="251"/>
      <c r="M133" s="252"/>
      <c r="N133" s="253"/>
      <c r="O133" s="253"/>
      <c r="P133" s="253"/>
      <c r="Q133" s="253"/>
      <c r="R133" s="253"/>
      <c r="S133" s="253"/>
      <c r="T133" s="25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5" t="s">
        <v>169</v>
      </c>
      <c r="AU133" s="255" t="s">
        <v>88</v>
      </c>
      <c r="AV133" s="13" t="s">
        <v>86</v>
      </c>
      <c r="AW133" s="13" t="s">
        <v>40</v>
      </c>
      <c r="AX133" s="13" t="s">
        <v>79</v>
      </c>
      <c r="AY133" s="255" t="s">
        <v>157</v>
      </c>
    </row>
    <row r="134" s="14" customFormat="1">
      <c r="A134" s="14"/>
      <c r="B134" s="256"/>
      <c r="C134" s="257"/>
      <c r="D134" s="242" t="s">
        <v>169</v>
      </c>
      <c r="E134" s="258" t="s">
        <v>35</v>
      </c>
      <c r="F134" s="259" t="s">
        <v>543</v>
      </c>
      <c r="G134" s="257"/>
      <c r="H134" s="260">
        <v>6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6" t="s">
        <v>169</v>
      </c>
      <c r="AU134" s="266" t="s">
        <v>88</v>
      </c>
      <c r="AV134" s="14" t="s">
        <v>88</v>
      </c>
      <c r="AW134" s="14" t="s">
        <v>40</v>
      </c>
      <c r="AX134" s="14" t="s">
        <v>79</v>
      </c>
      <c r="AY134" s="266" t="s">
        <v>157</v>
      </c>
    </row>
    <row r="135" s="15" customFormat="1">
      <c r="A135" s="15"/>
      <c r="B135" s="267"/>
      <c r="C135" s="268"/>
      <c r="D135" s="242" t="s">
        <v>169</v>
      </c>
      <c r="E135" s="269" t="s">
        <v>35</v>
      </c>
      <c r="F135" s="270" t="s">
        <v>180</v>
      </c>
      <c r="G135" s="268"/>
      <c r="H135" s="271">
        <v>6</v>
      </c>
      <c r="I135" s="272"/>
      <c r="J135" s="268"/>
      <c r="K135" s="268"/>
      <c r="L135" s="273"/>
      <c r="M135" s="274"/>
      <c r="N135" s="275"/>
      <c r="O135" s="275"/>
      <c r="P135" s="275"/>
      <c r="Q135" s="275"/>
      <c r="R135" s="275"/>
      <c r="S135" s="275"/>
      <c r="T135" s="27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7" t="s">
        <v>169</v>
      </c>
      <c r="AU135" s="277" t="s">
        <v>88</v>
      </c>
      <c r="AV135" s="15" t="s">
        <v>165</v>
      </c>
      <c r="AW135" s="15" t="s">
        <v>40</v>
      </c>
      <c r="AX135" s="15" t="s">
        <v>86</v>
      </c>
      <c r="AY135" s="277" t="s">
        <v>157</v>
      </c>
    </row>
    <row r="136" s="2" customFormat="1" ht="24" customHeight="1">
      <c r="A136" s="40"/>
      <c r="B136" s="41"/>
      <c r="C136" s="229" t="s">
        <v>261</v>
      </c>
      <c r="D136" s="229" t="s">
        <v>160</v>
      </c>
      <c r="E136" s="230" t="s">
        <v>225</v>
      </c>
      <c r="F136" s="231" t="s">
        <v>226</v>
      </c>
      <c r="G136" s="232" t="s">
        <v>189</v>
      </c>
      <c r="H136" s="233">
        <v>12</v>
      </c>
      <c r="I136" s="234"/>
      <c r="J136" s="235">
        <f>ROUND(I136*H136,2)</f>
        <v>0</v>
      </c>
      <c r="K136" s="231" t="s">
        <v>164</v>
      </c>
      <c r="L136" s="46"/>
      <c r="M136" s="236" t="s">
        <v>35</v>
      </c>
      <c r="N136" s="237" t="s">
        <v>52</v>
      </c>
      <c r="O136" s="86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40" t="s">
        <v>165</v>
      </c>
      <c r="AT136" s="240" t="s">
        <v>160</v>
      </c>
      <c r="AU136" s="240" t="s">
        <v>88</v>
      </c>
      <c r="AY136" s="18" t="s">
        <v>157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165</v>
      </c>
      <c r="BK136" s="241">
        <f>ROUND(I136*H136,2)</f>
        <v>0</v>
      </c>
      <c r="BL136" s="18" t="s">
        <v>165</v>
      </c>
      <c r="BM136" s="240" t="s">
        <v>227</v>
      </c>
    </row>
    <row r="137" s="2" customFormat="1">
      <c r="A137" s="40"/>
      <c r="B137" s="41"/>
      <c r="C137" s="42"/>
      <c r="D137" s="242" t="s">
        <v>167</v>
      </c>
      <c r="E137" s="42"/>
      <c r="F137" s="243" t="s">
        <v>228</v>
      </c>
      <c r="G137" s="42"/>
      <c r="H137" s="42"/>
      <c r="I137" s="149"/>
      <c r="J137" s="42"/>
      <c r="K137" s="42"/>
      <c r="L137" s="46"/>
      <c r="M137" s="244"/>
      <c r="N137" s="24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8" t="s">
        <v>167</v>
      </c>
      <c r="AU137" s="18" t="s">
        <v>88</v>
      </c>
    </row>
    <row r="138" s="13" customFormat="1">
      <c r="A138" s="13"/>
      <c r="B138" s="246"/>
      <c r="C138" s="247"/>
      <c r="D138" s="242" t="s">
        <v>169</v>
      </c>
      <c r="E138" s="248" t="s">
        <v>35</v>
      </c>
      <c r="F138" s="249" t="s">
        <v>556</v>
      </c>
      <c r="G138" s="247"/>
      <c r="H138" s="248" t="s">
        <v>35</v>
      </c>
      <c r="I138" s="250"/>
      <c r="J138" s="247"/>
      <c r="K138" s="247"/>
      <c r="L138" s="251"/>
      <c r="M138" s="252"/>
      <c r="N138" s="253"/>
      <c r="O138" s="253"/>
      <c r="P138" s="253"/>
      <c r="Q138" s="253"/>
      <c r="R138" s="253"/>
      <c r="S138" s="253"/>
      <c r="T138" s="25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5" t="s">
        <v>169</v>
      </c>
      <c r="AU138" s="255" t="s">
        <v>88</v>
      </c>
      <c r="AV138" s="13" t="s">
        <v>86</v>
      </c>
      <c r="AW138" s="13" t="s">
        <v>40</v>
      </c>
      <c r="AX138" s="13" t="s">
        <v>79</v>
      </c>
      <c r="AY138" s="255" t="s">
        <v>157</v>
      </c>
    </row>
    <row r="139" s="13" customFormat="1">
      <c r="A139" s="13"/>
      <c r="B139" s="246"/>
      <c r="C139" s="247"/>
      <c r="D139" s="242" t="s">
        <v>169</v>
      </c>
      <c r="E139" s="248" t="s">
        <v>35</v>
      </c>
      <c r="F139" s="249" t="s">
        <v>193</v>
      </c>
      <c r="G139" s="247"/>
      <c r="H139" s="248" t="s">
        <v>35</v>
      </c>
      <c r="I139" s="250"/>
      <c r="J139" s="247"/>
      <c r="K139" s="247"/>
      <c r="L139" s="251"/>
      <c r="M139" s="252"/>
      <c r="N139" s="253"/>
      <c r="O139" s="253"/>
      <c r="P139" s="253"/>
      <c r="Q139" s="253"/>
      <c r="R139" s="253"/>
      <c r="S139" s="253"/>
      <c r="T139" s="25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5" t="s">
        <v>169</v>
      </c>
      <c r="AU139" s="255" t="s">
        <v>88</v>
      </c>
      <c r="AV139" s="13" t="s">
        <v>86</v>
      </c>
      <c r="AW139" s="13" t="s">
        <v>40</v>
      </c>
      <c r="AX139" s="13" t="s">
        <v>79</v>
      </c>
      <c r="AY139" s="255" t="s">
        <v>157</v>
      </c>
    </row>
    <row r="140" s="14" customFormat="1">
      <c r="A140" s="14"/>
      <c r="B140" s="256"/>
      <c r="C140" s="257"/>
      <c r="D140" s="242" t="s">
        <v>169</v>
      </c>
      <c r="E140" s="258" t="s">
        <v>35</v>
      </c>
      <c r="F140" s="259" t="s">
        <v>557</v>
      </c>
      <c r="G140" s="257"/>
      <c r="H140" s="260">
        <v>12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6" t="s">
        <v>169</v>
      </c>
      <c r="AU140" s="266" t="s">
        <v>88</v>
      </c>
      <c r="AV140" s="14" t="s">
        <v>88</v>
      </c>
      <c r="AW140" s="14" t="s">
        <v>40</v>
      </c>
      <c r="AX140" s="14" t="s">
        <v>79</v>
      </c>
      <c r="AY140" s="266" t="s">
        <v>157</v>
      </c>
    </row>
    <row r="141" s="15" customFormat="1">
      <c r="A141" s="15"/>
      <c r="B141" s="267"/>
      <c r="C141" s="268"/>
      <c r="D141" s="242" t="s">
        <v>169</v>
      </c>
      <c r="E141" s="269" t="s">
        <v>35</v>
      </c>
      <c r="F141" s="270" t="s">
        <v>180</v>
      </c>
      <c r="G141" s="268"/>
      <c r="H141" s="271">
        <v>12</v>
      </c>
      <c r="I141" s="272"/>
      <c r="J141" s="268"/>
      <c r="K141" s="268"/>
      <c r="L141" s="273"/>
      <c r="M141" s="274"/>
      <c r="N141" s="275"/>
      <c r="O141" s="275"/>
      <c r="P141" s="275"/>
      <c r="Q141" s="275"/>
      <c r="R141" s="275"/>
      <c r="S141" s="275"/>
      <c r="T141" s="27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7" t="s">
        <v>169</v>
      </c>
      <c r="AU141" s="277" t="s">
        <v>88</v>
      </c>
      <c r="AV141" s="15" t="s">
        <v>165</v>
      </c>
      <c r="AW141" s="15" t="s">
        <v>40</v>
      </c>
      <c r="AX141" s="15" t="s">
        <v>86</v>
      </c>
      <c r="AY141" s="277" t="s">
        <v>157</v>
      </c>
    </row>
    <row r="142" s="2" customFormat="1" ht="48" customHeight="1">
      <c r="A142" s="40"/>
      <c r="B142" s="41"/>
      <c r="C142" s="229" t="s">
        <v>267</v>
      </c>
      <c r="D142" s="229" t="s">
        <v>160</v>
      </c>
      <c r="E142" s="230" t="s">
        <v>236</v>
      </c>
      <c r="F142" s="231" t="s">
        <v>237</v>
      </c>
      <c r="G142" s="232" t="s">
        <v>238</v>
      </c>
      <c r="H142" s="233">
        <v>14</v>
      </c>
      <c r="I142" s="234"/>
      <c r="J142" s="235">
        <f>ROUND(I142*H142,2)</f>
        <v>0</v>
      </c>
      <c r="K142" s="231" t="s">
        <v>164</v>
      </c>
      <c r="L142" s="46"/>
      <c r="M142" s="236" t="s">
        <v>35</v>
      </c>
      <c r="N142" s="237" t="s">
        <v>52</v>
      </c>
      <c r="O142" s="86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0" t="s">
        <v>165</v>
      </c>
      <c r="AT142" s="240" t="s">
        <v>160</v>
      </c>
      <c r="AU142" s="240" t="s">
        <v>88</v>
      </c>
      <c r="AY142" s="18" t="s">
        <v>157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165</v>
      </c>
      <c r="BK142" s="241">
        <f>ROUND(I142*H142,2)</f>
        <v>0</v>
      </c>
      <c r="BL142" s="18" t="s">
        <v>165</v>
      </c>
      <c r="BM142" s="240" t="s">
        <v>239</v>
      </c>
    </row>
    <row r="143" s="2" customFormat="1">
      <c r="A143" s="40"/>
      <c r="B143" s="41"/>
      <c r="C143" s="42"/>
      <c r="D143" s="242" t="s">
        <v>167</v>
      </c>
      <c r="E143" s="42"/>
      <c r="F143" s="243" t="s">
        <v>240</v>
      </c>
      <c r="G143" s="42"/>
      <c r="H143" s="42"/>
      <c r="I143" s="149"/>
      <c r="J143" s="42"/>
      <c r="K143" s="42"/>
      <c r="L143" s="46"/>
      <c r="M143" s="244"/>
      <c r="N143" s="24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8" t="s">
        <v>167</v>
      </c>
      <c r="AU143" s="18" t="s">
        <v>88</v>
      </c>
    </row>
    <row r="144" s="13" customFormat="1">
      <c r="A144" s="13"/>
      <c r="B144" s="246"/>
      <c r="C144" s="247"/>
      <c r="D144" s="242" t="s">
        <v>169</v>
      </c>
      <c r="E144" s="248" t="s">
        <v>35</v>
      </c>
      <c r="F144" s="249" t="s">
        <v>550</v>
      </c>
      <c r="G144" s="247"/>
      <c r="H144" s="248" t="s">
        <v>35</v>
      </c>
      <c r="I144" s="250"/>
      <c r="J144" s="247"/>
      <c r="K144" s="247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169</v>
      </c>
      <c r="AU144" s="255" t="s">
        <v>88</v>
      </c>
      <c r="AV144" s="13" t="s">
        <v>86</v>
      </c>
      <c r="AW144" s="13" t="s">
        <v>40</v>
      </c>
      <c r="AX144" s="13" t="s">
        <v>79</v>
      </c>
      <c r="AY144" s="255" t="s">
        <v>157</v>
      </c>
    </row>
    <row r="145" s="14" customFormat="1">
      <c r="A145" s="14"/>
      <c r="B145" s="256"/>
      <c r="C145" s="257"/>
      <c r="D145" s="242" t="s">
        <v>169</v>
      </c>
      <c r="E145" s="258" t="s">
        <v>35</v>
      </c>
      <c r="F145" s="259" t="s">
        <v>219</v>
      </c>
      <c r="G145" s="257"/>
      <c r="H145" s="260">
        <v>6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169</v>
      </c>
      <c r="AU145" s="266" t="s">
        <v>88</v>
      </c>
      <c r="AV145" s="14" t="s">
        <v>88</v>
      </c>
      <c r="AW145" s="14" t="s">
        <v>40</v>
      </c>
      <c r="AX145" s="14" t="s">
        <v>79</v>
      </c>
      <c r="AY145" s="266" t="s">
        <v>157</v>
      </c>
    </row>
    <row r="146" s="13" customFormat="1">
      <c r="A146" s="13"/>
      <c r="B146" s="246"/>
      <c r="C146" s="247"/>
      <c r="D146" s="242" t="s">
        <v>169</v>
      </c>
      <c r="E146" s="248" t="s">
        <v>35</v>
      </c>
      <c r="F146" s="249" t="s">
        <v>558</v>
      </c>
      <c r="G146" s="247"/>
      <c r="H146" s="248" t="s">
        <v>35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169</v>
      </c>
      <c r="AU146" s="255" t="s">
        <v>88</v>
      </c>
      <c r="AV146" s="13" t="s">
        <v>86</v>
      </c>
      <c r="AW146" s="13" t="s">
        <v>40</v>
      </c>
      <c r="AX146" s="13" t="s">
        <v>79</v>
      </c>
      <c r="AY146" s="255" t="s">
        <v>157</v>
      </c>
    </row>
    <row r="147" s="14" customFormat="1">
      <c r="A147" s="14"/>
      <c r="B147" s="256"/>
      <c r="C147" s="257"/>
      <c r="D147" s="242" t="s">
        <v>169</v>
      </c>
      <c r="E147" s="258" t="s">
        <v>35</v>
      </c>
      <c r="F147" s="259" t="s">
        <v>235</v>
      </c>
      <c r="G147" s="257"/>
      <c r="H147" s="260">
        <v>8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6" t="s">
        <v>169</v>
      </c>
      <c r="AU147" s="266" t="s">
        <v>88</v>
      </c>
      <c r="AV147" s="14" t="s">
        <v>88</v>
      </c>
      <c r="AW147" s="14" t="s">
        <v>40</v>
      </c>
      <c r="AX147" s="14" t="s">
        <v>79</v>
      </c>
      <c r="AY147" s="266" t="s">
        <v>157</v>
      </c>
    </row>
    <row r="148" s="15" customFormat="1">
      <c r="A148" s="15"/>
      <c r="B148" s="267"/>
      <c r="C148" s="268"/>
      <c r="D148" s="242" t="s">
        <v>169</v>
      </c>
      <c r="E148" s="269" t="s">
        <v>35</v>
      </c>
      <c r="F148" s="270" t="s">
        <v>180</v>
      </c>
      <c r="G148" s="268"/>
      <c r="H148" s="271">
        <v>14</v>
      </c>
      <c r="I148" s="272"/>
      <c r="J148" s="268"/>
      <c r="K148" s="268"/>
      <c r="L148" s="273"/>
      <c r="M148" s="274"/>
      <c r="N148" s="275"/>
      <c r="O148" s="275"/>
      <c r="P148" s="275"/>
      <c r="Q148" s="275"/>
      <c r="R148" s="275"/>
      <c r="S148" s="275"/>
      <c r="T148" s="27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7" t="s">
        <v>169</v>
      </c>
      <c r="AU148" s="277" t="s">
        <v>88</v>
      </c>
      <c r="AV148" s="15" t="s">
        <v>165</v>
      </c>
      <c r="AW148" s="15" t="s">
        <v>40</v>
      </c>
      <c r="AX148" s="15" t="s">
        <v>86</v>
      </c>
      <c r="AY148" s="277" t="s">
        <v>157</v>
      </c>
    </row>
    <row r="149" s="2" customFormat="1" ht="36" customHeight="1">
      <c r="A149" s="40"/>
      <c r="B149" s="41"/>
      <c r="C149" s="229" t="s">
        <v>272</v>
      </c>
      <c r="D149" s="229" t="s">
        <v>160</v>
      </c>
      <c r="E149" s="230" t="s">
        <v>559</v>
      </c>
      <c r="F149" s="231" t="s">
        <v>560</v>
      </c>
      <c r="G149" s="232" t="s">
        <v>561</v>
      </c>
      <c r="H149" s="233">
        <v>47</v>
      </c>
      <c r="I149" s="234"/>
      <c r="J149" s="235">
        <f>ROUND(I149*H149,2)</f>
        <v>0</v>
      </c>
      <c r="K149" s="231" t="s">
        <v>164</v>
      </c>
      <c r="L149" s="46"/>
      <c r="M149" s="236" t="s">
        <v>35</v>
      </c>
      <c r="N149" s="237" t="s">
        <v>52</v>
      </c>
      <c r="O149" s="86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40" t="s">
        <v>165</v>
      </c>
      <c r="AT149" s="240" t="s">
        <v>160</v>
      </c>
      <c r="AU149" s="240" t="s">
        <v>88</v>
      </c>
      <c r="AY149" s="18" t="s">
        <v>157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165</v>
      </c>
      <c r="BK149" s="241">
        <f>ROUND(I149*H149,2)</f>
        <v>0</v>
      </c>
      <c r="BL149" s="18" t="s">
        <v>165</v>
      </c>
      <c r="BM149" s="240" t="s">
        <v>562</v>
      </c>
    </row>
    <row r="150" s="2" customFormat="1">
      <c r="A150" s="40"/>
      <c r="B150" s="41"/>
      <c r="C150" s="42"/>
      <c r="D150" s="242" t="s">
        <v>167</v>
      </c>
      <c r="E150" s="42"/>
      <c r="F150" s="243" t="s">
        <v>563</v>
      </c>
      <c r="G150" s="42"/>
      <c r="H150" s="42"/>
      <c r="I150" s="149"/>
      <c r="J150" s="42"/>
      <c r="K150" s="42"/>
      <c r="L150" s="46"/>
      <c r="M150" s="244"/>
      <c r="N150" s="24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8" t="s">
        <v>167</v>
      </c>
      <c r="AU150" s="18" t="s">
        <v>88</v>
      </c>
    </row>
    <row r="151" s="13" customFormat="1">
      <c r="A151" s="13"/>
      <c r="B151" s="246"/>
      <c r="C151" s="247"/>
      <c r="D151" s="242" t="s">
        <v>169</v>
      </c>
      <c r="E151" s="248" t="s">
        <v>35</v>
      </c>
      <c r="F151" s="249" t="s">
        <v>564</v>
      </c>
      <c r="G151" s="247"/>
      <c r="H151" s="248" t="s">
        <v>35</v>
      </c>
      <c r="I151" s="250"/>
      <c r="J151" s="247"/>
      <c r="K151" s="247"/>
      <c r="L151" s="251"/>
      <c r="M151" s="252"/>
      <c r="N151" s="253"/>
      <c r="O151" s="253"/>
      <c r="P151" s="253"/>
      <c r="Q151" s="253"/>
      <c r="R151" s="253"/>
      <c r="S151" s="253"/>
      <c r="T151" s="25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5" t="s">
        <v>169</v>
      </c>
      <c r="AU151" s="255" t="s">
        <v>88</v>
      </c>
      <c r="AV151" s="13" t="s">
        <v>86</v>
      </c>
      <c r="AW151" s="13" t="s">
        <v>40</v>
      </c>
      <c r="AX151" s="13" t="s">
        <v>79</v>
      </c>
      <c r="AY151" s="255" t="s">
        <v>157</v>
      </c>
    </row>
    <row r="152" s="14" customFormat="1">
      <c r="A152" s="14"/>
      <c r="B152" s="256"/>
      <c r="C152" s="257"/>
      <c r="D152" s="242" t="s">
        <v>169</v>
      </c>
      <c r="E152" s="258" t="s">
        <v>35</v>
      </c>
      <c r="F152" s="259" t="s">
        <v>565</v>
      </c>
      <c r="G152" s="257"/>
      <c r="H152" s="260">
        <v>47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6" t="s">
        <v>169</v>
      </c>
      <c r="AU152" s="266" t="s">
        <v>88</v>
      </c>
      <c r="AV152" s="14" t="s">
        <v>88</v>
      </c>
      <c r="AW152" s="14" t="s">
        <v>40</v>
      </c>
      <c r="AX152" s="14" t="s">
        <v>79</v>
      </c>
      <c r="AY152" s="266" t="s">
        <v>157</v>
      </c>
    </row>
    <row r="153" s="13" customFormat="1">
      <c r="A153" s="13"/>
      <c r="B153" s="246"/>
      <c r="C153" s="247"/>
      <c r="D153" s="242" t="s">
        <v>169</v>
      </c>
      <c r="E153" s="248" t="s">
        <v>35</v>
      </c>
      <c r="F153" s="249" t="s">
        <v>566</v>
      </c>
      <c r="G153" s="247"/>
      <c r="H153" s="248" t="s">
        <v>35</v>
      </c>
      <c r="I153" s="250"/>
      <c r="J153" s="247"/>
      <c r="K153" s="247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169</v>
      </c>
      <c r="AU153" s="255" t="s">
        <v>88</v>
      </c>
      <c r="AV153" s="13" t="s">
        <v>86</v>
      </c>
      <c r="AW153" s="13" t="s">
        <v>40</v>
      </c>
      <c r="AX153" s="13" t="s">
        <v>79</v>
      </c>
      <c r="AY153" s="255" t="s">
        <v>157</v>
      </c>
    </row>
    <row r="154" s="15" customFormat="1">
      <c r="A154" s="15"/>
      <c r="B154" s="267"/>
      <c r="C154" s="268"/>
      <c r="D154" s="242" t="s">
        <v>169</v>
      </c>
      <c r="E154" s="269" t="s">
        <v>35</v>
      </c>
      <c r="F154" s="270" t="s">
        <v>180</v>
      </c>
      <c r="G154" s="268"/>
      <c r="H154" s="271">
        <v>47</v>
      </c>
      <c r="I154" s="272"/>
      <c r="J154" s="268"/>
      <c r="K154" s="268"/>
      <c r="L154" s="273"/>
      <c r="M154" s="274"/>
      <c r="N154" s="275"/>
      <c r="O154" s="275"/>
      <c r="P154" s="275"/>
      <c r="Q154" s="275"/>
      <c r="R154" s="275"/>
      <c r="S154" s="275"/>
      <c r="T154" s="27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7" t="s">
        <v>169</v>
      </c>
      <c r="AU154" s="277" t="s">
        <v>88</v>
      </c>
      <c r="AV154" s="15" t="s">
        <v>165</v>
      </c>
      <c r="AW154" s="15" t="s">
        <v>40</v>
      </c>
      <c r="AX154" s="15" t="s">
        <v>86</v>
      </c>
      <c r="AY154" s="277" t="s">
        <v>157</v>
      </c>
    </row>
    <row r="155" s="2" customFormat="1" ht="60" customHeight="1">
      <c r="A155" s="40"/>
      <c r="B155" s="41"/>
      <c r="C155" s="229" t="s">
        <v>8</v>
      </c>
      <c r="D155" s="229" t="s">
        <v>160</v>
      </c>
      <c r="E155" s="230" t="s">
        <v>254</v>
      </c>
      <c r="F155" s="231" t="s">
        <v>255</v>
      </c>
      <c r="G155" s="232" t="s">
        <v>256</v>
      </c>
      <c r="H155" s="233">
        <v>0.081000000000000003</v>
      </c>
      <c r="I155" s="234"/>
      <c r="J155" s="235">
        <f>ROUND(I155*H155,2)</f>
        <v>0</v>
      </c>
      <c r="K155" s="231" t="s">
        <v>164</v>
      </c>
      <c r="L155" s="46"/>
      <c r="M155" s="236" t="s">
        <v>35</v>
      </c>
      <c r="N155" s="237" t="s">
        <v>52</v>
      </c>
      <c r="O155" s="86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0" t="s">
        <v>165</v>
      </c>
      <c r="AT155" s="240" t="s">
        <v>160</v>
      </c>
      <c r="AU155" s="240" t="s">
        <v>88</v>
      </c>
      <c r="AY155" s="18" t="s">
        <v>157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165</v>
      </c>
      <c r="BK155" s="241">
        <f>ROUND(I155*H155,2)</f>
        <v>0</v>
      </c>
      <c r="BL155" s="18" t="s">
        <v>165</v>
      </c>
      <c r="BM155" s="240" t="s">
        <v>567</v>
      </c>
    </row>
    <row r="156" s="2" customFormat="1">
      <c r="A156" s="40"/>
      <c r="B156" s="41"/>
      <c r="C156" s="42"/>
      <c r="D156" s="242" t="s">
        <v>167</v>
      </c>
      <c r="E156" s="42"/>
      <c r="F156" s="243" t="s">
        <v>258</v>
      </c>
      <c r="G156" s="42"/>
      <c r="H156" s="42"/>
      <c r="I156" s="149"/>
      <c r="J156" s="42"/>
      <c r="K156" s="42"/>
      <c r="L156" s="46"/>
      <c r="M156" s="244"/>
      <c r="N156" s="24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167</v>
      </c>
      <c r="AU156" s="18" t="s">
        <v>88</v>
      </c>
    </row>
    <row r="157" s="2" customFormat="1" ht="60" customHeight="1">
      <c r="A157" s="40"/>
      <c r="B157" s="41"/>
      <c r="C157" s="229" t="s">
        <v>285</v>
      </c>
      <c r="D157" s="229" t="s">
        <v>160</v>
      </c>
      <c r="E157" s="230" t="s">
        <v>568</v>
      </c>
      <c r="F157" s="231" t="s">
        <v>569</v>
      </c>
      <c r="G157" s="232" t="s">
        <v>208</v>
      </c>
      <c r="H157" s="233">
        <v>43.75</v>
      </c>
      <c r="I157" s="234"/>
      <c r="J157" s="235">
        <f>ROUND(I157*H157,2)</f>
        <v>0</v>
      </c>
      <c r="K157" s="231" t="s">
        <v>164</v>
      </c>
      <c r="L157" s="46"/>
      <c r="M157" s="236" t="s">
        <v>35</v>
      </c>
      <c r="N157" s="237" t="s">
        <v>52</v>
      </c>
      <c r="O157" s="86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40" t="s">
        <v>165</v>
      </c>
      <c r="AT157" s="240" t="s">
        <v>160</v>
      </c>
      <c r="AU157" s="240" t="s">
        <v>88</v>
      </c>
      <c r="AY157" s="18" t="s">
        <v>157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165</v>
      </c>
      <c r="BK157" s="241">
        <f>ROUND(I157*H157,2)</f>
        <v>0</v>
      </c>
      <c r="BL157" s="18" t="s">
        <v>165</v>
      </c>
      <c r="BM157" s="240" t="s">
        <v>570</v>
      </c>
    </row>
    <row r="158" s="2" customFormat="1">
      <c r="A158" s="40"/>
      <c r="B158" s="41"/>
      <c r="C158" s="42"/>
      <c r="D158" s="242" t="s">
        <v>167</v>
      </c>
      <c r="E158" s="42"/>
      <c r="F158" s="243" t="s">
        <v>571</v>
      </c>
      <c r="G158" s="42"/>
      <c r="H158" s="42"/>
      <c r="I158" s="149"/>
      <c r="J158" s="42"/>
      <c r="K158" s="42"/>
      <c r="L158" s="46"/>
      <c r="M158" s="244"/>
      <c r="N158" s="24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8" t="s">
        <v>167</v>
      </c>
      <c r="AU158" s="18" t="s">
        <v>88</v>
      </c>
    </row>
    <row r="159" s="2" customFormat="1" ht="48" customHeight="1">
      <c r="A159" s="40"/>
      <c r="B159" s="41"/>
      <c r="C159" s="229" t="s">
        <v>290</v>
      </c>
      <c r="D159" s="229" t="s">
        <v>160</v>
      </c>
      <c r="E159" s="230" t="s">
        <v>262</v>
      </c>
      <c r="F159" s="231" t="s">
        <v>263</v>
      </c>
      <c r="G159" s="232" t="s">
        <v>264</v>
      </c>
      <c r="H159" s="233">
        <v>18</v>
      </c>
      <c r="I159" s="234"/>
      <c r="J159" s="235">
        <f>ROUND(I159*H159,2)</f>
        <v>0</v>
      </c>
      <c r="K159" s="231" t="s">
        <v>164</v>
      </c>
      <c r="L159" s="46"/>
      <c r="M159" s="236" t="s">
        <v>35</v>
      </c>
      <c r="N159" s="237" t="s">
        <v>52</v>
      </c>
      <c r="O159" s="86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40" t="s">
        <v>165</v>
      </c>
      <c r="AT159" s="240" t="s">
        <v>160</v>
      </c>
      <c r="AU159" s="240" t="s">
        <v>88</v>
      </c>
      <c r="AY159" s="18" t="s">
        <v>157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165</v>
      </c>
      <c r="BK159" s="241">
        <f>ROUND(I159*H159,2)</f>
        <v>0</v>
      </c>
      <c r="BL159" s="18" t="s">
        <v>165</v>
      </c>
      <c r="BM159" s="240" t="s">
        <v>572</v>
      </c>
    </row>
    <row r="160" s="2" customFormat="1">
      <c r="A160" s="40"/>
      <c r="B160" s="41"/>
      <c r="C160" s="42"/>
      <c r="D160" s="242" t="s">
        <v>167</v>
      </c>
      <c r="E160" s="42"/>
      <c r="F160" s="243" t="s">
        <v>266</v>
      </c>
      <c r="G160" s="42"/>
      <c r="H160" s="42"/>
      <c r="I160" s="149"/>
      <c r="J160" s="42"/>
      <c r="K160" s="42"/>
      <c r="L160" s="46"/>
      <c r="M160" s="244"/>
      <c r="N160" s="24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8" t="s">
        <v>167</v>
      </c>
      <c r="AU160" s="18" t="s">
        <v>88</v>
      </c>
    </row>
    <row r="161" s="2" customFormat="1">
      <c r="A161" s="40"/>
      <c r="B161" s="41"/>
      <c r="C161" s="42"/>
      <c r="D161" s="242" t="s">
        <v>371</v>
      </c>
      <c r="E161" s="42"/>
      <c r="F161" s="243" t="s">
        <v>573</v>
      </c>
      <c r="G161" s="42"/>
      <c r="H161" s="42"/>
      <c r="I161" s="149"/>
      <c r="J161" s="42"/>
      <c r="K161" s="42"/>
      <c r="L161" s="46"/>
      <c r="M161" s="244"/>
      <c r="N161" s="24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8" t="s">
        <v>371</v>
      </c>
      <c r="AU161" s="18" t="s">
        <v>88</v>
      </c>
    </row>
    <row r="162" s="13" customFormat="1">
      <c r="A162" s="13"/>
      <c r="B162" s="246"/>
      <c r="C162" s="247"/>
      <c r="D162" s="242" t="s">
        <v>169</v>
      </c>
      <c r="E162" s="248" t="s">
        <v>35</v>
      </c>
      <c r="F162" s="249" t="s">
        <v>550</v>
      </c>
      <c r="G162" s="247"/>
      <c r="H162" s="248" t="s">
        <v>35</v>
      </c>
      <c r="I162" s="250"/>
      <c r="J162" s="247"/>
      <c r="K162" s="247"/>
      <c r="L162" s="251"/>
      <c r="M162" s="252"/>
      <c r="N162" s="253"/>
      <c r="O162" s="253"/>
      <c r="P162" s="253"/>
      <c r="Q162" s="253"/>
      <c r="R162" s="253"/>
      <c r="S162" s="253"/>
      <c r="T162" s="25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5" t="s">
        <v>169</v>
      </c>
      <c r="AU162" s="255" t="s">
        <v>88</v>
      </c>
      <c r="AV162" s="13" t="s">
        <v>86</v>
      </c>
      <c r="AW162" s="13" t="s">
        <v>40</v>
      </c>
      <c r="AX162" s="13" t="s">
        <v>79</v>
      </c>
      <c r="AY162" s="255" t="s">
        <v>157</v>
      </c>
    </row>
    <row r="163" s="14" customFormat="1">
      <c r="A163" s="14"/>
      <c r="B163" s="256"/>
      <c r="C163" s="257"/>
      <c r="D163" s="242" t="s">
        <v>169</v>
      </c>
      <c r="E163" s="258" t="s">
        <v>35</v>
      </c>
      <c r="F163" s="259" t="s">
        <v>234</v>
      </c>
      <c r="G163" s="257"/>
      <c r="H163" s="260">
        <v>10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6" t="s">
        <v>169</v>
      </c>
      <c r="AU163" s="266" t="s">
        <v>88</v>
      </c>
      <c r="AV163" s="14" t="s">
        <v>88</v>
      </c>
      <c r="AW163" s="14" t="s">
        <v>40</v>
      </c>
      <c r="AX163" s="14" t="s">
        <v>79</v>
      </c>
      <c r="AY163" s="266" t="s">
        <v>157</v>
      </c>
    </row>
    <row r="164" s="13" customFormat="1">
      <c r="A164" s="13"/>
      <c r="B164" s="246"/>
      <c r="C164" s="247"/>
      <c r="D164" s="242" t="s">
        <v>169</v>
      </c>
      <c r="E164" s="248" t="s">
        <v>35</v>
      </c>
      <c r="F164" s="249" t="s">
        <v>574</v>
      </c>
      <c r="G164" s="247"/>
      <c r="H164" s="248" t="s">
        <v>35</v>
      </c>
      <c r="I164" s="250"/>
      <c r="J164" s="247"/>
      <c r="K164" s="247"/>
      <c r="L164" s="251"/>
      <c r="M164" s="252"/>
      <c r="N164" s="253"/>
      <c r="O164" s="253"/>
      <c r="P164" s="253"/>
      <c r="Q164" s="253"/>
      <c r="R164" s="253"/>
      <c r="S164" s="253"/>
      <c r="T164" s="25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5" t="s">
        <v>169</v>
      </c>
      <c r="AU164" s="255" t="s">
        <v>88</v>
      </c>
      <c r="AV164" s="13" t="s">
        <v>86</v>
      </c>
      <c r="AW164" s="13" t="s">
        <v>40</v>
      </c>
      <c r="AX164" s="13" t="s">
        <v>79</v>
      </c>
      <c r="AY164" s="255" t="s">
        <v>157</v>
      </c>
    </row>
    <row r="165" s="14" customFormat="1">
      <c r="A165" s="14"/>
      <c r="B165" s="256"/>
      <c r="C165" s="257"/>
      <c r="D165" s="242" t="s">
        <v>169</v>
      </c>
      <c r="E165" s="258" t="s">
        <v>35</v>
      </c>
      <c r="F165" s="259" t="s">
        <v>235</v>
      </c>
      <c r="G165" s="257"/>
      <c r="H165" s="260">
        <v>8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6" t="s">
        <v>169</v>
      </c>
      <c r="AU165" s="266" t="s">
        <v>88</v>
      </c>
      <c r="AV165" s="14" t="s">
        <v>88</v>
      </c>
      <c r="AW165" s="14" t="s">
        <v>40</v>
      </c>
      <c r="AX165" s="14" t="s">
        <v>79</v>
      </c>
      <c r="AY165" s="266" t="s">
        <v>157</v>
      </c>
    </row>
    <row r="166" s="15" customFormat="1">
      <c r="A166" s="15"/>
      <c r="B166" s="267"/>
      <c r="C166" s="268"/>
      <c r="D166" s="242" t="s">
        <v>169</v>
      </c>
      <c r="E166" s="269" t="s">
        <v>35</v>
      </c>
      <c r="F166" s="270" t="s">
        <v>180</v>
      </c>
      <c r="G166" s="268"/>
      <c r="H166" s="271">
        <v>18</v>
      </c>
      <c r="I166" s="272"/>
      <c r="J166" s="268"/>
      <c r="K166" s="268"/>
      <c r="L166" s="273"/>
      <c r="M166" s="274"/>
      <c r="N166" s="275"/>
      <c r="O166" s="275"/>
      <c r="P166" s="275"/>
      <c r="Q166" s="275"/>
      <c r="R166" s="275"/>
      <c r="S166" s="275"/>
      <c r="T166" s="27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7" t="s">
        <v>169</v>
      </c>
      <c r="AU166" s="277" t="s">
        <v>88</v>
      </c>
      <c r="AV166" s="15" t="s">
        <v>165</v>
      </c>
      <c r="AW166" s="15" t="s">
        <v>40</v>
      </c>
      <c r="AX166" s="15" t="s">
        <v>86</v>
      </c>
      <c r="AY166" s="277" t="s">
        <v>157</v>
      </c>
    </row>
    <row r="167" s="2" customFormat="1" ht="48" customHeight="1">
      <c r="A167" s="40"/>
      <c r="B167" s="41"/>
      <c r="C167" s="229" t="s">
        <v>295</v>
      </c>
      <c r="D167" s="229" t="s">
        <v>160</v>
      </c>
      <c r="E167" s="230" t="s">
        <v>268</v>
      </c>
      <c r="F167" s="231" t="s">
        <v>269</v>
      </c>
      <c r="G167" s="232" t="s">
        <v>264</v>
      </c>
      <c r="H167" s="233">
        <v>2</v>
      </c>
      <c r="I167" s="234"/>
      <c r="J167" s="235">
        <f>ROUND(I167*H167,2)</f>
        <v>0</v>
      </c>
      <c r="K167" s="231" t="s">
        <v>164</v>
      </c>
      <c r="L167" s="46"/>
      <c r="M167" s="236" t="s">
        <v>35</v>
      </c>
      <c r="N167" s="237" t="s">
        <v>52</v>
      </c>
      <c r="O167" s="86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0" t="s">
        <v>165</v>
      </c>
      <c r="AT167" s="240" t="s">
        <v>160</v>
      </c>
      <c r="AU167" s="240" t="s">
        <v>88</v>
      </c>
      <c r="AY167" s="18" t="s">
        <v>157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165</v>
      </c>
      <c r="BK167" s="241">
        <f>ROUND(I167*H167,2)</f>
        <v>0</v>
      </c>
      <c r="BL167" s="18" t="s">
        <v>165</v>
      </c>
      <c r="BM167" s="240" t="s">
        <v>575</v>
      </c>
    </row>
    <row r="168" s="2" customFormat="1">
      <c r="A168" s="40"/>
      <c r="B168" s="41"/>
      <c r="C168" s="42"/>
      <c r="D168" s="242" t="s">
        <v>167</v>
      </c>
      <c r="E168" s="42"/>
      <c r="F168" s="243" t="s">
        <v>271</v>
      </c>
      <c r="G168" s="42"/>
      <c r="H168" s="42"/>
      <c r="I168" s="149"/>
      <c r="J168" s="42"/>
      <c r="K168" s="42"/>
      <c r="L168" s="46"/>
      <c r="M168" s="244"/>
      <c r="N168" s="24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167</v>
      </c>
      <c r="AU168" s="18" t="s">
        <v>88</v>
      </c>
    </row>
    <row r="169" s="13" customFormat="1">
      <c r="A169" s="13"/>
      <c r="B169" s="246"/>
      <c r="C169" s="247"/>
      <c r="D169" s="242" t="s">
        <v>169</v>
      </c>
      <c r="E169" s="248" t="s">
        <v>35</v>
      </c>
      <c r="F169" s="249" t="s">
        <v>550</v>
      </c>
      <c r="G169" s="247"/>
      <c r="H169" s="248" t="s">
        <v>35</v>
      </c>
      <c r="I169" s="250"/>
      <c r="J169" s="247"/>
      <c r="K169" s="247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169</v>
      </c>
      <c r="AU169" s="255" t="s">
        <v>88</v>
      </c>
      <c r="AV169" s="13" t="s">
        <v>86</v>
      </c>
      <c r="AW169" s="13" t="s">
        <v>40</v>
      </c>
      <c r="AX169" s="13" t="s">
        <v>79</v>
      </c>
      <c r="AY169" s="255" t="s">
        <v>157</v>
      </c>
    </row>
    <row r="170" s="14" customFormat="1">
      <c r="A170" s="14"/>
      <c r="B170" s="256"/>
      <c r="C170" s="257"/>
      <c r="D170" s="242" t="s">
        <v>169</v>
      </c>
      <c r="E170" s="258" t="s">
        <v>35</v>
      </c>
      <c r="F170" s="259" t="s">
        <v>88</v>
      </c>
      <c r="G170" s="257"/>
      <c r="H170" s="260">
        <v>2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169</v>
      </c>
      <c r="AU170" s="266" t="s">
        <v>88</v>
      </c>
      <c r="AV170" s="14" t="s">
        <v>88</v>
      </c>
      <c r="AW170" s="14" t="s">
        <v>40</v>
      </c>
      <c r="AX170" s="14" t="s">
        <v>79</v>
      </c>
      <c r="AY170" s="266" t="s">
        <v>157</v>
      </c>
    </row>
    <row r="171" s="13" customFormat="1">
      <c r="A171" s="13"/>
      <c r="B171" s="246"/>
      <c r="C171" s="247"/>
      <c r="D171" s="242" t="s">
        <v>169</v>
      </c>
      <c r="E171" s="248" t="s">
        <v>35</v>
      </c>
      <c r="F171" s="249" t="s">
        <v>574</v>
      </c>
      <c r="G171" s="247"/>
      <c r="H171" s="248" t="s">
        <v>35</v>
      </c>
      <c r="I171" s="250"/>
      <c r="J171" s="247"/>
      <c r="K171" s="247"/>
      <c r="L171" s="251"/>
      <c r="M171" s="252"/>
      <c r="N171" s="253"/>
      <c r="O171" s="253"/>
      <c r="P171" s="253"/>
      <c r="Q171" s="253"/>
      <c r="R171" s="253"/>
      <c r="S171" s="253"/>
      <c r="T171" s="25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5" t="s">
        <v>169</v>
      </c>
      <c r="AU171" s="255" t="s">
        <v>88</v>
      </c>
      <c r="AV171" s="13" t="s">
        <v>86</v>
      </c>
      <c r="AW171" s="13" t="s">
        <v>40</v>
      </c>
      <c r="AX171" s="13" t="s">
        <v>79</v>
      </c>
      <c r="AY171" s="255" t="s">
        <v>157</v>
      </c>
    </row>
    <row r="172" s="14" customFormat="1">
      <c r="A172" s="14"/>
      <c r="B172" s="256"/>
      <c r="C172" s="257"/>
      <c r="D172" s="242" t="s">
        <v>169</v>
      </c>
      <c r="E172" s="258" t="s">
        <v>35</v>
      </c>
      <c r="F172" s="259" t="s">
        <v>88</v>
      </c>
      <c r="G172" s="257"/>
      <c r="H172" s="260">
        <v>2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6" t="s">
        <v>169</v>
      </c>
      <c r="AU172" s="266" t="s">
        <v>88</v>
      </c>
      <c r="AV172" s="14" t="s">
        <v>88</v>
      </c>
      <c r="AW172" s="14" t="s">
        <v>40</v>
      </c>
      <c r="AX172" s="14" t="s">
        <v>86</v>
      </c>
      <c r="AY172" s="266" t="s">
        <v>157</v>
      </c>
    </row>
    <row r="173" s="2" customFormat="1" ht="48" customHeight="1">
      <c r="A173" s="40"/>
      <c r="B173" s="41"/>
      <c r="C173" s="229" t="s">
        <v>300</v>
      </c>
      <c r="D173" s="229" t="s">
        <v>160</v>
      </c>
      <c r="E173" s="230" t="s">
        <v>576</v>
      </c>
      <c r="F173" s="231" t="s">
        <v>577</v>
      </c>
      <c r="G173" s="232" t="s">
        <v>208</v>
      </c>
      <c r="H173" s="233">
        <v>162</v>
      </c>
      <c r="I173" s="234"/>
      <c r="J173" s="235">
        <f>ROUND(I173*H173,2)</f>
        <v>0</v>
      </c>
      <c r="K173" s="231" t="s">
        <v>164</v>
      </c>
      <c r="L173" s="46"/>
      <c r="M173" s="236" t="s">
        <v>35</v>
      </c>
      <c r="N173" s="237" t="s">
        <v>52</v>
      </c>
      <c r="O173" s="86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40" t="s">
        <v>165</v>
      </c>
      <c r="AT173" s="240" t="s">
        <v>160</v>
      </c>
      <c r="AU173" s="240" t="s">
        <v>88</v>
      </c>
      <c r="AY173" s="18" t="s">
        <v>157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165</v>
      </c>
      <c r="BK173" s="241">
        <f>ROUND(I173*H173,2)</f>
        <v>0</v>
      </c>
      <c r="BL173" s="18" t="s">
        <v>165</v>
      </c>
      <c r="BM173" s="240" t="s">
        <v>578</v>
      </c>
    </row>
    <row r="174" s="2" customFormat="1">
      <c r="A174" s="40"/>
      <c r="B174" s="41"/>
      <c r="C174" s="42"/>
      <c r="D174" s="242" t="s">
        <v>167</v>
      </c>
      <c r="E174" s="42"/>
      <c r="F174" s="243" t="s">
        <v>276</v>
      </c>
      <c r="G174" s="42"/>
      <c r="H174" s="42"/>
      <c r="I174" s="149"/>
      <c r="J174" s="42"/>
      <c r="K174" s="42"/>
      <c r="L174" s="46"/>
      <c r="M174" s="244"/>
      <c r="N174" s="24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8" t="s">
        <v>167</v>
      </c>
      <c r="AU174" s="18" t="s">
        <v>88</v>
      </c>
    </row>
    <row r="175" s="14" customFormat="1">
      <c r="A175" s="14"/>
      <c r="B175" s="256"/>
      <c r="C175" s="257"/>
      <c r="D175" s="242" t="s">
        <v>169</v>
      </c>
      <c r="E175" s="258" t="s">
        <v>35</v>
      </c>
      <c r="F175" s="259" t="s">
        <v>579</v>
      </c>
      <c r="G175" s="257"/>
      <c r="H175" s="260">
        <v>162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6" t="s">
        <v>169</v>
      </c>
      <c r="AU175" s="266" t="s">
        <v>88</v>
      </c>
      <c r="AV175" s="14" t="s">
        <v>88</v>
      </c>
      <c r="AW175" s="14" t="s">
        <v>40</v>
      </c>
      <c r="AX175" s="14" t="s">
        <v>79</v>
      </c>
      <c r="AY175" s="266" t="s">
        <v>157</v>
      </c>
    </row>
    <row r="176" s="15" customFormat="1">
      <c r="A176" s="15"/>
      <c r="B176" s="267"/>
      <c r="C176" s="268"/>
      <c r="D176" s="242" t="s">
        <v>169</v>
      </c>
      <c r="E176" s="269" t="s">
        <v>35</v>
      </c>
      <c r="F176" s="270" t="s">
        <v>180</v>
      </c>
      <c r="G176" s="268"/>
      <c r="H176" s="271">
        <v>162</v>
      </c>
      <c r="I176" s="272"/>
      <c r="J176" s="268"/>
      <c r="K176" s="268"/>
      <c r="L176" s="273"/>
      <c r="M176" s="274"/>
      <c r="N176" s="275"/>
      <c r="O176" s="275"/>
      <c r="P176" s="275"/>
      <c r="Q176" s="275"/>
      <c r="R176" s="275"/>
      <c r="S176" s="275"/>
      <c r="T176" s="27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7" t="s">
        <v>169</v>
      </c>
      <c r="AU176" s="277" t="s">
        <v>88</v>
      </c>
      <c r="AV176" s="15" t="s">
        <v>165</v>
      </c>
      <c r="AW176" s="15" t="s">
        <v>40</v>
      </c>
      <c r="AX176" s="15" t="s">
        <v>86</v>
      </c>
      <c r="AY176" s="277" t="s">
        <v>157</v>
      </c>
    </row>
    <row r="177" s="2" customFormat="1" ht="84" customHeight="1">
      <c r="A177" s="40"/>
      <c r="B177" s="41"/>
      <c r="C177" s="229" t="s">
        <v>197</v>
      </c>
      <c r="D177" s="229" t="s">
        <v>160</v>
      </c>
      <c r="E177" s="230" t="s">
        <v>279</v>
      </c>
      <c r="F177" s="231" t="s">
        <v>280</v>
      </c>
      <c r="G177" s="232" t="s">
        <v>208</v>
      </c>
      <c r="H177" s="233">
        <v>222</v>
      </c>
      <c r="I177" s="234"/>
      <c r="J177" s="235">
        <f>ROUND(I177*H177,2)</f>
        <v>0</v>
      </c>
      <c r="K177" s="231" t="s">
        <v>164</v>
      </c>
      <c r="L177" s="46"/>
      <c r="M177" s="236" t="s">
        <v>35</v>
      </c>
      <c r="N177" s="237" t="s">
        <v>52</v>
      </c>
      <c r="O177" s="86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40" t="s">
        <v>165</v>
      </c>
      <c r="AT177" s="240" t="s">
        <v>160</v>
      </c>
      <c r="AU177" s="240" t="s">
        <v>88</v>
      </c>
      <c r="AY177" s="18" t="s">
        <v>157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165</v>
      </c>
      <c r="BK177" s="241">
        <f>ROUND(I177*H177,2)</f>
        <v>0</v>
      </c>
      <c r="BL177" s="18" t="s">
        <v>165</v>
      </c>
      <c r="BM177" s="240" t="s">
        <v>580</v>
      </c>
    </row>
    <row r="178" s="2" customFormat="1">
      <c r="A178" s="40"/>
      <c r="B178" s="41"/>
      <c r="C178" s="42"/>
      <c r="D178" s="242" t="s">
        <v>167</v>
      </c>
      <c r="E178" s="42"/>
      <c r="F178" s="243" t="s">
        <v>282</v>
      </c>
      <c r="G178" s="42"/>
      <c r="H178" s="42"/>
      <c r="I178" s="149"/>
      <c r="J178" s="42"/>
      <c r="K178" s="42"/>
      <c r="L178" s="46"/>
      <c r="M178" s="244"/>
      <c r="N178" s="24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8" t="s">
        <v>167</v>
      </c>
      <c r="AU178" s="18" t="s">
        <v>88</v>
      </c>
    </row>
    <row r="179" s="13" customFormat="1">
      <c r="A179" s="13"/>
      <c r="B179" s="246"/>
      <c r="C179" s="247"/>
      <c r="D179" s="242" t="s">
        <v>169</v>
      </c>
      <c r="E179" s="248" t="s">
        <v>35</v>
      </c>
      <c r="F179" s="249" t="s">
        <v>581</v>
      </c>
      <c r="G179" s="247"/>
      <c r="H179" s="248" t="s">
        <v>35</v>
      </c>
      <c r="I179" s="250"/>
      <c r="J179" s="247"/>
      <c r="K179" s="247"/>
      <c r="L179" s="251"/>
      <c r="M179" s="252"/>
      <c r="N179" s="253"/>
      <c r="O179" s="253"/>
      <c r="P179" s="253"/>
      <c r="Q179" s="253"/>
      <c r="R179" s="253"/>
      <c r="S179" s="253"/>
      <c r="T179" s="25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5" t="s">
        <v>169</v>
      </c>
      <c r="AU179" s="255" t="s">
        <v>88</v>
      </c>
      <c r="AV179" s="13" t="s">
        <v>86</v>
      </c>
      <c r="AW179" s="13" t="s">
        <v>40</v>
      </c>
      <c r="AX179" s="13" t="s">
        <v>79</v>
      </c>
      <c r="AY179" s="255" t="s">
        <v>157</v>
      </c>
    </row>
    <row r="180" s="14" customFormat="1">
      <c r="A180" s="14"/>
      <c r="B180" s="256"/>
      <c r="C180" s="257"/>
      <c r="D180" s="242" t="s">
        <v>169</v>
      </c>
      <c r="E180" s="258" t="s">
        <v>35</v>
      </c>
      <c r="F180" s="259" t="s">
        <v>582</v>
      </c>
      <c r="G180" s="257"/>
      <c r="H180" s="260">
        <v>222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6" t="s">
        <v>169</v>
      </c>
      <c r="AU180" s="266" t="s">
        <v>88</v>
      </c>
      <c r="AV180" s="14" t="s">
        <v>88</v>
      </c>
      <c r="AW180" s="14" t="s">
        <v>40</v>
      </c>
      <c r="AX180" s="14" t="s">
        <v>79</v>
      </c>
      <c r="AY180" s="266" t="s">
        <v>157</v>
      </c>
    </row>
    <row r="181" s="15" customFormat="1">
      <c r="A181" s="15"/>
      <c r="B181" s="267"/>
      <c r="C181" s="268"/>
      <c r="D181" s="242" t="s">
        <v>169</v>
      </c>
      <c r="E181" s="269" t="s">
        <v>35</v>
      </c>
      <c r="F181" s="270" t="s">
        <v>180</v>
      </c>
      <c r="G181" s="268"/>
      <c r="H181" s="271">
        <v>222</v>
      </c>
      <c r="I181" s="272"/>
      <c r="J181" s="268"/>
      <c r="K181" s="268"/>
      <c r="L181" s="273"/>
      <c r="M181" s="274"/>
      <c r="N181" s="275"/>
      <c r="O181" s="275"/>
      <c r="P181" s="275"/>
      <c r="Q181" s="275"/>
      <c r="R181" s="275"/>
      <c r="S181" s="275"/>
      <c r="T181" s="27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7" t="s">
        <v>169</v>
      </c>
      <c r="AU181" s="277" t="s">
        <v>88</v>
      </c>
      <c r="AV181" s="15" t="s">
        <v>165</v>
      </c>
      <c r="AW181" s="15" t="s">
        <v>40</v>
      </c>
      <c r="AX181" s="15" t="s">
        <v>86</v>
      </c>
      <c r="AY181" s="277" t="s">
        <v>157</v>
      </c>
    </row>
    <row r="182" s="2" customFormat="1" ht="48" customHeight="1">
      <c r="A182" s="40"/>
      <c r="B182" s="41"/>
      <c r="C182" s="229" t="s">
        <v>7</v>
      </c>
      <c r="D182" s="229" t="s">
        <v>160</v>
      </c>
      <c r="E182" s="230" t="s">
        <v>583</v>
      </c>
      <c r="F182" s="231" t="s">
        <v>584</v>
      </c>
      <c r="G182" s="232" t="s">
        <v>189</v>
      </c>
      <c r="H182" s="233">
        <v>1</v>
      </c>
      <c r="I182" s="234"/>
      <c r="J182" s="235">
        <f>ROUND(I182*H182,2)</f>
        <v>0</v>
      </c>
      <c r="K182" s="231" t="s">
        <v>164</v>
      </c>
      <c r="L182" s="46"/>
      <c r="M182" s="236" t="s">
        <v>35</v>
      </c>
      <c r="N182" s="237" t="s">
        <v>52</v>
      </c>
      <c r="O182" s="86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40" t="s">
        <v>165</v>
      </c>
      <c r="AT182" s="240" t="s">
        <v>160</v>
      </c>
      <c r="AU182" s="240" t="s">
        <v>88</v>
      </c>
      <c r="AY182" s="18" t="s">
        <v>157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165</v>
      </c>
      <c r="BK182" s="241">
        <f>ROUND(I182*H182,2)</f>
        <v>0</v>
      </c>
      <c r="BL182" s="18" t="s">
        <v>165</v>
      </c>
      <c r="BM182" s="240" t="s">
        <v>585</v>
      </c>
    </row>
    <row r="183" s="2" customFormat="1">
      <c r="A183" s="40"/>
      <c r="B183" s="41"/>
      <c r="C183" s="42"/>
      <c r="D183" s="242" t="s">
        <v>167</v>
      </c>
      <c r="E183" s="42"/>
      <c r="F183" s="243" t="s">
        <v>586</v>
      </c>
      <c r="G183" s="42"/>
      <c r="H183" s="42"/>
      <c r="I183" s="149"/>
      <c r="J183" s="42"/>
      <c r="K183" s="42"/>
      <c r="L183" s="46"/>
      <c r="M183" s="244"/>
      <c r="N183" s="24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8" t="s">
        <v>167</v>
      </c>
      <c r="AU183" s="18" t="s">
        <v>88</v>
      </c>
    </row>
    <row r="184" s="2" customFormat="1" ht="24" customHeight="1">
      <c r="A184" s="40"/>
      <c r="B184" s="41"/>
      <c r="C184" s="229" t="s">
        <v>317</v>
      </c>
      <c r="D184" s="229" t="s">
        <v>160</v>
      </c>
      <c r="E184" s="230" t="s">
        <v>587</v>
      </c>
      <c r="F184" s="231" t="s">
        <v>588</v>
      </c>
      <c r="G184" s="232" t="s">
        <v>589</v>
      </c>
      <c r="H184" s="233">
        <v>1</v>
      </c>
      <c r="I184" s="234"/>
      <c r="J184" s="235">
        <f>ROUND(I184*H184,2)</f>
        <v>0</v>
      </c>
      <c r="K184" s="231" t="s">
        <v>164</v>
      </c>
      <c r="L184" s="46"/>
      <c r="M184" s="236" t="s">
        <v>35</v>
      </c>
      <c r="N184" s="237" t="s">
        <v>52</v>
      </c>
      <c r="O184" s="86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40" t="s">
        <v>165</v>
      </c>
      <c r="AT184" s="240" t="s">
        <v>160</v>
      </c>
      <c r="AU184" s="240" t="s">
        <v>88</v>
      </c>
      <c r="AY184" s="18" t="s">
        <v>157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165</v>
      </c>
      <c r="BK184" s="241">
        <f>ROUND(I184*H184,2)</f>
        <v>0</v>
      </c>
      <c r="BL184" s="18" t="s">
        <v>165</v>
      </c>
      <c r="BM184" s="240" t="s">
        <v>590</v>
      </c>
    </row>
    <row r="185" s="2" customFormat="1">
      <c r="A185" s="40"/>
      <c r="B185" s="41"/>
      <c r="C185" s="42"/>
      <c r="D185" s="242" t="s">
        <v>167</v>
      </c>
      <c r="E185" s="42"/>
      <c r="F185" s="243" t="s">
        <v>591</v>
      </c>
      <c r="G185" s="42"/>
      <c r="H185" s="42"/>
      <c r="I185" s="149"/>
      <c r="J185" s="42"/>
      <c r="K185" s="42"/>
      <c r="L185" s="46"/>
      <c r="M185" s="244"/>
      <c r="N185" s="24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8" t="s">
        <v>167</v>
      </c>
      <c r="AU185" s="18" t="s">
        <v>88</v>
      </c>
    </row>
    <row r="186" s="2" customFormat="1" ht="24" customHeight="1">
      <c r="A186" s="40"/>
      <c r="B186" s="41"/>
      <c r="C186" s="229" t="s">
        <v>322</v>
      </c>
      <c r="D186" s="229" t="s">
        <v>160</v>
      </c>
      <c r="E186" s="230" t="s">
        <v>330</v>
      </c>
      <c r="F186" s="231" t="s">
        <v>331</v>
      </c>
      <c r="G186" s="232" t="s">
        <v>332</v>
      </c>
      <c r="H186" s="233">
        <v>3.3839999999999999</v>
      </c>
      <c r="I186" s="234"/>
      <c r="J186" s="235">
        <f>ROUND(I186*H186,2)</f>
        <v>0</v>
      </c>
      <c r="K186" s="231" t="s">
        <v>164</v>
      </c>
      <c r="L186" s="46"/>
      <c r="M186" s="236" t="s">
        <v>35</v>
      </c>
      <c r="N186" s="237" t="s">
        <v>52</v>
      </c>
      <c r="O186" s="86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40" t="s">
        <v>165</v>
      </c>
      <c r="AT186" s="240" t="s">
        <v>160</v>
      </c>
      <c r="AU186" s="240" t="s">
        <v>88</v>
      </c>
      <c r="AY186" s="18" t="s">
        <v>157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165</v>
      </c>
      <c r="BK186" s="241">
        <f>ROUND(I186*H186,2)</f>
        <v>0</v>
      </c>
      <c r="BL186" s="18" t="s">
        <v>165</v>
      </c>
      <c r="BM186" s="240" t="s">
        <v>333</v>
      </c>
    </row>
    <row r="187" s="2" customFormat="1">
      <c r="A187" s="40"/>
      <c r="B187" s="41"/>
      <c r="C187" s="42"/>
      <c r="D187" s="242" t="s">
        <v>167</v>
      </c>
      <c r="E187" s="42"/>
      <c r="F187" s="243" t="s">
        <v>334</v>
      </c>
      <c r="G187" s="42"/>
      <c r="H187" s="42"/>
      <c r="I187" s="149"/>
      <c r="J187" s="42"/>
      <c r="K187" s="42"/>
      <c r="L187" s="46"/>
      <c r="M187" s="244"/>
      <c r="N187" s="24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8" t="s">
        <v>167</v>
      </c>
      <c r="AU187" s="18" t="s">
        <v>88</v>
      </c>
    </row>
    <row r="188" s="13" customFormat="1">
      <c r="A188" s="13"/>
      <c r="B188" s="246"/>
      <c r="C188" s="247"/>
      <c r="D188" s="242" t="s">
        <v>169</v>
      </c>
      <c r="E188" s="248" t="s">
        <v>35</v>
      </c>
      <c r="F188" s="249" t="s">
        <v>335</v>
      </c>
      <c r="G188" s="247"/>
      <c r="H188" s="248" t="s">
        <v>35</v>
      </c>
      <c r="I188" s="250"/>
      <c r="J188" s="247"/>
      <c r="K188" s="247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169</v>
      </c>
      <c r="AU188" s="255" t="s">
        <v>88</v>
      </c>
      <c r="AV188" s="13" t="s">
        <v>86</v>
      </c>
      <c r="AW188" s="13" t="s">
        <v>40</v>
      </c>
      <c r="AX188" s="13" t="s">
        <v>79</v>
      </c>
      <c r="AY188" s="255" t="s">
        <v>157</v>
      </c>
    </row>
    <row r="189" s="14" customFormat="1">
      <c r="A189" s="14"/>
      <c r="B189" s="256"/>
      <c r="C189" s="257"/>
      <c r="D189" s="242" t="s">
        <v>169</v>
      </c>
      <c r="E189" s="258" t="s">
        <v>35</v>
      </c>
      <c r="F189" s="259" t="s">
        <v>592</v>
      </c>
      <c r="G189" s="257"/>
      <c r="H189" s="260">
        <v>3.3839999999999999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6" t="s">
        <v>169</v>
      </c>
      <c r="AU189" s="266" t="s">
        <v>88</v>
      </c>
      <c r="AV189" s="14" t="s">
        <v>88</v>
      </c>
      <c r="AW189" s="14" t="s">
        <v>40</v>
      </c>
      <c r="AX189" s="14" t="s">
        <v>79</v>
      </c>
      <c r="AY189" s="266" t="s">
        <v>157</v>
      </c>
    </row>
    <row r="190" s="15" customFormat="1">
      <c r="A190" s="15"/>
      <c r="B190" s="267"/>
      <c r="C190" s="268"/>
      <c r="D190" s="242" t="s">
        <v>169</v>
      </c>
      <c r="E190" s="269" t="s">
        <v>35</v>
      </c>
      <c r="F190" s="270" t="s">
        <v>180</v>
      </c>
      <c r="G190" s="268"/>
      <c r="H190" s="271">
        <v>3.3839999999999999</v>
      </c>
      <c r="I190" s="272"/>
      <c r="J190" s="268"/>
      <c r="K190" s="268"/>
      <c r="L190" s="273"/>
      <c r="M190" s="274"/>
      <c r="N190" s="275"/>
      <c r="O190" s="275"/>
      <c r="P190" s="275"/>
      <c r="Q190" s="275"/>
      <c r="R190" s="275"/>
      <c r="S190" s="275"/>
      <c r="T190" s="27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7" t="s">
        <v>169</v>
      </c>
      <c r="AU190" s="277" t="s">
        <v>88</v>
      </c>
      <c r="AV190" s="15" t="s">
        <v>165</v>
      </c>
      <c r="AW190" s="15" t="s">
        <v>40</v>
      </c>
      <c r="AX190" s="15" t="s">
        <v>86</v>
      </c>
      <c r="AY190" s="277" t="s">
        <v>157</v>
      </c>
    </row>
    <row r="191" s="2" customFormat="1" ht="24" customHeight="1">
      <c r="A191" s="40"/>
      <c r="B191" s="41"/>
      <c r="C191" s="229" t="s">
        <v>329</v>
      </c>
      <c r="D191" s="229" t="s">
        <v>160</v>
      </c>
      <c r="E191" s="230" t="s">
        <v>337</v>
      </c>
      <c r="F191" s="231" t="s">
        <v>338</v>
      </c>
      <c r="G191" s="232" t="s">
        <v>332</v>
      </c>
      <c r="H191" s="233">
        <v>2.1560000000000001</v>
      </c>
      <c r="I191" s="234"/>
      <c r="J191" s="235">
        <f>ROUND(I191*H191,2)</f>
        <v>0</v>
      </c>
      <c r="K191" s="231" t="s">
        <v>164</v>
      </c>
      <c r="L191" s="46"/>
      <c r="M191" s="236" t="s">
        <v>35</v>
      </c>
      <c r="N191" s="237" t="s">
        <v>52</v>
      </c>
      <c r="O191" s="86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40" t="s">
        <v>165</v>
      </c>
      <c r="AT191" s="240" t="s">
        <v>160</v>
      </c>
      <c r="AU191" s="240" t="s">
        <v>88</v>
      </c>
      <c r="AY191" s="18" t="s">
        <v>157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165</v>
      </c>
      <c r="BK191" s="241">
        <f>ROUND(I191*H191,2)</f>
        <v>0</v>
      </c>
      <c r="BL191" s="18" t="s">
        <v>165</v>
      </c>
      <c r="BM191" s="240" t="s">
        <v>339</v>
      </c>
    </row>
    <row r="192" s="2" customFormat="1">
      <c r="A192" s="40"/>
      <c r="B192" s="41"/>
      <c r="C192" s="42"/>
      <c r="D192" s="242" t="s">
        <v>167</v>
      </c>
      <c r="E192" s="42"/>
      <c r="F192" s="243" t="s">
        <v>334</v>
      </c>
      <c r="G192" s="42"/>
      <c r="H192" s="42"/>
      <c r="I192" s="149"/>
      <c r="J192" s="42"/>
      <c r="K192" s="42"/>
      <c r="L192" s="46"/>
      <c r="M192" s="244"/>
      <c r="N192" s="24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8" t="s">
        <v>167</v>
      </c>
      <c r="AU192" s="18" t="s">
        <v>88</v>
      </c>
    </row>
    <row r="193" s="13" customFormat="1">
      <c r="A193" s="13"/>
      <c r="B193" s="246"/>
      <c r="C193" s="247"/>
      <c r="D193" s="242" t="s">
        <v>169</v>
      </c>
      <c r="E193" s="248" t="s">
        <v>35</v>
      </c>
      <c r="F193" s="249" t="s">
        <v>340</v>
      </c>
      <c r="G193" s="247"/>
      <c r="H193" s="248" t="s">
        <v>35</v>
      </c>
      <c r="I193" s="250"/>
      <c r="J193" s="247"/>
      <c r="K193" s="247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169</v>
      </c>
      <c r="AU193" s="255" t="s">
        <v>88</v>
      </c>
      <c r="AV193" s="13" t="s">
        <v>86</v>
      </c>
      <c r="AW193" s="13" t="s">
        <v>40</v>
      </c>
      <c r="AX193" s="13" t="s">
        <v>79</v>
      </c>
      <c r="AY193" s="255" t="s">
        <v>157</v>
      </c>
    </row>
    <row r="194" s="14" customFormat="1">
      <c r="A194" s="14"/>
      <c r="B194" s="256"/>
      <c r="C194" s="257"/>
      <c r="D194" s="242" t="s">
        <v>169</v>
      </c>
      <c r="E194" s="258" t="s">
        <v>35</v>
      </c>
      <c r="F194" s="259" t="s">
        <v>593</v>
      </c>
      <c r="G194" s="257"/>
      <c r="H194" s="260">
        <v>2.1560000000000001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6" t="s">
        <v>169</v>
      </c>
      <c r="AU194" s="266" t="s">
        <v>88</v>
      </c>
      <c r="AV194" s="14" t="s">
        <v>88</v>
      </c>
      <c r="AW194" s="14" t="s">
        <v>40</v>
      </c>
      <c r="AX194" s="14" t="s">
        <v>79</v>
      </c>
      <c r="AY194" s="266" t="s">
        <v>157</v>
      </c>
    </row>
    <row r="195" s="15" customFormat="1">
      <c r="A195" s="15"/>
      <c r="B195" s="267"/>
      <c r="C195" s="268"/>
      <c r="D195" s="242" t="s">
        <v>169</v>
      </c>
      <c r="E195" s="269" t="s">
        <v>35</v>
      </c>
      <c r="F195" s="270" t="s">
        <v>180</v>
      </c>
      <c r="G195" s="268"/>
      <c r="H195" s="271">
        <v>2.1560000000000001</v>
      </c>
      <c r="I195" s="272"/>
      <c r="J195" s="268"/>
      <c r="K195" s="268"/>
      <c r="L195" s="273"/>
      <c r="M195" s="274"/>
      <c r="N195" s="275"/>
      <c r="O195" s="275"/>
      <c r="P195" s="275"/>
      <c r="Q195" s="275"/>
      <c r="R195" s="275"/>
      <c r="S195" s="275"/>
      <c r="T195" s="27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7" t="s">
        <v>169</v>
      </c>
      <c r="AU195" s="277" t="s">
        <v>88</v>
      </c>
      <c r="AV195" s="15" t="s">
        <v>165</v>
      </c>
      <c r="AW195" s="15" t="s">
        <v>40</v>
      </c>
      <c r="AX195" s="15" t="s">
        <v>86</v>
      </c>
      <c r="AY195" s="277" t="s">
        <v>157</v>
      </c>
    </row>
    <row r="196" s="12" customFormat="1" ht="25.92" customHeight="1">
      <c r="A196" s="12"/>
      <c r="B196" s="213"/>
      <c r="C196" s="214"/>
      <c r="D196" s="215" t="s">
        <v>78</v>
      </c>
      <c r="E196" s="216" t="s">
        <v>342</v>
      </c>
      <c r="F196" s="216" t="s">
        <v>343</v>
      </c>
      <c r="G196" s="214"/>
      <c r="H196" s="214"/>
      <c r="I196" s="217"/>
      <c r="J196" s="218">
        <f>BK196</f>
        <v>0</v>
      </c>
      <c r="K196" s="214"/>
      <c r="L196" s="219"/>
      <c r="M196" s="220"/>
      <c r="N196" s="221"/>
      <c r="O196" s="221"/>
      <c r="P196" s="222">
        <f>SUM(P197:P240)</f>
        <v>0</v>
      </c>
      <c r="Q196" s="221"/>
      <c r="R196" s="222">
        <f>SUM(R197:R240)</f>
        <v>45.388859999999994</v>
      </c>
      <c r="S196" s="221"/>
      <c r="T196" s="223">
        <f>SUM(T197:T240)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4" t="s">
        <v>165</v>
      </c>
      <c r="AT196" s="225" t="s">
        <v>78</v>
      </c>
      <c r="AU196" s="225" t="s">
        <v>79</v>
      </c>
      <c r="AY196" s="224" t="s">
        <v>157</v>
      </c>
      <c r="BK196" s="226">
        <f>SUM(BK197:BK240)</f>
        <v>0</v>
      </c>
    </row>
    <row r="197" s="2" customFormat="1" ht="84" customHeight="1">
      <c r="A197" s="40"/>
      <c r="B197" s="41"/>
      <c r="C197" s="229" t="s">
        <v>212</v>
      </c>
      <c r="D197" s="229" t="s">
        <v>160</v>
      </c>
      <c r="E197" s="230" t="s">
        <v>594</v>
      </c>
      <c r="F197" s="231" t="s">
        <v>595</v>
      </c>
      <c r="G197" s="232" t="s">
        <v>189</v>
      </c>
      <c r="H197" s="233">
        <v>3</v>
      </c>
      <c r="I197" s="234"/>
      <c r="J197" s="235">
        <f>ROUND(I197*H197,2)</f>
        <v>0</v>
      </c>
      <c r="K197" s="231" t="s">
        <v>164</v>
      </c>
      <c r="L197" s="46"/>
      <c r="M197" s="236" t="s">
        <v>35</v>
      </c>
      <c r="N197" s="237" t="s">
        <v>52</v>
      </c>
      <c r="O197" s="86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0" t="s">
        <v>165</v>
      </c>
      <c r="AT197" s="240" t="s">
        <v>160</v>
      </c>
      <c r="AU197" s="240" t="s">
        <v>86</v>
      </c>
      <c r="AY197" s="18" t="s">
        <v>157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165</v>
      </c>
      <c r="BK197" s="241">
        <f>ROUND(I197*H197,2)</f>
        <v>0</v>
      </c>
      <c r="BL197" s="18" t="s">
        <v>165</v>
      </c>
      <c r="BM197" s="240" t="s">
        <v>596</v>
      </c>
    </row>
    <row r="198" s="2" customFormat="1">
      <c r="A198" s="40"/>
      <c r="B198" s="41"/>
      <c r="C198" s="42"/>
      <c r="D198" s="242" t="s">
        <v>167</v>
      </c>
      <c r="E198" s="42"/>
      <c r="F198" s="243" t="s">
        <v>349</v>
      </c>
      <c r="G198" s="42"/>
      <c r="H198" s="42"/>
      <c r="I198" s="149"/>
      <c r="J198" s="42"/>
      <c r="K198" s="42"/>
      <c r="L198" s="46"/>
      <c r="M198" s="244"/>
      <c r="N198" s="24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167</v>
      </c>
      <c r="AU198" s="18" t="s">
        <v>86</v>
      </c>
    </row>
    <row r="199" s="13" customFormat="1">
      <c r="A199" s="13"/>
      <c r="B199" s="246"/>
      <c r="C199" s="247"/>
      <c r="D199" s="242" t="s">
        <v>169</v>
      </c>
      <c r="E199" s="248" t="s">
        <v>35</v>
      </c>
      <c r="F199" s="249" t="s">
        <v>597</v>
      </c>
      <c r="G199" s="247"/>
      <c r="H199" s="248" t="s">
        <v>35</v>
      </c>
      <c r="I199" s="250"/>
      <c r="J199" s="247"/>
      <c r="K199" s="247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169</v>
      </c>
      <c r="AU199" s="255" t="s">
        <v>86</v>
      </c>
      <c r="AV199" s="13" t="s">
        <v>86</v>
      </c>
      <c r="AW199" s="13" t="s">
        <v>40</v>
      </c>
      <c r="AX199" s="13" t="s">
        <v>79</v>
      </c>
      <c r="AY199" s="255" t="s">
        <v>157</v>
      </c>
    </row>
    <row r="200" s="14" customFormat="1">
      <c r="A200" s="14"/>
      <c r="B200" s="256"/>
      <c r="C200" s="257"/>
      <c r="D200" s="242" t="s">
        <v>169</v>
      </c>
      <c r="E200" s="258" t="s">
        <v>35</v>
      </c>
      <c r="F200" s="259" t="s">
        <v>117</v>
      </c>
      <c r="G200" s="257"/>
      <c r="H200" s="260">
        <v>3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6" t="s">
        <v>169</v>
      </c>
      <c r="AU200" s="266" t="s">
        <v>86</v>
      </c>
      <c r="AV200" s="14" t="s">
        <v>88</v>
      </c>
      <c r="AW200" s="14" t="s">
        <v>40</v>
      </c>
      <c r="AX200" s="14" t="s">
        <v>79</v>
      </c>
      <c r="AY200" s="266" t="s">
        <v>157</v>
      </c>
    </row>
    <row r="201" s="15" customFormat="1">
      <c r="A201" s="15"/>
      <c r="B201" s="267"/>
      <c r="C201" s="268"/>
      <c r="D201" s="242" t="s">
        <v>169</v>
      </c>
      <c r="E201" s="269" t="s">
        <v>35</v>
      </c>
      <c r="F201" s="270" t="s">
        <v>180</v>
      </c>
      <c r="G201" s="268"/>
      <c r="H201" s="271">
        <v>3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7" t="s">
        <v>169</v>
      </c>
      <c r="AU201" s="277" t="s">
        <v>86</v>
      </c>
      <c r="AV201" s="15" t="s">
        <v>165</v>
      </c>
      <c r="AW201" s="15" t="s">
        <v>40</v>
      </c>
      <c r="AX201" s="15" t="s">
        <v>86</v>
      </c>
      <c r="AY201" s="277" t="s">
        <v>157</v>
      </c>
    </row>
    <row r="202" s="2" customFormat="1" ht="84" customHeight="1">
      <c r="A202" s="40"/>
      <c r="B202" s="41"/>
      <c r="C202" s="229" t="s">
        <v>344</v>
      </c>
      <c r="D202" s="229" t="s">
        <v>160</v>
      </c>
      <c r="E202" s="230" t="s">
        <v>598</v>
      </c>
      <c r="F202" s="231" t="s">
        <v>599</v>
      </c>
      <c r="G202" s="232" t="s">
        <v>189</v>
      </c>
      <c r="H202" s="233">
        <v>1</v>
      </c>
      <c r="I202" s="234"/>
      <c r="J202" s="235">
        <f>ROUND(I202*H202,2)</f>
        <v>0</v>
      </c>
      <c r="K202" s="231" t="s">
        <v>164</v>
      </c>
      <c r="L202" s="46"/>
      <c r="M202" s="236" t="s">
        <v>35</v>
      </c>
      <c r="N202" s="237" t="s">
        <v>52</v>
      </c>
      <c r="O202" s="86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0" t="s">
        <v>347</v>
      </c>
      <c r="AT202" s="240" t="s">
        <v>160</v>
      </c>
      <c r="AU202" s="240" t="s">
        <v>86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165</v>
      </c>
      <c r="BK202" s="241">
        <f>ROUND(I202*H202,2)</f>
        <v>0</v>
      </c>
      <c r="BL202" s="18" t="s">
        <v>347</v>
      </c>
      <c r="BM202" s="240" t="s">
        <v>600</v>
      </c>
    </row>
    <row r="203" s="2" customFormat="1">
      <c r="A203" s="40"/>
      <c r="B203" s="41"/>
      <c r="C203" s="42"/>
      <c r="D203" s="242" t="s">
        <v>167</v>
      </c>
      <c r="E203" s="42"/>
      <c r="F203" s="243" t="s">
        <v>349</v>
      </c>
      <c r="G203" s="42"/>
      <c r="H203" s="42"/>
      <c r="I203" s="149"/>
      <c r="J203" s="42"/>
      <c r="K203" s="42"/>
      <c r="L203" s="46"/>
      <c r="M203" s="244"/>
      <c r="N203" s="24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167</v>
      </c>
      <c r="AU203" s="18" t="s">
        <v>86</v>
      </c>
    </row>
    <row r="204" s="2" customFormat="1">
      <c r="A204" s="40"/>
      <c r="B204" s="41"/>
      <c r="C204" s="42"/>
      <c r="D204" s="242" t="s">
        <v>371</v>
      </c>
      <c r="E204" s="42"/>
      <c r="F204" s="243" t="s">
        <v>601</v>
      </c>
      <c r="G204" s="42"/>
      <c r="H204" s="42"/>
      <c r="I204" s="149"/>
      <c r="J204" s="42"/>
      <c r="K204" s="42"/>
      <c r="L204" s="46"/>
      <c r="M204" s="244"/>
      <c r="N204" s="24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8" t="s">
        <v>371</v>
      </c>
      <c r="AU204" s="18" t="s">
        <v>86</v>
      </c>
    </row>
    <row r="205" s="2" customFormat="1" ht="84" customHeight="1">
      <c r="A205" s="40"/>
      <c r="B205" s="41"/>
      <c r="C205" s="229" t="s">
        <v>351</v>
      </c>
      <c r="D205" s="229" t="s">
        <v>160</v>
      </c>
      <c r="E205" s="230" t="s">
        <v>345</v>
      </c>
      <c r="F205" s="231" t="s">
        <v>346</v>
      </c>
      <c r="G205" s="232" t="s">
        <v>332</v>
      </c>
      <c r="H205" s="233">
        <v>2.448</v>
      </c>
      <c r="I205" s="234"/>
      <c r="J205" s="235">
        <f>ROUND(I205*H205,2)</f>
        <v>0</v>
      </c>
      <c r="K205" s="231" t="s">
        <v>164</v>
      </c>
      <c r="L205" s="46"/>
      <c r="M205" s="236" t="s">
        <v>35</v>
      </c>
      <c r="N205" s="237" t="s">
        <v>52</v>
      </c>
      <c r="O205" s="86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40" t="s">
        <v>347</v>
      </c>
      <c r="AT205" s="240" t="s">
        <v>160</v>
      </c>
      <c r="AU205" s="240" t="s">
        <v>86</v>
      </c>
      <c r="AY205" s="18" t="s">
        <v>157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165</v>
      </c>
      <c r="BK205" s="241">
        <f>ROUND(I205*H205,2)</f>
        <v>0</v>
      </c>
      <c r="BL205" s="18" t="s">
        <v>347</v>
      </c>
      <c r="BM205" s="240" t="s">
        <v>352</v>
      </c>
    </row>
    <row r="206" s="2" customFormat="1">
      <c r="A206" s="40"/>
      <c r="B206" s="41"/>
      <c r="C206" s="42"/>
      <c r="D206" s="242" t="s">
        <v>167</v>
      </c>
      <c r="E206" s="42"/>
      <c r="F206" s="243" t="s">
        <v>349</v>
      </c>
      <c r="G206" s="42"/>
      <c r="H206" s="42"/>
      <c r="I206" s="149"/>
      <c r="J206" s="42"/>
      <c r="K206" s="42"/>
      <c r="L206" s="46"/>
      <c r="M206" s="244"/>
      <c r="N206" s="24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8" t="s">
        <v>167</v>
      </c>
      <c r="AU206" s="18" t="s">
        <v>86</v>
      </c>
    </row>
    <row r="207" s="13" customFormat="1">
      <c r="A207" s="13"/>
      <c r="B207" s="246"/>
      <c r="C207" s="247"/>
      <c r="D207" s="242" t="s">
        <v>169</v>
      </c>
      <c r="E207" s="248" t="s">
        <v>35</v>
      </c>
      <c r="F207" s="249" t="s">
        <v>353</v>
      </c>
      <c r="G207" s="247"/>
      <c r="H207" s="248" t="s">
        <v>35</v>
      </c>
      <c r="I207" s="250"/>
      <c r="J207" s="247"/>
      <c r="K207" s="247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169</v>
      </c>
      <c r="AU207" s="255" t="s">
        <v>86</v>
      </c>
      <c r="AV207" s="13" t="s">
        <v>86</v>
      </c>
      <c r="AW207" s="13" t="s">
        <v>40</v>
      </c>
      <c r="AX207" s="13" t="s">
        <v>79</v>
      </c>
      <c r="AY207" s="255" t="s">
        <v>157</v>
      </c>
    </row>
    <row r="208" s="14" customFormat="1">
      <c r="A208" s="14"/>
      <c r="B208" s="256"/>
      <c r="C208" s="257"/>
      <c r="D208" s="242" t="s">
        <v>169</v>
      </c>
      <c r="E208" s="258" t="s">
        <v>35</v>
      </c>
      <c r="F208" s="259" t="s">
        <v>602</v>
      </c>
      <c r="G208" s="257"/>
      <c r="H208" s="260">
        <v>2.448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6" t="s">
        <v>169</v>
      </c>
      <c r="AU208" s="266" t="s">
        <v>86</v>
      </c>
      <c r="AV208" s="14" t="s">
        <v>88</v>
      </c>
      <c r="AW208" s="14" t="s">
        <v>40</v>
      </c>
      <c r="AX208" s="14" t="s">
        <v>79</v>
      </c>
      <c r="AY208" s="266" t="s">
        <v>157</v>
      </c>
    </row>
    <row r="209" s="15" customFormat="1">
      <c r="A209" s="15"/>
      <c r="B209" s="267"/>
      <c r="C209" s="268"/>
      <c r="D209" s="242" t="s">
        <v>169</v>
      </c>
      <c r="E209" s="269" t="s">
        <v>35</v>
      </c>
      <c r="F209" s="270" t="s">
        <v>180</v>
      </c>
      <c r="G209" s="268"/>
      <c r="H209" s="271">
        <v>2.448</v>
      </c>
      <c r="I209" s="272"/>
      <c r="J209" s="268"/>
      <c r="K209" s="268"/>
      <c r="L209" s="273"/>
      <c r="M209" s="274"/>
      <c r="N209" s="275"/>
      <c r="O209" s="275"/>
      <c r="P209" s="275"/>
      <c r="Q209" s="275"/>
      <c r="R209" s="275"/>
      <c r="S209" s="275"/>
      <c r="T209" s="27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7" t="s">
        <v>169</v>
      </c>
      <c r="AU209" s="277" t="s">
        <v>86</v>
      </c>
      <c r="AV209" s="15" t="s">
        <v>165</v>
      </c>
      <c r="AW209" s="15" t="s">
        <v>40</v>
      </c>
      <c r="AX209" s="15" t="s">
        <v>86</v>
      </c>
      <c r="AY209" s="277" t="s">
        <v>157</v>
      </c>
    </row>
    <row r="210" s="2" customFormat="1" ht="36" customHeight="1">
      <c r="A210" s="40"/>
      <c r="B210" s="41"/>
      <c r="C210" s="229" t="s">
        <v>357</v>
      </c>
      <c r="D210" s="229" t="s">
        <v>160</v>
      </c>
      <c r="E210" s="230" t="s">
        <v>603</v>
      </c>
      <c r="F210" s="231" t="s">
        <v>604</v>
      </c>
      <c r="G210" s="232" t="s">
        <v>332</v>
      </c>
      <c r="H210" s="233">
        <v>0.040000000000000001</v>
      </c>
      <c r="I210" s="234"/>
      <c r="J210" s="235">
        <f>ROUND(I210*H210,2)</f>
        <v>0</v>
      </c>
      <c r="K210" s="231" t="s">
        <v>164</v>
      </c>
      <c r="L210" s="46"/>
      <c r="M210" s="236" t="s">
        <v>35</v>
      </c>
      <c r="N210" s="237" t="s">
        <v>52</v>
      </c>
      <c r="O210" s="86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40" t="s">
        <v>347</v>
      </c>
      <c r="AT210" s="240" t="s">
        <v>160</v>
      </c>
      <c r="AU210" s="240" t="s">
        <v>86</v>
      </c>
      <c r="AY210" s="18" t="s">
        <v>157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165</v>
      </c>
      <c r="BK210" s="241">
        <f>ROUND(I210*H210,2)</f>
        <v>0</v>
      </c>
      <c r="BL210" s="18" t="s">
        <v>347</v>
      </c>
      <c r="BM210" s="240" t="s">
        <v>605</v>
      </c>
    </row>
    <row r="211" s="2" customFormat="1">
      <c r="A211" s="40"/>
      <c r="B211" s="41"/>
      <c r="C211" s="42"/>
      <c r="D211" s="242" t="s">
        <v>167</v>
      </c>
      <c r="E211" s="42"/>
      <c r="F211" s="243" t="s">
        <v>361</v>
      </c>
      <c r="G211" s="42"/>
      <c r="H211" s="42"/>
      <c r="I211" s="149"/>
      <c r="J211" s="42"/>
      <c r="K211" s="42"/>
      <c r="L211" s="46"/>
      <c r="M211" s="244"/>
      <c r="N211" s="24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8" t="s">
        <v>167</v>
      </c>
      <c r="AU211" s="18" t="s">
        <v>86</v>
      </c>
    </row>
    <row r="212" s="2" customFormat="1" ht="48" customHeight="1">
      <c r="A212" s="40"/>
      <c r="B212" s="41"/>
      <c r="C212" s="229" t="s">
        <v>362</v>
      </c>
      <c r="D212" s="229" t="s">
        <v>160</v>
      </c>
      <c r="E212" s="230" t="s">
        <v>358</v>
      </c>
      <c r="F212" s="231" t="s">
        <v>359</v>
      </c>
      <c r="G212" s="232" t="s">
        <v>332</v>
      </c>
      <c r="H212" s="233">
        <v>2.448</v>
      </c>
      <c r="I212" s="234"/>
      <c r="J212" s="235">
        <f>ROUND(I212*H212,2)</f>
        <v>0</v>
      </c>
      <c r="K212" s="231" t="s">
        <v>164</v>
      </c>
      <c r="L212" s="46"/>
      <c r="M212" s="236" t="s">
        <v>35</v>
      </c>
      <c r="N212" s="237" t="s">
        <v>52</v>
      </c>
      <c r="O212" s="86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40" t="s">
        <v>347</v>
      </c>
      <c r="AT212" s="240" t="s">
        <v>160</v>
      </c>
      <c r="AU212" s="240" t="s">
        <v>86</v>
      </c>
      <c r="AY212" s="18" t="s">
        <v>157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165</v>
      </c>
      <c r="BK212" s="241">
        <f>ROUND(I212*H212,2)</f>
        <v>0</v>
      </c>
      <c r="BL212" s="18" t="s">
        <v>347</v>
      </c>
      <c r="BM212" s="240" t="s">
        <v>360</v>
      </c>
    </row>
    <row r="213" s="2" customFormat="1">
      <c r="A213" s="40"/>
      <c r="B213" s="41"/>
      <c r="C213" s="42"/>
      <c r="D213" s="242" t="s">
        <v>167</v>
      </c>
      <c r="E213" s="42"/>
      <c r="F213" s="243" t="s">
        <v>361</v>
      </c>
      <c r="G213" s="42"/>
      <c r="H213" s="42"/>
      <c r="I213" s="149"/>
      <c r="J213" s="42"/>
      <c r="K213" s="42"/>
      <c r="L213" s="46"/>
      <c r="M213" s="244"/>
      <c r="N213" s="24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8" t="s">
        <v>167</v>
      </c>
      <c r="AU213" s="18" t="s">
        <v>86</v>
      </c>
    </row>
    <row r="214" s="13" customFormat="1">
      <c r="A214" s="13"/>
      <c r="B214" s="246"/>
      <c r="C214" s="247"/>
      <c r="D214" s="242" t="s">
        <v>169</v>
      </c>
      <c r="E214" s="248" t="s">
        <v>35</v>
      </c>
      <c r="F214" s="249" t="s">
        <v>353</v>
      </c>
      <c r="G214" s="247"/>
      <c r="H214" s="248" t="s">
        <v>35</v>
      </c>
      <c r="I214" s="250"/>
      <c r="J214" s="247"/>
      <c r="K214" s="247"/>
      <c r="L214" s="251"/>
      <c r="M214" s="252"/>
      <c r="N214" s="253"/>
      <c r="O214" s="253"/>
      <c r="P214" s="253"/>
      <c r="Q214" s="253"/>
      <c r="R214" s="253"/>
      <c r="S214" s="253"/>
      <c r="T214" s="25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5" t="s">
        <v>169</v>
      </c>
      <c r="AU214" s="255" t="s">
        <v>86</v>
      </c>
      <c r="AV214" s="13" t="s">
        <v>86</v>
      </c>
      <c r="AW214" s="13" t="s">
        <v>40</v>
      </c>
      <c r="AX214" s="13" t="s">
        <v>79</v>
      </c>
      <c r="AY214" s="255" t="s">
        <v>157</v>
      </c>
    </row>
    <row r="215" s="14" customFormat="1">
      <c r="A215" s="14"/>
      <c r="B215" s="256"/>
      <c r="C215" s="257"/>
      <c r="D215" s="242" t="s">
        <v>169</v>
      </c>
      <c r="E215" s="258" t="s">
        <v>35</v>
      </c>
      <c r="F215" s="259" t="s">
        <v>602</v>
      </c>
      <c r="G215" s="257"/>
      <c r="H215" s="260">
        <v>2.448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6" t="s">
        <v>169</v>
      </c>
      <c r="AU215" s="266" t="s">
        <v>86</v>
      </c>
      <c r="AV215" s="14" t="s">
        <v>88</v>
      </c>
      <c r="AW215" s="14" t="s">
        <v>40</v>
      </c>
      <c r="AX215" s="14" t="s">
        <v>79</v>
      </c>
      <c r="AY215" s="266" t="s">
        <v>157</v>
      </c>
    </row>
    <row r="216" s="15" customFormat="1">
      <c r="A216" s="15"/>
      <c r="B216" s="267"/>
      <c r="C216" s="268"/>
      <c r="D216" s="242" t="s">
        <v>169</v>
      </c>
      <c r="E216" s="269" t="s">
        <v>35</v>
      </c>
      <c r="F216" s="270" t="s">
        <v>180</v>
      </c>
      <c r="G216" s="268"/>
      <c r="H216" s="271">
        <v>2.448</v>
      </c>
      <c r="I216" s="272"/>
      <c r="J216" s="268"/>
      <c r="K216" s="268"/>
      <c r="L216" s="273"/>
      <c r="M216" s="274"/>
      <c r="N216" s="275"/>
      <c r="O216" s="275"/>
      <c r="P216" s="275"/>
      <c r="Q216" s="275"/>
      <c r="R216" s="275"/>
      <c r="S216" s="275"/>
      <c r="T216" s="27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7" t="s">
        <v>169</v>
      </c>
      <c r="AU216" s="277" t="s">
        <v>86</v>
      </c>
      <c r="AV216" s="15" t="s">
        <v>165</v>
      </c>
      <c r="AW216" s="15" t="s">
        <v>40</v>
      </c>
      <c r="AX216" s="15" t="s">
        <v>86</v>
      </c>
      <c r="AY216" s="277" t="s">
        <v>157</v>
      </c>
    </row>
    <row r="217" s="2" customFormat="1" ht="24" customHeight="1">
      <c r="A217" s="40"/>
      <c r="B217" s="41"/>
      <c r="C217" s="278" t="s">
        <v>366</v>
      </c>
      <c r="D217" s="278" t="s">
        <v>367</v>
      </c>
      <c r="E217" s="279" t="s">
        <v>374</v>
      </c>
      <c r="F217" s="280" t="s">
        <v>375</v>
      </c>
      <c r="G217" s="281" t="s">
        <v>332</v>
      </c>
      <c r="H217" s="282">
        <v>45</v>
      </c>
      <c r="I217" s="283"/>
      <c r="J217" s="284">
        <f>ROUND(I217*H217,2)</f>
        <v>0</v>
      </c>
      <c r="K217" s="280" t="s">
        <v>164</v>
      </c>
      <c r="L217" s="285"/>
      <c r="M217" s="286" t="s">
        <v>35</v>
      </c>
      <c r="N217" s="287" t="s">
        <v>52</v>
      </c>
      <c r="O217" s="86"/>
      <c r="P217" s="238">
        <f>O217*H217</f>
        <v>0</v>
      </c>
      <c r="Q217" s="238">
        <v>1</v>
      </c>
      <c r="R217" s="238">
        <f>Q217*H217</f>
        <v>45</v>
      </c>
      <c r="S217" s="238">
        <v>0</v>
      </c>
      <c r="T217" s="239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40" t="s">
        <v>347</v>
      </c>
      <c r="AT217" s="240" t="s">
        <v>367</v>
      </c>
      <c r="AU217" s="240" t="s">
        <v>86</v>
      </c>
      <c r="AY217" s="18" t="s">
        <v>157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165</v>
      </c>
      <c r="BK217" s="241">
        <f>ROUND(I217*H217,2)</f>
        <v>0</v>
      </c>
      <c r="BL217" s="18" t="s">
        <v>347</v>
      </c>
      <c r="BM217" s="240" t="s">
        <v>606</v>
      </c>
    </row>
    <row r="218" s="14" customFormat="1">
      <c r="A218" s="14"/>
      <c r="B218" s="256"/>
      <c r="C218" s="257"/>
      <c r="D218" s="242" t="s">
        <v>169</v>
      </c>
      <c r="E218" s="258" t="s">
        <v>35</v>
      </c>
      <c r="F218" s="259" t="s">
        <v>607</v>
      </c>
      <c r="G218" s="257"/>
      <c r="H218" s="260">
        <v>45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6" t="s">
        <v>169</v>
      </c>
      <c r="AU218" s="266" t="s">
        <v>86</v>
      </c>
      <c r="AV218" s="14" t="s">
        <v>88</v>
      </c>
      <c r="AW218" s="14" t="s">
        <v>40</v>
      </c>
      <c r="AX218" s="14" t="s">
        <v>79</v>
      </c>
      <c r="AY218" s="266" t="s">
        <v>157</v>
      </c>
    </row>
    <row r="219" s="15" customFormat="1">
      <c r="A219" s="15"/>
      <c r="B219" s="267"/>
      <c r="C219" s="268"/>
      <c r="D219" s="242" t="s">
        <v>169</v>
      </c>
      <c r="E219" s="269" t="s">
        <v>35</v>
      </c>
      <c r="F219" s="270" t="s">
        <v>180</v>
      </c>
      <c r="G219" s="268"/>
      <c r="H219" s="271">
        <v>45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7" t="s">
        <v>169</v>
      </c>
      <c r="AU219" s="277" t="s">
        <v>86</v>
      </c>
      <c r="AV219" s="15" t="s">
        <v>165</v>
      </c>
      <c r="AW219" s="15" t="s">
        <v>40</v>
      </c>
      <c r="AX219" s="15" t="s">
        <v>86</v>
      </c>
      <c r="AY219" s="277" t="s">
        <v>157</v>
      </c>
    </row>
    <row r="220" s="2" customFormat="1" ht="24" customHeight="1">
      <c r="A220" s="40"/>
      <c r="B220" s="41"/>
      <c r="C220" s="278" t="s">
        <v>373</v>
      </c>
      <c r="D220" s="278" t="s">
        <v>367</v>
      </c>
      <c r="E220" s="279" t="s">
        <v>608</v>
      </c>
      <c r="F220" s="280" t="s">
        <v>609</v>
      </c>
      <c r="G220" s="281" t="s">
        <v>189</v>
      </c>
      <c r="H220" s="282">
        <v>616</v>
      </c>
      <c r="I220" s="283"/>
      <c r="J220" s="284">
        <f>ROUND(I220*H220,2)</f>
        <v>0</v>
      </c>
      <c r="K220" s="280" t="s">
        <v>164</v>
      </c>
      <c r="L220" s="285"/>
      <c r="M220" s="286" t="s">
        <v>35</v>
      </c>
      <c r="N220" s="287" t="s">
        <v>52</v>
      </c>
      <c r="O220" s="86"/>
      <c r="P220" s="238">
        <f>O220*H220</f>
        <v>0</v>
      </c>
      <c r="Q220" s="238">
        <v>3.0000000000000001E-05</v>
      </c>
      <c r="R220" s="238">
        <f>Q220*H220</f>
        <v>0.01848</v>
      </c>
      <c r="S220" s="238">
        <v>0</v>
      </c>
      <c r="T220" s="239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40" t="s">
        <v>235</v>
      </c>
      <c r="AT220" s="240" t="s">
        <v>367</v>
      </c>
      <c r="AU220" s="240" t="s">
        <v>86</v>
      </c>
      <c r="AY220" s="18" t="s">
        <v>157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165</v>
      </c>
      <c r="BK220" s="241">
        <f>ROUND(I220*H220,2)</f>
        <v>0</v>
      </c>
      <c r="BL220" s="18" t="s">
        <v>165</v>
      </c>
      <c r="BM220" s="240" t="s">
        <v>610</v>
      </c>
    </row>
    <row r="221" s="13" customFormat="1">
      <c r="A221" s="13"/>
      <c r="B221" s="246"/>
      <c r="C221" s="247"/>
      <c r="D221" s="242" t="s">
        <v>169</v>
      </c>
      <c r="E221" s="248" t="s">
        <v>35</v>
      </c>
      <c r="F221" s="249" t="s">
        <v>558</v>
      </c>
      <c r="G221" s="247"/>
      <c r="H221" s="248" t="s">
        <v>35</v>
      </c>
      <c r="I221" s="250"/>
      <c r="J221" s="247"/>
      <c r="K221" s="247"/>
      <c r="L221" s="251"/>
      <c r="M221" s="252"/>
      <c r="N221" s="253"/>
      <c r="O221" s="253"/>
      <c r="P221" s="253"/>
      <c r="Q221" s="253"/>
      <c r="R221" s="253"/>
      <c r="S221" s="253"/>
      <c r="T221" s="25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5" t="s">
        <v>169</v>
      </c>
      <c r="AU221" s="255" t="s">
        <v>86</v>
      </c>
      <c r="AV221" s="13" t="s">
        <v>86</v>
      </c>
      <c r="AW221" s="13" t="s">
        <v>40</v>
      </c>
      <c r="AX221" s="13" t="s">
        <v>79</v>
      </c>
      <c r="AY221" s="255" t="s">
        <v>157</v>
      </c>
    </row>
    <row r="222" s="14" customFormat="1">
      <c r="A222" s="14"/>
      <c r="B222" s="256"/>
      <c r="C222" s="257"/>
      <c r="D222" s="242" t="s">
        <v>169</v>
      </c>
      <c r="E222" s="258" t="s">
        <v>35</v>
      </c>
      <c r="F222" s="259" t="s">
        <v>611</v>
      </c>
      <c r="G222" s="257"/>
      <c r="H222" s="260">
        <v>616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6" t="s">
        <v>169</v>
      </c>
      <c r="AU222" s="266" t="s">
        <v>86</v>
      </c>
      <c r="AV222" s="14" t="s">
        <v>88</v>
      </c>
      <c r="AW222" s="14" t="s">
        <v>40</v>
      </c>
      <c r="AX222" s="14" t="s">
        <v>79</v>
      </c>
      <c r="AY222" s="266" t="s">
        <v>157</v>
      </c>
    </row>
    <row r="223" s="15" customFormat="1">
      <c r="A223" s="15"/>
      <c r="B223" s="267"/>
      <c r="C223" s="268"/>
      <c r="D223" s="242" t="s">
        <v>169</v>
      </c>
      <c r="E223" s="269" t="s">
        <v>35</v>
      </c>
      <c r="F223" s="270" t="s">
        <v>180</v>
      </c>
      <c r="G223" s="268"/>
      <c r="H223" s="271">
        <v>616</v>
      </c>
      <c r="I223" s="272"/>
      <c r="J223" s="268"/>
      <c r="K223" s="268"/>
      <c r="L223" s="273"/>
      <c r="M223" s="274"/>
      <c r="N223" s="275"/>
      <c r="O223" s="275"/>
      <c r="P223" s="275"/>
      <c r="Q223" s="275"/>
      <c r="R223" s="275"/>
      <c r="S223" s="275"/>
      <c r="T223" s="27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7" t="s">
        <v>169</v>
      </c>
      <c r="AU223" s="277" t="s">
        <v>86</v>
      </c>
      <c r="AV223" s="15" t="s">
        <v>165</v>
      </c>
      <c r="AW223" s="15" t="s">
        <v>40</v>
      </c>
      <c r="AX223" s="15" t="s">
        <v>86</v>
      </c>
      <c r="AY223" s="277" t="s">
        <v>157</v>
      </c>
    </row>
    <row r="224" s="2" customFormat="1" ht="24" customHeight="1">
      <c r="A224" s="40"/>
      <c r="B224" s="41"/>
      <c r="C224" s="278" t="s">
        <v>378</v>
      </c>
      <c r="D224" s="278" t="s">
        <v>367</v>
      </c>
      <c r="E224" s="279" t="s">
        <v>383</v>
      </c>
      <c r="F224" s="280" t="s">
        <v>384</v>
      </c>
      <c r="G224" s="281" t="s">
        <v>189</v>
      </c>
      <c r="H224" s="282">
        <v>440</v>
      </c>
      <c r="I224" s="283"/>
      <c r="J224" s="284">
        <f>ROUND(I224*H224,2)</f>
        <v>0</v>
      </c>
      <c r="K224" s="280" t="s">
        <v>164</v>
      </c>
      <c r="L224" s="285"/>
      <c r="M224" s="286" t="s">
        <v>35</v>
      </c>
      <c r="N224" s="287" t="s">
        <v>52</v>
      </c>
      <c r="O224" s="86"/>
      <c r="P224" s="238">
        <f>O224*H224</f>
        <v>0</v>
      </c>
      <c r="Q224" s="238">
        <v>0.00040999999999999999</v>
      </c>
      <c r="R224" s="238">
        <f>Q224*H224</f>
        <v>0.18040000000000001</v>
      </c>
      <c r="S224" s="238">
        <v>0</v>
      </c>
      <c r="T224" s="239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40" t="s">
        <v>347</v>
      </c>
      <c r="AT224" s="240" t="s">
        <v>367</v>
      </c>
      <c r="AU224" s="240" t="s">
        <v>86</v>
      </c>
      <c r="AY224" s="18" t="s">
        <v>157</v>
      </c>
      <c r="BE224" s="241">
        <f>IF(N224="základní",J224,0)</f>
        <v>0</v>
      </c>
      <c r="BF224" s="241">
        <f>IF(N224="snížená",J224,0)</f>
        <v>0</v>
      </c>
      <c r="BG224" s="241">
        <f>IF(N224="zákl. přenesená",J224,0)</f>
        <v>0</v>
      </c>
      <c r="BH224" s="241">
        <f>IF(N224="sníž. přenesená",J224,0)</f>
        <v>0</v>
      </c>
      <c r="BI224" s="241">
        <f>IF(N224="nulová",J224,0)</f>
        <v>0</v>
      </c>
      <c r="BJ224" s="18" t="s">
        <v>165</v>
      </c>
      <c r="BK224" s="241">
        <f>ROUND(I224*H224,2)</f>
        <v>0</v>
      </c>
      <c r="BL224" s="18" t="s">
        <v>347</v>
      </c>
      <c r="BM224" s="240" t="s">
        <v>612</v>
      </c>
    </row>
    <row r="225" s="14" customFormat="1">
      <c r="A225" s="14"/>
      <c r="B225" s="256"/>
      <c r="C225" s="257"/>
      <c r="D225" s="242" t="s">
        <v>169</v>
      </c>
      <c r="E225" s="258" t="s">
        <v>35</v>
      </c>
      <c r="F225" s="259" t="s">
        <v>613</v>
      </c>
      <c r="G225" s="257"/>
      <c r="H225" s="260">
        <v>440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6" t="s">
        <v>169</v>
      </c>
      <c r="AU225" s="266" t="s">
        <v>86</v>
      </c>
      <c r="AV225" s="14" t="s">
        <v>88</v>
      </c>
      <c r="AW225" s="14" t="s">
        <v>40</v>
      </c>
      <c r="AX225" s="14" t="s">
        <v>79</v>
      </c>
      <c r="AY225" s="266" t="s">
        <v>157</v>
      </c>
    </row>
    <row r="226" s="15" customFormat="1">
      <c r="A226" s="15"/>
      <c r="B226" s="267"/>
      <c r="C226" s="268"/>
      <c r="D226" s="242" t="s">
        <v>169</v>
      </c>
      <c r="E226" s="269" t="s">
        <v>35</v>
      </c>
      <c r="F226" s="270" t="s">
        <v>180</v>
      </c>
      <c r="G226" s="268"/>
      <c r="H226" s="271">
        <v>440</v>
      </c>
      <c r="I226" s="272"/>
      <c r="J226" s="268"/>
      <c r="K226" s="268"/>
      <c r="L226" s="273"/>
      <c r="M226" s="274"/>
      <c r="N226" s="275"/>
      <c r="O226" s="275"/>
      <c r="P226" s="275"/>
      <c r="Q226" s="275"/>
      <c r="R226" s="275"/>
      <c r="S226" s="275"/>
      <c r="T226" s="27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7" t="s">
        <v>169</v>
      </c>
      <c r="AU226" s="277" t="s">
        <v>86</v>
      </c>
      <c r="AV226" s="15" t="s">
        <v>165</v>
      </c>
      <c r="AW226" s="15" t="s">
        <v>40</v>
      </c>
      <c r="AX226" s="15" t="s">
        <v>86</v>
      </c>
      <c r="AY226" s="277" t="s">
        <v>157</v>
      </c>
    </row>
    <row r="227" s="2" customFormat="1" ht="24" customHeight="1">
      <c r="A227" s="40"/>
      <c r="B227" s="41"/>
      <c r="C227" s="278" t="s">
        <v>382</v>
      </c>
      <c r="D227" s="278" t="s">
        <v>367</v>
      </c>
      <c r="E227" s="279" t="s">
        <v>387</v>
      </c>
      <c r="F227" s="280" t="s">
        <v>388</v>
      </c>
      <c r="G227" s="281" t="s">
        <v>189</v>
      </c>
      <c r="H227" s="282">
        <v>440</v>
      </c>
      <c r="I227" s="283"/>
      <c r="J227" s="284">
        <f>ROUND(I227*H227,2)</f>
        <v>0</v>
      </c>
      <c r="K227" s="280" t="s">
        <v>164</v>
      </c>
      <c r="L227" s="285"/>
      <c r="M227" s="286" t="s">
        <v>35</v>
      </c>
      <c r="N227" s="287" t="s">
        <v>52</v>
      </c>
      <c r="O227" s="86"/>
      <c r="P227" s="238">
        <f>O227*H227</f>
        <v>0</v>
      </c>
      <c r="Q227" s="238">
        <v>9.0000000000000006E-05</v>
      </c>
      <c r="R227" s="238">
        <f>Q227*H227</f>
        <v>0.039600000000000003</v>
      </c>
      <c r="S227" s="238">
        <v>0</v>
      </c>
      <c r="T227" s="239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40" t="s">
        <v>347</v>
      </c>
      <c r="AT227" s="240" t="s">
        <v>367</v>
      </c>
      <c r="AU227" s="240" t="s">
        <v>86</v>
      </c>
      <c r="AY227" s="18" t="s">
        <v>157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165</v>
      </c>
      <c r="BK227" s="241">
        <f>ROUND(I227*H227,2)</f>
        <v>0</v>
      </c>
      <c r="BL227" s="18" t="s">
        <v>347</v>
      </c>
      <c r="BM227" s="240" t="s">
        <v>614</v>
      </c>
    </row>
    <row r="228" s="14" customFormat="1">
      <c r="A228" s="14"/>
      <c r="B228" s="256"/>
      <c r="C228" s="257"/>
      <c r="D228" s="242" t="s">
        <v>169</v>
      </c>
      <c r="E228" s="258" t="s">
        <v>35</v>
      </c>
      <c r="F228" s="259" t="s">
        <v>613</v>
      </c>
      <c r="G228" s="257"/>
      <c r="H228" s="260">
        <v>440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6" t="s">
        <v>169</v>
      </c>
      <c r="AU228" s="266" t="s">
        <v>86</v>
      </c>
      <c r="AV228" s="14" t="s">
        <v>88</v>
      </c>
      <c r="AW228" s="14" t="s">
        <v>40</v>
      </c>
      <c r="AX228" s="14" t="s">
        <v>79</v>
      </c>
      <c r="AY228" s="266" t="s">
        <v>157</v>
      </c>
    </row>
    <row r="229" s="15" customFormat="1">
      <c r="A229" s="15"/>
      <c r="B229" s="267"/>
      <c r="C229" s="268"/>
      <c r="D229" s="242" t="s">
        <v>169</v>
      </c>
      <c r="E229" s="269" t="s">
        <v>35</v>
      </c>
      <c r="F229" s="270" t="s">
        <v>180</v>
      </c>
      <c r="G229" s="268"/>
      <c r="H229" s="271">
        <v>440</v>
      </c>
      <c r="I229" s="272"/>
      <c r="J229" s="268"/>
      <c r="K229" s="268"/>
      <c r="L229" s="273"/>
      <c r="M229" s="274"/>
      <c r="N229" s="275"/>
      <c r="O229" s="275"/>
      <c r="P229" s="275"/>
      <c r="Q229" s="275"/>
      <c r="R229" s="275"/>
      <c r="S229" s="275"/>
      <c r="T229" s="27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7" t="s">
        <v>169</v>
      </c>
      <c r="AU229" s="277" t="s">
        <v>86</v>
      </c>
      <c r="AV229" s="15" t="s">
        <v>165</v>
      </c>
      <c r="AW229" s="15" t="s">
        <v>40</v>
      </c>
      <c r="AX229" s="15" t="s">
        <v>86</v>
      </c>
      <c r="AY229" s="277" t="s">
        <v>157</v>
      </c>
    </row>
    <row r="230" s="2" customFormat="1" ht="24" customHeight="1">
      <c r="A230" s="40"/>
      <c r="B230" s="41"/>
      <c r="C230" s="278" t="s">
        <v>386</v>
      </c>
      <c r="D230" s="278" t="s">
        <v>367</v>
      </c>
      <c r="E230" s="279" t="s">
        <v>403</v>
      </c>
      <c r="F230" s="280" t="s">
        <v>404</v>
      </c>
      <c r="G230" s="281" t="s">
        <v>189</v>
      </c>
      <c r="H230" s="282">
        <v>440</v>
      </c>
      <c r="I230" s="283"/>
      <c r="J230" s="284">
        <f>ROUND(I230*H230,2)</f>
        <v>0</v>
      </c>
      <c r="K230" s="280" t="s">
        <v>164</v>
      </c>
      <c r="L230" s="285"/>
      <c r="M230" s="286" t="s">
        <v>35</v>
      </c>
      <c r="N230" s="287" t="s">
        <v>52</v>
      </c>
      <c r="O230" s="86"/>
      <c r="P230" s="238">
        <f>O230*H230</f>
        <v>0</v>
      </c>
      <c r="Q230" s="238">
        <v>0.00014999999999999999</v>
      </c>
      <c r="R230" s="238">
        <f>Q230*H230</f>
        <v>0.065999999999999989</v>
      </c>
      <c r="S230" s="238">
        <v>0</v>
      </c>
      <c r="T230" s="239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40" t="s">
        <v>347</v>
      </c>
      <c r="AT230" s="240" t="s">
        <v>367</v>
      </c>
      <c r="AU230" s="240" t="s">
        <v>86</v>
      </c>
      <c r="AY230" s="18" t="s">
        <v>157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165</v>
      </c>
      <c r="BK230" s="241">
        <f>ROUND(I230*H230,2)</f>
        <v>0</v>
      </c>
      <c r="BL230" s="18" t="s">
        <v>347</v>
      </c>
      <c r="BM230" s="240" t="s">
        <v>615</v>
      </c>
    </row>
    <row r="231" s="14" customFormat="1">
      <c r="A231" s="14"/>
      <c r="B231" s="256"/>
      <c r="C231" s="257"/>
      <c r="D231" s="242" t="s">
        <v>169</v>
      </c>
      <c r="E231" s="258" t="s">
        <v>35</v>
      </c>
      <c r="F231" s="259" t="s">
        <v>613</v>
      </c>
      <c r="G231" s="257"/>
      <c r="H231" s="260">
        <v>440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6" t="s">
        <v>169</v>
      </c>
      <c r="AU231" s="266" t="s">
        <v>86</v>
      </c>
      <c r="AV231" s="14" t="s">
        <v>88</v>
      </c>
      <c r="AW231" s="14" t="s">
        <v>40</v>
      </c>
      <c r="AX231" s="14" t="s">
        <v>79</v>
      </c>
      <c r="AY231" s="266" t="s">
        <v>157</v>
      </c>
    </row>
    <row r="232" s="15" customFormat="1">
      <c r="A232" s="15"/>
      <c r="B232" s="267"/>
      <c r="C232" s="268"/>
      <c r="D232" s="242" t="s">
        <v>169</v>
      </c>
      <c r="E232" s="269" t="s">
        <v>35</v>
      </c>
      <c r="F232" s="270" t="s">
        <v>180</v>
      </c>
      <c r="G232" s="268"/>
      <c r="H232" s="271">
        <v>440</v>
      </c>
      <c r="I232" s="272"/>
      <c r="J232" s="268"/>
      <c r="K232" s="268"/>
      <c r="L232" s="273"/>
      <c r="M232" s="274"/>
      <c r="N232" s="275"/>
      <c r="O232" s="275"/>
      <c r="P232" s="275"/>
      <c r="Q232" s="275"/>
      <c r="R232" s="275"/>
      <c r="S232" s="275"/>
      <c r="T232" s="27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7" t="s">
        <v>169</v>
      </c>
      <c r="AU232" s="277" t="s">
        <v>86</v>
      </c>
      <c r="AV232" s="15" t="s">
        <v>165</v>
      </c>
      <c r="AW232" s="15" t="s">
        <v>40</v>
      </c>
      <c r="AX232" s="15" t="s">
        <v>86</v>
      </c>
      <c r="AY232" s="277" t="s">
        <v>157</v>
      </c>
    </row>
    <row r="233" s="2" customFormat="1" ht="24" customHeight="1">
      <c r="A233" s="40"/>
      <c r="B233" s="41"/>
      <c r="C233" s="278" t="s">
        <v>390</v>
      </c>
      <c r="D233" s="278" t="s">
        <v>367</v>
      </c>
      <c r="E233" s="279" t="s">
        <v>391</v>
      </c>
      <c r="F233" s="280" t="s">
        <v>392</v>
      </c>
      <c r="G233" s="281" t="s">
        <v>189</v>
      </c>
      <c r="H233" s="282">
        <v>440</v>
      </c>
      <c r="I233" s="283"/>
      <c r="J233" s="284">
        <f>ROUND(I233*H233,2)</f>
        <v>0</v>
      </c>
      <c r="K233" s="280" t="s">
        <v>164</v>
      </c>
      <c r="L233" s="285"/>
      <c r="M233" s="286" t="s">
        <v>35</v>
      </c>
      <c r="N233" s="287" t="s">
        <v>52</v>
      </c>
      <c r="O233" s="86"/>
      <c r="P233" s="238">
        <f>O233*H233</f>
        <v>0</v>
      </c>
      <c r="Q233" s="238">
        <v>5.0000000000000002E-05</v>
      </c>
      <c r="R233" s="238">
        <f>Q233*H233</f>
        <v>0.022000000000000002</v>
      </c>
      <c r="S233" s="238">
        <v>0</v>
      </c>
      <c r="T233" s="239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40" t="s">
        <v>347</v>
      </c>
      <c r="AT233" s="240" t="s">
        <v>367</v>
      </c>
      <c r="AU233" s="240" t="s">
        <v>86</v>
      </c>
      <c r="AY233" s="18" t="s">
        <v>157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165</v>
      </c>
      <c r="BK233" s="241">
        <f>ROUND(I233*H233,2)</f>
        <v>0</v>
      </c>
      <c r="BL233" s="18" t="s">
        <v>347</v>
      </c>
      <c r="BM233" s="240" t="s">
        <v>616</v>
      </c>
    </row>
    <row r="234" s="14" customFormat="1">
      <c r="A234" s="14"/>
      <c r="B234" s="256"/>
      <c r="C234" s="257"/>
      <c r="D234" s="242" t="s">
        <v>169</v>
      </c>
      <c r="E234" s="258" t="s">
        <v>35</v>
      </c>
      <c r="F234" s="259" t="s">
        <v>613</v>
      </c>
      <c r="G234" s="257"/>
      <c r="H234" s="260">
        <v>440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6" t="s">
        <v>169</v>
      </c>
      <c r="AU234" s="266" t="s">
        <v>86</v>
      </c>
      <c r="AV234" s="14" t="s">
        <v>88</v>
      </c>
      <c r="AW234" s="14" t="s">
        <v>40</v>
      </c>
      <c r="AX234" s="14" t="s">
        <v>79</v>
      </c>
      <c r="AY234" s="266" t="s">
        <v>157</v>
      </c>
    </row>
    <row r="235" s="15" customFormat="1">
      <c r="A235" s="15"/>
      <c r="B235" s="267"/>
      <c r="C235" s="268"/>
      <c r="D235" s="242" t="s">
        <v>169</v>
      </c>
      <c r="E235" s="269" t="s">
        <v>35</v>
      </c>
      <c r="F235" s="270" t="s">
        <v>180</v>
      </c>
      <c r="G235" s="268"/>
      <c r="H235" s="271">
        <v>440</v>
      </c>
      <c r="I235" s="272"/>
      <c r="J235" s="268"/>
      <c r="K235" s="268"/>
      <c r="L235" s="273"/>
      <c r="M235" s="274"/>
      <c r="N235" s="275"/>
      <c r="O235" s="275"/>
      <c r="P235" s="275"/>
      <c r="Q235" s="275"/>
      <c r="R235" s="275"/>
      <c r="S235" s="275"/>
      <c r="T235" s="27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7" t="s">
        <v>169</v>
      </c>
      <c r="AU235" s="277" t="s">
        <v>86</v>
      </c>
      <c r="AV235" s="15" t="s">
        <v>165</v>
      </c>
      <c r="AW235" s="15" t="s">
        <v>40</v>
      </c>
      <c r="AX235" s="15" t="s">
        <v>86</v>
      </c>
      <c r="AY235" s="277" t="s">
        <v>157</v>
      </c>
    </row>
    <row r="236" s="2" customFormat="1" ht="24" customHeight="1">
      <c r="A236" s="40"/>
      <c r="B236" s="41"/>
      <c r="C236" s="278" t="s">
        <v>394</v>
      </c>
      <c r="D236" s="278" t="s">
        <v>367</v>
      </c>
      <c r="E236" s="279" t="s">
        <v>407</v>
      </c>
      <c r="F236" s="280" t="s">
        <v>408</v>
      </c>
      <c r="G236" s="281" t="s">
        <v>189</v>
      </c>
      <c r="H236" s="282">
        <v>267</v>
      </c>
      <c r="I236" s="283"/>
      <c r="J236" s="284">
        <f>ROUND(I236*H236,2)</f>
        <v>0</v>
      </c>
      <c r="K236" s="280" t="s">
        <v>164</v>
      </c>
      <c r="L236" s="285"/>
      <c r="M236" s="286" t="s">
        <v>35</v>
      </c>
      <c r="N236" s="287" t="s">
        <v>52</v>
      </c>
      <c r="O236" s="86"/>
      <c r="P236" s="238">
        <f>O236*H236</f>
        <v>0</v>
      </c>
      <c r="Q236" s="238">
        <v>0.00018000000000000001</v>
      </c>
      <c r="R236" s="238">
        <f>Q236*H236</f>
        <v>0.048060000000000005</v>
      </c>
      <c r="S236" s="238">
        <v>0</v>
      </c>
      <c r="T236" s="239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40" t="s">
        <v>347</v>
      </c>
      <c r="AT236" s="240" t="s">
        <v>367</v>
      </c>
      <c r="AU236" s="240" t="s">
        <v>86</v>
      </c>
      <c r="AY236" s="18" t="s">
        <v>157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165</v>
      </c>
      <c r="BK236" s="241">
        <f>ROUND(I236*H236,2)</f>
        <v>0</v>
      </c>
      <c r="BL236" s="18" t="s">
        <v>347</v>
      </c>
      <c r="BM236" s="240" t="s">
        <v>617</v>
      </c>
    </row>
    <row r="237" s="14" customFormat="1">
      <c r="A237" s="14"/>
      <c r="B237" s="256"/>
      <c r="C237" s="257"/>
      <c r="D237" s="242" t="s">
        <v>169</v>
      </c>
      <c r="E237" s="258" t="s">
        <v>35</v>
      </c>
      <c r="F237" s="259" t="s">
        <v>618</v>
      </c>
      <c r="G237" s="257"/>
      <c r="H237" s="260">
        <v>267</v>
      </c>
      <c r="I237" s="261"/>
      <c r="J237" s="257"/>
      <c r="K237" s="257"/>
      <c r="L237" s="262"/>
      <c r="M237" s="263"/>
      <c r="N237" s="264"/>
      <c r="O237" s="264"/>
      <c r="P237" s="264"/>
      <c r="Q237" s="264"/>
      <c r="R237" s="264"/>
      <c r="S237" s="264"/>
      <c r="T237" s="26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6" t="s">
        <v>169</v>
      </c>
      <c r="AU237" s="266" t="s">
        <v>86</v>
      </c>
      <c r="AV237" s="14" t="s">
        <v>88</v>
      </c>
      <c r="AW237" s="14" t="s">
        <v>40</v>
      </c>
      <c r="AX237" s="14" t="s">
        <v>79</v>
      </c>
      <c r="AY237" s="266" t="s">
        <v>157</v>
      </c>
    </row>
    <row r="238" s="15" customFormat="1">
      <c r="A238" s="15"/>
      <c r="B238" s="267"/>
      <c r="C238" s="268"/>
      <c r="D238" s="242" t="s">
        <v>169</v>
      </c>
      <c r="E238" s="269" t="s">
        <v>35</v>
      </c>
      <c r="F238" s="270" t="s">
        <v>180</v>
      </c>
      <c r="G238" s="268"/>
      <c r="H238" s="271">
        <v>267</v>
      </c>
      <c r="I238" s="272"/>
      <c r="J238" s="268"/>
      <c r="K238" s="268"/>
      <c r="L238" s="273"/>
      <c r="M238" s="274"/>
      <c r="N238" s="275"/>
      <c r="O238" s="275"/>
      <c r="P238" s="275"/>
      <c r="Q238" s="275"/>
      <c r="R238" s="275"/>
      <c r="S238" s="275"/>
      <c r="T238" s="276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7" t="s">
        <v>169</v>
      </c>
      <c r="AU238" s="277" t="s">
        <v>86</v>
      </c>
      <c r="AV238" s="15" t="s">
        <v>165</v>
      </c>
      <c r="AW238" s="15" t="s">
        <v>40</v>
      </c>
      <c r="AX238" s="15" t="s">
        <v>86</v>
      </c>
      <c r="AY238" s="277" t="s">
        <v>157</v>
      </c>
    </row>
    <row r="239" s="2" customFormat="1" ht="24" customHeight="1">
      <c r="A239" s="40"/>
      <c r="B239" s="41"/>
      <c r="C239" s="278" t="s">
        <v>398</v>
      </c>
      <c r="D239" s="278" t="s">
        <v>367</v>
      </c>
      <c r="E239" s="279" t="s">
        <v>619</v>
      </c>
      <c r="F239" s="280" t="s">
        <v>620</v>
      </c>
      <c r="G239" s="281" t="s">
        <v>189</v>
      </c>
      <c r="H239" s="282">
        <v>48</v>
      </c>
      <c r="I239" s="283"/>
      <c r="J239" s="284">
        <f>ROUND(I239*H239,2)</f>
        <v>0</v>
      </c>
      <c r="K239" s="280" t="s">
        <v>164</v>
      </c>
      <c r="L239" s="285"/>
      <c r="M239" s="286" t="s">
        <v>35</v>
      </c>
      <c r="N239" s="287" t="s">
        <v>52</v>
      </c>
      <c r="O239" s="86"/>
      <c r="P239" s="238">
        <f>O239*H239</f>
        <v>0</v>
      </c>
      <c r="Q239" s="238">
        <v>9.0000000000000006E-05</v>
      </c>
      <c r="R239" s="238">
        <f>Q239*H239</f>
        <v>0.0043200000000000001</v>
      </c>
      <c r="S239" s="238">
        <v>0</v>
      </c>
      <c r="T239" s="239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40" t="s">
        <v>235</v>
      </c>
      <c r="AT239" s="240" t="s">
        <v>367</v>
      </c>
      <c r="AU239" s="240" t="s">
        <v>86</v>
      </c>
      <c r="AY239" s="18" t="s">
        <v>157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165</v>
      </c>
      <c r="BK239" s="241">
        <f>ROUND(I239*H239,2)</f>
        <v>0</v>
      </c>
      <c r="BL239" s="18" t="s">
        <v>165</v>
      </c>
      <c r="BM239" s="240" t="s">
        <v>621</v>
      </c>
    </row>
    <row r="240" s="2" customFormat="1" ht="24" customHeight="1">
      <c r="A240" s="40"/>
      <c r="B240" s="41"/>
      <c r="C240" s="278" t="s">
        <v>402</v>
      </c>
      <c r="D240" s="278" t="s">
        <v>367</v>
      </c>
      <c r="E240" s="279" t="s">
        <v>622</v>
      </c>
      <c r="F240" s="280" t="s">
        <v>623</v>
      </c>
      <c r="G240" s="281" t="s">
        <v>208</v>
      </c>
      <c r="H240" s="282">
        <v>10</v>
      </c>
      <c r="I240" s="283"/>
      <c r="J240" s="284">
        <f>ROUND(I240*H240,2)</f>
        <v>0</v>
      </c>
      <c r="K240" s="280" t="s">
        <v>164</v>
      </c>
      <c r="L240" s="285"/>
      <c r="M240" s="288" t="s">
        <v>35</v>
      </c>
      <c r="N240" s="289" t="s">
        <v>52</v>
      </c>
      <c r="O240" s="290"/>
      <c r="P240" s="291">
        <f>O240*H240</f>
        <v>0</v>
      </c>
      <c r="Q240" s="291">
        <v>0.001</v>
      </c>
      <c r="R240" s="291">
        <f>Q240*H240</f>
        <v>0.01</v>
      </c>
      <c r="S240" s="291">
        <v>0</v>
      </c>
      <c r="T240" s="292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40" t="s">
        <v>235</v>
      </c>
      <c r="AT240" s="240" t="s">
        <v>367</v>
      </c>
      <c r="AU240" s="240" t="s">
        <v>86</v>
      </c>
      <c r="AY240" s="18" t="s">
        <v>157</v>
      </c>
      <c r="BE240" s="241">
        <f>IF(N240="základní",J240,0)</f>
        <v>0</v>
      </c>
      <c r="BF240" s="241">
        <f>IF(N240="snížená",J240,0)</f>
        <v>0</v>
      </c>
      <c r="BG240" s="241">
        <f>IF(N240="zákl. přenesená",J240,0)</f>
        <v>0</v>
      </c>
      <c r="BH240" s="241">
        <f>IF(N240="sníž. přenesená",J240,0)</f>
        <v>0</v>
      </c>
      <c r="BI240" s="241">
        <f>IF(N240="nulová",J240,0)</f>
        <v>0</v>
      </c>
      <c r="BJ240" s="18" t="s">
        <v>165</v>
      </c>
      <c r="BK240" s="241">
        <f>ROUND(I240*H240,2)</f>
        <v>0</v>
      </c>
      <c r="BL240" s="18" t="s">
        <v>165</v>
      </c>
      <c r="BM240" s="240" t="s">
        <v>624</v>
      </c>
    </row>
    <row r="241" s="2" customFormat="1" ht="6.96" customHeight="1">
      <c r="A241" s="40"/>
      <c r="B241" s="61"/>
      <c r="C241" s="62"/>
      <c r="D241" s="62"/>
      <c r="E241" s="62"/>
      <c r="F241" s="62"/>
      <c r="G241" s="62"/>
      <c r="H241" s="62"/>
      <c r="I241" s="178"/>
      <c r="J241" s="62"/>
      <c r="K241" s="62"/>
      <c r="L241" s="46"/>
      <c r="M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</row>
  </sheetData>
  <sheetProtection sheet="1" autoFilter="0" formatColumns="0" formatRows="0" objects="1" scenarios="1" spinCount="100000" saltValue="mH5k3sIzaTmVXDe5234kvuBoohon1RgF07YoyGB/0AIOKMHmylik8fPyKxigEdWU41qhFAtZNEDi/ShLQGCv5Q==" hashValue="pQ7Ji1eR87W24DqzhcaWngX4cdwEvHv1QlTuYa2SXQ1KW9LBGtyOhmfGvD3D8j20CvtqlVBz8CapH4JtHHVJcg==" algorithmName="SHA-512" password="CC35"/>
  <autoFilter ref="C87:K2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130</v>
      </c>
      <c r="I4" s="141"/>
      <c r="L4" s="21"/>
      <c r="M4" s="146" t="s">
        <v>10</v>
      </c>
      <c r="AT4" s="18" t="s">
        <v>40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Oprava trati v úseku Teplice, zámecká zahrada - Úpořiny</v>
      </c>
      <c r="F7" s="147"/>
      <c r="G7" s="147"/>
      <c r="H7" s="147"/>
      <c r="I7" s="141"/>
      <c r="L7" s="21"/>
    </row>
    <row r="8" s="1" customFormat="1" ht="12" customHeight="1">
      <c r="B8" s="21"/>
      <c r="D8" s="147" t="s">
        <v>131</v>
      </c>
      <c r="I8" s="141"/>
      <c r="L8" s="21"/>
    </row>
    <row r="9" s="2" customFormat="1" ht="16.5" customHeight="1">
      <c r="A9" s="40"/>
      <c r="B9" s="46"/>
      <c r="C9" s="40"/>
      <c r="D9" s="40"/>
      <c r="E9" s="148" t="s">
        <v>132</v>
      </c>
      <c r="F9" s="40"/>
      <c r="G9" s="40"/>
      <c r="H9" s="40"/>
      <c r="I9" s="149"/>
      <c r="J9" s="40"/>
      <c r="K9" s="40"/>
      <c r="L9" s="15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7" t="s">
        <v>133</v>
      </c>
      <c r="E10" s="40"/>
      <c r="F10" s="40"/>
      <c r="G10" s="40"/>
      <c r="H10" s="40"/>
      <c r="I10" s="149"/>
      <c r="J10" s="40"/>
      <c r="K10" s="40"/>
      <c r="L10" s="15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1" t="s">
        <v>625</v>
      </c>
      <c r="F11" s="40"/>
      <c r="G11" s="40"/>
      <c r="H11" s="40"/>
      <c r="I11" s="149"/>
      <c r="J11" s="40"/>
      <c r="K11" s="40"/>
      <c r="L11" s="15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9"/>
      <c r="J12" s="40"/>
      <c r="K12" s="40"/>
      <c r="L12" s="15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7" t="s">
        <v>18</v>
      </c>
      <c r="E13" s="40"/>
      <c r="F13" s="135" t="s">
        <v>35</v>
      </c>
      <c r="G13" s="40"/>
      <c r="H13" s="40"/>
      <c r="I13" s="152" t="s">
        <v>20</v>
      </c>
      <c r="J13" s="135" t="s">
        <v>35</v>
      </c>
      <c r="K13" s="40"/>
      <c r="L13" s="15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7" t="s">
        <v>22</v>
      </c>
      <c r="E14" s="40"/>
      <c r="F14" s="135" t="s">
        <v>23</v>
      </c>
      <c r="G14" s="40"/>
      <c r="H14" s="40"/>
      <c r="I14" s="152" t="s">
        <v>24</v>
      </c>
      <c r="J14" s="153" t="str">
        <f>'Rekapitulace stavby'!AN8</f>
        <v>18. 2. 2019</v>
      </c>
      <c r="K14" s="40"/>
      <c r="L14" s="15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9"/>
      <c r="J15" s="40"/>
      <c r="K15" s="40"/>
      <c r="L15" s="15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30</v>
      </c>
      <c r="E16" s="40"/>
      <c r="F16" s="40"/>
      <c r="G16" s="40"/>
      <c r="H16" s="40"/>
      <c r="I16" s="152" t="s">
        <v>31</v>
      </c>
      <c r="J16" s="135" t="s">
        <v>32</v>
      </c>
      <c r="K16" s="40"/>
      <c r="L16" s="1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2" t="s">
        <v>34</v>
      </c>
      <c r="J17" s="135" t="s">
        <v>35</v>
      </c>
      <c r="K17" s="40"/>
      <c r="L17" s="15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9"/>
      <c r="J18" s="40"/>
      <c r="K18" s="40"/>
      <c r="L18" s="15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7" t="s">
        <v>36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15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2" t="s">
        <v>34</v>
      </c>
      <c r="J20" s="34" t="str">
        <f>'Rekapitulace stavby'!AN14</f>
        <v>Vyplň údaj</v>
      </c>
      <c r="K20" s="40"/>
      <c r="L20" s="15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9"/>
      <c r="J21" s="40"/>
      <c r="K21" s="40"/>
      <c r="L21" s="15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7" t="s">
        <v>38</v>
      </c>
      <c r="E22" s="40"/>
      <c r="F22" s="40"/>
      <c r="G22" s="40"/>
      <c r="H22" s="40"/>
      <c r="I22" s="152" t="s">
        <v>31</v>
      </c>
      <c r="J22" s="135" t="str">
        <f>IF('Rekapitulace stavby'!AN16="","",'Rekapitulace stavby'!AN16)</f>
        <v/>
      </c>
      <c r="K22" s="40"/>
      <c r="L22" s="15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2" t="s">
        <v>34</v>
      </c>
      <c r="J23" s="135" t="str">
        <f>IF('Rekapitulace stavby'!AN17="","",'Rekapitulace stavby'!AN17)</f>
        <v/>
      </c>
      <c r="K23" s="40"/>
      <c r="L23" s="15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9"/>
      <c r="J24" s="40"/>
      <c r="K24" s="40"/>
      <c r="L24" s="15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7" t="s">
        <v>41</v>
      </c>
      <c r="E25" s="40"/>
      <c r="F25" s="40"/>
      <c r="G25" s="40"/>
      <c r="H25" s="40"/>
      <c r="I25" s="152" t="s">
        <v>31</v>
      </c>
      <c r="J25" s="135" t="s">
        <v>35</v>
      </c>
      <c r="K25" s="40"/>
      <c r="L25" s="15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42</v>
      </c>
      <c r="F26" s="40"/>
      <c r="G26" s="40"/>
      <c r="H26" s="40"/>
      <c r="I26" s="152" t="s">
        <v>34</v>
      </c>
      <c r="J26" s="135" t="s">
        <v>35</v>
      </c>
      <c r="K26" s="40"/>
      <c r="L26" s="15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9"/>
      <c r="J27" s="40"/>
      <c r="K27" s="40"/>
      <c r="L27" s="15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7" t="s">
        <v>43</v>
      </c>
      <c r="E28" s="40"/>
      <c r="F28" s="40"/>
      <c r="G28" s="40"/>
      <c r="H28" s="40"/>
      <c r="I28" s="149"/>
      <c r="J28" s="40"/>
      <c r="K28" s="40"/>
      <c r="L28" s="15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51" customHeight="1">
      <c r="A29" s="154"/>
      <c r="B29" s="155"/>
      <c r="C29" s="154"/>
      <c r="D29" s="154"/>
      <c r="E29" s="156" t="s">
        <v>44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9"/>
      <c r="J30" s="40"/>
      <c r="K30" s="40"/>
      <c r="L30" s="15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9"/>
      <c r="E31" s="159"/>
      <c r="F31" s="159"/>
      <c r="G31" s="159"/>
      <c r="H31" s="159"/>
      <c r="I31" s="160"/>
      <c r="J31" s="159"/>
      <c r="K31" s="159"/>
      <c r="L31" s="15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45</v>
      </c>
      <c r="E32" s="40"/>
      <c r="F32" s="40"/>
      <c r="G32" s="40"/>
      <c r="H32" s="40"/>
      <c r="I32" s="149"/>
      <c r="J32" s="162">
        <f>ROUND(J88, 2)</f>
        <v>0</v>
      </c>
      <c r="K32" s="40"/>
      <c r="L32" s="15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9"/>
      <c r="E33" s="159"/>
      <c r="F33" s="159"/>
      <c r="G33" s="159"/>
      <c r="H33" s="159"/>
      <c r="I33" s="160"/>
      <c r="J33" s="159"/>
      <c r="K33" s="159"/>
      <c r="L33" s="15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47</v>
      </c>
      <c r="G34" s="40"/>
      <c r="H34" s="40"/>
      <c r="I34" s="164" t="s">
        <v>46</v>
      </c>
      <c r="J34" s="163" t="s">
        <v>48</v>
      </c>
      <c r="K34" s="40"/>
      <c r="L34" s="15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47" t="s">
        <v>50</v>
      </c>
      <c r="F35" s="166">
        <f>ROUND((SUM(BE88:BE161)),  2)</f>
        <v>0</v>
      </c>
      <c r="G35" s="40"/>
      <c r="H35" s="40"/>
      <c r="I35" s="167">
        <v>0.20999999999999999</v>
      </c>
      <c r="J35" s="166">
        <f>ROUND(((SUM(BE88:BE161))*I35),  2)</f>
        <v>0</v>
      </c>
      <c r="K35" s="40"/>
      <c r="L35" s="15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7" t="s">
        <v>51</v>
      </c>
      <c r="F36" s="166">
        <f>ROUND((SUM(BF88:BF161)),  2)</f>
        <v>0</v>
      </c>
      <c r="G36" s="40"/>
      <c r="H36" s="40"/>
      <c r="I36" s="167">
        <v>0.14999999999999999</v>
      </c>
      <c r="J36" s="166">
        <f>ROUND(((SUM(BF88:BF161))*I36),  2)</f>
        <v>0</v>
      </c>
      <c r="K36" s="40"/>
      <c r="L36" s="15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49</v>
      </c>
      <c r="E37" s="147" t="s">
        <v>52</v>
      </c>
      <c r="F37" s="166">
        <f>ROUND((SUM(BG88:BG161)),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15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53</v>
      </c>
      <c r="F38" s="166">
        <f>ROUND((SUM(BH88:BH161)),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15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54</v>
      </c>
      <c r="F39" s="166">
        <f>ROUND((SUM(BI88:BI161)),  2)</f>
        <v>0</v>
      </c>
      <c r="G39" s="40"/>
      <c r="H39" s="40"/>
      <c r="I39" s="167">
        <v>0</v>
      </c>
      <c r="J39" s="166">
        <f>0</f>
        <v>0</v>
      </c>
      <c r="K39" s="40"/>
      <c r="L39" s="15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9"/>
      <c r="J40" s="40"/>
      <c r="K40" s="40"/>
      <c r="L40" s="15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3"/>
      <c r="J41" s="174">
        <f>SUM(J32:J39)</f>
        <v>0</v>
      </c>
      <c r="K41" s="175"/>
      <c r="L41" s="15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6"/>
      <c r="C42" s="177"/>
      <c r="D42" s="177"/>
      <c r="E42" s="177"/>
      <c r="F42" s="177"/>
      <c r="G42" s="177"/>
      <c r="H42" s="177"/>
      <c r="I42" s="178"/>
      <c r="J42" s="177"/>
      <c r="K42" s="177"/>
      <c r="L42" s="15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9"/>
      <c r="C46" s="180"/>
      <c r="D46" s="180"/>
      <c r="E46" s="180"/>
      <c r="F46" s="180"/>
      <c r="G46" s="180"/>
      <c r="H46" s="180"/>
      <c r="I46" s="181"/>
      <c r="J46" s="180"/>
      <c r="K46" s="180"/>
      <c r="L46" s="15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149"/>
      <c r="J47" s="42"/>
      <c r="K47" s="42"/>
      <c r="L47" s="15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9"/>
      <c r="J48" s="42"/>
      <c r="K48" s="42"/>
      <c r="L48" s="15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9"/>
      <c r="J49" s="42"/>
      <c r="K49" s="42"/>
      <c r="L49" s="15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2" t="str">
        <f>E7</f>
        <v>Oprava trati v úseku Teplice, zámecká zahrada - Úpořiny</v>
      </c>
      <c r="F50" s="33"/>
      <c r="G50" s="33"/>
      <c r="H50" s="33"/>
      <c r="I50" s="149"/>
      <c r="J50" s="42"/>
      <c r="K50" s="42"/>
      <c r="L50" s="15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141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2" t="s">
        <v>132</v>
      </c>
      <c r="F52" s="42"/>
      <c r="G52" s="42"/>
      <c r="H52" s="42"/>
      <c r="I52" s="149"/>
      <c r="J52" s="42"/>
      <c r="K52" s="42"/>
      <c r="L52" s="15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133</v>
      </c>
      <c r="D53" s="42"/>
      <c r="E53" s="42"/>
      <c r="F53" s="42"/>
      <c r="G53" s="42"/>
      <c r="H53" s="42"/>
      <c r="I53" s="149"/>
      <c r="J53" s="42"/>
      <c r="K53" s="42"/>
      <c r="L53" s="15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Č4 - nástupiště Prosetice</v>
      </c>
      <c r="F54" s="42"/>
      <c r="G54" s="42"/>
      <c r="H54" s="42"/>
      <c r="I54" s="149"/>
      <c r="J54" s="42"/>
      <c r="K54" s="42"/>
      <c r="L54" s="15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9"/>
      <c r="J55" s="42"/>
      <c r="K55" s="42"/>
      <c r="L55" s="15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TK Řetenice - Úpořiny</v>
      </c>
      <c r="G56" s="42"/>
      <c r="H56" s="42"/>
      <c r="I56" s="152" t="s">
        <v>24</v>
      </c>
      <c r="J56" s="74" t="str">
        <f>IF(J14="","",J14)</f>
        <v>18. 2. 2019</v>
      </c>
      <c r="K56" s="42"/>
      <c r="L56" s="15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9"/>
      <c r="J57" s="42"/>
      <c r="K57" s="42"/>
      <c r="L57" s="15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SŽDC s.o. OŘ UNL, ST Most</v>
      </c>
      <c r="G58" s="42"/>
      <c r="H58" s="42"/>
      <c r="I58" s="152" t="s">
        <v>38</v>
      </c>
      <c r="J58" s="38" t="str">
        <f>E23</f>
        <v xml:space="preserve"> </v>
      </c>
      <c r="K58" s="42"/>
      <c r="L58" s="15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2" t="s">
        <v>41</v>
      </c>
      <c r="J59" s="38" t="str">
        <f>E26</f>
        <v>Ing. Střítezský Petr</v>
      </c>
      <c r="K59" s="42"/>
      <c r="L59" s="15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9"/>
      <c r="J60" s="42"/>
      <c r="K60" s="42"/>
      <c r="L60" s="15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3" t="s">
        <v>136</v>
      </c>
      <c r="D61" s="184"/>
      <c r="E61" s="184"/>
      <c r="F61" s="184"/>
      <c r="G61" s="184"/>
      <c r="H61" s="184"/>
      <c r="I61" s="185"/>
      <c r="J61" s="186" t="s">
        <v>137</v>
      </c>
      <c r="K61" s="184"/>
      <c r="L61" s="15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9"/>
      <c r="J62" s="42"/>
      <c r="K62" s="42"/>
      <c r="L62" s="15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7" t="s">
        <v>77</v>
      </c>
      <c r="D63" s="42"/>
      <c r="E63" s="42"/>
      <c r="F63" s="42"/>
      <c r="G63" s="42"/>
      <c r="H63" s="42"/>
      <c r="I63" s="149"/>
      <c r="J63" s="104">
        <f>J88</f>
        <v>0</v>
      </c>
      <c r="K63" s="42"/>
      <c r="L63" s="15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88"/>
      <c r="C64" s="189"/>
      <c r="D64" s="190" t="s">
        <v>139</v>
      </c>
      <c r="E64" s="191"/>
      <c r="F64" s="191"/>
      <c r="G64" s="191"/>
      <c r="H64" s="191"/>
      <c r="I64" s="192"/>
      <c r="J64" s="193">
        <f>J89</f>
        <v>0</v>
      </c>
      <c r="K64" s="189"/>
      <c r="L64" s="19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5"/>
      <c r="C65" s="127"/>
      <c r="D65" s="196" t="s">
        <v>140</v>
      </c>
      <c r="E65" s="197"/>
      <c r="F65" s="197"/>
      <c r="G65" s="197"/>
      <c r="H65" s="197"/>
      <c r="I65" s="198"/>
      <c r="J65" s="199">
        <f>J90</f>
        <v>0</v>
      </c>
      <c r="K65" s="127"/>
      <c r="L65" s="20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88"/>
      <c r="C66" s="189"/>
      <c r="D66" s="190" t="s">
        <v>141</v>
      </c>
      <c r="E66" s="191"/>
      <c r="F66" s="191"/>
      <c r="G66" s="191"/>
      <c r="H66" s="191"/>
      <c r="I66" s="192"/>
      <c r="J66" s="193">
        <f>J149</f>
        <v>0</v>
      </c>
      <c r="K66" s="189"/>
      <c r="L66" s="19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49"/>
      <c r="J67" s="42"/>
      <c r="K67" s="42"/>
      <c r="L67" s="15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78"/>
      <c r="J68" s="62"/>
      <c r="K68" s="62"/>
      <c r="L68" s="15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81"/>
      <c r="J72" s="64"/>
      <c r="K72" s="64"/>
      <c r="L72" s="15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142</v>
      </c>
      <c r="D73" s="42"/>
      <c r="E73" s="42"/>
      <c r="F73" s="42"/>
      <c r="G73" s="42"/>
      <c r="H73" s="42"/>
      <c r="I73" s="149"/>
      <c r="J73" s="42"/>
      <c r="K73" s="42"/>
      <c r="L73" s="15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49"/>
      <c r="J74" s="42"/>
      <c r="K74" s="42"/>
      <c r="L74" s="15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49"/>
      <c r="J75" s="42"/>
      <c r="K75" s="42"/>
      <c r="L75" s="15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2" t="str">
        <f>E7</f>
        <v>Oprava trati v úseku Teplice, zámecká zahrada - Úpořiny</v>
      </c>
      <c r="F76" s="33"/>
      <c r="G76" s="33"/>
      <c r="H76" s="33"/>
      <c r="I76" s="149"/>
      <c r="J76" s="42"/>
      <c r="K76" s="42"/>
      <c r="L76" s="15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131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2" t="s">
        <v>132</v>
      </c>
      <c r="F78" s="42"/>
      <c r="G78" s="42"/>
      <c r="H78" s="42"/>
      <c r="I78" s="149"/>
      <c r="J78" s="42"/>
      <c r="K78" s="42"/>
      <c r="L78" s="15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133</v>
      </c>
      <c r="D79" s="42"/>
      <c r="E79" s="42"/>
      <c r="F79" s="42"/>
      <c r="G79" s="42"/>
      <c r="H79" s="42"/>
      <c r="I79" s="149"/>
      <c r="J79" s="42"/>
      <c r="K79" s="42"/>
      <c r="L79" s="15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Č4 - nástupiště Prosetice</v>
      </c>
      <c r="F80" s="42"/>
      <c r="G80" s="42"/>
      <c r="H80" s="42"/>
      <c r="I80" s="149"/>
      <c r="J80" s="42"/>
      <c r="K80" s="42"/>
      <c r="L80" s="15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9"/>
      <c r="J81" s="42"/>
      <c r="K81" s="42"/>
      <c r="L81" s="15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TK Řetenice - Úpořiny</v>
      </c>
      <c r="G82" s="42"/>
      <c r="H82" s="42"/>
      <c r="I82" s="152" t="s">
        <v>24</v>
      </c>
      <c r="J82" s="74" t="str">
        <f>IF(J14="","",J14)</f>
        <v>18. 2. 2019</v>
      </c>
      <c r="K82" s="42"/>
      <c r="L82" s="15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9"/>
      <c r="J83" s="42"/>
      <c r="K83" s="42"/>
      <c r="L83" s="15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SŽDC s.o. OŘ UNL, ST Most</v>
      </c>
      <c r="G84" s="42"/>
      <c r="H84" s="42"/>
      <c r="I84" s="152" t="s">
        <v>38</v>
      </c>
      <c r="J84" s="38" t="str">
        <f>E23</f>
        <v xml:space="preserve"> </v>
      </c>
      <c r="K84" s="42"/>
      <c r="L84" s="15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2" t="s">
        <v>41</v>
      </c>
      <c r="J85" s="38" t="str">
        <f>E26</f>
        <v>Ing. Střítezský Petr</v>
      </c>
      <c r="K85" s="42"/>
      <c r="L85" s="15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49"/>
      <c r="J86" s="42"/>
      <c r="K86" s="42"/>
      <c r="L86" s="15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1"/>
      <c r="B87" s="202"/>
      <c r="C87" s="203" t="s">
        <v>143</v>
      </c>
      <c r="D87" s="204" t="s">
        <v>64</v>
      </c>
      <c r="E87" s="204" t="s">
        <v>60</v>
      </c>
      <c r="F87" s="204" t="s">
        <v>61</v>
      </c>
      <c r="G87" s="204" t="s">
        <v>144</v>
      </c>
      <c r="H87" s="204" t="s">
        <v>145</v>
      </c>
      <c r="I87" s="205" t="s">
        <v>146</v>
      </c>
      <c r="J87" s="204" t="s">
        <v>137</v>
      </c>
      <c r="K87" s="206" t="s">
        <v>147</v>
      </c>
      <c r="L87" s="207"/>
      <c r="M87" s="94" t="s">
        <v>35</v>
      </c>
      <c r="N87" s="95" t="s">
        <v>49</v>
      </c>
      <c r="O87" s="95" t="s">
        <v>148</v>
      </c>
      <c r="P87" s="95" t="s">
        <v>149</v>
      </c>
      <c r="Q87" s="95" t="s">
        <v>150</v>
      </c>
      <c r="R87" s="95" t="s">
        <v>151</v>
      </c>
      <c r="S87" s="95" t="s">
        <v>152</v>
      </c>
      <c r="T87" s="96" t="s">
        <v>153</v>
      </c>
      <c r="U87" s="201"/>
      <c r="V87" s="201"/>
      <c r="W87" s="201"/>
      <c r="X87" s="201"/>
      <c r="Y87" s="201"/>
      <c r="Z87" s="201"/>
      <c r="AA87" s="201"/>
      <c r="AB87" s="201"/>
      <c r="AC87" s="201"/>
      <c r="AD87" s="201"/>
      <c r="AE87" s="201"/>
    </row>
    <row r="88" s="2" customFormat="1" ht="22.8" customHeight="1">
      <c r="A88" s="40"/>
      <c r="B88" s="41"/>
      <c r="C88" s="101" t="s">
        <v>154</v>
      </c>
      <c r="D88" s="42"/>
      <c r="E88" s="42"/>
      <c r="F88" s="42"/>
      <c r="G88" s="42"/>
      <c r="H88" s="42"/>
      <c r="I88" s="149"/>
      <c r="J88" s="208">
        <f>BK88</f>
        <v>0</v>
      </c>
      <c r="K88" s="42"/>
      <c r="L88" s="46"/>
      <c r="M88" s="97"/>
      <c r="N88" s="209"/>
      <c r="O88" s="98"/>
      <c r="P88" s="210">
        <f>P89+P149</f>
        <v>0</v>
      </c>
      <c r="Q88" s="98"/>
      <c r="R88" s="210">
        <f>R89+R149</f>
        <v>66.86842</v>
      </c>
      <c r="S88" s="98"/>
      <c r="T88" s="211">
        <f>T89+T149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78</v>
      </c>
      <c r="AU88" s="18" t="s">
        <v>138</v>
      </c>
      <c r="BK88" s="212">
        <f>BK89+BK149</f>
        <v>0</v>
      </c>
    </row>
    <row r="89" s="12" customFormat="1" ht="25.92" customHeight="1">
      <c r="A89" s="12"/>
      <c r="B89" s="213"/>
      <c r="C89" s="214"/>
      <c r="D89" s="215" t="s">
        <v>78</v>
      </c>
      <c r="E89" s="216" t="s">
        <v>155</v>
      </c>
      <c r="F89" s="216" t="s">
        <v>156</v>
      </c>
      <c r="G89" s="214"/>
      <c r="H89" s="214"/>
      <c r="I89" s="217"/>
      <c r="J89" s="218">
        <f>BK89</f>
        <v>0</v>
      </c>
      <c r="K89" s="214"/>
      <c r="L89" s="219"/>
      <c r="M89" s="220"/>
      <c r="N89" s="221"/>
      <c r="O89" s="221"/>
      <c r="P89" s="222">
        <f>P90</f>
        <v>0</v>
      </c>
      <c r="Q89" s="221"/>
      <c r="R89" s="222">
        <f>R90</f>
        <v>66.86842</v>
      </c>
      <c r="S89" s="221"/>
      <c r="T89" s="22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4" t="s">
        <v>86</v>
      </c>
      <c r="AT89" s="225" t="s">
        <v>78</v>
      </c>
      <c r="AU89" s="225" t="s">
        <v>79</v>
      </c>
      <c r="AY89" s="224" t="s">
        <v>157</v>
      </c>
      <c r="BK89" s="226">
        <f>BK90</f>
        <v>0</v>
      </c>
    </row>
    <row r="90" s="12" customFormat="1" ht="22.8" customHeight="1">
      <c r="A90" s="12"/>
      <c r="B90" s="213"/>
      <c r="C90" s="214"/>
      <c r="D90" s="215" t="s">
        <v>78</v>
      </c>
      <c r="E90" s="227" t="s">
        <v>158</v>
      </c>
      <c r="F90" s="227" t="s">
        <v>159</v>
      </c>
      <c r="G90" s="214"/>
      <c r="H90" s="214"/>
      <c r="I90" s="217"/>
      <c r="J90" s="228">
        <f>BK90</f>
        <v>0</v>
      </c>
      <c r="K90" s="214"/>
      <c r="L90" s="219"/>
      <c r="M90" s="220"/>
      <c r="N90" s="221"/>
      <c r="O90" s="221"/>
      <c r="P90" s="222">
        <f>SUM(P91:P148)</f>
        <v>0</v>
      </c>
      <c r="Q90" s="221"/>
      <c r="R90" s="222">
        <f>SUM(R91:R148)</f>
        <v>66.86842</v>
      </c>
      <c r="S90" s="221"/>
      <c r="T90" s="223">
        <f>SUM(T91:T148)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4" t="s">
        <v>86</v>
      </c>
      <c r="AT90" s="225" t="s">
        <v>78</v>
      </c>
      <c r="AU90" s="225" t="s">
        <v>86</v>
      </c>
      <c r="AY90" s="224" t="s">
        <v>157</v>
      </c>
      <c r="BK90" s="226">
        <f>SUM(BK91:BK148)</f>
        <v>0</v>
      </c>
    </row>
    <row r="91" s="2" customFormat="1" ht="36" customHeight="1">
      <c r="A91" s="40"/>
      <c r="B91" s="41"/>
      <c r="C91" s="229" t="s">
        <v>86</v>
      </c>
      <c r="D91" s="229" t="s">
        <v>160</v>
      </c>
      <c r="E91" s="230" t="s">
        <v>438</v>
      </c>
      <c r="F91" s="231" t="s">
        <v>439</v>
      </c>
      <c r="G91" s="232" t="s">
        <v>189</v>
      </c>
      <c r="H91" s="233">
        <v>2</v>
      </c>
      <c r="I91" s="234"/>
      <c r="J91" s="235">
        <f>ROUND(I91*H91,2)</f>
        <v>0</v>
      </c>
      <c r="K91" s="231" t="s">
        <v>164</v>
      </c>
      <c r="L91" s="46"/>
      <c r="M91" s="236" t="s">
        <v>35</v>
      </c>
      <c r="N91" s="237" t="s">
        <v>52</v>
      </c>
      <c r="O91" s="86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165</v>
      </c>
      <c r="AT91" s="240" t="s">
        <v>160</v>
      </c>
      <c r="AU91" s="240" t="s">
        <v>88</v>
      </c>
      <c r="AY91" s="18" t="s">
        <v>157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165</v>
      </c>
      <c r="BK91" s="241">
        <f>ROUND(I91*H91,2)</f>
        <v>0</v>
      </c>
      <c r="BL91" s="18" t="s">
        <v>165</v>
      </c>
      <c r="BM91" s="240" t="s">
        <v>440</v>
      </c>
    </row>
    <row r="92" s="2" customFormat="1">
      <c r="A92" s="40"/>
      <c r="B92" s="41"/>
      <c r="C92" s="42"/>
      <c r="D92" s="242" t="s">
        <v>167</v>
      </c>
      <c r="E92" s="42"/>
      <c r="F92" s="243" t="s">
        <v>441</v>
      </c>
      <c r="G92" s="42"/>
      <c r="H92" s="42"/>
      <c r="I92" s="149"/>
      <c r="J92" s="42"/>
      <c r="K92" s="42"/>
      <c r="L92" s="46"/>
      <c r="M92" s="244"/>
      <c r="N92" s="24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167</v>
      </c>
      <c r="AU92" s="18" t="s">
        <v>88</v>
      </c>
    </row>
    <row r="93" s="2" customFormat="1" ht="24" customHeight="1">
      <c r="A93" s="40"/>
      <c r="B93" s="41"/>
      <c r="C93" s="229" t="s">
        <v>88</v>
      </c>
      <c r="D93" s="229" t="s">
        <v>160</v>
      </c>
      <c r="E93" s="230" t="s">
        <v>442</v>
      </c>
      <c r="F93" s="231" t="s">
        <v>443</v>
      </c>
      <c r="G93" s="232" t="s">
        <v>313</v>
      </c>
      <c r="H93" s="233">
        <v>50</v>
      </c>
      <c r="I93" s="234"/>
      <c r="J93" s="235">
        <f>ROUND(I93*H93,2)</f>
        <v>0</v>
      </c>
      <c r="K93" s="231" t="s">
        <v>164</v>
      </c>
      <c r="L93" s="46"/>
      <c r="M93" s="236" t="s">
        <v>35</v>
      </c>
      <c r="N93" s="237" t="s">
        <v>52</v>
      </c>
      <c r="O93" s="86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9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0" t="s">
        <v>165</v>
      </c>
      <c r="AT93" s="240" t="s">
        <v>160</v>
      </c>
      <c r="AU93" s="240" t="s">
        <v>88</v>
      </c>
      <c r="AY93" s="18" t="s">
        <v>157</v>
      </c>
      <c r="BE93" s="241">
        <f>IF(N93="základní",J93,0)</f>
        <v>0</v>
      </c>
      <c r="BF93" s="241">
        <f>IF(N93="snížená",J93,0)</f>
        <v>0</v>
      </c>
      <c r="BG93" s="241">
        <f>IF(N93="zákl. přenesená",J93,0)</f>
        <v>0</v>
      </c>
      <c r="BH93" s="241">
        <f>IF(N93="sníž. přenesená",J93,0)</f>
        <v>0</v>
      </c>
      <c r="BI93" s="241">
        <f>IF(N93="nulová",J93,0)</f>
        <v>0</v>
      </c>
      <c r="BJ93" s="18" t="s">
        <v>165</v>
      </c>
      <c r="BK93" s="241">
        <f>ROUND(I93*H93,2)</f>
        <v>0</v>
      </c>
      <c r="BL93" s="18" t="s">
        <v>165</v>
      </c>
      <c r="BM93" s="240" t="s">
        <v>444</v>
      </c>
    </row>
    <row r="94" s="2" customFormat="1">
      <c r="A94" s="40"/>
      <c r="B94" s="41"/>
      <c r="C94" s="42"/>
      <c r="D94" s="242" t="s">
        <v>167</v>
      </c>
      <c r="E94" s="42"/>
      <c r="F94" s="243" t="s">
        <v>445</v>
      </c>
      <c r="G94" s="42"/>
      <c r="H94" s="42"/>
      <c r="I94" s="149"/>
      <c r="J94" s="42"/>
      <c r="K94" s="42"/>
      <c r="L94" s="46"/>
      <c r="M94" s="244"/>
      <c r="N94" s="24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167</v>
      </c>
      <c r="AU94" s="18" t="s">
        <v>88</v>
      </c>
    </row>
    <row r="95" s="14" customFormat="1">
      <c r="A95" s="14"/>
      <c r="B95" s="256"/>
      <c r="C95" s="257"/>
      <c r="D95" s="242" t="s">
        <v>169</v>
      </c>
      <c r="E95" s="258" t="s">
        <v>35</v>
      </c>
      <c r="F95" s="259" t="s">
        <v>446</v>
      </c>
      <c r="G95" s="257"/>
      <c r="H95" s="260">
        <v>35</v>
      </c>
      <c r="I95" s="261"/>
      <c r="J95" s="257"/>
      <c r="K95" s="257"/>
      <c r="L95" s="262"/>
      <c r="M95" s="263"/>
      <c r="N95" s="264"/>
      <c r="O95" s="264"/>
      <c r="P95" s="264"/>
      <c r="Q95" s="264"/>
      <c r="R95" s="264"/>
      <c r="S95" s="264"/>
      <c r="T95" s="26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66" t="s">
        <v>169</v>
      </c>
      <c r="AU95" s="266" t="s">
        <v>88</v>
      </c>
      <c r="AV95" s="14" t="s">
        <v>88</v>
      </c>
      <c r="AW95" s="14" t="s">
        <v>40</v>
      </c>
      <c r="AX95" s="14" t="s">
        <v>79</v>
      </c>
      <c r="AY95" s="266" t="s">
        <v>157</v>
      </c>
    </row>
    <row r="96" s="14" customFormat="1">
      <c r="A96" s="14"/>
      <c r="B96" s="256"/>
      <c r="C96" s="257"/>
      <c r="D96" s="242" t="s">
        <v>169</v>
      </c>
      <c r="E96" s="258" t="s">
        <v>35</v>
      </c>
      <c r="F96" s="259" t="s">
        <v>626</v>
      </c>
      <c r="G96" s="257"/>
      <c r="H96" s="260">
        <v>9</v>
      </c>
      <c r="I96" s="261"/>
      <c r="J96" s="257"/>
      <c r="K96" s="257"/>
      <c r="L96" s="262"/>
      <c r="M96" s="263"/>
      <c r="N96" s="264"/>
      <c r="O96" s="264"/>
      <c r="P96" s="264"/>
      <c r="Q96" s="264"/>
      <c r="R96" s="264"/>
      <c r="S96" s="264"/>
      <c r="T96" s="26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6" t="s">
        <v>169</v>
      </c>
      <c r="AU96" s="266" t="s">
        <v>88</v>
      </c>
      <c r="AV96" s="14" t="s">
        <v>88</v>
      </c>
      <c r="AW96" s="14" t="s">
        <v>40</v>
      </c>
      <c r="AX96" s="14" t="s">
        <v>79</v>
      </c>
      <c r="AY96" s="266" t="s">
        <v>157</v>
      </c>
    </row>
    <row r="97" s="14" customFormat="1">
      <c r="A97" s="14"/>
      <c r="B97" s="256"/>
      <c r="C97" s="257"/>
      <c r="D97" s="242" t="s">
        <v>169</v>
      </c>
      <c r="E97" s="258" t="s">
        <v>35</v>
      </c>
      <c r="F97" s="259" t="s">
        <v>627</v>
      </c>
      <c r="G97" s="257"/>
      <c r="H97" s="260">
        <v>6</v>
      </c>
      <c r="I97" s="261"/>
      <c r="J97" s="257"/>
      <c r="K97" s="257"/>
      <c r="L97" s="262"/>
      <c r="M97" s="263"/>
      <c r="N97" s="264"/>
      <c r="O97" s="264"/>
      <c r="P97" s="264"/>
      <c r="Q97" s="264"/>
      <c r="R97" s="264"/>
      <c r="S97" s="264"/>
      <c r="T97" s="26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66" t="s">
        <v>169</v>
      </c>
      <c r="AU97" s="266" t="s">
        <v>88</v>
      </c>
      <c r="AV97" s="14" t="s">
        <v>88</v>
      </c>
      <c r="AW97" s="14" t="s">
        <v>40</v>
      </c>
      <c r="AX97" s="14" t="s">
        <v>79</v>
      </c>
      <c r="AY97" s="266" t="s">
        <v>157</v>
      </c>
    </row>
    <row r="98" s="15" customFormat="1">
      <c r="A98" s="15"/>
      <c r="B98" s="267"/>
      <c r="C98" s="268"/>
      <c r="D98" s="242" t="s">
        <v>169</v>
      </c>
      <c r="E98" s="269" t="s">
        <v>35</v>
      </c>
      <c r="F98" s="270" t="s">
        <v>180</v>
      </c>
      <c r="G98" s="268"/>
      <c r="H98" s="271">
        <v>50</v>
      </c>
      <c r="I98" s="272"/>
      <c r="J98" s="268"/>
      <c r="K98" s="268"/>
      <c r="L98" s="273"/>
      <c r="M98" s="274"/>
      <c r="N98" s="275"/>
      <c r="O98" s="275"/>
      <c r="P98" s="275"/>
      <c r="Q98" s="275"/>
      <c r="R98" s="275"/>
      <c r="S98" s="275"/>
      <c r="T98" s="27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77" t="s">
        <v>169</v>
      </c>
      <c r="AU98" s="277" t="s">
        <v>88</v>
      </c>
      <c r="AV98" s="15" t="s">
        <v>165</v>
      </c>
      <c r="AW98" s="15" t="s">
        <v>40</v>
      </c>
      <c r="AX98" s="15" t="s">
        <v>86</v>
      </c>
      <c r="AY98" s="277" t="s">
        <v>157</v>
      </c>
    </row>
    <row r="99" s="2" customFormat="1" ht="24" customHeight="1">
      <c r="A99" s="40"/>
      <c r="B99" s="41"/>
      <c r="C99" s="229" t="s">
        <v>117</v>
      </c>
      <c r="D99" s="229" t="s">
        <v>160</v>
      </c>
      <c r="E99" s="230" t="s">
        <v>447</v>
      </c>
      <c r="F99" s="231" t="s">
        <v>448</v>
      </c>
      <c r="G99" s="232" t="s">
        <v>208</v>
      </c>
      <c r="H99" s="233">
        <v>63.399999999999999</v>
      </c>
      <c r="I99" s="234"/>
      <c r="J99" s="235">
        <f>ROUND(I99*H99,2)</f>
        <v>0</v>
      </c>
      <c r="K99" s="231" t="s">
        <v>164</v>
      </c>
      <c r="L99" s="46"/>
      <c r="M99" s="236" t="s">
        <v>35</v>
      </c>
      <c r="N99" s="237" t="s">
        <v>52</v>
      </c>
      <c r="O99" s="86"/>
      <c r="P99" s="238">
        <f>O99*H99</f>
        <v>0</v>
      </c>
      <c r="Q99" s="238">
        <v>0</v>
      </c>
      <c r="R99" s="238">
        <f>Q99*H99</f>
        <v>0</v>
      </c>
      <c r="S99" s="238">
        <v>0</v>
      </c>
      <c r="T99" s="239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40" t="s">
        <v>165</v>
      </c>
      <c r="AT99" s="240" t="s">
        <v>160</v>
      </c>
      <c r="AU99" s="240" t="s">
        <v>88</v>
      </c>
      <c r="AY99" s="18" t="s">
        <v>157</v>
      </c>
      <c r="BE99" s="241">
        <f>IF(N99="základní",J99,0)</f>
        <v>0</v>
      </c>
      <c r="BF99" s="241">
        <f>IF(N99="snížená",J99,0)</f>
        <v>0</v>
      </c>
      <c r="BG99" s="241">
        <f>IF(N99="zákl. přenesená",J99,0)</f>
        <v>0</v>
      </c>
      <c r="BH99" s="241">
        <f>IF(N99="sníž. přenesená",J99,0)</f>
        <v>0</v>
      </c>
      <c r="BI99" s="241">
        <f>IF(N99="nulová",J99,0)</f>
        <v>0</v>
      </c>
      <c r="BJ99" s="18" t="s">
        <v>165</v>
      </c>
      <c r="BK99" s="241">
        <f>ROUND(I99*H99,2)</f>
        <v>0</v>
      </c>
      <c r="BL99" s="18" t="s">
        <v>165</v>
      </c>
      <c r="BM99" s="240" t="s">
        <v>449</v>
      </c>
    </row>
    <row r="100" s="2" customFormat="1">
      <c r="A100" s="40"/>
      <c r="B100" s="41"/>
      <c r="C100" s="42"/>
      <c r="D100" s="242" t="s">
        <v>167</v>
      </c>
      <c r="E100" s="42"/>
      <c r="F100" s="243" t="s">
        <v>445</v>
      </c>
      <c r="G100" s="42"/>
      <c r="H100" s="42"/>
      <c r="I100" s="149"/>
      <c r="J100" s="42"/>
      <c r="K100" s="42"/>
      <c r="L100" s="46"/>
      <c r="M100" s="244"/>
      <c r="N100" s="24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167</v>
      </c>
      <c r="AU100" s="18" t="s">
        <v>88</v>
      </c>
    </row>
    <row r="101" s="14" customFormat="1">
      <c r="A101" s="14"/>
      <c r="B101" s="256"/>
      <c r="C101" s="257"/>
      <c r="D101" s="242" t="s">
        <v>169</v>
      </c>
      <c r="E101" s="258" t="s">
        <v>35</v>
      </c>
      <c r="F101" s="259" t="s">
        <v>628</v>
      </c>
      <c r="G101" s="257"/>
      <c r="H101" s="260">
        <v>10</v>
      </c>
      <c r="I101" s="261"/>
      <c r="J101" s="257"/>
      <c r="K101" s="257"/>
      <c r="L101" s="262"/>
      <c r="M101" s="263"/>
      <c r="N101" s="264"/>
      <c r="O101" s="264"/>
      <c r="P101" s="264"/>
      <c r="Q101" s="264"/>
      <c r="R101" s="264"/>
      <c r="S101" s="264"/>
      <c r="T101" s="26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6" t="s">
        <v>169</v>
      </c>
      <c r="AU101" s="266" t="s">
        <v>88</v>
      </c>
      <c r="AV101" s="14" t="s">
        <v>88</v>
      </c>
      <c r="AW101" s="14" t="s">
        <v>40</v>
      </c>
      <c r="AX101" s="14" t="s">
        <v>79</v>
      </c>
      <c r="AY101" s="266" t="s">
        <v>157</v>
      </c>
    </row>
    <row r="102" s="14" customFormat="1">
      <c r="A102" s="14"/>
      <c r="B102" s="256"/>
      <c r="C102" s="257"/>
      <c r="D102" s="242" t="s">
        <v>169</v>
      </c>
      <c r="E102" s="258" t="s">
        <v>35</v>
      </c>
      <c r="F102" s="259" t="s">
        <v>629</v>
      </c>
      <c r="G102" s="257"/>
      <c r="H102" s="260">
        <v>53.399999999999999</v>
      </c>
      <c r="I102" s="261"/>
      <c r="J102" s="257"/>
      <c r="K102" s="257"/>
      <c r="L102" s="262"/>
      <c r="M102" s="263"/>
      <c r="N102" s="264"/>
      <c r="O102" s="264"/>
      <c r="P102" s="264"/>
      <c r="Q102" s="264"/>
      <c r="R102" s="264"/>
      <c r="S102" s="264"/>
      <c r="T102" s="26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66" t="s">
        <v>169</v>
      </c>
      <c r="AU102" s="266" t="s">
        <v>88</v>
      </c>
      <c r="AV102" s="14" t="s">
        <v>88</v>
      </c>
      <c r="AW102" s="14" t="s">
        <v>40</v>
      </c>
      <c r="AX102" s="14" t="s">
        <v>79</v>
      </c>
      <c r="AY102" s="266" t="s">
        <v>157</v>
      </c>
    </row>
    <row r="103" s="15" customFormat="1">
      <c r="A103" s="15"/>
      <c r="B103" s="267"/>
      <c r="C103" s="268"/>
      <c r="D103" s="242" t="s">
        <v>169</v>
      </c>
      <c r="E103" s="269" t="s">
        <v>35</v>
      </c>
      <c r="F103" s="270" t="s">
        <v>180</v>
      </c>
      <c r="G103" s="268"/>
      <c r="H103" s="271">
        <v>63.399999999999999</v>
      </c>
      <c r="I103" s="272"/>
      <c r="J103" s="268"/>
      <c r="K103" s="268"/>
      <c r="L103" s="273"/>
      <c r="M103" s="274"/>
      <c r="N103" s="275"/>
      <c r="O103" s="275"/>
      <c r="P103" s="275"/>
      <c r="Q103" s="275"/>
      <c r="R103" s="275"/>
      <c r="S103" s="275"/>
      <c r="T103" s="27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77" t="s">
        <v>169</v>
      </c>
      <c r="AU103" s="277" t="s">
        <v>88</v>
      </c>
      <c r="AV103" s="15" t="s">
        <v>165</v>
      </c>
      <c r="AW103" s="15" t="s">
        <v>40</v>
      </c>
      <c r="AX103" s="15" t="s">
        <v>86</v>
      </c>
      <c r="AY103" s="277" t="s">
        <v>157</v>
      </c>
    </row>
    <row r="104" s="2" customFormat="1" ht="36" customHeight="1">
      <c r="A104" s="40"/>
      <c r="B104" s="41"/>
      <c r="C104" s="229" t="s">
        <v>165</v>
      </c>
      <c r="D104" s="229" t="s">
        <v>160</v>
      </c>
      <c r="E104" s="230" t="s">
        <v>452</v>
      </c>
      <c r="F104" s="231" t="s">
        <v>453</v>
      </c>
      <c r="G104" s="232" t="s">
        <v>208</v>
      </c>
      <c r="H104" s="233">
        <v>50</v>
      </c>
      <c r="I104" s="234"/>
      <c r="J104" s="235">
        <f>ROUND(I104*H104,2)</f>
        <v>0</v>
      </c>
      <c r="K104" s="231" t="s">
        <v>164</v>
      </c>
      <c r="L104" s="46"/>
      <c r="M104" s="236" t="s">
        <v>35</v>
      </c>
      <c r="N104" s="237" t="s">
        <v>52</v>
      </c>
      <c r="O104" s="86"/>
      <c r="P104" s="238">
        <f>O104*H104</f>
        <v>0</v>
      </c>
      <c r="Q104" s="238">
        <v>0</v>
      </c>
      <c r="R104" s="238">
        <f>Q104*H104</f>
        <v>0</v>
      </c>
      <c r="S104" s="238">
        <v>0</v>
      </c>
      <c r="T104" s="23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0" t="s">
        <v>165</v>
      </c>
      <c r="AT104" s="240" t="s">
        <v>160</v>
      </c>
      <c r="AU104" s="240" t="s">
        <v>88</v>
      </c>
      <c r="AY104" s="18" t="s">
        <v>157</v>
      </c>
      <c r="BE104" s="241">
        <f>IF(N104="základní",J104,0)</f>
        <v>0</v>
      </c>
      <c r="BF104" s="241">
        <f>IF(N104="snížená",J104,0)</f>
        <v>0</v>
      </c>
      <c r="BG104" s="241">
        <f>IF(N104="zákl. přenesená",J104,0)</f>
        <v>0</v>
      </c>
      <c r="BH104" s="241">
        <f>IF(N104="sníž. přenesená",J104,0)</f>
        <v>0</v>
      </c>
      <c r="BI104" s="241">
        <f>IF(N104="nulová",J104,0)</f>
        <v>0</v>
      </c>
      <c r="BJ104" s="18" t="s">
        <v>165</v>
      </c>
      <c r="BK104" s="241">
        <f>ROUND(I104*H104,2)</f>
        <v>0</v>
      </c>
      <c r="BL104" s="18" t="s">
        <v>165</v>
      </c>
      <c r="BM104" s="240" t="s">
        <v>454</v>
      </c>
    </row>
    <row r="105" s="2" customFormat="1">
      <c r="A105" s="40"/>
      <c r="B105" s="41"/>
      <c r="C105" s="42"/>
      <c r="D105" s="242" t="s">
        <v>167</v>
      </c>
      <c r="E105" s="42"/>
      <c r="F105" s="243" t="s">
        <v>455</v>
      </c>
      <c r="G105" s="42"/>
      <c r="H105" s="42"/>
      <c r="I105" s="149"/>
      <c r="J105" s="42"/>
      <c r="K105" s="42"/>
      <c r="L105" s="46"/>
      <c r="M105" s="244"/>
      <c r="N105" s="24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8" t="s">
        <v>167</v>
      </c>
      <c r="AU105" s="18" t="s">
        <v>88</v>
      </c>
    </row>
    <row r="106" s="2" customFormat="1" ht="36" customHeight="1">
      <c r="A106" s="40"/>
      <c r="B106" s="41"/>
      <c r="C106" s="229" t="s">
        <v>158</v>
      </c>
      <c r="D106" s="229" t="s">
        <v>160</v>
      </c>
      <c r="E106" s="230" t="s">
        <v>456</v>
      </c>
      <c r="F106" s="231" t="s">
        <v>457</v>
      </c>
      <c r="G106" s="232" t="s">
        <v>208</v>
      </c>
      <c r="H106" s="233">
        <v>53</v>
      </c>
      <c r="I106" s="234"/>
      <c r="J106" s="235">
        <f>ROUND(I106*H106,2)</f>
        <v>0</v>
      </c>
      <c r="K106" s="231" t="s">
        <v>164</v>
      </c>
      <c r="L106" s="46"/>
      <c r="M106" s="236" t="s">
        <v>35</v>
      </c>
      <c r="N106" s="237" t="s">
        <v>52</v>
      </c>
      <c r="O106" s="86"/>
      <c r="P106" s="238">
        <f>O106*H106</f>
        <v>0</v>
      </c>
      <c r="Q106" s="238">
        <v>0</v>
      </c>
      <c r="R106" s="238">
        <f>Q106*H106</f>
        <v>0</v>
      </c>
      <c r="S106" s="238">
        <v>0</v>
      </c>
      <c r="T106" s="239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0" t="s">
        <v>165</v>
      </c>
      <c r="AT106" s="240" t="s">
        <v>160</v>
      </c>
      <c r="AU106" s="240" t="s">
        <v>88</v>
      </c>
      <c r="AY106" s="18" t="s">
        <v>157</v>
      </c>
      <c r="BE106" s="241">
        <f>IF(N106="základní",J106,0)</f>
        <v>0</v>
      </c>
      <c r="BF106" s="241">
        <f>IF(N106="snížená",J106,0)</f>
        <v>0</v>
      </c>
      <c r="BG106" s="241">
        <f>IF(N106="zákl. přenesená",J106,0)</f>
        <v>0</v>
      </c>
      <c r="BH106" s="241">
        <f>IF(N106="sníž. přenesená",J106,0)</f>
        <v>0</v>
      </c>
      <c r="BI106" s="241">
        <f>IF(N106="nulová",J106,0)</f>
        <v>0</v>
      </c>
      <c r="BJ106" s="18" t="s">
        <v>165</v>
      </c>
      <c r="BK106" s="241">
        <f>ROUND(I106*H106,2)</f>
        <v>0</v>
      </c>
      <c r="BL106" s="18" t="s">
        <v>165</v>
      </c>
      <c r="BM106" s="240" t="s">
        <v>458</v>
      </c>
    </row>
    <row r="107" s="2" customFormat="1">
      <c r="A107" s="40"/>
      <c r="B107" s="41"/>
      <c r="C107" s="42"/>
      <c r="D107" s="242" t="s">
        <v>167</v>
      </c>
      <c r="E107" s="42"/>
      <c r="F107" s="243" t="s">
        <v>459</v>
      </c>
      <c r="G107" s="42"/>
      <c r="H107" s="42"/>
      <c r="I107" s="149"/>
      <c r="J107" s="42"/>
      <c r="K107" s="42"/>
      <c r="L107" s="46"/>
      <c r="M107" s="244"/>
      <c r="N107" s="24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8" t="s">
        <v>167</v>
      </c>
      <c r="AU107" s="18" t="s">
        <v>88</v>
      </c>
    </row>
    <row r="108" s="2" customFormat="1" ht="36" customHeight="1">
      <c r="A108" s="40"/>
      <c r="B108" s="41"/>
      <c r="C108" s="229" t="s">
        <v>219</v>
      </c>
      <c r="D108" s="229" t="s">
        <v>160</v>
      </c>
      <c r="E108" s="230" t="s">
        <v>460</v>
      </c>
      <c r="F108" s="231" t="s">
        <v>461</v>
      </c>
      <c r="G108" s="232" t="s">
        <v>208</v>
      </c>
      <c r="H108" s="233">
        <v>50</v>
      </c>
      <c r="I108" s="234"/>
      <c r="J108" s="235">
        <f>ROUND(I108*H108,2)</f>
        <v>0</v>
      </c>
      <c r="K108" s="231" t="s">
        <v>164</v>
      </c>
      <c r="L108" s="46"/>
      <c r="M108" s="236" t="s">
        <v>35</v>
      </c>
      <c r="N108" s="237" t="s">
        <v>52</v>
      </c>
      <c r="O108" s="86"/>
      <c r="P108" s="238">
        <f>O108*H108</f>
        <v>0</v>
      </c>
      <c r="Q108" s="238">
        <v>0</v>
      </c>
      <c r="R108" s="238">
        <f>Q108*H108</f>
        <v>0</v>
      </c>
      <c r="S108" s="238">
        <v>0</v>
      </c>
      <c r="T108" s="239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40" t="s">
        <v>165</v>
      </c>
      <c r="AT108" s="240" t="s">
        <v>160</v>
      </c>
      <c r="AU108" s="240" t="s">
        <v>88</v>
      </c>
      <c r="AY108" s="18" t="s">
        <v>157</v>
      </c>
      <c r="BE108" s="241">
        <f>IF(N108="základní",J108,0)</f>
        <v>0</v>
      </c>
      <c r="BF108" s="241">
        <f>IF(N108="snížená",J108,0)</f>
        <v>0</v>
      </c>
      <c r="BG108" s="241">
        <f>IF(N108="zákl. přenesená",J108,0)</f>
        <v>0</v>
      </c>
      <c r="BH108" s="241">
        <f>IF(N108="sníž. přenesená",J108,0)</f>
        <v>0</v>
      </c>
      <c r="BI108" s="241">
        <f>IF(N108="nulová",J108,0)</f>
        <v>0</v>
      </c>
      <c r="BJ108" s="18" t="s">
        <v>165</v>
      </c>
      <c r="BK108" s="241">
        <f>ROUND(I108*H108,2)</f>
        <v>0</v>
      </c>
      <c r="BL108" s="18" t="s">
        <v>165</v>
      </c>
      <c r="BM108" s="240" t="s">
        <v>462</v>
      </c>
    </row>
    <row r="109" s="2" customFormat="1">
      <c r="A109" s="40"/>
      <c r="B109" s="41"/>
      <c r="C109" s="42"/>
      <c r="D109" s="242" t="s">
        <v>167</v>
      </c>
      <c r="E109" s="42"/>
      <c r="F109" s="243" t="s">
        <v>463</v>
      </c>
      <c r="G109" s="42"/>
      <c r="H109" s="42"/>
      <c r="I109" s="149"/>
      <c r="J109" s="42"/>
      <c r="K109" s="42"/>
      <c r="L109" s="46"/>
      <c r="M109" s="244"/>
      <c r="N109" s="24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167</v>
      </c>
      <c r="AU109" s="18" t="s">
        <v>88</v>
      </c>
    </row>
    <row r="110" s="13" customFormat="1">
      <c r="A110" s="13"/>
      <c r="B110" s="246"/>
      <c r="C110" s="247"/>
      <c r="D110" s="242" t="s">
        <v>169</v>
      </c>
      <c r="E110" s="248" t="s">
        <v>35</v>
      </c>
      <c r="F110" s="249" t="s">
        <v>464</v>
      </c>
      <c r="G110" s="247"/>
      <c r="H110" s="248" t="s">
        <v>35</v>
      </c>
      <c r="I110" s="250"/>
      <c r="J110" s="247"/>
      <c r="K110" s="247"/>
      <c r="L110" s="251"/>
      <c r="M110" s="252"/>
      <c r="N110" s="253"/>
      <c r="O110" s="253"/>
      <c r="P110" s="253"/>
      <c r="Q110" s="253"/>
      <c r="R110" s="253"/>
      <c r="S110" s="253"/>
      <c r="T110" s="25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55" t="s">
        <v>169</v>
      </c>
      <c r="AU110" s="255" t="s">
        <v>88</v>
      </c>
      <c r="AV110" s="13" t="s">
        <v>86</v>
      </c>
      <c r="AW110" s="13" t="s">
        <v>40</v>
      </c>
      <c r="AX110" s="13" t="s">
        <v>79</v>
      </c>
      <c r="AY110" s="255" t="s">
        <v>157</v>
      </c>
    </row>
    <row r="111" s="13" customFormat="1">
      <c r="A111" s="13"/>
      <c r="B111" s="246"/>
      <c r="C111" s="247"/>
      <c r="D111" s="242" t="s">
        <v>169</v>
      </c>
      <c r="E111" s="248" t="s">
        <v>35</v>
      </c>
      <c r="F111" s="249" t="s">
        <v>465</v>
      </c>
      <c r="G111" s="247"/>
      <c r="H111" s="248" t="s">
        <v>35</v>
      </c>
      <c r="I111" s="250"/>
      <c r="J111" s="247"/>
      <c r="K111" s="247"/>
      <c r="L111" s="251"/>
      <c r="M111" s="252"/>
      <c r="N111" s="253"/>
      <c r="O111" s="253"/>
      <c r="P111" s="253"/>
      <c r="Q111" s="253"/>
      <c r="R111" s="253"/>
      <c r="S111" s="253"/>
      <c r="T111" s="25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5" t="s">
        <v>169</v>
      </c>
      <c r="AU111" s="255" t="s">
        <v>88</v>
      </c>
      <c r="AV111" s="13" t="s">
        <v>86</v>
      </c>
      <c r="AW111" s="13" t="s">
        <v>40</v>
      </c>
      <c r="AX111" s="13" t="s">
        <v>79</v>
      </c>
      <c r="AY111" s="255" t="s">
        <v>157</v>
      </c>
    </row>
    <row r="112" s="13" customFormat="1">
      <c r="A112" s="13"/>
      <c r="B112" s="246"/>
      <c r="C112" s="247"/>
      <c r="D112" s="242" t="s">
        <v>169</v>
      </c>
      <c r="E112" s="248" t="s">
        <v>35</v>
      </c>
      <c r="F112" s="249" t="s">
        <v>466</v>
      </c>
      <c r="G112" s="247"/>
      <c r="H112" s="248" t="s">
        <v>35</v>
      </c>
      <c r="I112" s="250"/>
      <c r="J112" s="247"/>
      <c r="K112" s="247"/>
      <c r="L112" s="251"/>
      <c r="M112" s="252"/>
      <c r="N112" s="253"/>
      <c r="O112" s="253"/>
      <c r="P112" s="253"/>
      <c r="Q112" s="253"/>
      <c r="R112" s="253"/>
      <c r="S112" s="253"/>
      <c r="T112" s="25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5" t="s">
        <v>169</v>
      </c>
      <c r="AU112" s="255" t="s">
        <v>88</v>
      </c>
      <c r="AV112" s="13" t="s">
        <v>86</v>
      </c>
      <c r="AW112" s="13" t="s">
        <v>40</v>
      </c>
      <c r="AX112" s="13" t="s">
        <v>79</v>
      </c>
      <c r="AY112" s="255" t="s">
        <v>157</v>
      </c>
    </row>
    <row r="113" s="14" customFormat="1">
      <c r="A113" s="14"/>
      <c r="B113" s="256"/>
      <c r="C113" s="257"/>
      <c r="D113" s="242" t="s">
        <v>169</v>
      </c>
      <c r="E113" s="258" t="s">
        <v>35</v>
      </c>
      <c r="F113" s="259" t="s">
        <v>467</v>
      </c>
      <c r="G113" s="257"/>
      <c r="H113" s="260">
        <v>50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6" t="s">
        <v>169</v>
      </c>
      <c r="AU113" s="266" t="s">
        <v>88</v>
      </c>
      <c r="AV113" s="14" t="s">
        <v>88</v>
      </c>
      <c r="AW113" s="14" t="s">
        <v>40</v>
      </c>
      <c r="AX113" s="14" t="s">
        <v>79</v>
      </c>
      <c r="AY113" s="266" t="s">
        <v>157</v>
      </c>
    </row>
    <row r="114" s="15" customFormat="1">
      <c r="A114" s="15"/>
      <c r="B114" s="267"/>
      <c r="C114" s="268"/>
      <c r="D114" s="242" t="s">
        <v>169</v>
      </c>
      <c r="E114" s="269" t="s">
        <v>35</v>
      </c>
      <c r="F114" s="270" t="s">
        <v>180</v>
      </c>
      <c r="G114" s="268"/>
      <c r="H114" s="271">
        <v>50</v>
      </c>
      <c r="I114" s="272"/>
      <c r="J114" s="268"/>
      <c r="K114" s="268"/>
      <c r="L114" s="273"/>
      <c r="M114" s="274"/>
      <c r="N114" s="275"/>
      <c r="O114" s="275"/>
      <c r="P114" s="275"/>
      <c r="Q114" s="275"/>
      <c r="R114" s="275"/>
      <c r="S114" s="275"/>
      <c r="T114" s="27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7" t="s">
        <v>169</v>
      </c>
      <c r="AU114" s="277" t="s">
        <v>88</v>
      </c>
      <c r="AV114" s="15" t="s">
        <v>165</v>
      </c>
      <c r="AW114" s="15" t="s">
        <v>40</v>
      </c>
      <c r="AX114" s="15" t="s">
        <v>86</v>
      </c>
      <c r="AY114" s="277" t="s">
        <v>157</v>
      </c>
    </row>
    <row r="115" s="2" customFormat="1" ht="24" customHeight="1">
      <c r="A115" s="40"/>
      <c r="B115" s="41"/>
      <c r="C115" s="278" t="s">
        <v>224</v>
      </c>
      <c r="D115" s="278" t="s">
        <v>367</v>
      </c>
      <c r="E115" s="279" t="s">
        <v>468</v>
      </c>
      <c r="F115" s="280" t="s">
        <v>469</v>
      </c>
      <c r="G115" s="281" t="s">
        <v>189</v>
      </c>
      <c r="H115" s="282">
        <v>2</v>
      </c>
      <c r="I115" s="283"/>
      <c r="J115" s="284">
        <f>ROUND(I115*H115,2)</f>
        <v>0</v>
      </c>
      <c r="K115" s="280" t="s">
        <v>164</v>
      </c>
      <c r="L115" s="285"/>
      <c r="M115" s="286" t="s">
        <v>35</v>
      </c>
      <c r="N115" s="287" t="s">
        <v>52</v>
      </c>
      <c r="O115" s="86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9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0" t="s">
        <v>235</v>
      </c>
      <c r="AT115" s="240" t="s">
        <v>367</v>
      </c>
      <c r="AU115" s="240" t="s">
        <v>88</v>
      </c>
      <c r="AY115" s="18" t="s">
        <v>157</v>
      </c>
      <c r="BE115" s="241">
        <f>IF(N115="základní",J115,0)</f>
        <v>0</v>
      </c>
      <c r="BF115" s="241">
        <f>IF(N115="snížená",J115,0)</f>
        <v>0</v>
      </c>
      <c r="BG115" s="241">
        <f>IF(N115="zákl. přenesená",J115,0)</f>
        <v>0</v>
      </c>
      <c r="BH115" s="241">
        <f>IF(N115="sníž. přenesená",J115,0)</f>
        <v>0</v>
      </c>
      <c r="BI115" s="241">
        <f>IF(N115="nulová",J115,0)</f>
        <v>0</v>
      </c>
      <c r="BJ115" s="18" t="s">
        <v>165</v>
      </c>
      <c r="BK115" s="241">
        <f>ROUND(I115*H115,2)</f>
        <v>0</v>
      </c>
      <c r="BL115" s="18" t="s">
        <v>165</v>
      </c>
      <c r="BM115" s="240" t="s">
        <v>470</v>
      </c>
    </row>
    <row r="116" s="2" customFormat="1" ht="24" customHeight="1">
      <c r="A116" s="40"/>
      <c r="B116" s="41"/>
      <c r="C116" s="278" t="s">
        <v>235</v>
      </c>
      <c r="D116" s="278" t="s">
        <v>367</v>
      </c>
      <c r="E116" s="279" t="s">
        <v>471</v>
      </c>
      <c r="F116" s="280" t="s">
        <v>472</v>
      </c>
      <c r="G116" s="281" t="s">
        <v>189</v>
      </c>
      <c r="H116" s="282">
        <v>2</v>
      </c>
      <c r="I116" s="283"/>
      <c r="J116" s="284">
        <f>ROUND(I116*H116,2)</f>
        <v>0</v>
      </c>
      <c r="K116" s="280" t="s">
        <v>164</v>
      </c>
      <c r="L116" s="285"/>
      <c r="M116" s="286" t="s">
        <v>35</v>
      </c>
      <c r="N116" s="287" t="s">
        <v>52</v>
      </c>
      <c r="O116" s="86"/>
      <c r="P116" s="238">
        <f>O116*H116</f>
        <v>0</v>
      </c>
      <c r="Q116" s="238">
        <v>0</v>
      </c>
      <c r="R116" s="238">
        <f>Q116*H116</f>
        <v>0</v>
      </c>
      <c r="S116" s="238">
        <v>0</v>
      </c>
      <c r="T116" s="239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40" t="s">
        <v>235</v>
      </c>
      <c r="AT116" s="240" t="s">
        <v>367</v>
      </c>
      <c r="AU116" s="240" t="s">
        <v>88</v>
      </c>
      <c r="AY116" s="18" t="s">
        <v>157</v>
      </c>
      <c r="BE116" s="241">
        <f>IF(N116="základní",J116,0)</f>
        <v>0</v>
      </c>
      <c r="BF116" s="241">
        <f>IF(N116="snížená",J116,0)</f>
        <v>0</v>
      </c>
      <c r="BG116" s="241">
        <f>IF(N116="zákl. přenesená",J116,0)</f>
        <v>0</v>
      </c>
      <c r="BH116" s="241">
        <f>IF(N116="sníž. přenesená",J116,0)</f>
        <v>0</v>
      </c>
      <c r="BI116" s="241">
        <f>IF(N116="nulová",J116,0)</f>
        <v>0</v>
      </c>
      <c r="BJ116" s="18" t="s">
        <v>165</v>
      </c>
      <c r="BK116" s="241">
        <f>ROUND(I116*H116,2)</f>
        <v>0</v>
      </c>
      <c r="BL116" s="18" t="s">
        <v>165</v>
      </c>
      <c r="BM116" s="240" t="s">
        <v>473</v>
      </c>
    </row>
    <row r="117" s="2" customFormat="1" ht="24" customHeight="1">
      <c r="A117" s="40"/>
      <c r="B117" s="41"/>
      <c r="C117" s="278" t="s">
        <v>242</v>
      </c>
      <c r="D117" s="278" t="s">
        <v>367</v>
      </c>
      <c r="E117" s="279" t="s">
        <v>474</v>
      </c>
      <c r="F117" s="280" t="s">
        <v>475</v>
      </c>
      <c r="G117" s="281" t="s">
        <v>189</v>
      </c>
      <c r="H117" s="282">
        <v>4</v>
      </c>
      <c r="I117" s="283"/>
      <c r="J117" s="284">
        <f>ROUND(I117*H117,2)</f>
        <v>0</v>
      </c>
      <c r="K117" s="280" t="s">
        <v>164</v>
      </c>
      <c r="L117" s="285"/>
      <c r="M117" s="286" t="s">
        <v>35</v>
      </c>
      <c r="N117" s="287" t="s">
        <v>52</v>
      </c>
      <c r="O117" s="86"/>
      <c r="P117" s="238">
        <f>O117*H117</f>
        <v>0</v>
      </c>
      <c r="Q117" s="238">
        <v>0</v>
      </c>
      <c r="R117" s="238">
        <f>Q117*H117</f>
        <v>0</v>
      </c>
      <c r="S117" s="238">
        <v>0</v>
      </c>
      <c r="T117" s="239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0" t="s">
        <v>235</v>
      </c>
      <c r="AT117" s="240" t="s">
        <v>367</v>
      </c>
      <c r="AU117" s="240" t="s">
        <v>88</v>
      </c>
      <c r="AY117" s="18" t="s">
        <v>157</v>
      </c>
      <c r="BE117" s="241">
        <f>IF(N117="základní",J117,0)</f>
        <v>0</v>
      </c>
      <c r="BF117" s="241">
        <f>IF(N117="snížená",J117,0)</f>
        <v>0</v>
      </c>
      <c r="BG117" s="241">
        <f>IF(N117="zákl. přenesená",J117,0)</f>
        <v>0</v>
      </c>
      <c r="BH117" s="241">
        <f>IF(N117="sníž. přenesená",J117,0)</f>
        <v>0</v>
      </c>
      <c r="BI117" s="241">
        <f>IF(N117="nulová",J117,0)</f>
        <v>0</v>
      </c>
      <c r="BJ117" s="18" t="s">
        <v>165</v>
      </c>
      <c r="BK117" s="241">
        <f>ROUND(I117*H117,2)</f>
        <v>0</v>
      </c>
      <c r="BL117" s="18" t="s">
        <v>165</v>
      </c>
      <c r="BM117" s="240" t="s">
        <v>476</v>
      </c>
    </row>
    <row r="118" s="2" customFormat="1" ht="24" customHeight="1">
      <c r="A118" s="40"/>
      <c r="B118" s="41"/>
      <c r="C118" s="278" t="s">
        <v>234</v>
      </c>
      <c r="D118" s="278" t="s">
        <v>367</v>
      </c>
      <c r="E118" s="279" t="s">
        <v>477</v>
      </c>
      <c r="F118" s="280" t="s">
        <v>478</v>
      </c>
      <c r="G118" s="281" t="s">
        <v>189</v>
      </c>
      <c r="H118" s="282">
        <v>64</v>
      </c>
      <c r="I118" s="283"/>
      <c r="J118" s="284">
        <f>ROUND(I118*H118,2)</f>
        <v>0</v>
      </c>
      <c r="K118" s="280" t="s">
        <v>164</v>
      </c>
      <c r="L118" s="285"/>
      <c r="M118" s="286" t="s">
        <v>35</v>
      </c>
      <c r="N118" s="287" t="s">
        <v>52</v>
      </c>
      <c r="O118" s="86"/>
      <c r="P118" s="238">
        <f>O118*H118</f>
        <v>0</v>
      </c>
      <c r="Q118" s="238">
        <v>0.058999999999999997</v>
      </c>
      <c r="R118" s="238">
        <f>Q118*H118</f>
        <v>3.7759999999999998</v>
      </c>
      <c r="S118" s="238">
        <v>0</v>
      </c>
      <c r="T118" s="239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40" t="s">
        <v>235</v>
      </c>
      <c r="AT118" s="240" t="s">
        <v>367</v>
      </c>
      <c r="AU118" s="240" t="s">
        <v>88</v>
      </c>
      <c r="AY118" s="18" t="s">
        <v>157</v>
      </c>
      <c r="BE118" s="241">
        <f>IF(N118="základní",J118,0)</f>
        <v>0</v>
      </c>
      <c r="BF118" s="241">
        <f>IF(N118="snížená",J118,0)</f>
        <v>0</v>
      </c>
      <c r="BG118" s="241">
        <f>IF(N118="zákl. přenesená",J118,0)</f>
        <v>0</v>
      </c>
      <c r="BH118" s="241">
        <f>IF(N118="sníž. přenesená",J118,0)</f>
        <v>0</v>
      </c>
      <c r="BI118" s="241">
        <f>IF(N118="nulová",J118,0)</f>
        <v>0</v>
      </c>
      <c r="BJ118" s="18" t="s">
        <v>165</v>
      </c>
      <c r="BK118" s="241">
        <f>ROUND(I118*H118,2)</f>
        <v>0</v>
      </c>
      <c r="BL118" s="18" t="s">
        <v>165</v>
      </c>
      <c r="BM118" s="240" t="s">
        <v>479</v>
      </c>
    </row>
    <row r="119" s="13" customFormat="1">
      <c r="A119" s="13"/>
      <c r="B119" s="246"/>
      <c r="C119" s="247"/>
      <c r="D119" s="242" t="s">
        <v>169</v>
      </c>
      <c r="E119" s="248" t="s">
        <v>35</v>
      </c>
      <c r="F119" s="249" t="s">
        <v>480</v>
      </c>
      <c r="G119" s="247"/>
      <c r="H119" s="248" t="s">
        <v>35</v>
      </c>
      <c r="I119" s="250"/>
      <c r="J119" s="247"/>
      <c r="K119" s="247"/>
      <c r="L119" s="251"/>
      <c r="M119" s="252"/>
      <c r="N119" s="253"/>
      <c r="O119" s="253"/>
      <c r="P119" s="253"/>
      <c r="Q119" s="253"/>
      <c r="R119" s="253"/>
      <c r="S119" s="253"/>
      <c r="T119" s="25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5" t="s">
        <v>169</v>
      </c>
      <c r="AU119" s="255" t="s">
        <v>88</v>
      </c>
      <c r="AV119" s="13" t="s">
        <v>86</v>
      </c>
      <c r="AW119" s="13" t="s">
        <v>40</v>
      </c>
      <c r="AX119" s="13" t="s">
        <v>79</v>
      </c>
      <c r="AY119" s="255" t="s">
        <v>157</v>
      </c>
    </row>
    <row r="120" s="14" customFormat="1">
      <c r="A120" s="14"/>
      <c r="B120" s="256"/>
      <c r="C120" s="257"/>
      <c r="D120" s="242" t="s">
        <v>169</v>
      </c>
      <c r="E120" s="258" t="s">
        <v>35</v>
      </c>
      <c r="F120" s="259" t="s">
        <v>630</v>
      </c>
      <c r="G120" s="257"/>
      <c r="H120" s="260">
        <v>54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6" t="s">
        <v>169</v>
      </c>
      <c r="AU120" s="266" t="s">
        <v>88</v>
      </c>
      <c r="AV120" s="14" t="s">
        <v>88</v>
      </c>
      <c r="AW120" s="14" t="s">
        <v>40</v>
      </c>
      <c r="AX120" s="14" t="s">
        <v>79</v>
      </c>
      <c r="AY120" s="266" t="s">
        <v>157</v>
      </c>
    </row>
    <row r="121" s="13" customFormat="1">
      <c r="A121" s="13"/>
      <c r="B121" s="246"/>
      <c r="C121" s="247"/>
      <c r="D121" s="242" t="s">
        <v>169</v>
      </c>
      <c r="E121" s="248" t="s">
        <v>35</v>
      </c>
      <c r="F121" s="249" t="s">
        <v>482</v>
      </c>
      <c r="G121" s="247"/>
      <c r="H121" s="248" t="s">
        <v>35</v>
      </c>
      <c r="I121" s="250"/>
      <c r="J121" s="247"/>
      <c r="K121" s="247"/>
      <c r="L121" s="251"/>
      <c r="M121" s="252"/>
      <c r="N121" s="253"/>
      <c r="O121" s="253"/>
      <c r="P121" s="253"/>
      <c r="Q121" s="253"/>
      <c r="R121" s="253"/>
      <c r="S121" s="253"/>
      <c r="T121" s="25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5" t="s">
        <v>169</v>
      </c>
      <c r="AU121" s="255" t="s">
        <v>88</v>
      </c>
      <c r="AV121" s="13" t="s">
        <v>86</v>
      </c>
      <c r="AW121" s="13" t="s">
        <v>40</v>
      </c>
      <c r="AX121" s="13" t="s">
        <v>79</v>
      </c>
      <c r="AY121" s="255" t="s">
        <v>157</v>
      </c>
    </row>
    <row r="122" s="14" customFormat="1">
      <c r="A122" s="14"/>
      <c r="B122" s="256"/>
      <c r="C122" s="257"/>
      <c r="D122" s="242" t="s">
        <v>169</v>
      </c>
      <c r="E122" s="258" t="s">
        <v>35</v>
      </c>
      <c r="F122" s="259" t="s">
        <v>234</v>
      </c>
      <c r="G122" s="257"/>
      <c r="H122" s="260">
        <v>10</v>
      </c>
      <c r="I122" s="261"/>
      <c r="J122" s="257"/>
      <c r="K122" s="257"/>
      <c r="L122" s="262"/>
      <c r="M122" s="263"/>
      <c r="N122" s="264"/>
      <c r="O122" s="264"/>
      <c r="P122" s="264"/>
      <c r="Q122" s="264"/>
      <c r="R122" s="264"/>
      <c r="S122" s="264"/>
      <c r="T122" s="26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6" t="s">
        <v>169</v>
      </c>
      <c r="AU122" s="266" t="s">
        <v>88</v>
      </c>
      <c r="AV122" s="14" t="s">
        <v>88</v>
      </c>
      <c r="AW122" s="14" t="s">
        <v>40</v>
      </c>
      <c r="AX122" s="14" t="s">
        <v>79</v>
      </c>
      <c r="AY122" s="266" t="s">
        <v>157</v>
      </c>
    </row>
    <row r="123" s="15" customFormat="1">
      <c r="A123" s="15"/>
      <c r="B123" s="267"/>
      <c r="C123" s="268"/>
      <c r="D123" s="242" t="s">
        <v>169</v>
      </c>
      <c r="E123" s="269" t="s">
        <v>35</v>
      </c>
      <c r="F123" s="270" t="s">
        <v>180</v>
      </c>
      <c r="G123" s="268"/>
      <c r="H123" s="271">
        <v>64</v>
      </c>
      <c r="I123" s="272"/>
      <c r="J123" s="268"/>
      <c r="K123" s="268"/>
      <c r="L123" s="273"/>
      <c r="M123" s="274"/>
      <c r="N123" s="275"/>
      <c r="O123" s="275"/>
      <c r="P123" s="275"/>
      <c r="Q123" s="275"/>
      <c r="R123" s="275"/>
      <c r="S123" s="275"/>
      <c r="T123" s="27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77" t="s">
        <v>169</v>
      </c>
      <c r="AU123" s="277" t="s">
        <v>88</v>
      </c>
      <c r="AV123" s="15" t="s">
        <v>165</v>
      </c>
      <c r="AW123" s="15" t="s">
        <v>40</v>
      </c>
      <c r="AX123" s="15" t="s">
        <v>86</v>
      </c>
      <c r="AY123" s="277" t="s">
        <v>157</v>
      </c>
    </row>
    <row r="124" s="2" customFormat="1" ht="24" customHeight="1">
      <c r="A124" s="40"/>
      <c r="B124" s="41"/>
      <c r="C124" s="278" t="s">
        <v>194</v>
      </c>
      <c r="D124" s="278" t="s">
        <v>367</v>
      </c>
      <c r="E124" s="279" t="s">
        <v>483</v>
      </c>
      <c r="F124" s="280" t="s">
        <v>484</v>
      </c>
      <c r="G124" s="281" t="s">
        <v>313</v>
      </c>
      <c r="H124" s="282">
        <v>50</v>
      </c>
      <c r="I124" s="283"/>
      <c r="J124" s="284">
        <f>ROUND(I124*H124,2)</f>
        <v>0</v>
      </c>
      <c r="K124" s="280" t="s">
        <v>164</v>
      </c>
      <c r="L124" s="285"/>
      <c r="M124" s="286" t="s">
        <v>35</v>
      </c>
      <c r="N124" s="287" t="s">
        <v>52</v>
      </c>
      <c r="O124" s="86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40" t="s">
        <v>235</v>
      </c>
      <c r="AT124" s="240" t="s">
        <v>367</v>
      </c>
      <c r="AU124" s="240" t="s">
        <v>88</v>
      </c>
      <c r="AY124" s="18" t="s">
        <v>157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165</v>
      </c>
      <c r="BK124" s="241">
        <f>ROUND(I124*H124,2)</f>
        <v>0</v>
      </c>
      <c r="BL124" s="18" t="s">
        <v>165</v>
      </c>
      <c r="BM124" s="240" t="s">
        <v>485</v>
      </c>
    </row>
    <row r="125" s="14" customFormat="1">
      <c r="A125" s="14"/>
      <c r="B125" s="256"/>
      <c r="C125" s="257"/>
      <c r="D125" s="242" t="s">
        <v>169</v>
      </c>
      <c r="E125" s="258" t="s">
        <v>35</v>
      </c>
      <c r="F125" s="259" t="s">
        <v>627</v>
      </c>
      <c r="G125" s="257"/>
      <c r="H125" s="260">
        <v>6</v>
      </c>
      <c r="I125" s="261"/>
      <c r="J125" s="257"/>
      <c r="K125" s="257"/>
      <c r="L125" s="262"/>
      <c r="M125" s="263"/>
      <c r="N125" s="264"/>
      <c r="O125" s="264"/>
      <c r="P125" s="264"/>
      <c r="Q125" s="264"/>
      <c r="R125" s="264"/>
      <c r="S125" s="264"/>
      <c r="T125" s="26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6" t="s">
        <v>169</v>
      </c>
      <c r="AU125" s="266" t="s">
        <v>88</v>
      </c>
      <c r="AV125" s="14" t="s">
        <v>88</v>
      </c>
      <c r="AW125" s="14" t="s">
        <v>40</v>
      </c>
      <c r="AX125" s="14" t="s">
        <v>79</v>
      </c>
      <c r="AY125" s="266" t="s">
        <v>157</v>
      </c>
    </row>
    <row r="126" s="14" customFormat="1">
      <c r="A126" s="14"/>
      <c r="B126" s="256"/>
      <c r="C126" s="257"/>
      <c r="D126" s="242" t="s">
        <v>169</v>
      </c>
      <c r="E126" s="258" t="s">
        <v>35</v>
      </c>
      <c r="F126" s="259" t="s">
        <v>626</v>
      </c>
      <c r="G126" s="257"/>
      <c r="H126" s="260">
        <v>9</v>
      </c>
      <c r="I126" s="261"/>
      <c r="J126" s="257"/>
      <c r="K126" s="257"/>
      <c r="L126" s="262"/>
      <c r="M126" s="263"/>
      <c r="N126" s="264"/>
      <c r="O126" s="264"/>
      <c r="P126" s="264"/>
      <c r="Q126" s="264"/>
      <c r="R126" s="264"/>
      <c r="S126" s="264"/>
      <c r="T126" s="26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6" t="s">
        <v>169</v>
      </c>
      <c r="AU126" s="266" t="s">
        <v>88</v>
      </c>
      <c r="AV126" s="14" t="s">
        <v>88</v>
      </c>
      <c r="AW126" s="14" t="s">
        <v>40</v>
      </c>
      <c r="AX126" s="14" t="s">
        <v>79</v>
      </c>
      <c r="AY126" s="266" t="s">
        <v>157</v>
      </c>
    </row>
    <row r="127" s="14" customFormat="1">
      <c r="A127" s="14"/>
      <c r="B127" s="256"/>
      <c r="C127" s="257"/>
      <c r="D127" s="242" t="s">
        <v>169</v>
      </c>
      <c r="E127" s="258" t="s">
        <v>35</v>
      </c>
      <c r="F127" s="259" t="s">
        <v>446</v>
      </c>
      <c r="G127" s="257"/>
      <c r="H127" s="260">
        <v>35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6" t="s">
        <v>169</v>
      </c>
      <c r="AU127" s="266" t="s">
        <v>88</v>
      </c>
      <c r="AV127" s="14" t="s">
        <v>88</v>
      </c>
      <c r="AW127" s="14" t="s">
        <v>40</v>
      </c>
      <c r="AX127" s="14" t="s">
        <v>79</v>
      </c>
      <c r="AY127" s="266" t="s">
        <v>157</v>
      </c>
    </row>
    <row r="128" s="15" customFormat="1">
      <c r="A128" s="15"/>
      <c r="B128" s="267"/>
      <c r="C128" s="268"/>
      <c r="D128" s="242" t="s">
        <v>169</v>
      </c>
      <c r="E128" s="269" t="s">
        <v>35</v>
      </c>
      <c r="F128" s="270" t="s">
        <v>180</v>
      </c>
      <c r="G128" s="268"/>
      <c r="H128" s="271">
        <v>50</v>
      </c>
      <c r="I128" s="272"/>
      <c r="J128" s="268"/>
      <c r="K128" s="268"/>
      <c r="L128" s="273"/>
      <c r="M128" s="274"/>
      <c r="N128" s="275"/>
      <c r="O128" s="275"/>
      <c r="P128" s="275"/>
      <c r="Q128" s="275"/>
      <c r="R128" s="275"/>
      <c r="S128" s="275"/>
      <c r="T128" s="27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7" t="s">
        <v>169</v>
      </c>
      <c r="AU128" s="277" t="s">
        <v>88</v>
      </c>
      <c r="AV128" s="15" t="s">
        <v>165</v>
      </c>
      <c r="AW128" s="15" t="s">
        <v>40</v>
      </c>
      <c r="AX128" s="15" t="s">
        <v>86</v>
      </c>
      <c r="AY128" s="277" t="s">
        <v>157</v>
      </c>
    </row>
    <row r="129" s="2" customFormat="1" ht="24" customHeight="1">
      <c r="A129" s="40"/>
      <c r="B129" s="41"/>
      <c r="C129" s="278" t="s">
        <v>261</v>
      </c>
      <c r="D129" s="278" t="s">
        <v>367</v>
      </c>
      <c r="E129" s="279" t="s">
        <v>486</v>
      </c>
      <c r="F129" s="280" t="s">
        <v>487</v>
      </c>
      <c r="G129" s="281" t="s">
        <v>163</v>
      </c>
      <c r="H129" s="282">
        <v>10.630000000000001</v>
      </c>
      <c r="I129" s="283"/>
      <c r="J129" s="284">
        <f>ROUND(I129*H129,2)</f>
        <v>0</v>
      </c>
      <c r="K129" s="280" t="s">
        <v>164</v>
      </c>
      <c r="L129" s="285"/>
      <c r="M129" s="286" t="s">
        <v>35</v>
      </c>
      <c r="N129" s="287" t="s">
        <v>52</v>
      </c>
      <c r="O129" s="86"/>
      <c r="P129" s="238">
        <f>O129*H129</f>
        <v>0</v>
      </c>
      <c r="Q129" s="238">
        <v>2.234</v>
      </c>
      <c r="R129" s="238">
        <f>Q129*H129</f>
        <v>23.747420000000002</v>
      </c>
      <c r="S129" s="238">
        <v>0</v>
      </c>
      <c r="T129" s="23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40" t="s">
        <v>235</v>
      </c>
      <c r="AT129" s="240" t="s">
        <v>367</v>
      </c>
      <c r="AU129" s="240" t="s">
        <v>88</v>
      </c>
      <c r="AY129" s="18" t="s">
        <v>157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165</v>
      </c>
      <c r="BK129" s="241">
        <f>ROUND(I129*H129,2)</f>
        <v>0</v>
      </c>
      <c r="BL129" s="18" t="s">
        <v>165</v>
      </c>
      <c r="BM129" s="240" t="s">
        <v>488</v>
      </c>
    </row>
    <row r="130" s="13" customFormat="1">
      <c r="A130" s="13"/>
      <c r="B130" s="246"/>
      <c r="C130" s="247"/>
      <c r="D130" s="242" t="s">
        <v>169</v>
      </c>
      <c r="E130" s="248" t="s">
        <v>35</v>
      </c>
      <c r="F130" s="249" t="s">
        <v>489</v>
      </c>
      <c r="G130" s="247"/>
      <c r="H130" s="248" t="s">
        <v>35</v>
      </c>
      <c r="I130" s="250"/>
      <c r="J130" s="247"/>
      <c r="K130" s="247"/>
      <c r="L130" s="251"/>
      <c r="M130" s="252"/>
      <c r="N130" s="253"/>
      <c r="O130" s="253"/>
      <c r="P130" s="253"/>
      <c r="Q130" s="253"/>
      <c r="R130" s="253"/>
      <c r="S130" s="253"/>
      <c r="T130" s="25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5" t="s">
        <v>169</v>
      </c>
      <c r="AU130" s="255" t="s">
        <v>88</v>
      </c>
      <c r="AV130" s="13" t="s">
        <v>86</v>
      </c>
      <c r="AW130" s="13" t="s">
        <v>40</v>
      </c>
      <c r="AX130" s="13" t="s">
        <v>79</v>
      </c>
      <c r="AY130" s="255" t="s">
        <v>157</v>
      </c>
    </row>
    <row r="131" s="14" customFormat="1">
      <c r="A131" s="14"/>
      <c r="B131" s="256"/>
      <c r="C131" s="257"/>
      <c r="D131" s="242" t="s">
        <v>169</v>
      </c>
      <c r="E131" s="258" t="s">
        <v>35</v>
      </c>
      <c r="F131" s="259" t="s">
        <v>631</v>
      </c>
      <c r="G131" s="257"/>
      <c r="H131" s="260">
        <v>10.24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6" t="s">
        <v>169</v>
      </c>
      <c r="AU131" s="266" t="s">
        <v>88</v>
      </c>
      <c r="AV131" s="14" t="s">
        <v>88</v>
      </c>
      <c r="AW131" s="14" t="s">
        <v>40</v>
      </c>
      <c r="AX131" s="14" t="s">
        <v>79</v>
      </c>
      <c r="AY131" s="266" t="s">
        <v>157</v>
      </c>
    </row>
    <row r="132" s="13" customFormat="1">
      <c r="A132" s="13"/>
      <c r="B132" s="246"/>
      <c r="C132" s="247"/>
      <c r="D132" s="242" t="s">
        <v>169</v>
      </c>
      <c r="E132" s="248" t="s">
        <v>35</v>
      </c>
      <c r="F132" s="249" t="s">
        <v>491</v>
      </c>
      <c r="G132" s="247"/>
      <c r="H132" s="248" t="s">
        <v>35</v>
      </c>
      <c r="I132" s="250"/>
      <c r="J132" s="247"/>
      <c r="K132" s="247"/>
      <c r="L132" s="251"/>
      <c r="M132" s="252"/>
      <c r="N132" s="253"/>
      <c r="O132" s="253"/>
      <c r="P132" s="253"/>
      <c r="Q132" s="253"/>
      <c r="R132" s="253"/>
      <c r="S132" s="253"/>
      <c r="T132" s="25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5" t="s">
        <v>169</v>
      </c>
      <c r="AU132" s="255" t="s">
        <v>88</v>
      </c>
      <c r="AV132" s="13" t="s">
        <v>86</v>
      </c>
      <c r="AW132" s="13" t="s">
        <v>40</v>
      </c>
      <c r="AX132" s="13" t="s">
        <v>79</v>
      </c>
      <c r="AY132" s="255" t="s">
        <v>157</v>
      </c>
    </row>
    <row r="133" s="14" customFormat="1">
      <c r="A133" s="14"/>
      <c r="B133" s="256"/>
      <c r="C133" s="257"/>
      <c r="D133" s="242" t="s">
        <v>169</v>
      </c>
      <c r="E133" s="258" t="s">
        <v>35</v>
      </c>
      <c r="F133" s="259" t="s">
        <v>492</v>
      </c>
      <c r="G133" s="257"/>
      <c r="H133" s="260">
        <v>0.23000000000000001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6" t="s">
        <v>169</v>
      </c>
      <c r="AU133" s="266" t="s">
        <v>88</v>
      </c>
      <c r="AV133" s="14" t="s">
        <v>88</v>
      </c>
      <c r="AW133" s="14" t="s">
        <v>40</v>
      </c>
      <c r="AX133" s="14" t="s">
        <v>79</v>
      </c>
      <c r="AY133" s="266" t="s">
        <v>157</v>
      </c>
    </row>
    <row r="134" s="13" customFormat="1">
      <c r="A134" s="13"/>
      <c r="B134" s="246"/>
      <c r="C134" s="247"/>
      <c r="D134" s="242" t="s">
        <v>169</v>
      </c>
      <c r="E134" s="248" t="s">
        <v>35</v>
      </c>
      <c r="F134" s="249" t="s">
        <v>493</v>
      </c>
      <c r="G134" s="247"/>
      <c r="H134" s="248" t="s">
        <v>35</v>
      </c>
      <c r="I134" s="250"/>
      <c r="J134" s="247"/>
      <c r="K134" s="247"/>
      <c r="L134" s="251"/>
      <c r="M134" s="252"/>
      <c r="N134" s="253"/>
      <c r="O134" s="253"/>
      <c r="P134" s="253"/>
      <c r="Q134" s="253"/>
      <c r="R134" s="253"/>
      <c r="S134" s="253"/>
      <c r="T134" s="25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5" t="s">
        <v>169</v>
      </c>
      <c r="AU134" s="255" t="s">
        <v>88</v>
      </c>
      <c r="AV134" s="13" t="s">
        <v>86</v>
      </c>
      <c r="AW134" s="13" t="s">
        <v>40</v>
      </c>
      <c r="AX134" s="13" t="s">
        <v>79</v>
      </c>
      <c r="AY134" s="255" t="s">
        <v>157</v>
      </c>
    </row>
    <row r="135" s="14" customFormat="1">
      <c r="A135" s="14"/>
      <c r="B135" s="256"/>
      <c r="C135" s="257"/>
      <c r="D135" s="242" t="s">
        <v>169</v>
      </c>
      <c r="E135" s="258" t="s">
        <v>35</v>
      </c>
      <c r="F135" s="259" t="s">
        <v>494</v>
      </c>
      <c r="G135" s="257"/>
      <c r="H135" s="260">
        <v>0.032000000000000001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6" t="s">
        <v>169</v>
      </c>
      <c r="AU135" s="266" t="s">
        <v>88</v>
      </c>
      <c r="AV135" s="14" t="s">
        <v>88</v>
      </c>
      <c r="AW135" s="14" t="s">
        <v>40</v>
      </c>
      <c r="AX135" s="14" t="s">
        <v>79</v>
      </c>
      <c r="AY135" s="266" t="s">
        <v>157</v>
      </c>
    </row>
    <row r="136" s="13" customFormat="1">
      <c r="A136" s="13"/>
      <c r="B136" s="246"/>
      <c r="C136" s="247"/>
      <c r="D136" s="242" t="s">
        <v>169</v>
      </c>
      <c r="E136" s="248" t="s">
        <v>35</v>
      </c>
      <c r="F136" s="249" t="s">
        <v>495</v>
      </c>
      <c r="G136" s="247"/>
      <c r="H136" s="248" t="s">
        <v>35</v>
      </c>
      <c r="I136" s="250"/>
      <c r="J136" s="247"/>
      <c r="K136" s="247"/>
      <c r="L136" s="251"/>
      <c r="M136" s="252"/>
      <c r="N136" s="253"/>
      <c r="O136" s="253"/>
      <c r="P136" s="253"/>
      <c r="Q136" s="253"/>
      <c r="R136" s="253"/>
      <c r="S136" s="253"/>
      <c r="T136" s="25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5" t="s">
        <v>169</v>
      </c>
      <c r="AU136" s="255" t="s">
        <v>88</v>
      </c>
      <c r="AV136" s="13" t="s">
        <v>86</v>
      </c>
      <c r="AW136" s="13" t="s">
        <v>40</v>
      </c>
      <c r="AX136" s="13" t="s">
        <v>79</v>
      </c>
      <c r="AY136" s="255" t="s">
        <v>157</v>
      </c>
    </row>
    <row r="137" s="14" customFormat="1">
      <c r="A137" s="14"/>
      <c r="B137" s="256"/>
      <c r="C137" s="257"/>
      <c r="D137" s="242" t="s">
        <v>169</v>
      </c>
      <c r="E137" s="258" t="s">
        <v>35</v>
      </c>
      <c r="F137" s="259" t="s">
        <v>496</v>
      </c>
      <c r="G137" s="257"/>
      <c r="H137" s="260">
        <v>0.128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6" t="s">
        <v>169</v>
      </c>
      <c r="AU137" s="266" t="s">
        <v>88</v>
      </c>
      <c r="AV137" s="14" t="s">
        <v>88</v>
      </c>
      <c r="AW137" s="14" t="s">
        <v>40</v>
      </c>
      <c r="AX137" s="14" t="s">
        <v>79</v>
      </c>
      <c r="AY137" s="266" t="s">
        <v>157</v>
      </c>
    </row>
    <row r="138" s="15" customFormat="1">
      <c r="A138" s="15"/>
      <c r="B138" s="267"/>
      <c r="C138" s="268"/>
      <c r="D138" s="242" t="s">
        <v>169</v>
      </c>
      <c r="E138" s="269" t="s">
        <v>35</v>
      </c>
      <c r="F138" s="270" t="s">
        <v>180</v>
      </c>
      <c r="G138" s="268"/>
      <c r="H138" s="271">
        <v>10.630000000000001</v>
      </c>
      <c r="I138" s="272"/>
      <c r="J138" s="268"/>
      <c r="K138" s="268"/>
      <c r="L138" s="273"/>
      <c r="M138" s="274"/>
      <c r="N138" s="275"/>
      <c r="O138" s="275"/>
      <c r="P138" s="275"/>
      <c r="Q138" s="275"/>
      <c r="R138" s="275"/>
      <c r="S138" s="275"/>
      <c r="T138" s="27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7" t="s">
        <v>169</v>
      </c>
      <c r="AU138" s="277" t="s">
        <v>88</v>
      </c>
      <c r="AV138" s="15" t="s">
        <v>165</v>
      </c>
      <c r="AW138" s="15" t="s">
        <v>40</v>
      </c>
      <c r="AX138" s="15" t="s">
        <v>86</v>
      </c>
      <c r="AY138" s="277" t="s">
        <v>157</v>
      </c>
    </row>
    <row r="139" s="2" customFormat="1" ht="24" customHeight="1">
      <c r="A139" s="40"/>
      <c r="B139" s="41"/>
      <c r="C139" s="278" t="s">
        <v>267</v>
      </c>
      <c r="D139" s="278" t="s">
        <v>367</v>
      </c>
      <c r="E139" s="279" t="s">
        <v>497</v>
      </c>
      <c r="F139" s="280" t="s">
        <v>498</v>
      </c>
      <c r="G139" s="281" t="s">
        <v>189</v>
      </c>
      <c r="H139" s="282">
        <v>1</v>
      </c>
      <c r="I139" s="283"/>
      <c r="J139" s="284">
        <f>ROUND(I139*H139,2)</f>
        <v>0</v>
      </c>
      <c r="K139" s="280" t="s">
        <v>164</v>
      </c>
      <c r="L139" s="285"/>
      <c r="M139" s="286" t="s">
        <v>35</v>
      </c>
      <c r="N139" s="287" t="s">
        <v>52</v>
      </c>
      <c r="O139" s="86"/>
      <c r="P139" s="238">
        <f>O139*H139</f>
        <v>0</v>
      </c>
      <c r="Q139" s="238">
        <v>0.51000000000000001</v>
      </c>
      <c r="R139" s="238">
        <f>Q139*H139</f>
        <v>0.51000000000000001</v>
      </c>
      <c r="S139" s="238">
        <v>0</v>
      </c>
      <c r="T139" s="239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0" t="s">
        <v>235</v>
      </c>
      <c r="AT139" s="240" t="s">
        <v>367</v>
      </c>
      <c r="AU139" s="240" t="s">
        <v>88</v>
      </c>
      <c r="AY139" s="18" t="s">
        <v>157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165</v>
      </c>
      <c r="BK139" s="241">
        <f>ROUND(I139*H139,2)</f>
        <v>0</v>
      </c>
      <c r="BL139" s="18" t="s">
        <v>165</v>
      </c>
      <c r="BM139" s="240" t="s">
        <v>499</v>
      </c>
    </row>
    <row r="140" s="2" customFormat="1" ht="24" customHeight="1">
      <c r="A140" s="40"/>
      <c r="B140" s="41"/>
      <c r="C140" s="278" t="s">
        <v>272</v>
      </c>
      <c r="D140" s="278" t="s">
        <v>367</v>
      </c>
      <c r="E140" s="279" t="s">
        <v>500</v>
      </c>
      <c r="F140" s="280" t="s">
        <v>501</v>
      </c>
      <c r="G140" s="281" t="s">
        <v>189</v>
      </c>
      <c r="H140" s="282">
        <v>1</v>
      </c>
      <c r="I140" s="283"/>
      <c r="J140" s="284">
        <f>ROUND(I140*H140,2)</f>
        <v>0</v>
      </c>
      <c r="K140" s="280" t="s">
        <v>164</v>
      </c>
      <c r="L140" s="285"/>
      <c r="M140" s="286" t="s">
        <v>35</v>
      </c>
      <c r="N140" s="287" t="s">
        <v>52</v>
      </c>
      <c r="O140" s="86"/>
      <c r="P140" s="238">
        <f>O140*H140</f>
        <v>0</v>
      </c>
      <c r="Q140" s="238">
        <v>0.51000000000000001</v>
      </c>
      <c r="R140" s="238">
        <f>Q140*H140</f>
        <v>0.51000000000000001</v>
      </c>
      <c r="S140" s="238">
        <v>0</v>
      </c>
      <c r="T140" s="239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40" t="s">
        <v>235</v>
      </c>
      <c r="AT140" s="240" t="s">
        <v>367</v>
      </c>
      <c r="AU140" s="240" t="s">
        <v>88</v>
      </c>
      <c r="AY140" s="18" t="s">
        <v>157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165</v>
      </c>
      <c r="BK140" s="241">
        <f>ROUND(I140*H140,2)</f>
        <v>0</v>
      </c>
      <c r="BL140" s="18" t="s">
        <v>165</v>
      </c>
      <c r="BM140" s="240" t="s">
        <v>502</v>
      </c>
    </row>
    <row r="141" s="2" customFormat="1" ht="24" customHeight="1">
      <c r="A141" s="40"/>
      <c r="B141" s="41"/>
      <c r="C141" s="278" t="s">
        <v>8</v>
      </c>
      <c r="D141" s="278" t="s">
        <v>367</v>
      </c>
      <c r="E141" s="279" t="s">
        <v>503</v>
      </c>
      <c r="F141" s="280" t="s">
        <v>504</v>
      </c>
      <c r="G141" s="281" t="s">
        <v>189</v>
      </c>
      <c r="H141" s="282">
        <v>48</v>
      </c>
      <c r="I141" s="283"/>
      <c r="J141" s="284">
        <f>ROUND(I141*H141,2)</f>
        <v>0</v>
      </c>
      <c r="K141" s="280" t="s">
        <v>164</v>
      </c>
      <c r="L141" s="285"/>
      <c r="M141" s="286" t="s">
        <v>35</v>
      </c>
      <c r="N141" s="287" t="s">
        <v>52</v>
      </c>
      <c r="O141" s="86"/>
      <c r="P141" s="238">
        <f>O141*H141</f>
        <v>0</v>
      </c>
      <c r="Q141" s="238">
        <v>0.51000000000000001</v>
      </c>
      <c r="R141" s="238">
        <f>Q141*H141</f>
        <v>24.48</v>
      </c>
      <c r="S141" s="238">
        <v>0</v>
      </c>
      <c r="T141" s="23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40" t="s">
        <v>235</v>
      </c>
      <c r="AT141" s="240" t="s">
        <v>367</v>
      </c>
      <c r="AU141" s="240" t="s">
        <v>88</v>
      </c>
      <c r="AY141" s="18" t="s">
        <v>157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165</v>
      </c>
      <c r="BK141" s="241">
        <f>ROUND(I141*H141,2)</f>
        <v>0</v>
      </c>
      <c r="BL141" s="18" t="s">
        <v>165</v>
      </c>
      <c r="BM141" s="240" t="s">
        <v>505</v>
      </c>
    </row>
    <row r="142" s="2" customFormat="1" ht="24" customHeight="1">
      <c r="A142" s="40"/>
      <c r="B142" s="41"/>
      <c r="C142" s="278" t="s">
        <v>285</v>
      </c>
      <c r="D142" s="278" t="s">
        <v>367</v>
      </c>
      <c r="E142" s="279" t="s">
        <v>506</v>
      </c>
      <c r="F142" s="280" t="s">
        <v>507</v>
      </c>
      <c r="G142" s="281" t="s">
        <v>189</v>
      </c>
      <c r="H142" s="282">
        <v>51</v>
      </c>
      <c r="I142" s="283"/>
      <c r="J142" s="284">
        <f>ROUND(I142*H142,2)</f>
        <v>0</v>
      </c>
      <c r="K142" s="280" t="s">
        <v>164</v>
      </c>
      <c r="L142" s="285"/>
      <c r="M142" s="286" t="s">
        <v>35</v>
      </c>
      <c r="N142" s="287" t="s">
        <v>52</v>
      </c>
      <c r="O142" s="86"/>
      <c r="P142" s="238">
        <f>O142*H142</f>
        <v>0</v>
      </c>
      <c r="Q142" s="238">
        <v>0.19500000000000001</v>
      </c>
      <c r="R142" s="238">
        <f>Q142*H142</f>
        <v>9.9450000000000003</v>
      </c>
      <c r="S142" s="238">
        <v>0</v>
      </c>
      <c r="T142" s="23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40" t="s">
        <v>235</v>
      </c>
      <c r="AT142" s="240" t="s">
        <v>367</v>
      </c>
      <c r="AU142" s="240" t="s">
        <v>88</v>
      </c>
      <c r="AY142" s="18" t="s">
        <v>157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165</v>
      </c>
      <c r="BK142" s="241">
        <f>ROUND(I142*H142,2)</f>
        <v>0</v>
      </c>
      <c r="BL142" s="18" t="s">
        <v>165</v>
      </c>
      <c r="BM142" s="240" t="s">
        <v>508</v>
      </c>
    </row>
    <row r="143" s="2" customFormat="1" ht="24" customHeight="1">
      <c r="A143" s="40"/>
      <c r="B143" s="41"/>
      <c r="C143" s="278" t="s">
        <v>290</v>
      </c>
      <c r="D143" s="278" t="s">
        <v>367</v>
      </c>
      <c r="E143" s="279" t="s">
        <v>509</v>
      </c>
      <c r="F143" s="280" t="s">
        <v>510</v>
      </c>
      <c r="G143" s="281" t="s">
        <v>332</v>
      </c>
      <c r="H143" s="282">
        <v>3.8999999999999999</v>
      </c>
      <c r="I143" s="283"/>
      <c r="J143" s="284">
        <f>ROUND(I143*H143,2)</f>
        <v>0</v>
      </c>
      <c r="K143" s="280" t="s">
        <v>164</v>
      </c>
      <c r="L143" s="285"/>
      <c r="M143" s="286" t="s">
        <v>35</v>
      </c>
      <c r="N143" s="287" t="s">
        <v>52</v>
      </c>
      <c r="O143" s="86"/>
      <c r="P143" s="238">
        <f>O143*H143</f>
        <v>0</v>
      </c>
      <c r="Q143" s="238">
        <v>1</v>
      </c>
      <c r="R143" s="238">
        <f>Q143*H143</f>
        <v>3.8999999999999999</v>
      </c>
      <c r="S143" s="238">
        <v>0</v>
      </c>
      <c r="T143" s="239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40" t="s">
        <v>235</v>
      </c>
      <c r="AT143" s="240" t="s">
        <v>367</v>
      </c>
      <c r="AU143" s="240" t="s">
        <v>88</v>
      </c>
      <c r="AY143" s="18" t="s">
        <v>157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165</v>
      </c>
      <c r="BK143" s="241">
        <f>ROUND(I143*H143,2)</f>
        <v>0</v>
      </c>
      <c r="BL143" s="18" t="s">
        <v>165</v>
      </c>
      <c r="BM143" s="240" t="s">
        <v>511</v>
      </c>
    </row>
    <row r="144" s="13" customFormat="1">
      <c r="A144" s="13"/>
      <c r="B144" s="246"/>
      <c r="C144" s="247"/>
      <c r="D144" s="242" t="s">
        <v>169</v>
      </c>
      <c r="E144" s="248" t="s">
        <v>35</v>
      </c>
      <c r="F144" s="249" t="s">
        <v>512</v>
      </c>
      <c r="G144" s="247"/>
      <c r="H144" s="248" t="s">
        <v>35</v>
      </c>
      <c r="I144" s="250"/>
      <c r="J144" s="247"/>
      <c r="K144" s="247"/>
      <c r="L144" s="251"/>
      <c r="M144" s="252"/>
      <c r="N144" s="253"/>
      <c r="O144" s="253"/>
      <c r="P144" s="253"/>
      <c r="Q144" s="253"/>
      <c r="R144" s="253"/>
      <c r="S144" s="253"/>
      <c r="T144" s="25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5" t="s">
        <v>169</v>
      </c>
      <c r="AU144" s="255" t="s">
        <v>88</v>
      </c>
      <c r="AV144" s="13" t="s">
        <v>86</v>
      </c>
      <c r="AW144" s="13" t="s">
        <v>40</v>
      </c>
      <c r="AX144" s="13" t="s">
        <v>79</v>
      </c>
      <c r="AY144" s="255" t="s">
        <v>157</v>
      </c>
    </row>
    <row r="145" s="14" customFormat="1">
      <c r="A145" s="14"/>
      <c r="B145" s="256"/>
      <c r="C145" s="257"/>
      <c r="D145" s="242" t="s">
        <v>169</v>
      </c>
      <c r="E145" s="258" t="s">
        <v>35</v>
      </c>
      <c r="F145" s="259" t="s">
        <v>632</v>
      </c>
      <c r="G145" s="257"/>
      <c r="H145" s="260">
        <v>3.8999999999999999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6" t="s">
        <v>169</v>
      </c>
      <c r="AU145" s="266" t="s">
        <v>88</v>
      </c>
      <c r="AV145" s="14" t="s">
        <v>88</v>
      </c>
      <c r="AW145" s="14" t="s">
        <v>40</v>
      </c>
      <c r="AX145" s="14" t="s">
        <v>79</v>
      </c>
      <c r="AY145" s="266" t="s">
        <v>157</v>
      </c>
    </row>
    <row r="146" s="15" customFormat="1">
      <c r="A146" s="15"/>
      <c r="B146" s="267"/>
      <c r="C146" s="268"/>
      <c r="D146" s="242" t="s">
        <v>169</v>
      </c>
      <c r="E146" s="269" t="s">
        <v>35</v>
      </c>
      <c r="F146" s="270" t="s">
        <v>180</v>
      </c>
      <c r="G146" s="268"/>
      <c r="H146" s="271">
        <v>3.8999999999999999</v>
      </c>
      <c r="I146" s="272"/>
      <c r="J146" s="268"/>
      <c r="K146" s="268"/>
      <c r="L146" s="273"/>
      <c r="M146" s="274"/>
      <c r="N146" s="275"/>
      <c r="O146" s="275"/>
      <c r="P146" s="275"/>
      <c r="Q146" s="275"/>
      <c r="R146" s="275"/>
      <c r="S146" s="275"/>
      <c r="T146" s="27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7" t="s">
        <v>169</v>
      </c>
      <c r="AU146" s="277" t="s">
        <v>88</v>
      </c>
      <c r="AV146" s="15" t="s">
        <v>165</v>
      </c>
      <c r="AW146" s="15" t="s">
        <v>40</v>
      </c>
      <c r="AX146" s="15" t="s">
        <v>86</v>
      </c>
      <c r="AY146" s="277" t="s">
        <v>157</v>
      </c>
    </row>
    <row r="147" s="2" customFormat="1" ht="16.5" customHeight="1">
      <c r="A147" s="40"/>
      <c r="B147" s="41"/>
      <c r="C147" s="229" t="s">
        <v>295</v>
      </c>
      <c r="D147" s="229" t="s">
        <v>160</v>
      </c>
      <c r="E147" s="230" t="s">
        <v>633</v>
      </c>
      <c r="F147" s="231" t="s">
        <v>634</v>
      </c>
      <c r="G147" s="232" t="s">
        <v>208</v>
      </c>
      <c r="H147" s="233">
        <v>5</v>
      </c>
      <c r="I147" s="234"/>
      <c r="J147" s="235">
        <f>ROUND(I147*H147,2)</f>
        <v>0</v>
      </c>
      <c r="K147" s="231" t="s">
        <v>35</v>
      </c>
      <c r="L147" s="46"/>
      <c r="M147" s="236" t="s">
        <v>35</v>
      </c>
      <c r="N147" s="237" t="s">
        <v>52</v>
      </c>
      <c r="O147" s="86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40" t="s">
        <v>165</v>
      </c>
      <c r="AT147" s="240" t="s">
        <v>160</v>
      </c>
      <c r="AU147" s="240" t="s">
        <v>88</v>
      </c>
      <c r="AY147" s="18" t="s">
        <v>157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165</v>
      </c>
      <c r="BK147" s="241">
        <f>ROUND(I147*H147,2)</f>
        <v>0</v>
      </c>
      <c r="BL147" s="18" t="s">
        <v>165</v>
      </c>
      <c r="BM147" s="240" t="s">
        <v>635</v>
      </c>
    </row>
    <row r="148" s="2" customFormat="1">
      <c r="A148" s="40"/>
      <c r="B148" s="41"/>
      <c r="C148" s="42"/>
      <c r="D148" s="242" t="s">
        <v>371</v>
      </c>
      <c r="E148" s="42"/>
      <c r="F148" s="243" t="s">
        <v>636</v>
      </c>
      <c r="G148" s="42"/>
      <c r="H148" s="42"/>
      <c r="I148" s="149"/>
      <c r="J148" s="42"/>
      <c r="K148" s="42"/>
      <c r="L148" s="46"/>
      <c r="M148" s="244"/>
      <c r="N148" s="24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8" t="s">
        <v>371</v>
      </c>
      <c r="AU148" s="18" t="s">
        <v>88</v>
      </c>
    </row>
    <row r="149" s="12" customFormat="1" ht="25.92" customHeight="1">
      <c r="A149" s="12"/>
      <c r="B149" s="213"/>
      <c r="C149" s="214"/>
      <c r="D149" s="215" t="s">
        <v>78</v>
      </c>
      <c r="E149" s="216" t="s">
        <v>342</v>
      </c>
      <c r="F149" s="216" t="s">
        <v>343</v>
      </c>
      <c r="G149" s="214"/>
      <c r="H149" s="214"/>
      <c r="I149" s="217"/>
      <c r="J149" s="218">
        <f>BK149</f>
        <v>0</v>
      </c>
      <c r="K149" s="214"/>
      <c r="L149" s="219"/>
      <c r="M149" s="220"/>
      <c r="N149" s="221"/>
      <c r="O149" s="221"/>
      <c r="P149" s="222">
        <f>SUM(P150:P161)</f>
        <v>0</v>
      </c>
      <c r="Q149" s="221"/>
      <c r="R149" s="222">
        <f>SUM(R150:R161)</f>
        <v>0</v>
      </c>
      <c r="S149" s="221"/>
      <c r="T149" s="223">
        <f>SUM(T150:T161)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4" t="s">
        <v>165</v>
      </c>
      <c r="AT149" s="225" t="s">
        <v>78</v>
      </c>
      <c r="AU149" s="225" t="s">
        <v>79</v>
      </c>
      <c r="AY149" s="224" t="s">
        <v>157</v>
      </c>
      <c r="BK149" s="226">
        <f>SUM(BK150:BK161)</f>
        <v>0</v>
      </c>
    </row>
    <row r="150" s="2" customFormat="1" ht="84" customHeight="1">
      <c r="A150" s="40"/>
      <c r="B150" s="41"/>
      <c r="C150" s="229" t="s">
        <v>300</v>
      </c>
      <c r="D150" s="229" t="s">
        <v>160</v>
      </c>
      <c r="E150" s="230" t="s">
        <v>514</v>
      </c>
      <c r="F150" s="231" t="s">
        <v>515</v>
      </c>
      <c r="G150" s="232" t="s">
        <v>332</v>
      </c>
      <c r="H150" s="233">
        <v>7.4500000000000002</v>
      </c>
      <c r="I150" s="234"/>
      <c r="J150" s="235">
        <f>ROUND(I150*H150,2)</f>
        <v>0</v>
      </c>
      <c r="K150" s="231" t="s">
        <v>164</v>
      </c>
      <c r="L150" s="46"/>
      <c r="M150" s="236" t="s">
        <v>35</v>
      </c>
      <c r="N150" s="237" t="s">
        <v>52</v>
      </c>
      <c r="O150" s="86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40" t="s">
        <v>347</v>
      </c>
      <c r="AT150" s="240" t="s">
        <v>160</v>
      </c>
      <c r="AU150" s="240" t="s">
        <v>86</v>
      </c>
      <c r="AY150" s="18" t="s">
        <v>157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165</v>
      </c>
      <c r="BK150" s="241">
        <f>ROUND(I150*H150,2)</f>
        <v>0</v>
      </c>
      <c r="BL150" s="18" t="s">
        <v>347</v>
      </c>
      <c r="BM150" s="240" t="s">
        <v>516</v>
      </c>
    </row>
    <row r="151" s="2" customFormat="1">
      <c r="A151" s="40"/>
      <c r="B151" s="41"/>
      <c r="C151" s="42"/>
      <c r="D151" s="242" t="s">
        <v>167</v>
      </c>
      <c r="E151" s="42"/>
      <c r="F151" s="243" t="s">
        <v>349</v>
      </c>
      <c r="G151" s="42"/>
      <c r="H151" s="42"/>
      <c r="I151" s="149"/>
      <c r="J151" s="42"/>
      <c r="K151" s="42"/>
      <c r="L151" s="46"/>
      <c r="M151" s="244"/>
      <c r="N151" s="24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8" t="s">
        <v>167</v>
      </c>
      <c r="AU151" s="18" t="s">
        <v>86</v>
      </c>
    </row>
    <row r="152" s="13" customFormat="1">
      <c r="A152" s="13"/>
      <c r="B152" s="246"/>
      <c r="C152" s="247"/>
      <c r="D152" s="242" t="s">
        <v>169</v>
      </c>
      <c r="E152" s="248" t="s">
        <v>35</v>
      </c>
      <c r="F152" s="249" t="s">
        <v>517</v>
      </c>
      <c r="G152" s="247"/>
      <c r="H152" s="248" t="s">
        <v>35</v>
      </c>
      <c r="I152" s="250"/>
      <c r="J152" s="247"/>
      <c r="K152" s="247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169</v>
      </c>
      <c r="AU152" s="255" t="s">
        <v>86</v>
      </c>
      <c r="AV152" s="13" t="s">
        <v>86</v>
      </c>
      <c r="AW152" s="13" t="s">
        <v>40</v>
      </c>
      <c r="AX152" s="13" t="s">
        <v>79</v>
      </c>
      <c r="AY152" s="255" t="s">
        <v>157</v>
      </c>
    </row>
    <row r="153" s="13" customFormat="1">
      <c r="A153" s="13"/>
      <c r="B153" s="246"/>
      <c r="C153" s="247"/>
      <c r="D153" s="242" t="s">
        <v>169</v>
      </c>
      <c r="E153" s="248" t="s">
        <v>35</v>
      </c>
      <c r="F153" s="249" t="s">
        <v>518</v>
      </c>
      <c r="G153" s="247"/>
      <c r="H153" s="248" t="s">
        <v>35</v>
      </c>
      <c r="I153" s="250"/>
      <c r="J153" s="247"/>
      <c r="K153" s="247"/>
      <c r="L153" s="251"/>
      <c r="M153" s="252"/>
      <c r="N153" s="253"/>
      <c r="O153" s="253"/>
      <c r="P153" s="253"/>
      <c r="Q153" s="253"/>
      <c r="R153" s="253"/>
      <c r="S153" s="253"/>
      <c r="T153" s="25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5" t="s">
        <v>169</v>
      </c>
      <c r="AU153" s="255" t="s">
        <v>86</v>
      </c>
      <c r="AV153" s="13" t="s">
        <v>86</v>
      </c>
      <c r="AW153" s="13" t="s">
        <v>40</v>
      </c>
      <c r="AX153" s="13" t="s">
        <v>79</v>
      </c>
      <c r="AY153" s="255" t="s">
        <v>157</v>
      </c>
    </row>
    <row r="154" s="14" customFormat="1">
      <c r="A154" s="14"/>
      <c r="B154" s="256"/>
      <c r="C154" s="257"/>
      <c r="D154" s="242" t="s">
        <v>169</v>
      </c>
      <c r="E154" s="258" t="s">
        <v>35</v>
      </c>
      <c r="F154" s="259" t="s">
        <v>519</v>
      </c>
      <c r="G154" s="257"/>
      <c r="H154" s="260">
        <v>7.4500000000000002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6" t="s">
        <v>169</v>
      </c>
      <c r="AU154" s="266" t="s">
        <v>86</v>
      </c>
      <c r="AV154" s="14" t="s">
        <v>88</v>
      </c>
      <c r="AW154" s="14" t="s">
        <v>40</v>
      </c>
      <c r="AX154" s="14" t="s">
        <v>79</v>
      </c>
      <c r="AY154" s="266" t="s">
        <v>157</v>
      </c>
    </row>
    <row r="155" s="15" customFormat="1">
      <c r="A155" s="15"/>
      <c r="B155" s="267"/>
      <c r="C155" s="268"/>
      <c r="D155" s="242" t="s">
        <v>169</v>
      </c>
      <c r="E155" s="269" t="s">
        <v>35</v>
      </c>
      <c r="F155" s="270" t="s">
        <v>180</v>
      </c>
      <c r="G155" s="268"/>
      <c r="H155" s="271">
        <v>7.4500000000000002</v>
      </c>
      <c r="I155" s="272"/>
      <c r="J155" s="268"/>
      <c r="K155" s="268"/>
      <c r="L155" s="273"/>
      <c r="M155" s="274"/>
      <c r="N155" s="275"/>
      <c r="O155" s="275"/>
      <c r="P155" s="275"/>
      <c r="Q155" s="275"/>
      <c r="R155" s="275"/>
      <c r="S155" s="275"/>
      <c r="T155" s="27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7" t="s">
        <v>169</v>
      </c>
      <c r="AU155" s="277" t="s">
        <v>86</v>
      </c>
      <c r="AV155" s="15" t="s">
        <v>165</v>
      </c>
      <c r="AW155" s="15" t="s">
        <v>40</v>
      </c>
      <c r="AX155" s="15" t="s">
        <v>86</v>
      </c>
      <c r="AY155" s="277" t="s">
        <v>157</v>
      </c>
    </row>
    <row r="156" s="2" customFormat="1" ht="36" customHeight="1">
      <c r="A156" s="40"/>
      <c r="B156" s="41"/>
      <c r="C156" s="229" t="s">
        <v>197</v>
      </c>
      <c r="D156" s="229" t="s">
        <v>160</v>
      </c>
      <c r="E156" s="230" t="s">
        <v>520</v>
      </c>
      <c r="F156" s="231" t="s">
        <v>521</v>
      </c>
      <c r="G156" s="232" t="s">
        <v>332</v>
      </c>
      <c r="H156" s="233">
        <v>7.4500000000000002</v>
      </c>
      <c r="I156" s="234"/>
      <c r="J156" s="235">
        <f>ROUND(I156*H156,2)</f>
        <v>0</v>
      </c>
      <c r="K156" s="231" t="s">
        <v>164</v>
      </c>
      <c r="L156" s="46"/>
      <c r="M156" s="236" t="s">
        <v>35</v>
      </c>
      <c r="N156" s="237" t="s">
        <v>52</v>
      </c>
      <c r="O156" s="86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40" t="s">
        <v>347</v>
      </c>
      <c r="AT156" s="240" t="s">
        <v>160</v>
      </c>
      <c r="AU156" s="240" t="s">
        <v>86</v>
      </c>
      <c r="AY156" s="18" t="s">
        <v>157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165</v>
      </c>
      <c r="BK156" s="241">
        <f>ROUND(I156*H156,2)</f>
        <v>0</v>
      </c>
      <c r="BL156" s="18" t="s">
        <v>347</v>
      </c>
      <c r="BM156" s="240" t="s">
        <v>522</v>
      </c>
    </row>
    <row r="157" s="2" customFormat="1">
      <c r="A157" s="40"/>
      <c r="B157" s="41"/>
      <c r="C157" s="42"/>
      <c r="D157" s="242" t="s">
        <v>167</v>
      </c>
      <c r="E157" s="42"/>
      <c r="F157" s="243" t="s">
        <v>523</v>
      </c>
      <c r="G157" s="42"/>
      <c r="H157" s="42"/>
      <c r="I157" s="149"/>
      <c r="J157" s="42"/>
      <c r="K157" s="42"/>
      <c r="L157" s="46"/>
      <c r="M157" s="244"/>
      <c r="N157" s="24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8" t="s">
        <v>167</v>
      </c>
      <c r="AU157" s="18" t="s">
        <v>86</v>
      </c>
    </row>
    <row r="158" s="13" customFormat="1">
      <c r="A158" s="13"/>
      <c r="B158" s="246"/>
      <c r="C158" s="247"/>
      <c r="D158" s="242" t="s">
        <v>169</v>
      </c>
      <c r="E158" s="248" t="s">
        <v>35</v>
      </c>
      <c r="F158" s="249" t="s">
        <v>517</v>
      </c>
      <c r="G158" s="247"/>
      <c r="H158" s="248" t="s">
        <v>35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169</v>
      </c>
      <c r="AU158" s="255" t="s">
        <v>86</v>
      </c>
      <c r="AV158" s="13" t="s">
        <v>86</v>
      </c>
      <c r="AW158" s="13" t="s">
        <v>40</v>
      </c>
      <c r="AX158" s="13" t="s">
        <v>79</v>
      </c>
      <c r="AY158" s="255" t="s">
        <v>157</v>
      </c>
    </row>
    <row r="159" s="13" customFormat="1">
      <c r="A159" s="13"/>
      <c r="B159" s="246"/>
      <c r="C159" s="247"/>
      <c r="D159" s="242" t="s">
        <v>169</v>
      </c>
      <c r="E159" s="248" t="s">
        <v>35</v>
      </c>
      <c r="F159" s="249" t="s">
        <v>518</v>
      </c>
      <c r="G159" s="247"/>
      <c r="H159" s="248" t="s">
        <v>35</v>
      </c>
      <c r="I159" s="250"/>
      <c r="J159" s="247"/>
      <c r="K159" s="247"/>
      <c r="L159" s="251"/>
      <c r="M159" s="252"/>
      <c r="N159" s="253"/>
      <c r="O159" s="253"/>
      <c r="P159" s="253"/>
      <c r="Q159" s="253"/>
      <c r="R159" s="253"/>
      <c r="S159" s="253"/>
      <c r="T159" s="25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5" t="s">
        <v>169</v>
      </c>
      <c r="AU159" s="255" t="s">
        <v>86</v>
      </c>
      <c r="AV159" s="13" t="s">
        <v>86</v>
      </c>
      <c r="AW159" s="13" t="s">
        <v>40</v>
      </c>
      <c r="AX159" s="13" t="s">
        <v>79</v>
      </c>
      <c r="AY159" s="255" t="s">
        <v>157</v>
      </c>
    </row>
    <row r="160" s="14" customFormat="1">
      <c r="A160" s="14"/>
      <c r="B160" s="256"/>
      <c r="C160" s="257"/>
      <c r="D160" s="242" t="s">
        <v>169</v>
      </c>
      <c r="E160" s="258" t="s">
        <v>35</v>
      </c>
      <c r="F160" s="259" t="s">
        <v>519</v>
      </c>
      <c r="G160" s="257"/>
      <c r="H160" s="260">
        <v>7.4500000000000002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6" t="s">
        <v>169</v>
      </c>
      <c r="AU160" s="266" t="s">
        <v>86</v>
      </c>
      <c r="AV160" s="14" t="s">
        <v>88</v>
      </c>
      <c r="AW160" s="14" t="s">
        <v>40</v>
      </c>
      <c r="AX160" s="14" t="s">
        <v>79</v>
      </c>
      <c r="AY160" s="266" t="s">
        <v>157</v>
      </c>
    </row>
    <row r="161" s="15" customFormat="1">
      <c r="A161" s="15"/>
      <c r="B161" s="267"/>
      <c r="C161" s="268"/>
      <c r="D161" s="242" t="s">
        <v>169</v>
      </c>
      <c r="E161" s="269" t="s">
        <v>35</v>
      </c>
      <c r="F161" s="270" t="s">
        <v>180</v>
      </c>
      <c r="G161" s="268"/>
      <c r="H161" s="271">
        <v>7.4500000000000002</v>
      </c>
      <c r="I161" s="272"/>
      <c r="J161" s="268"/>
      <c r="K161" s="268"/>
      <c r="L161" s="273"/>
      <c r="M161" s="293"/>
      <c r="N161" s="294"/>
      <c r="O161" s="294"/>
      <c r="P161" s="294"/>
      <c r="Q161" s="294"/>
      <c r="R161" s="294"/>
      <c r="S161" s="294"/>
      <c r="T161" s="29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7" t="s">
        <v>169</v>
      </c>
      <c r="AU161" s="277" t="s">
        <v>86</v>
      </c>
      <c r="AV161" s="15" t="s">
        <v>165</v>
      </c>
      <c r="AW161" s="15" t="s">
        <v>40</v>
      </c>
      <c r="AX161" s="15" t="s">
        <v>86</v>
      </c>
      <c r="AY161" s="277" t="s">
        <v>157</v>
      </c>
    </row>
    <row r="162" s="2" customFormat="1" ht="6.96" customHeight="1">
      <c r="A162" s="40"/>
      <c r="B162" s="61"/>
      <c r="C162" s="62"/>
      <c r="D162" s="62"/>
      <c r="E162" s="62"/>
      <c r="F162" s="62"/>
      <c r="G162" s="62"/>
      <c r="H162" s="62"/>
      <c r="I162" s="178"/>
      <c r="J162" s="62"/>
      <c r="K162" s="62"/>
      <c r="L162" s="46"/>
      <c r="M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</row>
  </sheetData>
  <sheetProtection sheet="1" autoFilter="0" formatColumns="0" formatRows="0" objects="1" scenarios="1" spinCount="100000" saltValue="0lT9F4c6NotclCE/cPrtBwMSP3CQwOvb4LapRhMNSOo3oJCRELoHFYxCVe/D+9qa9gixtaIKU7jd/TMsdSJ3FA==" hashValue="l5NEASAF4sJ8dFpK0ShKSsHucHgLKtunDBl5ovr2ALOIegkRgXZDO5kTpa6HHkju7Rp5i0hB3SrROhSJqnwXqQ==" algorithmName="SHA-512" password="CC35"/>
  <autoFilter ref="C87:K16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130</v>
      </c>
      <c r="I4" s="141"/>
      <c r="L4" s="21"/>
      <c r="M4" s="146" t="s">
        <v>10</v>
      </c>
      <c r="AT4" s="18" t="s">
        <v>40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Oprava trati v úseku Teplice, zámecká zahrada - Úpořiny</v>
      </c>
      <c r="F7" s="147"/>
      <c r="G7" s="147"/>
      <c r="H7" s="147"/>
      <c r="I7" s="141"/>
      <c r="L7" s="21"/>
    </row>
    <row r="8" s="1" customFormat="1" ht="12" customHeight="1">
      <c r="B8" s="21"/>
      <c r="D8" s="147" t="s">
        <v>131</v>
      </c>
      <c r="I8" s="141"/>
      <c r="L8" s="21"/>
    </row>
    <row r="9" s="2" customFormat="1" ht="16.5" customHeight="1">
      <c r="A9" s="40"/>
      <c r="B9" s="46"/>
      <c r="C9" s="40"/>
      <c r="D9" s="40"/>
      <c r="E9" s="148" t="s">
        <v>132</v>
      </c>
      <c r="F9" s="40"/>
      <c r="G9" s="40"/>
      <c r="H9" s="40"/>
      <c r="I9" s="149"/>
      <c r="J9" s="40"/>
      <c r="K9" s="40"/>
      <c r="L9" s="15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7" t="s">
        <v>133</v>
      </c>
      <c r="E10" s="40"/>
      <c r="F10" s="40"/>
      <c r="G10" s="40"/>
      <c r="H10" s="40"/>
      <c r="I10" s="149"/>
      <c r="J10" s="40"/>
      <c r="K10" s="40"/>
      <c r="L10" s="15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1" t="s">
        <v>637</v>
      </c>
      <c r="F11" s="40"/>
      <c r="G11" s="40"/>
      <c r="H11" s="40"/>
      <c r="I11" s="149"/>
      <c r="J11" s="40"/>
      <c r="K11" s="40"/>
      <c r="L11" s="15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9"/>
      <c r="J12" s="40"/>
      <c r="K12" s="40"/>
      <c r="L12" s="15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7" t="s">
        <v>18</v>
      </c>
      <c r="E13" s="40"/>
      <c r="F13" s="135" t="s">
        <v>35</v>
      </c>
      <c r="G13" s="40"/>
      <c r="H13" s="40"/>
      <c r="I13" s="152" t="s">
        <v>20</v>
      </c>
      <c r="J13" s="135" t="s">
        <v>35</v>
      </c>
      <c r="K13" s="40"/>
      <c r="L13" s="15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7" t="s">
        <v>22</v>
      </c>
      <c r="E14" s="40"/>
      <c r="F14" s="135" t="s">
        <v>23</v>
      </c>
      <c r="G14" s="40"/>
      <c r="H14" s="40"/>
      <c r="I14" s="152" t="s">
        <v>24</v>
      </c>
      <c r="J14" s="153" t="str">
        <f>'Rekapitulace stavby'!AN8</f>
        <v>18. 2. 2019</v>
      </c>
      <c r="K14" s="40"/>
      <c r="L14" s="15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9"/>
      <c r="J15" s="40"/>
      <c r="K15" s="40"/>
      <c r="L15" s="15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30</v>
      </c>
      <c r="E16" s="40"/>
      <c r="F16" s="40"/>
      <c r="G16" s="40"/>
      <c r="H16" s="40"/>
      <c r="I16" s="152" t="s">
        <v>31</v>
      </c>
      <c r="J16" s="135" t="s">
        <v>32</v>
      </c>
      <c r="K16" s="40"/>
      <c r="L16" s="1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2" t="s">
        <v>34</v>
      </c>
      <c r="J17" s="135" t="s">
        <v>35</v>
      </c>
      <c r="K17" s="40"/>
      <c r="L17" s="15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9"/>
      <c r="J18" s="40"/>
      <c r="K18" s="40"/>
      <c r="L18" s="15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7" t="s">
        <v>36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15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2" t="s">
        <v>34</v>
      </c>
      <c r="J20" s="34" t="str">
        <f>'Rekapitulace stavby'!AN14</f>
        <v>Vyplň údaj</v>
      </c>
      <c r="K20" s="40"/>
      <c r="L20" s="15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9"/>
      <c r="J21" s="40"/>
      <c r="K21" s="40"/>
      <c r="L21" s="15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7" t="s">
        <v>38</v>
      </c>
      <c r="E22" s="40"/>
      <c r="F22" s="40"/>
      <c r="G22" s="40"/>
      <c r="H22" s="40"/>
      <c r="I22" s="152" t="s">
        <v>31</v>
      </c>
      <c r="J22" s="135" t="str">
        <f>IF('Rekapitulace stavby'!AN16="","",'Rekapitulace stavby'!AN16)</f>
        <v/>
      </c>
      <c r="K22" s="40"/>
      <c r="L22" s="15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2" t="s">
        <v>34</v>
      </c>
      <c r="J23" s="135" t="str">
        <f>IF('Rekapitulace stavby'!AN17="","",'Rekapitulace stavby'!AN17)</f>
        <v/>
      </c>
      <c r="K23" s="40"/>
      <c r="L23" s="15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9"/>
      <c r="J24" s="40"/>
      <c r="K24" s="40"/>
      <c r="L24" s="15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7" t="s">
        <v>41</v>
      </c>
      <c r="E25" s="40"/>
      <c r="F25" s="40"/>
      <c r="G25" s="40"/>
      <c r="H25" s="40"/>
      <c r="I25" s="152" t="s">
        <v>31</v>
      </c>
      <c r="J25" s="135" t="s">
        <v>35</v>
      </c>
      <c r="K25" s="40"/>
      <c r="L25" s="15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42</v>
      </c>
      <c r="F26" s="40"/>
      <c r="G26" s="40"/>
      <c r="H26" s="40"/>
      <c r="I26" s="152" t="s">
        <v>34</v>
      </c>
      <c r="J26" s="135" t="s">
        <v>35</v>
      </c>
      <c r="K26" s="40"/>
      <c r="L26" s="15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9"/>
      <c r="J27" s="40"/>
      <c r="K27" s="40"/>
      <c r="L27" s="15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7" t="s">
        <v>43</v>
      </c>
      <c r="E28" s="40"/>
      <c r="F28" s="40"/>
      <c r="G28" s="40"/>
      <c r="H28" s="40"/>
      <c r="I28" s="149"/>
      <c r="J28" s="40"/>
      <c r="K28" s="40"/>
      <c r="L28" s="15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51" customHeight="1">
      <c r="A29" s="154"/>
      <c r="B29" s="155"/>
      <c r="C29" s="154"/>
      <c r="D29" s="154"/>
      <c r="E29" s="156" t="s">
        <v>44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9"/>
      <c r="J30" s="40"/>
      <c r="K30" s="40"/>
      <c r="L30" s="15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9"/>
      <c r="E31" s="159"/>
      <c r="F31" s="159"/>
      <c r="G31" s="159"/>
      <c r="H31" s="159"/>
      <c r="I31" s="160"/>
      <c r="J31" s="159"/>
      <c r="K31" s="159"/>
      <c r="L31" s="15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45</v>
      </c>
      <c r="E32" s="40"/>
      <c r="F32" s="40"/>
      <c r="G32" s="40"/>
      <c r="H32" s="40"/>
      <c r="I32" s="149"/>
      <c r="J32" s="162">
        <f>ROUND(J88, 2)</f>
        <v>0</v>
      </c>
      <c r="K32" s="40"/>
      <c r="L32" s="15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9"/>
      <c r="E33" s="159"/>
      <c r="F33" s="159"/>
      <c r="G33" s="159"/>
      <c r="H33" s="159"/>
      <c r="I33" s="160"/>
      <c r="J33" s="159"/>
      <c r="K33" s="159"/>
      <c r="L33" s="15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47</v>
      </c>
      <c r="G34" s="40"/>
      <c r="H34" s="40"/>
      <c r="I34" s="164" t="s">
        <v>46</v>
      </c>
      <c r="J34" s="163" t="s">
        <v>48</v>
      </c>
      <c r="K34" s="40"/>
      <c r="L34" s="15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47" t="s">
        <v>50</v>
      </c>
      <c r="F35" s="166">
        <f>ROUND((SUM(BE88:BE342)),  2)</f>
        <v>0</v>
      </c>
      <c r="G35" s="40"/>
      <c r="H35" s="40"/>
      <c r="I35" s="167">
        <v>0.20999999999999999</v>
      </c>
      <c r="J35" s="166">
        <f>ROUND(((SUM(BE88:BE342))*I35),  2)</f>
        <v>0</v>
      </c>
      <c r="K35" s="40"/>
      <c r="L35" s="15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7" t="s">
        <v>51</v>
      </c>
      <c r="F36" s="166">
        <f>ROUND((SUM(BF88:BF342)),  2)</f>
        <v>0</v>
      </c>
      <c r="G36" s="40"/>
      <c r="H36" s="40"/>
      <c r="I36" s="167">
        <v>0.14999999999999999</v>
      </c>
      <c r="J36" s="166">
        <f>ROUND(((SUM(BF88:BF342))*I36),  2)</f>
        <v>0</v>
      </c>
      <c r="K36" s="40"/>
      <c r="L36" s="15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49</v>
      </c>
      <c r="E37" s="147" t="s">
        <v>52</v>
      </c>
      <c r="F37" s="166">
        <f>ROUND((SUM(BG88:BG342)),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15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53</v>
      </c>
      <c r="F38" s="166">
        <f>ROUND((SUM(BH88:BH342)),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15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54</v>
      </c>
      <c r="F39" s="166">
        <f>ROUND((SUM(BI88:BI342)),  2)</f>
        <v>0</v>
      </c>
      <c r="G39" s="40"/>
      <c r="H39" s="40"/>
      <c r="I39" s="167">
        <v>0</v>
      </c>
      <c r="J39" s="166">
        <f>0</f>
        <v>0</v>
      </c>
      <c r="K39" s="40"/>
      <c r="L39" s="15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9"/>
      <c r="J40" s="40"/>
      <c r="K40" s="40"/>
      <c r="L40" s="15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3"/>
      <c r="J41" s="174">
        <f>SUM(J32:J39)</f>
        <v>0</v>
      </c>
      <c r="K41" s="175"/>
      <c r="L41" s="15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6"/>
      <c r="C42" s="177"/>
      <c r="D42" s="177"/>
      <c r="E42" s="177"/>
      <c r="F42" s="177"/>
      <c r="G42" s="177"/>
      <c r="H42" s="177"/>
      <c r="I42" s="178"/>
      <c r="J42" s="177"/>
      <c r="K42" s="177"/>
      <c r="L42" s="15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9"/>
      <c r="C46" s="180"/>
      <c r="D46" s="180"/>
      <c r="E46" s="180"/>
      <c r="F46" s="180"/>
      <c r="G46" s="180"/>
      <c r="H46" s="180"/>
      <c r="I46" s="181"/>
      <c r="J46" s="180"/>
      <c r="K46" s="180"/>
      <c r="L46" s="15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149"/>
      <c r="J47" s="42"/>
      <c r="K47" s="42"/>
      <c r="L47" s="15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9"/>
      <c r="J48" s="42"/>
      <c r="K48" s="42"/>
      <c r="L48" s="15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9"/>
      <c r="J49" s="42"/>
      <c r="K49" s="42"/>
      <c r="L49" s="15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2" t="str">
        <f>E7</f>
        <v>Oprava trati v úseku Teplice, zámecká zahrada - Úpořiny</v>
      </c>
      <c r="F50" s="33"/>
      <c r="G50" s="33"/>
      <c r="H50" s="33"/>
      <c r="I50" s="149"/>
      <c r="J50" s="42"/>
      <c r="K50" s="42"/>
      <c r="L50" s="15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141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2" t="s">
        <v>132</v>
      </c>
      <c r="F52" s="42"/>
      <c r="G52" s="42"/>
      <c r="H52" s="42"/>
      <c r="I52" s="149"/>
      <c r="J52" s="42"/>
      <c r="K52" s="42"/>
      <c r="L52" s="15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133</v>
      </c>
      <c r="D53" s="42"/>
      <c r="E53" s="42"/>
      <c r="F53" s="42"/>
      <c r="G53" s="42"/>
      <c r="H53" s="42"/>
      <c r="I53" s="149"/>
      <c r="J53" s="42"/>
      <c r="K53" s="42"/>
      <c r="L53" s="15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Č5 - km 6,403 (ZV1) - km 3,748</v>
      </c>
      <c r="F54" s="42"/>
      <c r="G54" s="42"/>
      <c r="H54" s="42"/>
      <c r="I54" s="149"/>
      <c r="J54" s="42"/>
      <c r="K54" s="42"/>
      <c r="L54" s="15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9"/>
      <c r="J55" s="42"/>
      <c r="K55" s="42"/>
      <c r="L55" s="15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TK Řetenice - Úpořiny</v>
      </c>
      <c r="G56" s="42"/>
      <c r="H56" s="42"/>
      <c r="I56" s="152" t="s">
        <v>24</v>
      </c>
      <c r="J56" s="74" t="str">
        <f>IF(J14="","",J14)</f>
        <v>18. 2. 2019</v>
      </c>
      <c r="K56" s="42"/>
      <c r="L56" s="15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9"/>
      <c r="J57" s="42"/>
      <c r="K57" s="42"/>
      <c r="L57" s="15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SŽDC s.o. OŘ UNL, ST Most</v>
      </c>
      <c r="G58" s="42"/>
      <c r="H58" s="42"/>
      <c r="I58" s="152" t="s">
        <v>38</v>
      </c>
      <c r="J58" s="38" t="str">
        <f>E23</f>
        <v xml:space="preserve"> </v>
      </c>
      <c r="K58" s="42"/>
      <c r="L58" s="15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2" t="s">
        <v>41</v>
      </c>
      <c r="J59" s="38" t="str">
        <f>E26</f>
        <v>Ing. Střítezský Petr</v>
      </c>
      <c r="K59" s="42"/>
      <c r="L59" s="15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9"/>
      <c r="J60" s="42"/>
      <c r="K60" s="42"/>
      <c r="L60" s="15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3" t="s">
        <v>136</v>
      </c>
      <c r="D61" s="184"/>
      <c r="E61" s="184"/>
      <c r="F61" s="184"/>
      <c r="G61" s="184"/>
      <c r="H61" s="184"/>
      <c r="I61" s="185"/>
      <c r="J61" s="186" t="s">
        <v>137</v>
      </c>
      <c r="K61" s="184"/>
      <c r="L61" s="15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9"/>
      <c r="J62" s="42"/>
      <c r="K62" s="42"/>
      <c r="L62" s="15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7" t="s">
        <v>77</v>
      </c>
      <c r="D63" s="42"/>
      <c r="E63" s="42"/>
      <c r="F63" s="42"/>
      <c r="G63" s="42"/>
      <c r="H63" s="42"/>
      <c r="I63" s="149"/>
      <c r="J63" s="104">
        <f>J88</f>
        <v>0</v>
      </c>
      <c r="K63" s="42"/>
      <c r="L63" s="15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9" customFormat="1" ht="24.96" customHeight="1">
      <c r="A64" s="9"/>
      <c r="B64" s="188"/>
      <c r="C64" s="189"/>
      <c r="D64" s="190" t="s">
        <v>139</v>
      </c>
      <c r="E64" s="191"/>
      <c r="F64" s="191"/>
      <c r="G64" s="191"/>
      <c r="H64" s="191"/>
      <c r="I64" s="192"/>
      <c r="J64" s="193">
        <f>J89</f>
        <v>0</v>
      </c>
      <c r="K64" s="189"/>
      <c r="L64" s="19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5"/>
      <c r="C65" s="127"/>
      <c r="D65" s="196" t="s">
        <v>140</v>
      </c>
      <c r="E65" s="197"/>
      <c r="F65" s="197"/>
      <c r="G65" s="197"/>
      <c r="H65" s="197"/>
      <c r="I65" s="198"/>
      <c r="J65" s="199">
        <f>J90</f>
        <v>0</v>
      </c>
      <c r="K65" s="127"/>
      <c r="L65" s="20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88"/>
      <c r="C66" s="189"/>
      <c r="D66" s="190" t="s">
        <v>141</v>
      </c>
      <c r="E66" s="191"/>
      <c r="F66" s="191"/>
      <c r="G66" s="191"/>
      <c r="H66" s="191"/>
      <c r="I66" s="192"/>
      <c r="J66" s="193">
        <f>J261</f>
        <v>0</v>
      </c>
      <c r="K66" s="189"/>
      <c r="L66" s="19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49"/>
      <c r="J67" s="42"/>
      <c r="K67" s="42"/>
      <c r="L67" s="15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78"/>
      <c r="J68" s="62"/>
      <c r="K68" s="62"/>
      <c r="L68" s="15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81"/>
      <c r="J72" s="64"/>
      <c r="K72" s="64"/>
      <c r="L72" s="15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4" t="s">
        <v>142</v>
      </c>
      <c r="D73" s="42"/>
      <c r="E73" s="42"/>
      <c r="F73" s="42"/>
      <c r="G73" s="42"/>
      <c r="H73" s="42"/>
      <c r="I73" s="149"/>
      <c r="J73" s="42"/>
      <c r="K73" s="42"/>
      <c r="L73" s="15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49"/>
      <c r="J74" s="42"/>
      <c r="K74" s="42"/>
      <c r="L74" s="15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16</v>
      </c>
      <c r="D75" s="42"/>
      <c r="E75" s="42"/>
      <c r="F75" s="42"/>
      <c r="G75" s="42"/>
      <c r="H75" s="42"/>
      <c r="I75" s="149"/>
      <c r="J75" s="42"/>
      <c r="K75" s="42"/>
      <c r="L75" s="15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82" t="str">
        <f>E7</f>
        <v>Oprava trati v úseku Teplice, zámecká zahrada - Úpořiny</v>
      </c>
      <c r="F76" s="33"/>
      <c r="G76" s="33"/>
      <c r="H76" s="33"/>
      <c r="I76" s="149"/>
      <c r="J76" s="42"/>
      <c r="K76" s="42"/>
      <c r="L76" s="15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1" customFormat="1" ht="12" customHeight="1">
      <c r="B77" s="22"/>
      <c r="C77" s="33" t="s">
        <v>131</v>
      </c>
      <c r="D77" s="23"/>
      <c r="E77" s="23"/>
      <c r="F77" s="23"/>
      <c r="G77" s="23"/>
      <c r="H77" s="23"/>
      <c r="I77" s="141"/>
      <c r="J77" s="23"/>
      <c r="K77" s="23"/>
      <c r="L77" s="21"/>
    </row>
    <row r="78" s="2" customFormat="1" ht="16.5" customHeight="1">
      <c r="A78" s="40"/>
      <c r="B78" s="41"/>
      <c r="C78" s="42"/>
      <c r="D78" s="42"/>
      <c r="E78" s="182" t="s">
        <v>132</v>
      </c>
      <c r="F78" s="42"/>
      <c r="G78" s="42"/>
      <c r="H78" s="42"/>
      <c r="I78" s="149"/>
      <c r="J78" s="42"/>
      <c r="K78" s="42"/>
      <c r="L78" s="15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133</v>
      </c>
      <c r="D79" s="42"/>
      <c r="E79" s="42"/>
      <c r="F79" s="42"/>
      <c r="G79" s="42"/>
      <c r="H79" s="42"/>
      <c r="I79" s="149"/>
      <c r="J79" s="42"/>
      <c r="K79" s="42"/>
      <c r="L79" s="15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E11</f>
        <v>Č5 - km 6,403 (ZV1) - km 3,748</v>
      </c>
      <c r="F80" s="42"/>
      <c r="G80" s="42"/>
      <c r="H80" s="42"/>
      <c r="I80" s="149"/>
      <c r="J80" s="42"/>
      <c r="K80" s="42"/>
      <c r="L80" s="15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49"/>
      <c r="J81" s="42"/>
      <c r="K81" s="42"/>
      <c r="L81" s="15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F14</f>
        <v>TK Řetenice - Úpořiny</v>
      </c>
      <c r="G82" s="42"/>
      <c r="H82" s="42"/>
      <c r="I82" s="152" t="s">
        <v>24</v>
      </c>
      <c r="J82" s="74" t="str">
        <f>IF(J14="","",J14)</f>
        <v>18. 2. 2019</v>
      </c>
      <c r="K82" s="42"/>
      <c r="L82" s="15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49"/>
      <c r="J83" s="42"/>
      <c r="K83" s="42"/>
      <c r="L83" s="15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3" t="s">
        <v>30</v>
      </c>
      <c r="D84" s="42"/>
      <c r="E84" s="42"/>
      <c r="F84" s="28" t="str">
        <f>E17</f>
        <v>SŽDC s.o. OŘ UNL, ST Most</v>
      </c>
      <c r="G84" s="42"/>
      <c r="H84" s="42"/>
      <c r="I84" s="152" t="s">
        <v>38</v>
      </c>
      <c r="J84" s="38" t="str">
        <f>E23</f>
        <v xml:space="preserve"> </v>
      </c>
      <c r="K84" s="42"/>
      <c r="L84" s="15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36</v>
      </c>
      <c r="D85" s="42"/>
      <c r="E85" s="42"/>
      <c r="F85" s="28" t="str">
        <f>IF(E20="","",E20)</f>
        <v>Vyplň údaj</v>
      </c>
      <c r="G85" s="42"/>
      <c r="H85" s="42"/>
      <c r="I85" s="152" t="s">
        <v>41</v>
      </c>
      <c r="J85" s="38" t="str">
        <f>E26</f>
        <v>Ing. Střítezský Petr</v>
      </c>
      <c r="K85" s="42"/>
      <c r="L85" s="15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49"/>
      <c r="J86" s="42"/>
      <c r="K86" s="42"/>
      <c r="L86" s="15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201"/>
      <c r="B87" s="202"/>
      <c r="C87" s="203" t="s">
        <v>143</v>
      </c>
      <c r="D87" s="204" t="s">
        <v>64</v>
      </c>
      <c r="E87" s="204" t="s">
        <v>60</v>
      </c>
      <c r="F87" s="204" t="s">
        <v>61</v>
      </c>
      <c r="G87" s="204" t="s">
        <v>144</v>
      </c>
      <c r="H87" s="204" t="s">
        <v>145</v>
      </c>
      <c r="I87" s="205" t="s">
        <v>146</v>
      </c>
      <c r="J87" s="204" t="s">
        <v>137</v>
      </c>
      <c r="K87" s="206" t="s">
        <v>147</v>
      </c>
      <c r="L87" s="207"/>
      <c r="M87" s="94" t="s">
        <v>35</v>
      </c>
      <c r="N87" s="95" t="s">
        <v>49</v>
      </c>
      <c r="O87" s="95" t="s">
        <v>148</v>
      </c>
      <c r="P87" s="95" t="s">
        <v>149</v>
      </c>
      <c r="Q87" s="95" t="s">
        <v>150</v>
      </c>
      <c r="R87" s="95" t="s">
        <v>151</v>
      </c>
      <c r="S87" s="95" t="s">
        <v>152</v>
      </c>
      <c r="T87" s="96" t="s">
        <v>153</v>
      </c>
      <c r="U87" s="201"/>
      <c r="V87" s="201"/>
      <c r="W87" s="201"/>
      <c r="X87" s="201"/>
      <c r="Y87" s="201"/>
      <c r="Z87" s="201"/>
      <c r="AA87" s="201"/>
      <c r="AB87" s="201"/>
      <c r="AC87" s="201"/>
      <c r="AD87" s="201"/>
      <c r="AE87" s="201"/>
    </row>
    <row r="88" s="2" customFormat="1" ht="22.8" customHeight="1">
      <c r="A88" s="40"/>
      <c r="B88" s="41"/>
      <c r="C88" s="101" t="s">
        <v>154</v>
      </c>
      <c r="D88" s="42"/>
      <c r="E88" s="42"/>
      <c r="F88" s="42"/>
      <c r="G88" s="42"/>
      <c r="H88" s="42"/>
      <c r="I88" s="149"/>
      <c r="J88" s="208">
        <f>BK88</f>
        <v>0</v>
      </c>
      <c r="K88" s="42"/>
      <c r="L88" s="46"/>
      <c r="M88" s="97"/>
      <c r="N88" s="209"/>
      <c r="O88" s="98"/>
      <c r="P88" s="210">
        <f>P89+P261</f>
        <v>0</v>
      </c>
      <c r="Q88" s="98"/>
      <c r="R88" s="210">
        <f>R89+R261</f>
        <v>606.99382999999989</v>
      </c>
      <c r="S88" s="98"/>
      <c r="T88" s="211">
        <f>T89+T261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78</v>
      </c>
      <c r="AU88" s="18" t="s">
        <v>138</v>
      </c>
      <c r="BK88" s="212">
        <f>BK89+BK261</f>
        <v>0</v>
      </c>
    </row>
    <row r="89" s="12" customFormat="1" ht="25.92" customHeight="1">
      <c r="A89" s="12"/>
      <c r="B89" s="213"/>
      <c r="C89" s="214"/>
      <c r="D89" s="215" t="s">
        <v>78</v>
      </c>
      <c r="E89" s="216" t="s">
        <v>155</v>
      </c>
      <c r="F89" s="216" t="s">
        <v>156</v>
      </c>
      <c r="G89" s="214"/>
      <c r="H89" s="214"/>
      <c r="I89" s="217"/>
      <c r="J89" s="218">
        <f>BK89</f>
        <v>0</v>
      </c>
      <c r="K89" s="214"/>
      <c r="L89" s="219"/>
      <c r="M89" s="220"/>
      <c r="N89" s="221"/>
      <c r="O89" s="221"/>
      <c r="P89" s="222">
        <f>P90</f>
        <v>0</v>
      </c>
      <c r="Q89" s="221"/>
      <c r="R89" s="222">
        <f>R90</f>
        <v>0</v>
      </c>
      <c r="S89" s="221"/>
      <c r="T89" s="223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4" t="s">
        <v>86</v>
      </c>
      <c r="AT89" s="225" t="s">
        <v>78</v>
      </c>
      <c r="AU89" s="225" t="s">
        <v>79</v>
      </c>
      <c r="AY89" s="224" t="s">
        <v>157</v>
      </c>
      <c r="BK89" s="226">
        <f>BK90</f>
        <v>0</v>
      </c>
    </row>
    <row r="90" s="12" customFormat="1" ht="22.8" customHeight="1">
      <c r="A90" s="12"/>
      <c r="B90" s="213"/>
      <c r="C90" s="214"/>
      <c r="D90" s="215" t="s">
        <v>78</v>
      </c>
      <c r="E90" s="227" t="s">
        <v>158</v>
      </c>
      <c r="F90" s="227" t="s">
        <v>159</v>
      </c>
      <c r="G90" s="214"/>
      <c r="H90" s="214"/>
      <c r="I90" s="217"/>
      <c r="J90" s="228">
        <f>BK90</f>
        <v>0</v>
      </c>
      <c r="K90" s="214"/>
      <c r="L90" s="219"/>
      <c r="M90" s="220"/>
      <c r="N90" s="221"/>
      <c r="O90" s="221"/>
      <c r="P90" s="222">
        <f>SUM(P91:P260)</f>
        <v>0</v>
      </c>
      <c r="Q90" s="221"/>
      <c r="R90" s="222">
        <f>SUM(R91:R260)</f>
        <v>0</v>
      </c>
      <c r="S90" s="221"/>
      <c r="T90" s="223">
        <f>SUM(T91:T260)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24" t="s">
        <v>86</v>
      </c>
      <c r="AT90" s="225" t="s">
        <v>78</v>
      </c>
      <c r="AU90" s="225" t="s">
        <v>86</v>
      </c>
      <c r="AY90" s="224" t="s">
        <v>157</v>
      </c>
      <c r="BK90" s="226">
        <f>SUM(BK91:BK260)</f>
        <v>0</v>
      </c>
    </row>
    <row r="91" s="2" customFormat="1" ht="24" customHeight="1">
      <c r="A91" s="40"/>
      <c r="B91" s="41"/>
      <c r="C91" s="229" t="s">
        <v>86</v>
      </c>
      <c r="D91" s="229" t="s">
        <v>160</v>
      </c>
      <c r="E91" s="230" t="s">
        <v>638</v>
      </c>
      <c r="F91" s="231" t="s">
        <v>639</v>
      </c>
      <c r="G91" s="232" t="s">
        <v>256</v>
      </c>
      <c r="H91" s="233">
        <v>3.9260000000000002</v>
      </c>
      <c r="I91" s="234"/>
      <c r="J91" s="235">
        <f>ROUND(I91*H91,2)</f>
        <v>0</v>
      </c>
      <c r="K91" s="231" t="s">
        <v>164</v>
      </c>
      <c r="L91" s="46"/>
      <c r="M91" s="236" t="s">
        <v>35</v>
      </c>
      <c r="N91" s="237" t="s">
        <v>52</v>
      </c>
      <c r="O91" s="86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165</v>
      </c>
      <c r="AT91" s="240" t="s">
        <v>160</v>
      </c>
      <c r="AU91" s="240" t="s">
        <v>88</v>
      </c>
      <c r="AY91" s="18" t="s">
        <v>157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165</v>
      </c>
      <c r="BK91" s="241">
        <f>ROUND(I91*H91,2)</f>
        <v>0</v>
      </c>
      <c r="BL91" s="18" t="s">
        <v>165</v>
      </c>
      <c r="BM91" s="240" t="s">
        <v>640</v>
      </c>
    </row>
    <row r="92" s="2" customFormat="1">
      <c r="A92" s="40"/>
      <c r="B92" s="41"/>
      <c r="C92" s="42"/>
      <c r="D92" s="242" t="s">
        <v>167</v>
      </c>
      <c r="E92" s="42"/>
      <c r="F92" s="243" t="s">
        <v>641</v>
      </c>
      <c r="G92" s="42"/>
      <c r="H92" s="42"/>
      <c r="I92" s="149"/>
      <c r="J92" s="42"/>
      <c r="K92" s="42"/>
      <c r="L92" s="46"/>
      <c r="M92" s="244"/>
      <c r="N92" s="24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167</v>
      </c>
      <c r="AU92" s="18" t="s">
        <v>88</v>
      </c>
    </row>
    <row r="93" s="2" customFormat="1" ht="60" customHeight="1">
      <c r="A93" s="40"/>
      <c r="B93" s="41"/>
      <c r="C93" s="229" t="s">
        <v>88</v>
      </c>
      <c r="D93" s="229" t="s">
        <v>160</v>
      </c>
      <c r="E93" s="230" t="s">
        <v>161</v>
      </c>
      <c r="F93" s="231" t="s">
        <v>162</v>
      </c>
      <c r="G93" s="232" t="s">
        <v>163</v>
      </c>
      <c r="H93" s="233">
        <v>80</v>
      </c>
      <c r="I93" s="234"/>
      <c r="J93" s="235">
        <f>ROUND(I93*H93,2)</f>
        <v>0</v>
      </c>
      <c r="K93" s="231" t="s">
        <v>164</v>
      </c>
      <c r="L93" s="46"/>
      <c r="M93" s="236" t="s">
        <v>35</v>
      </c>
      <c r="N93" s="237" t="s">
        <v>52</v>
      </c>
      <c r="O93" s="86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9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0" t="s">
        <v>165</v>
      </c>
      <c r="AT93" s="240" t="s">
        <v>160</v>
      </c>
      <c r="AU93" s="240" t="s">
        <v>88</v>
      </c>
      <c r="AY93" s="18" t="s">
        <v>157</v>
      </c>
      <c r="BE93" s="241">
        <f>IF(N93="základní",J93,0)</f>
        <v>0</v>
      </c>
      <c r="BF93" s="241">
        <f>IF(N93="snížená",J93,0)</f>
        <v>0</v>
      </c>
      <c r="BG93" s="241">
        <f>IF(N93="zákl. přenesená",J93,0)</f>
        <v>0</v>
      </c>
      <c r="BH93" s="241">
        <f>IF(N93="sníž. přenesená",J93,0)</f>
        <v>0</v>
      </c>
      <c r="BI93" s="241">
        <f>IF(N93="nulová",J93,0)</f>
        <v>0</v>
      </c>
      <c r="BJ93" s="18" t="s">
        <v>165</v>
      </c>
      <c r="BK93" s="241">
        <f>ROUND(I93*H93,2)</f>
        <v>0</v>
      </c>
      <c r="BL93" s="18" t="s">
        <v>165</v>
      </c>
      <c r="BM93" s="240" t="s">
        <v>166</v>
      </c>
    </row>
    <row r="94" s="2" customFormat="1">
      <c r="A94" s="40"/>
      <c r="B94" s="41"/>
      <c r="C94" s="42"/>
      <c r="D94" s="242" t="s">
        <v>167</v>
      </c>
      <c r="E94" s="42"/>
      <c r="F94" s="243" t="s">
        <v>168</v>
      </c>
      <c r="G94" s="42"/>
      <c r="H94" s="42"/>
      <c r="I94" s="149"/>
      <c r="J94" s="42"/>
      <c r="K94" s="42"/>
      <c r="L94" s="46"/>
      <c r="M94" s="244"/>
      <c r="N94" s="24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8" t="s">
        <v>167</v>
      </c>
      <c r="AU94" s="18" t="s">
        <v>88</v>
      </c>
    </row>
    <row r="95" s="13" customFormat="1">
      <c r="A95" s="13"/>
      <c r="B95" s="246"/>
      <c r="C95" s="247"/>
      <c r="D95" s="242" t="s">
        <v>169</v>
      </c>
      <c r="E95" s="248" t="s">
        <v>35</v>
      </c>
      <c r="F95" s="249" t="s">
        <v>642</v>
      </c>
      <c r="G95" s="247"/>
      <c r="H95" s="248" t="s">
        <v>35</v>
      </c>
      <c r="I95" s="250"/>
      <c r="J95" s="247"/>
      <c r="K95" s="247"/>
      <c r="L95" s="251"/>
      <c r="M95" s="252"/>
      <c r="N95" s="253"/>
      <c r="O95" s="253"/>
      <c r="P95" s="253"/>
      <c r="Q95" s="253"/>
      <c r="R95" s="253"/>
      <c r="S95" s="253"/>
      <c r="T95" s="25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55" t="s">
        <v>169</v>
      </c>
      <c r="AU95" s="255" t="s">
        <v>88</v>
      </c>
      <c r="AV95" s="13" t="s">
        <v>86</v>
      </c>
      <c r="AW95" s="13" t="s">
        <v>40</v>
      </c>
      <c r="AX95" s="13" t="s">
        <v>79</v>
      </c>
      <c r="AY95" s="255" t="s">
        <v>157</v>
      </c>
    </row>
    <row r="96" s="14" customFormat="1">
      <c r="A96" s="14"/>
      <c r="B96" s="256"/>
      <c r="C96" s="257"/>
      <c r="D96" s="242" t="s">
        <v>169</v>
      </c>
      <c r="E96" s="258" t="s">
        <v>35</v>
      </c>
      <c r="F96" s="259" t="s">
        <v>643</v>
      </c>
      <c r="G96" s="257"/>
      <c r="H96" s="260">
        <v>36</v>
      </c>
      <c r="I96" s="261"/>
      <c r="J96" s="257"/>
      <c r="K96" s="257"/>
      <c r="L96" s="262"/>
      <c r="M96" s="263"/>
      <c r="N96" s="264"/>
      <c r="O96" s="264"/>
      <c r="P96" s="264"/>
      <c r="Q96" s="264"/>
      <c r="R96" s="264"/>
      <c r="S96" s="264"/>
      <c r="T96" s="26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6" t="s">
        <v>169</v>
      </c>
      <c r="AU96" s="266" t="s">
        <v>88</v>
      </c>
      <c r="AV96" s="14" t="s">
        <v>88</v>
      </c>
      <c r="AW96" s="14" t="s">
        <v>40</v>
      </c>
      <c r="AX96" s="14" t="s">
        <v>79</v>
      </c>
      <c r="AY96" s="266" t="s">
        <v>157</v>
      </c>
    </row>
    <row r="97" s="13" customFormat="1">
      <c r="A97" s="13"/>
      <c r="B97" s="246"/>
      <c r="C97" s="247"/>
      <c r="D97" s="242" t="s">
        <v>169</v>
      </c>
      <c r="E97" s="248" t="s">
        <v>35</v>
      </c>
      <c r="F97" s="249" t="s">
        <v>644</v>
      </c>
      <c r="G97" s="247"/>
      <c r="H97" s="248" t="s">
        <v>35</v>
      </c>
      <c r="I97" s="250"/>
      <c r="J97" s="247"/>
      <c r="K97" s="247"/>
      <c r="L97" s="251"/>
      <c r="M97" s="252"/>
      <c r="N97" s="253"/>
      <c r="O97" s="253"/>
      <c r="P97" s="253"/>
      <c r="Q97" s="253"/>
      <c r="R97" s="253"/>
      <c r="S97" s="253"/>
      <c r="T97" s="25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55" t="s">
        <v>169</v>
      </c>
      <c r="AU97" s="255" t="s">
        <v>88</v>
      </c>
      <c r="AV97" s="13" t="s">
        <v>86</v>
      </c>
      <c r="AW97" s="13" t="s">
        <v>40</v>
      </c>
      <c r="AX97" s="13" t="s">
        <v>79</v>
      </c>
      <c r="AY97" s="255" t="s">
        <v>157</v>
      </c>
    </row>
    <row r="98" s="14" customFormat="1">
      <c r="A98" s="14"/>
      <c r="B98" s="256"/>
      <c r="C98" s="257"/>
      <c r="D98" s="242" t="s">
        <v>169</v>
      </c>
      <c r="E98" s="258" t="s">
        <v>35</v>
      </c>
      <c r="F98" s="259" t="s">
        <v>645</v>
      </c>
      <c r="G98" s="257"/>
      <c r="H98" s="260">
        <v>42</v>
      </c>
      <c r="I98" s="261"/>
      <c r="J98" s="257"/>
      <c r="K98" s="257"/>
      <c r="L98" s="262"/>
      <c r="M98" s="263"/>
      <c r="N98" s="264"/>
      <c r="O98" s="264"/>
      <c r="P98" s="264"/>
      <c r="Q98" s="264"/>
      <c r="R98" s="264"/>
      <c r="S98" s="264"/>
      <c r="T98" s="26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66" t="s">
        <v>169</v>
      </c>
      <c r="AU98" s="266" t="s">
        <v>88</v>
      </c>
      <c r="AV98" s="14" t="s">
        <v>88</v>
      </c>
      <c r="AW98" s="14" t="s">
        <v>40</v>
      </c>
      <c r="AX98" s="14" t="s">
        <v>79</v>
      </c>
      <c r="AY98" s="266" t="s">
        <v>157</v>
      </c>
    </row>
    <row r="99" s="13" customFormat="1">
      <c r="A99" s="13"/>
      <c r="B99" s="246"/>
      <c r="C99" s="247"/>
      <c r="D99" s="242" t="s">
        <v>169</v>
      </c>
      <c r="E99" s="248" t="s">
        <v>35</v>
      </c>
      <c r="F99" s="249" t="s">
        <v>646</v>
      </c>
      <c r="G99" s="247"/>
      <c r="H99" s="248" t="s">
        <v>35</v>
      </c>
      <c r="I99" s="250"/>
      <c r="J99" s="247"/>
      <c r="K99" s="247"/>
      <c r="L99" s="251"/>
      <c r="M99" s="252"/>
      <c r="N99" s="253"/>
      <c r="O99" s="253"/>
      <c r="P99" s="253"/>
      <c r="Q99" s="253"/>
      <c r="R99" s="253"/>
      <c r="S99" s="253"/>
      <c r="T99" s="25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55" t="s">
        <v>169</v>
      </c>
      <c r="AU99" s="255" t="s">
        <v>88</v>
      </c>
      <c r="AV99" s="13" t="s">
        <v>86</v>
      </c>
      <c r="AW99" s="13" t="s">
        <v>40</v>
      </c>
      <c r="AX99" s="13" t="s">
        <v>79</v>
      </c>
      <c r="AY99" s="255" t="s">
        <v>157</v>
      </c>
    </row>
    <row r="100" s="14" customFormat="1">
      <c r="A100" s="14"/>
      <c r="B100" s="256"/>
      <c r="C100" s="257"/>
      <c r="D100" s="242" t="s">
        <v>169</v>
      </c>
      <c r="E100" s="258" t="s">
        <v>35</v>
      </c>
      <c r="F100" s="259" t="s">
        <v>88</v>
      </c>
      <c r="G100" s="257"/>
      <c r="H100" s="260">
        <v>2</v>
      </c>
      <c r="I100" s="261"/>
      <c r="J100" s="257"/>
      <c r="K100" s="257"/>
      <c r="L100" s="262"/>
      <c r="M100" s="263"/>
      <c r="N100" s="264"/>
      <c r="O100" s="264"/>
      <c r="P100" s="264"/>
      <c r="Q100" s="264"/>
      <c r="R100" s="264"/>
      <c r="S100" s="264"/>
      <c r="T100" s="26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66" t="s">
        <v>169</v>
      </c>
      <c r="AU100" s="266" t="s">
        <v>88</v>
      </c>
      <c r="AV100" s="14" t="s">
        <v>88</v>
      </c>
      <c r="AW100" s="14" t="s">
        <v>40</v>
      </c>
      <c r="AX100" s="14" t="s">
        <v>79</v>
      </c>
      <c r="AY100" s="266" t="s">
        <v>157</v>
      </c>
    </row>
    <row r="101" s="15" customFormat="1">
      <c r="A101" s="15"/>
      <c r="B101" s="267"/>
      <c r="C101" s="268"/>
      <c r="D101" s="242" t="s">
        <v>169</v>
      </c>
      <c r="E101" s="269" t="s">
        <v>35</v>
      </c>
      <c r="F101" s="270" t="s">
        <v>180</v>
      </c>
      <c r="G101" s="268"/>
      <c r="H101" s="271">
        <v>80</v>
      </c>
      <c r="I101" s="272"/>
      <c r="J101" s="268"/>
      <c r="K101" s="268"/>
      <c r="L101" s="273"/>
      <c r="M101" s="274"/>
      <c r="N101" s="275"/>
      <c r="O101" s="275"/>
      <c r="P101" s="275"/>
      <c r="Q101" s="275"/>
      <c r="R101" s="275"/>
      <c r="S101" s="275"/>
      <c r="T101" s="27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77" t="s">
        <v>169</v>
      </c>
      <c r="AU101" s="277" t="s">
        <v>88</v>
      </c>
      <c r="AV101" s="15" t="s">
        <v>165</v>
      </c>
      <c r="AW101" s="15" t="s">
        <v>40</v>
      </c>
      <c r="AX101" s="15" t="s">
        <v>86</v>
      </c>
      <c r="AY101" s="277" t="s">
        <v>157</v>
      </c>
    </row>
    <row r="102" s="2" customFormat="1" ht="36" customHeight="1">
      <c r="A102" s="40"/>
      <c r="B102" s="41"/>
      <c r="C102" s="229" t="s">
        <v>117</v>
      </c>
      <c r="D102" s="229" t="s">
        <v>160</v>
      </c>
      <c r="E102" s="230" t="s">
        <v>181</v>
      </c>
      <c r="F102" s="231" t="s">
        <v>182</v>
      </c>
      <c r="G102" s="232" t="s">
        <v>163</v>
      </c>
      <c r="H102" s="233">
        <v>378</v>
      </c>
      <c r="I102" s="234"/>
      <c r="J102" s="235">
        <f>ROUND(I102*H102,2)</f>
        <v>0</v>
      </c>
      <c r="K102" s="231" t="s">
        <v>164</v>
      </c>
      <c r="L102" s="46"/>
      <c r="M102" s="236" t="s">
        <v>35</v>
      </c>
      <c r="N102" s="237" t="s">
        <v>52</v>
      </c>
      <c r="O102" s="86"/>
      <c r="P102" s="238">
        <f>O102*H102</f>
        <v>0</v>
      </c>
      <c r="Q102" s="238">
        <v>0</v>
      </c>
      <c r="R102" s="238">
        <f>Q102*H102</f>
        <v>0</v>
      </c>
      <c r="S102" s="238">
        <v>0</v>
      </c>
      <c r="T102" s="239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40" t="s">
        <v>165</v>
      </c>
      <c r="AT102" s="240" t="s">
        <v>160</v>
      </c>
      <c r="AU102" s="240" t="s">
        <v>88</v>
      </c>
      <c r="AY102" s="18" t="s">
        <v>157</v>
      </c>
      <c r="BE102" s="241">
        <f>IF(N102="základní",J102,0)</f>
        <v>0</v>
      </c>
      <c r="BF102" s="241">
        <f>IF(N102="snížená",J102,0)</f>
        <v>0</v>
      </c>
      <c r="BG102" s="241">
        <f>IF(N102="zákl. přenesená",J102,0)</f>
        <v>0</v>
      </c>
      <c r="BH102" s="241">
        <f>IF(N102="sníž. přenesená",J102,0)</f>
        <v>0</v>
      </c>
      <c r="BI102" s="241">
        <f>IF(N102="nulová",J102,0)</f>
        <v>0</v>
      </c>
      <c r="BJ102" s="18" t="s">
        <v>165</v>
      </c>
      <c r="BK102" s="241">
        <f>ROUND(I102*H102,2)</f>
        <v>0</v>
      </c>
      <c r="BL102" s="18" t="s">
        <v>165</v>
      </c>
      <c r="BM102" s="240" t="s">
        <v>183</v>
      </c>
    </row>
    <row r="103" s="2" customFormat="1">
      <c r="A103" s="40"/>
      <c r="B103" s="41"/>
      <c r="C103" s="42"/>
      <c r="D103" s="242" t="s">
        <v>167</v>
      </c>
      <c r="E103" s="42"/>
      <c r="F103" s="243" t="s">
        <v>184</v>
      </c>
      <c r="G103" s="42"/>
      <c r="H103" s="42"/>
      <c r="I103" s="149"/>
      <c r="J103" s="42"/>
      <c r="K103" s="42"/>
      <c r="L103" s="46"/>
      <c r="M103" s="244"/>
      <c r="N103" s="24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167</v>
      </c>
      <c r="AU103" s="18" t="s">
        <v>88</v>
      </c>
    </row>
    <row r="104" s="13" customFormat="1">
      <c r="A104" s="13"/>
      <c r="B104" s="246"/>
      <c r="C104" s="247"/>
      <c r="D104" s="242" t="s">
        <v>169</v>
      </c>
      <c r="E104" s="248" t="s">
        <v>35</v>
      </c>
      <c r="F104" s="249" t="s">
        <v>185</v>
      </c>
      <c r="G104" s="247"/>
      <c r="H104" s="248" t="s">
        <v>35</v>
      </c>
      <c r="I104" s="250"/>
      <c r="J104" s="247"/>
      <c r="K104" s="247"/>
      <c r="L104" s="251"/>
      <c r="M104" s="252"/>
      <c r="N104" s="253"/>
      <c r="O104" s="253"/>
      <c r="P104" s="253"/>
      <c r="Q104" s="253"/>
      <c r="R104" s="253"/>
      <c r="S104" s="253"/>
      <c r="T104" s="25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5" t="s">
        <v>169</v>
      </c>
      <c r="AU104" s="255" t="s">
        <v>88</v>
      </c>
      <c r="AV104" s="13" t="s">
        <v>86</v>
      </c>
      <c r="AW104" s="13" t="s">
        <v>40</v>
      </c>
      <c r="AX104" s="13" t="s">
        <v>79</v>
      </c>
      <c r="AY104" s="255" t="s">
        <v>157</v>
      </c>
    </row>
    <row r="105" s="14" customFormat="1">
      <c r="A105" s="14"/>
      <c r="B105" s="256"/>
      <c r="C105" s="257"/>
      <c r="D105" s="242" t="s">
        <v>169</v>
      </c>
      <c r="E105" s="258" t="s">
        <v>35</v>
      </c>
      <c r="F105" s="259" t="s">
        <v>647</v>
      </c>
      <c r="G105" s="257"/>
      <c r="H105" s="260">
        <v>300</v>
      </c>
      <c r="I105" s="261"/>
      <c r="J105" s="257"/>
      <c r="K105" s="257"/>
      <c r="L105" s="262"/>
      <c r="M105" s="263"/>
      <c r="N105" s="264"/>
      <c r="O105" s="264"/>
      <c r="P105" s="264"/>
      <c r="Q105" s="264"/>
      <c r="R105" s="264"/>
      <c r="S105" s="264"/>
      <c r="T105" s="26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6" t="s">
        <v>169</v>
      </c>
      <c r="AU105" s="266" t="s">
        <v>88</v>
      </c>
      <c r="AV105" s="14" t="s">
        <v>88</v>
      </c>
      <c r="AW105" s="14" t="s">
        <v>40</v>
      </c>
      <c r="AX105" s="14" t="s">
        <v>79</v>
      </c>
      <c r="AY105" s="266" t="s">
        <v>157</v>
      </c>
    </row>
    <row r="106" s="13" customFormat="1">
      <c r="A106" s="13"/>
      <c r="B106" s="246"/>
      <c r="C106" s="247"/>
      <c r="D106" s="242" t="s">
        <v>169</v>
      </c>
      <c r="E106" s="248" t="s">
        <v>35</v>
      </c>
      <c r="F106" s="249" t="s">
        <v>642</v>
      </c>
      <c r="G106" s="247"/>
      <c r="H106" s="248" t="s">
        <v>35</v>
      </c>
      <c r="I106" s="250"/>
      <c r="J106" s="247"/>
      <c r="K106" s="247"/>
      <c r="L106" s="251"/>
      <c r="M106" s="252"/>
      <c r="N106" s="253"/>
      <c r="O106" s="253"/>
      <c r="P106" s="253"/>
      <c r="Q106" s="253"/>
      <c r="R106" s="253"/>
      <c r="S106" s="253"/>
      <c r="T106" s="25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55" t="s">
        <v>169</v>
      </c>
      <c r="AU106" s="255" t="s">
        <v>88</v>
      </c>
      <c r="AV106" s="13" t="s">
        <v>86</v>
      </c>
      <c r="AW106" s="13" t="s">
        <v>40</v>
      </c>
      <c r="AX106" s="13" t="s">
        <v>79</v>
      </c>
      <c r="AY106" s="255" t="s">
        <v>157</v>
      </c>
    </row>
    <row r="107" s="14" customFormat="1">
      <c r="A107" s="14"/>
      <c r="B107" s="256"/>
      <c r="C107" s="257"/>
      <c r="D107" s="242" t="s">
        <v>169</v>
      </c>
      <c r="E107" s="258" t="s">
        <v>35</v>
      </c>
      <c r="F107" s="259" t="s">
        <v>643</v>
      </c>
      <c r="G107" s="257"/>
      <c r="H107" s="260">
        <v>36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66" t="s">
        <v>169</v>
      </c>
      <c r="AU107" s="266" t="s">
        <v>88</v>
      </c>
      <c r="AV107" s="14" t="s">
        <v>88</v>
      </c>
      <c r="AW107" s="14" t="s">
        <v>40</v>
      </c>
      <c r="AX107" s="14" t="s">
        <v>79</v>
      </c>
      <c r="AY107" s="266" t="s">
        <v>157</v>
      </c>
    </row>
    <row r="108" s="13" customFormat="1">
      <c r="A108" s="13"/>
      <c r="B108" s="246"/>
      <c r="C108" s="247"/>
      <c r="D108" s="242" t="s">
        <v>169</v>
      </c>
      <c r="E108" s="248" t="s">
        <v>35</v>
      </c>
      <c r="F108" s="249" t="s">
        <v>644</v>
      </c>
      <c r="G108" s="247"/>
      <c r="H108" s="248" t="s">
        <v>35</v>
      </c>
      <c r="I108" s="250"/>
      <c r="J108" s="247"/>
      <c r="K108" s="247"/>
      <c r="L108" s="251"/>
      <c r="M108" s="252"/>
      <c r="N108" s="253"/>
      <c r="O108" s="253"/>
      <c r="P108" s="253"/>
      <c r="Q108" s="253"/>
      <c r="R108" s="253"/>
      <c r="S108" s="253"/>
      <c r="T108" s="25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5" t="s">
        <v>169</v>
      </c>
      <c r="AU108" s="255" t="s">
        <v>88</v>
      </c>
      <c r="AV108" s="13" t="s">
        <v>86</v>
      </c>
      <c r="AW108" s="13" t="s">
        <v>40</v>
      </c>
      <c r="AX108" s="13" t="s">
        <v>79</v>
      </c>
      <c r="AY108" s="255" t="s">
        <v>157</v>
      </c>
    </row>
    <row r="109" s="14" customFormat="1">
      <c r="A109" s="14"/>
      <c r="B109" s="256"/>
      <c r="C109" s="257"/>
      <c r="D109" s="242" t="s">
        <v>169</v>
      </c>
      <c r="E109" s="258" t="s">
        <v>35</v>
      </c>
      <c r="F109" s="259" t="s">
        <v>645</v>
      </c>
      <c r="G109" s="257"/>
      <c r="H109" s="260">
        <v>42</v>
      </c>
      <c r="I109" s="261"/>
      <c r="J109" s="257"/>
      <c r="K109" s="257"/>
      <c r="L109" s="262"/>
      <c r="M109" s="263"/>
      <c r="N109" s="264"/>
      <c r="O109" s="264"/>
      <c r="P109" s="264"/>
      <c r="Q109" s="264"/>
      <c r="R109" s="264"/>
      <c r="S109" s="264"/>
      <c r="T109" s="26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6" t="s">
        <v>169</v>
      </c>
      <c r="AU109" s="266" t="s">
        <v>88</v>
      </c>
      <c r="AV109" s="14" t="s">
        <v>88</v>
      </c>
      <c r="AW109" s="14" t="s">
        <v>40</v>
      </c>
      <c r="AX109" s="14" t="s">
        <v>79</v>
      </c>
      <c r="AY109" s="266" t="s">
        <v>157</v>
      </c>
    </row>
    <row r="110" s="15" customFormat="1">
      <c r="A110" s="15"/>
      <c r="B110" s="267"/>
      <c r="C110" s="268"/>
      <c r="D110" s="242" t="s">
        <v>169</v>
      </c>
      <c r="E110" s="269" t="s">
        <v>35</v>
      </c>
      <c r="F110" s="270" t="s">
        <v>180</v>
      </c>
      <c r="G110" s="268"/>
      <c r="H110" s="271">
        <v>378</v>
      </c>
      <c r="I110" s="272"/>
      <c r="J110" s="268"/>
      <c r="K110" s="268"/>
      <c r="L110" s="273"/>
      <c r="M110" s="274"/>
      <c r="N110" s="275"/>
      <c r="O110" s="275"/>
      <c r="P110" s="275"/>
      <c r="Q110" s="275"/>
      <c r="R110" s="275"/>
      <c r="S110" s="275"/>
      <c r="T110" s="27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77" t="s">
        <v>169</v>
      </c>
      <c r="AU110" s="277" t="s">
        <v>88</v>
      </c>
      <c r="AV110" s="15" t="s">
        <v>165</v>
      </c>
      <c r="AW110" s="15" t="s">
        <v>40</v>
      </c>
      <c r="AX110" s="15" t="s">
        <v>86</v>
      </c>
      <c r="AY110" s="277" t="s">
        <v>157</v>
      </c>
    </row>
    <row r="111" s="2" customFormat="1" ht="36" customHeight="1">
      <c r="A111" s="40"/>
      <c r="B111" s="41"/>
      <c r="C111" s="229" t="s">
        <v>165</v>
      </c>
      <c r="D111" s="229" t="s">
        <v>160</v>
      </c>
      <c r="E111" s="230" t="s">
        <v>648</v>
      </c>
      <c r="F111" s="231" t="s">
        <v>649</v>
      </c>
      <c r="G111" s="232" t="s">
        <v>208</v>
      </c>
      <c r="H111" s="233">
        <v>537</v>
      </c>
      <c r="I111" s="234"/>
      <c r="J111" s="235">
        <f>ROUND(I111*H111,2)</f>
        <v>0</v>
      </c>
      <c r="K111" s="231" t="s">
        <v>164</v>
      </c>
      <c r="L111" s="46"/>
      <c r="M111" s="236" t="s">
        <v>35</v>
      </c>
      <c r="N111" s="237" t="s">
        <v>52</v>
      </c>
      <c r="O111" s="86"/>
      <c r="P111" s="238">
        <f>O111*H111</f>
        <v>0</v>
      </c>
      <c r="Q111" s="238">
        <v>0</v>
      </c>
      <c r="R111" s="238">
        <f>Q111*H111</f>
        <v>0</v>
      </c>
      <c r="S111" s="238">
        <v>0</v>
      </c>
      <c r="T111" s="239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40" t="s">
        <v>165</v>
      </c>
      <c r="AT111" s="240" t="s">
        <v>160</v>
      </c>
      <c r="AU111" s="240" t="s">
        <v>88</v>
      </c>
      <c r="AY111" s="18" t="s">
        <v>157</v>
      </c>
      <c r="BE111" s="241">
        <f>IF(N111="základní",J111,0)</f>
        <v>0</v>
      </c>
      <c r="BF111" s="241">
        <f>IF(N111="snížená",J111,0)</f>
        <v>0</v>
      </c>
      <c r="BG111" s="241">
        <f>IF(N111="zákl. přenesená",J111,0)</f>
        <v>0</v>
      </c>
      <c r="BH111" s="241">
        <f>IF(N111="sníž. přenesená",J111,0)</f>
        <v>0</v>
      </c>
      <c r="BI111" s="241">
        <f>IF(N111="nulová",J111,0)</f>
        <v>0</v>
      </c>
      <c r="BJ111" s="18" t="s">
        <v>165</v>
      </c>
      <c r="BK111" s="241">
        <f>ROUND(I111*H111,2)</f>
        <v>0</v>
      </c>
      <c r="BL111" s="18" t="s">
        <v>165</v>
      </c>
      <c r="BM111" s="240" t="s">
        <v>650</v>
      </c>
    </row>
    <row r="112" s="2" customFormat="1">
      <c r="A112" s="40"/>
      <c r="B112" s="41"/>
      <c r="C112" s="42"/>
      <c r="D112" s="242" t="s">
        <v>167</v>
      </c>
      <c r="E112" s="42"/>
      <c r="F112" s="243" t="s">
        <v>651</v>
      </c>
      <c r="G112" s="42"/>
      <c r="H112" s="42"/>
      <c r="I112" s="149"/>
      <c r="J112" s="42"/>
      <c r="K112" s="42"/>
      <c r="L112" s="46"/>
      <c r="M112" s="244"/>
      <c r="N112" s="24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8" t="s">
        <v>167</v>
      </c>
      <c r="AU112" s="18" t="s">
        <v>88</v>
      </c>
    </row>
    <row r="113" s="14" customFormat="1">
      <c r="A113" s="14"/>
      <c r="B113" s="256"/>
      <c r="C113" s="257"/>
      <c r="D113" s="242" t="s">
        <v>169</v>
      </c>
      <c r="E113" s="258" t="s">
        <v>35</v>
      </c>
      <c r="F113" s="259" t="s">
        <v>652</v>
      </c>
      <c r="G113" s="257"/>
      <c r="H113" s="260">
        <v>537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6" t="s">
        <v>169</v>
      </c>
      <c r="AU113" s="266" t="s">
        <v>88</v>
      </c>
      <c r="AV113" s="14" t="s">
        <v>88</v>
      </c>
      <c r="AW113" s="14" t="s">
        <v>40</v>
      </c>
      <c r="AX113" s="14" t="s">
        <v>79</v>
      </c>
      <c r="AY113" s="266" t="s">
        <v>157</v>
      </c>
    </row>
    <row r="114" s="15" customFormat="1">
      <c r="A114" s="15"/>
      <c r="B114" s="267"/>
      <c r="C114" s="268"/>
      <c r="D114" s="242" t="s">
        <v>169</v>
      </c>
      <c r="E114" s="269" t="s">
        <v>35</v>
      </c>
      <c r="F114" s="270" t="s">
        <v>180</v>
      </c>
      <c r="G114" s="268"/>
      <c r="H114" s="271">
        <v>537</v>
      </c>
      <c r="I114" s="272"/>
      <c r="J114" s="268"/>
      <c r="K114" s="268"/>
      <c r="L114" s="273"/>
      <c r="M114" s="274"/>
      <c r="N114" s="275"/>
      <c r="O114" s="275"/>
      <c r="P114" s="275"/>
      <c r="Q114" s="275"/>
      <c r="R114" s="275"/>
      <c r="S114" s="275"/>
      <c r="T114" s="27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7" t="s">
        <v>169</v>
      </c>
      <c r="AU114" s="277" t="s">
        <v>88</v>
      </c>
      <c r="AV114" s="15" t="s">
        <v>165</v>
      </c>
      <c r="AW114" s="15" t="s">
        <v>40</v>
      </c>
      <c r="AX114" s="15" t="s">
        <v>86</v>
      </c>
      <c r="AY114" s="277" t="s">
        <v>157</v>
      </c>
    </row>
    <row r="115" s="2" customFormat="1" ht="72" customHeight="1">
      <c r="A115" s="40"/>
      <c r="B115" s="41"/>
      <c r="C115" s="229" t="s">
        <v>158</v>
      </c>
      <c r="D115" s="229" t="s">
        <v>160</v>
      </c>
      <c r="E115" s="230" t="s">
        <v>187</v>
      </c>
      <c r="F115" s="231" t="s">
        <v>188</v>
      </c>
      <c r="G115" s="232" t="s">
        <v>189</v>
      </c>
      <c r="H115" s="233">
        <v>113</v>
      </c>
      <c r="I115" s="234"/>
      <c r="J115" s="235">
        <f>ROUND(I115*H115,2)</f>
        <v>0</v>
      </c>
      <c r="K115" s="231" t="s">
        <v>164</v>
      </c>
      <c r="L115" s="46"/>
      <c r="M115" s="236" t="s">
        <v>35</v>
      </c>
      <c r="N115" s="237" t="s">
        <v>52</v>
      </c>
      <c r="O115" s="86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9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40" t="s">
        <v>165</v>
      </c>
      <c r="AT115" s="240" t="s">
        <v>160</v>
      </c>
      <c r="AU115" s="240" t="s">
        <v>88</v>
      </c>
      <c r="AY115" s="18" t="s">
        <v>157</v>
      </c>
      <c r="BE115" s="241">
        <f>IF(N115="základní",J115,0)</f>
        <v>0</v>
      </c>
      <c r="BF115" s="241">
        <f>IF(N115="snížená",J115,0)</f>
        <v>0</v>
      </c>
      <c r="BG115" s="241">
        <f>IF(N115="zákl. přenesená",J115,0)</f>
        <v>0</v>
      </c>
      <c r="BH115" s="241">
        <f>IF(N115="sníž. přenesená",J115,0)</f>
        <v>0</v>
      </c>
      <c r="BI115" s="241">
        <f>IF(N115="nulová",J115,0)</f>
        <v>0</v>
      </c>
      <c r="BJ115" s="18" t="s">
        <v>165</v>
      </c>
      <c r="BK115" s="241">
        <f>ROUND(I115*H115,2)</f>
        <v>0</v>
      </c>
      <c r="BL115" s="18" t="s">
        <v>165</v>
      </c>
      <c r="BM115" s="240" t="s">
        <v>190</v>
      </c>
    </row>
    <row r="116" s="2" customFormat="1">
      <c r="A116" s="40"/>
      <c r="B116" s="41"/>
      <c r="C116" s="42"/>
      <c r="D116" s="242" t="s">
        <v>167</v>
      </c>
      <c r="E116" s="42"/>
      <c r="F116" s="243" t="s">
        <v>191</v>
      </c>
      <c r="G116" s="42"/>
      <c r="H116" s="42"/>
      <c r="I116" s="149"/>
      <c r="J116" s="42"/>
      <c r="K116" s="42"/>
      <c r="L116" s="46"/>
      <c r="M116" s="244"/>
      <c r="N116" s="24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8" t="s">
        <v>167</v>
      </c>
      <c r="AU116" s="18" t="s">
        <v>88</v>
      </c>
    </row>
    <row r="117" s="13" customFormat="1">
      <c r="A117" s="13"/>
      <c r="B117" s="246"/>
      <c r="C117" s="247"/>
      <c r="D117" s="242" t="s">
        <v>169</v>
      </c>
      <c r="E117" s="248" t="s">
        <v>35</v>
      </c>
      <c r="F117" s="249" t="s">
        <v>192</v>
      </c>
      <c r="G117" s="247"/>
      <c r="H117" s="248" t="s">
        <v>35</v>
      </c>
      <c r="I117" s="250"/>
      <c r="J117" s="247"/>
      <c r="K117" s="247"/>
      <c r="L117" s="251"/>
      <c r="M117" s="252"/>
      <c r="N117" s="253"/>
      <c r="O117" s="253"/>
      <c r="P117" s="253"/>
      <c r="Q117" s="253"/>
      <c r="R117" s="253"/>
      <c r="S117" s="253"/>
      <c r="T117" s="25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55" t="s">
        <v>169</v>
      </c>
      <c r="AU117" s="255" t="s">
        <v>88</v>
      </c>
      <c r="AV117" s="13" t="s">
        <v>86</v>
      </c>
      <c r="AW117" s="13" t="s">
        <v>40</v>
      </c>
      <c r="AX117" s="13" t="s">
        <v>79</v>
      </c>
      <c r="AY117" s="255" t="s">
        <v>157</v>
      </c>
    </row>
    <row r="118" s="13" customFormat="1">
      <c r="A118" s="13"/>
      <c r="B118" s="246"/>
      <c r="C118" s="247"/>
      <c r="D118" s="242" t="s">
        <v>169</v>
      </c>
      <c r="E118" s="248" t="s">
        <v>35</v>
      </c>
      <c r="F118" s="249" t="s">
        <v>193</v>
      </c>
      <c r="G118" s="247"/>
      <c r="H118" s="248" t="s">
        <v>35</v>
      </c>
      <c r="I118" s="250"/>
      <c r="J118" s="247"/>
      <c r="K118" s="247"/>
      <c r="L118" s="251"/>
      <c r="M118" s="252"/>
      <c r="N118" s="253"/>
      <c r="O118" s="253"/>
      <c r="P118" s="253"/>
      <c r="Q118" s="253"/>
      <c r="R118" s="253"/>
      <c r="S118" s="253"/>
      <c r="T118" s="25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5" t="s">
        <v>169</v>
      </c>
      <c r="AU118" s="255" t="s">
        <v>88</v>
      </c>
      <c r="AV118" s="13" t="s">
        <v>86</v>
      </c>
      <c r="AW118" s="13" t="s">
        <v>40</v>
      </c>
      <c r="AX118" s="13" t="s">
        <v>79</v>
      </c>
      <c r="AY118" s="255" t="s">
        <v>157</v>
      </c>
    </row>
    <row r="119" s="14" customFormat="1">
      <c r="A119" s="14"/>
      <c r="B119" s="256"/>
      <c r="C119" s="257"/>
      <c r="D119" s="242" t="s">
        <v>169</v>
      </c>
      <c r="E119" s="258" t="s">
        <v>35</v>
      </c>
      <c r="F119" s="259" t="s">
        <v>653</v>
      </c>
      <c r="G119" s="257"/>
      <c r="H119" s="260">
        <v>104</v>
      </c>
      <c r="I119" s="261"/>
      <c r="J119" s="257"/>
      <c r="K119" s="257"/>
      <c r="L119" s="262"/>
      <c r="M119" s="263"/>
      <c r="N119" s="264"/>
      <c r="O119" s="264"/>
      <c r="P119" s="264"/>
      <c r="Q119" s="264"/>
      <c r="R119" s="264"/>
      <c r="S119" s="264"/>
      <c r="T119" s="26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6" t="s">
        <v>169</v>
      </c>
      <c r="AU119" s="266" t="s">
        <v>88</v>
      </c>
      <c r="AV119" s="14" t="s">
        <v>88</v>
      </c>
      <c r="AW119" s="14" t="s">
        <v>40</v>
      </c>
      <c r="AX119" s="14" t="s">
        <v>79</v>
      </c>
      <c r="AY119" s="266" t="s">
        <v>157</v>
      </c>
    </row>
    <row r="120" s="13" customFormat="1">
      <c r="A120" s="13"/>
      <c r="B120" s="246"/>
      <c r="C120" s="247"/>
      <c r="D120" s="242" t="s">
        <v>169</v>
      </c>
      <c r="E120" s="248" t="s">
        <v>35</v>
      </c>
      <c r="F120" s="249" t="s">
        <v>654</v>
      </c>
      <c r="G120" s="247"/>
      <c r="H120" s="248" t="s">
        <v>35</v>
      </c>
      <c r="I120" s="250"/>
      <c r="J120" s="247"/>
      <c r="K120" s="247"/>
      <c r="L120" s="251"/>
      <c r="M120" s="252"/>
      <c r="N120" s="253"/>
      <c r="O120" s="253"/>
      <c r="P120" s="253"/>
      <c r="Q120" s="253"/>
      <c r="R120" s="253"/>
      <c r="S120" s="253"/>
      <c r="T120" s="25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55" t="s">
        <v>169</v>
      </c>
      <c r="AU120" s="255" t="s">
        <v>88</v>
      </c>
      <c r="AV120" s="13" t="s">
        <v>86</v>
      </c>
      <c r="AW120" s="13" t="s">
        <v>40</v>
      </c>
      <c r="AX120" s="13" t="s">
        <v>79</v>
      </c>
      <c r="AY120" s="255" t="s">
        <v>157</v>
      </c>
    </row>
    <row r="121" s="14" customFormat="1">
      <c r="A121" s="14"/>
      <c r="B121" s="256"/>
      <c r="C121" s="257"/>
      <c r="D121" s="242" t="s">
        <v>169</v>
      </c>
      <c r="E121" s="258" t="s">
        <v>35</v>
      </c>
      <c r="F121" s="259" t="s">
        <v>224</v>
      </c>
      <c r="G121" s="257"/>
      <c r="H121" s="260">
        <v>7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6" t="s">
        <v>169</v>
      </c>
      <c r="AU121" s="266" t="s">
        <v>88</v>
      </c>
      <c r="AV121" s="14" t="s">
        <v>88</v>
      </c>
      <c r="AW121" s="14" t="s">
        <v>40</v>
      </c>
      <c r="AX121" s="14" t="s">
        <v>79</v>
      </c>
      <c r="AY121" s="266" t="s">
        <v>157</v>
      </c>
    </row>
    <row r="122" s="13" customFormat="1">
      <c r="A122" s="13"/>
      <c r="B122" s="246"/>
      <c r="C122" s="247"/>
      <c r="D122" s="242" t="s">
        <v>169</v>
      </c>
      <c r="E122" s="248" t="s">
        <v>35</v>
      </c>
      <c r="F122" s="249" t="s">
        <v>198</v>
      </c>
      <c r="G122" s="247"/>
      <c r="H122" s="248" t="s">
        <v>35</v>
      </c>
      <c r="I122" s="250"/>
      <c r="J122" s="247"/>
      <c r="K122" s="247"/>
      <c r="L122" s="251"/>
      <c r="M122" s="252"/>
      <c r="N122" s="253"/>
      <c r="O122" s="253"/>
      <c r="P122" s="253"/>
      <c r="Q122" s="253"/>
      <c r="R122" s="253"/>
      <c r="S122" s="253"/>
      <c r="T122" s="25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55" t="s">
        <v>169</v>
      </c>
      <c r="AU122" s="255" t="s">
        <v>88</v>
      </c>
      <c r="AV122" s="13" t="s">
        <v>86</v>
      </c>
      <c r="AW122" s="13" t="s">
        <v>40</v>
      </c>
      <c r="AX122" s="13" t="s">
        <v>79</v>
      </c>
      <c r="AY122" s="255" t="s">
        <v>157</v>
      </c>
    </row>
    <row r="123" s="13" customFormat="1">
      <c r="A123" s="13"/>
      <c r="B123" s="246"/>
      <c r="C123" s="247"/>
      <c r="D123" s="242" t="s">
        <v>169</v>
      </c>
      <c r="E123" s="248" t="s">
        <v>35</v>
      </c>
      <c r="F123" s="249" t="s">
        <v>655</v>
      </c>
      <c r="G123" s="247"/>
      <c r="H123" s="248" t="s">
        <v>35</v>
      </c>
      <c r="I123" s="250"/>
      <c r="J123" s="247"/>
      <c r="K123" s="247"/>
      <c r="L123" s="251"/>
      <c r="M123" s="252"/>
      <c r="N123" s="253"/>
      <c r="O123" s="253"/>
      <c r="P123" s="253"/>
      <c r="Q123" s="253"/>
      <c r="R123" s="253"/>
      <c r="S123" s="253"/>
      <c r="T123" s="25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5" t="s">
        <v>169</v>
      </c>
      <c r="AU123" s="255" t="s">
        <v>88</v>
      </c>
      <c r="AV123" s="13" t="s">
        <v>86</v>
      </c>
      <c r="AW123" s="13" t="s">
        <v>40</v>
      </c>
      <c r="AX123" s="13" t="s">
        <v>79</v>
      </c>
      <c r="AY123" s="255" t="s">
        <v>157</v>
      </c>
    </row>
    <row r="124" s="14" customFormat="1">
      <c r="A124" s="14"/>
      <c r="B124" s="256"/>
      <c r="C124" s="257"/>
      <c r="D124" s="242" t="s">
        <v>169</v>
      </c>
      <c r="E124" s="258" t="s">
        <v>35</v>
      </c>
      <c r="F124" s="259" t="s">
        <v>88</v>
      </c>
      <c r="G124" s="257"/>
      <c r="H124" s="260">
        <v>2</v>
      </c>
      <c r="I124" s="261"/>
      <c r="J124" s="257"/>
      <c r="K124" s="257"/>
      <c r="L124" s="262"/>
      <c r="M124" s="263"/>
      <c r="N124" s="264"/>
      <c r="O124" s="264"/>
      <c r="P124" s="264"/>
      <c r="Q124" s="264"/>
      <c r="R124" s="264"/>
      <c r="S124" s="264"/>
      <c r="T124" s="26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6" t="s">
        <v>169</v>
      </c>
      <c r="AU124" s="266" t="s">
        <v>88</v>
      </c>
      <c r="AV124" s="14" t="s">
        <v>88</v>
      </c>
      <c r="AW124" s="14" t="s">
        <v>40</v>
      </c>
      <c r="AX124" s="14" t="s">
        <v>79</v>
      </c>
      <c r="AY124" s="266" t="s">
        <v>157</v>
      </c>
    </row>
    <row r="125" s="15" customFormat="1">
      <c r="A125" s="15"/>
      <c r="B125" s="267"/>
      <c r="C125" s="268"/>
      <c r="D125" s="242" t="s">
        <v>169</v>
      </c>
      <c r="E125" s="269" t="s">
        <v>35</v>
      </c>
      <c r="F125" s="270" t="s">
        <v>180</v>
      </c>
      <c r="G125" s="268"/>
      <c r="H125" s="271">
        <v>113</v>
      </c>
      <c r="I125" s="272"/>
      <c r="J125" s="268"/>
      <c r="K125" s="268"/>
      <c r="L125" s="273"/>
      <c r="M125" s="274"/>
      <c r="N125" s="275"/>
      <c r="O125" s="275"/>
      <c r="P125" s="275"/>
      <c r="Q125" s="275"/>
      <c r="R125" s="275"/>
      <c r="S125" s="275"/>
      <c r="T125" s="27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7" t="s">
        <v>169</v>
      </c>
      <c r="AU125" s="277" t="s">
        <v>88</v>
      </c>
      <c r="AV125" s="15" t="s">
        <v>165</v>
      </c>
      <c r="AW125" s="15" t="s">
        <v>40</v>
      </c>
      <c r="AX125" s="15" t="s">
        <v>86</v>
      </c>
      <c r="AY125" s="277" t="s">
        <v>157</v>
      </c>
    </row>
    <row r="126" s="2" customFormat="1" ht="24" customHeight="1">
      <c r="A126" s="40"/>
      <c r="B126" s="41"/>
      <c r="C126" s="229" t="s">
        <v>219</v>
      </c>
      <c r="D126" s="229" t="s">
        <v>160</v>
      </c>
      <c r="E126" s="230" t="s">
        <v>201</v>
      </c>
      <c r="F126" s="231" t="s">
        <v>202</v>
      </c>
      <c r="G126" s="232" t="s">
        <v>189</v>
      </c>
      <c r="H126" s="233">
        <v>215</v>
      </c>
      <c r="I126" s="234"/>
      <c r="J126" s="235">
        <f>ROUND(I126*H126,2)</f>
        <v>0</v>
      </c>
      <c r="K126" s="231" t="s">
        <v>164</v>
      </c>
      <c r="L126" s="46"/>
      <c r="M126" s="236" t="s">
        <v>35</v>
      </c>
      <c r="N126" s="237" t="s">
        <v>52</v>
      </c>
      <c r="O126" s="86"/>
      <c r="P126" s="238">
        <f>O126*H126</f>
        <v>0</v>
      </c>
      <c r="Q126" s="238">
        <v>0</v>
      </c>
      <c r="R126" s="238">
        <f>Q126*H126</f>
        <v>0</v>
      </c>
      <c r="S126" s="238">
        <v>0</v>
      </c>
      <c r="T126" s="23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40" t="s">
        <v>165</v>
      </c>
      <c r="AT126" s="240" t="s">
        <v>160</v>
      </c>
      <c r="AU126" s="240" t="s">
        <v>88</v>
      </c>
      <c r="AY126" s="18" t="s">
        <v>157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8" t="s">
        <v>165</v>
      </c>
      <c r="BK126" s="241">
        <f>ROUND(I126*H126,2)</f>
        <v>0</v>
      </c>
      <c r="BL126" s="18" t="s">
        <v>165</v>
      </c>
      <c r="BM126" s="240" t="s">
        <v>203</v>
      </c>
    </row>
    <row r="127" s="2" customFormat="1">
      <c r="A127" s="40"/>
      <c r="B127" s="41"/>
      <c r="C127" s="42"/>
      <c r="D127" s="242" t="s">
        <v>167</v>
      </c>
      <c r="E127" s="42"/>
      <c r="F127" s="243" t="s">
        <v>204</v>
      </c>
      <c r="G127" s="42"/>
      <c r="H127" s="42"/>
      <c r="I127" s="149"/>
      <c r="J127" s="42"/>
      <c r="K127" s="42"/>
      <c r="L127" s="46"/>
      <c r="M127" s="244"/>
      <c r="N127" s="24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8" t="s">
        <v>167</v>
      </c>
      <c r="AU127" s="18" t="s">
        <v>88</v>
      </c>
    </row>
    <row r="128" s="13" customFormat="1">
      <c r="A128" s="13"/>
      <c r="B128" s="246"/>
      <c r="C128" s="247"/>
      <c r="D128" s="242" t="s">
        <v>169</v>
      </c>
      <c r="E128" s="248" t="s">
        <v>35</v>
      </c>
      <c r="F128" s="249" t="s">
        <v>193</v>
      </c>
      <c r="G128" s="247"/>
      <c r="H128" s="248" t="s">
        <v>35</v>
      </c>
      <c r="I128" s="250"/>
      <c r="J128" s="247"/>
      <c r="K128" s="247"/>
      <c r="L128" s="251"/>
      <c r="M128" s="252"/>
      <c r="N128" s="253"/>
      <c r="O128" s="253"/>
      <c r="P128" s="253"/>
      <c r="Q128" s="253"/>
      <c r="R128" s="253"/>
      <c r="S128" s="253"/>
      <c r="T128" s="25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5" t="s">
        <v>169</v>
      </c>
      <c r="AU128" s="255" t="s">
        <v>88</v>
      </c>
      <c r="AV128" s="13" t="s">
        <v>86</v>
      </c>
      <c r="AW128" s="13" t="s">
        <v>40</v>
      </c>
      <c r="AX128" s="13" t="s">
        <v>79</v>
      </c>
      <c r="AY128" s="255" t="s">
        <v>157</v>
      </c>
    </row>
    <row r="129" s="14" customFormat="1">
      <c r="A129" s="14"/>
      <c r="B129" s="256"/>
      <c r="C129" s="257"/>
      <c r="D129" s="242" t="s">
        <v>169</v>
      </c>
      <c r="E129" s="258" t="s">
        <v>35</v>
      </c>
      <c r="F129" s="259" t="s">
        <v>656</v>
      </c>
      <c r="G129" s="257"/>
      <c r="H129" s="260">
        <v>215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6" t="s">
        <v>169</v>
      </c>
      <c r="AU129" s="266" t="s">
        <v>88</v>
      </c>
      <c r="AV129" s="14" t="s">
        <v>88</v>
      </c>
      <c r="AW129" s="14" t="s">
        <v>40</v>
      </c>
      <c r="AX129" s="14" t="s">
        <v>79</v>
      </c>
      <c r="AY129" s="266" t="s">
        <v>157</v>
      </c>
    </row>
    <row r="130" s="15" customFormat="1">
      <c r="A130" s="15"/>
      <c r="B130" s="267"/>
      <c r="C130" s="268"/>
      <c r="D130" s="242" t="s">
        <v>169</v>
      </c>
      <c r="E130" s="269" t="s">
        <v>35</v>
      </c>
      <c r="F130" s="270" t="s">
        <v>180</v>
      </c>
      <c r="G130" s="268"/>
      <c r="H130" s="271">
        <v>215</v>
      </c>
      <c r="I130" s="272"/>
      <c r="J130" s="268"/>
      <c r="K130" s="268"/>
      <c r="L130" s="273"/>
      <c r="M130" s="274"/>
      <c r="N130" s="275"/>
      <c r="O130" s="275"/>
      <c r="P130" s="275"/>
      <c r="Q130" s="275"/>
      <c r="R130" s="275"/>
      <c r="S130" s="275"/>
      <c r="T130" s="27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7" t="s">
        <v>169</v>
      </c>
      <c r="AU130" s="277" t="s">
        <v>88</v>
      </c>
      <c r="AV130" s="15" t="s">
        <v>165</v>
      </c>
      <c r="AW130" s="15" t="s">
        <v>40</v>
      </c>
      <c r="AX130" s="15" t="s">
        <v>86</v>
      </c>
      <c r="AY130" s="277" t="s">
        <v>157</v>
      </c>
    </row>
    <row r="131" s="2" customFormat="1" ht="24" customHeight="1">
      <c r="A131" s="40"/>
      <c r="B131" s="41"/>
      <c r="C131" s="229" t="s">
        <v>224</v>
      </c>
      <c r="D131" s="229" t="s">
        <v>160</v>
      </c>
      <c r="E131" s="230" t="s">
        <v>544</v>
      </c>
      <c r="F131" s="231" t="s">
        <v>545</v>
      </c>
      <c r="G131" s="232" t="s">
        <v>189</v>
      </c>
      <c r="H131" s="233">
        <v>2</v>
      </c>
      <c r="I131" s="234"/>
      <c r="J131" s="235">
        <f>ROUND(I131*H131,2)</f>
        <v>0</v>
      </c>
      <c r="K131" s="231" t="s">
        <v>164</v>
      </c>
      <c r="L131" s="46"/>
      <c r="M131" s="236" t="s">
        <v>35</v>
      </c>
      <c r="N131" s="237" t="s">
        <v>52</v>
      </c>
      <c r="O131" s="86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40" t="s">
        <v>165</v>
      </c>
      <c r="AT131" s="240" t="s">
        <v>160</v>
      </c>
      <c r="AU131" s="240" t="s">
        <v>88</v>
      </c>
      <c r="AY131" s="18" t="s">
        <v>157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165</v>
      </c>
      <c r="BK131" s="241">
        <f>ROUND(I131*H131,2)</f>
        <v>0</v>
      </c>
      <c r="BL131" s="18" t="s">
        <v>165</v>
      </c>
      <c r="BM131" s="240" t="s">
        <v>657</v>
      </c>
    </row>
    <row r="132" s="2" customFormat="1">
      <c r="A132" s="40"/>
      <c r="B132" s="41"/>
      <c r="C132" s="42"/>
      <c r="D132" s="242" t="s">
        <v>167</v>
      </c>
      <c r="E132" s="42"/>
      <c r="F132" s="243" t="s">
        <v>204</v>
      </c>
      <c r="G132" s="42"/>
      <c r="H132" s="42"/>
      <c r="I132" s="149"/>
      <c r="J132" s="42"/>
      <c r="K132" s="42"/>
      <c r="L132" s="46"/>
      <c r="M132" s="244"/>
      <c r="N132" s="24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8" t="s">
        <v>167</v>
      </c>
      <c r="AU132" s="18" t="s">
        <v>88</v>
      </c>
    </row>
    <row r="133" s="2" customFormat="1" ht="60" customHeight="1">
      <c r="A133" s="40"/>
      <c r="B133" s="41"/>
      <c r="C133" s="229" t="s">
        <v>235</v>
      </c>
      <c r="D133" s="229" t="s">
        <v>160</v>
      </c>
      <c r="E133" s="230" t="s">
        <v>658</v>
      </c>
      <c r="F133" s="231" t="s">
        <v>659</v>
      </c>
      <c r="G133" s="232" t="s">
        <v>208</v>
      </c>
      <c r="H133" s="233">
        <v>47</v>
      </c>
      <c r="I133" s="234"/>
      <c r="J133" s="235">
        <f>ROUND(I133*H133,2)</f>
        <v>0</v>
      </c>
      <c r="K133" s="231" t="s">
        <v>164</v>
      </c>
      <c r="L133" s="46"/>
      <c r="M133" s="236" t="s">
        <v>35</v>
      </c>
      <c r="N133" s="237" t="s">
        <v>52</v>
      </c>
      <c r="O133" s="86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40" t="s">
        <v>165</v>
      </c>
      <c r="AT133" s="240" t="s">
        <v>160</v>
      </c>
      <c r="AU133" s="240" t="s">
        <v>88</v>
      </c>
      <c r="AY133" s="18" t="s">
        <v>157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165</v>
      </c>
      <c r="BK133" s="241">
        <f>ROUND(I133*H133,2)</f>
        <v>0</v>
      </c>
      <c r="BL133" s="18" t="s">
        <v>165</v>
      </c>
      <c r="BM133" s="240" t="s">
        <v>660</v>
      </c>
    </row>
    <row r="134" s="2" customFormat="1">
      <c r="A134" s="40"/>
      <c r="B134" s="41"/>
      <c r="C134" s="42"/>
      <c r="D134" s="242" t="s">
        <v>167</v>
      </c>
      <c r="E134" s="42"/>
      <c r="F134" s="243" t="s">
        <v>210</v>
      </c>
      <c r="G134" s="42"/>
      <c r="H134" s="42"/>
      <c r="I134" s="149"/>
      <c r="J134" s="42"/>
      <c r="K134" s="42"/>
      <c r="L134" s="46"/>
      <c r="M134" s="244"/>
      <c r="N134" s="24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8" t="s">
        <v>167</v>
      </c>
      <c r="AU134" s="18" t="s">
        <v>88</v>
      </c>
    </row>
    <row r="135" s="13" customFormat="1">
      <c r="A135" s="13"/>
      <c r="B135" s="246"/>
      <c r="C135" s="247"/>
      <c r="D135" s="242" t="s">
        <v>169</v>
      </c>
      <c r="E135" s="248" t="s">
        <v>35</v>
      </c>
      <c r="F135" s="249" t="s">
        <v>661</v>
      </c>
      <c r="G135" s="247"/>
      <c r="H135" s="248" t="s">
        <v>35</v>
      </c>
      <c r="I135" s="250"/>
      <c r="J135" s="247"/>
      <c r="K135" s="247"/>
      <c r="L135" s="251"/>
      <c r="M135" s="252"/>
      <c r="N135" s="253"/>
      <c r="O135" s="253"/>
      <c r="P135" s="253"/>
      <c r="Q135" s="253"/>
      <c r="R135" s="253"/>
      <c r="S135" s="253"/>
      <c r="T135" s="25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5" t="s">
        <v>169</v>
      </c>
      <c r="AU135" s="255" t="s">
        <v>88</v>
      </c>
      <c r="AV135" s="13" t="s">
        <v>86</v>
      </c>
      <c r="AW135" s="13" t="s">
        <v>40</v>
      </c>
      <c r="AX135" s="13" t="s">
        <v>79</v>
      </c>
      <c r="AY135" s="255" t="s">
        <v>157</v>
      </c>
    </row>
    <row r="136" s="14" customFormat="1">
      <c r="A136" s="14"/>
      <c r="B136" s="256"/>
      <c r="C136" s="257"/>
      <c r="D136" s="242" t="s">
        <v>169</v>
      </c>
      <c r="E136" s="258" t="s">
        <v>35</v>
      </c>
      <c r="F136" s="259" t="s">
        <v>565</v>
      </c>
      <c r="G136" s="257"/>
      <c r="H136" s="260">
        <v>47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6" t="s">
        <v>169</v>
      </c>
      <c r="AU136" s="266" t="s">
        <v>88</v>
      </c>
      <c r="AV136" s="14" t="s">
        <v>88</v>
      </c>
      <c r="AW136" s="14" t="s">
        <v>40</v>
      </c>
      <c r="AX136" s="14" t="s">
        <v>79</v>
      </c>
      <c r="AY136" s="266" t="s">
        <v>157</v>
      </c>
    </row>
    <row r="137" s="13" customFormat="1">
      <c r="A137" s="13"/>
      <c r="B137" s="246"/>
      <c r="C137" s="247"/>
      <c r="D137" s="242" t="s">
        <v>169</v>
      </c>
      <c r="E137" s="248" t="s">
        <v>35</v>
      </c>
      <c r="F137" s="249" t="s">
        <v>662</v>
      </c>
      <c r="G137" s="247"/>
      <c r="H137" s="248" t="s">
        <v>35</v>
      </c>
      <c r="I137" s="250"/>
      <c r="J137" s="247"/>
      <c r="K137" s="247"/>
      <c r="L137" s="251"/>
      <c r="M137" s="252"/>
      <c r="N137" s="253"/>
      <c r="O137" s="253"/>
      <c r="P137" s="253"/>
      <c r="Q137" s="253"/>
      <c r="R137" s="253"/>
      <c r="S137" s="253"/>
      <c r="T137" s="25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5" t="s">
        <v>169</v>
      </c>
      <c r="AU137" s="255" t="s">
        <v>88</v>
      </c>
      <c r="AV137" s="13" t="s">
        <v>86</v>
      </c>
      <c r="AW137" s="13" t="s">
        <v>40</v>
      </c>
      <c r="AX137" s="13" t="s">
        <v>79</v>
      </c>
      <c r="AY137" s="255" t="s">
        <v>157</v>
      </c>
    </row>
    <row r="138" s="15" customFormat="1">
      <c r="A138" s="15"/>
      <c r="B138" s="267"/>
      <c r="C138" s="268"/>
      <c r="D138" s="242" t="s">
        <v>169</v>
      </c>
      <c r="E138" s="269" t="s">
        <v>35</v>
      </c>
      <c r="F138" s="270" t="s">
        <v>180</v>
      </c>
      <c r="G138" s="268"/>
      <c r="H138" s="271">
        <v>47</v>
      </c>
      <c r="I138" s="272"/>
      <c r="J138" s="268"/>
      <c r="K138" s="268"/>
      <c r="L138" s="273"/>
      <c r="M138" s="274"/>
      <c r="N138" s="275"/>
      <c r="O138" s="275"/>
      <c r="P138" s="275"/>
      <c r="Q138" s="275"/>
      <c r="R138" s="275"/>
      <c r="S138" s="275"/>
      <c r="T138" s="27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7" t="s">
        <v>169</v>
      </c>
      <c r="AU138" s="277" t="s">
        <v>88</v>
      </c>
      <c r="AV138" s="15" t="s">
        <v>165</v>
      </c>
      <c r="AW138" s="15" t="s">
        <v>40</v>
      </c>
      <c r="AX138" s="15" t="s">
        <v>86</v>
      </c>
      <c r="AY138" s="277" t="s">
        <v>157</v>
      </c>
    </row>
    <row r="139" s="2" customFormat="1" ht="60" customHeight="1">
      <c r="A139" s="40"/>
      <c r="B139" s="41"/>
      <c r="C139" s="229" t="s">
        <v>242</v>
      </c>
      <c r="D139" s="229" t="s">
        <v>160</v>
      </c>
      <c r="E139" s="230" t="s">
        <v>663</v>
      </c>
      <c r="F139" s="231" t="s">
        <v>664</v>
      </c>
      <c r="G139" s="232" t="s">
        <v>208</v>
      </c>
      <c r="H139" s="233">
        <v>3926</v>
      </c>
      <c r="I139" s="234"/>
      <c r="J139" s="235">
        <f>ROUND(I139*H139,2)</f>
        <v>0</v>
      </c>
      <c r="K139" s="231" t="s">
        <v>164</v>
      </c>
      <c r="L139" s="46"/>
      <c r="M139" s="236" t="s">
        <v>35</v>
      </c>
      <c r="N139" s="237" t="s">
        <v>52</v>
      </c>
      <c r="O139" s="86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40" t="s">
        <v>165</v>
      </c>
      <c r="AT139" s="240" t="s">
        <v>160</v>
      </c>
      <c r="AU139" s="240" t="s">
        <v>88</v>
      </c>
      <c r="AY139" s="18" t="s">
        <v>157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165</v>
      </c>
      <c r="BK139" s="241">
        <f>ROUND(I139*H139,2)</f>
        <v>0</v>
      </c>
      <c r="BL139" s="18" t="s">
        <v>165</v>
      </c>
      <c r="BM139" s="240" t="s">
        <v>665</v>
      </c>
    </row>
    <row r="140" s="2" customFormat="1">
      <c r="A140" s="40"/>
      <c r="B140" s="41"/>
      <c r="C140" s="42"/>
      <c r="D140" s="242" t="s">
        <v>167</v>
      </c>
      <c r="E140" s="42"/>
      <c r="F140" s="243" t="s">
        <v>666</v>
      </c>
      <c r="G140" s="42"/>
      <c r="H140" s="42"/>
      <c r="I140" s="149"/>
      <c r="J140" s="42"/>
      <c r="K140" s="42"/>
      <c r="L140" s="46"/>
      <c r="M140" s="244"/>
      <c r="N140" s="24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8" t="s">
        <v>167</v>
      </c>
      <c r="AU140" s="18" t="s">
        <v>88</v>
      </c>
    </row>
    <row r="141" s="13" customFormat="1">
      <c r="A141" s="13"/>
      <c r="B141" s="246"/>
      <c r="C141" s="247"/>
      <c r="D141" s="242" t="s">
        <v>169</v>
      </c>
      <c r="E141" s="248" t="s">
        <v>35</v>
      </c>
      <c r="F141" s="249" t="s">
        <v>667</v>
      </c>
      <c r="G141" s="247"/>
      <c r="H141" s="248" t="s">
        <v>35</v>
      </c>
      <c r="I141" s="250"/>
      <c r="J141" s="247"/>
      <c r="K141" s="247"/>
      <c r="L141" s="251"/>
      <c r="M141" s="252"/>
      <c r="N141" s="253"/>
      <c r="O141" s="253"/>
      <c r="P141" s="253"/>
      <c r="Q141" s="253"/>
      <c r="R141" s="253"/>
      <c r="S141" s="253"/>
      <c r="T141" s="25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5" t="s">
        <v>169</v>
      </c>
      <c r="AU141" s="255" t="s">
        <v>88</v>
      </c>
      <c r="AV141" s="13" t="s">
        <v>86</v>
      </c>
      <c r="AW141" s="13" t="s">
        <v>40</v>
      </c>
      <c r="AX141" s="13" t="s">
        <v>79</v>
      </c>
      <c r="AY141" s="255" t="s">
        <v>157</v>
      </c>
    </row>
    <row r="142" s="14" customFormat="1">
      <c r="A142" s="14"/>
      <c r="B142" s="256"/>
      <c r="C142" s="257"/>
      <c r="D142" s="242" t="s">
        <v>169</v>
      </c>
      <c r="E142" s="258" t="s">
        <v>35</v>
      </c>
      <c r="F142" s="259" t="s">
        <v>668</v>
      </c>
      <c r="G142" s="257"/>
      <c r="H142" s="260">
        <v>1904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6" t="s">
        <v>169</v>
      </c>
      <c r="AU142" s="266" t="s">
        <v>88</v>
      </c>
      <c r="AV142" s="14" t="s">
        <v>88</v>
      </c>
      <c r="AW142" s="14" t="s">
        <v>40</v>
      </c>
      <c r="AX142" s="14" t="s">
        <v>79</v>
      </c>
      <c r="AY142" s="266" t="s">
        <v>157</v>
      </c>
    </row>
    <row r="143" s="13" customFormat="1">
      <c r="A143" s="13"/>
      <c r="B143" s="246"/>
      <c r="C143" s="247"/>
      <c r="D143" s="242" t="s">
        <v>169</v>
      </c>
      <c r="E143" s="248" t="s">
        <v>35</v>
      </c>
      <c r="F143" s="249" t="s">
        <v>669</v>
      </c>
      <c r="G143" s="247"/>
      <c r="H143" s="248" t="s">
        <v>35</v>
      </c>
      <c r="I143" s="250"/>
      <c r="J143" s="247"/>
      <c r="K143" s="247"/>
      <c r="L143" s="251"/>
      <c r="M143" s="252"/>
      <c r="N143" s="253"/>
      <c r="O143" s="253"/>
      <c r="P143" s="253"/>
      <c r="Q143" s="253"/>
      <c r="R143" s="253"/>
      <c r="S143" s="253"/>
      <c r="T143" s="25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5" t="s">
        <v>169</v>
      </c>
      <c r="AU143" s="255" t="s">
        <v>88</v>
      </c>
      <c r="AV143" s="13" t="s">
        <v>86</v>
      </c>
      <c r="AW143" s="13" t="s">
        <v>40</v>
      </c>
      <c r="AX143" s="13" t="s">
        <v>79</v>
      </c>
      <c r="AY143" s="255" t="s">
        <v>157</v>
      </c>
    </row>
    <row r="144" s="14" customFormat="1">
      <c r="A144" s="14"/>
      <c r="B144" s="256"/>
      <c r="C144" s="257"/>
      <c r="D144" s="242" t="s">
        <v>169</v>
      </c>
      <c r="E144" s="258" t="s">
        <v>35</v>
      </c>
      <c r="F144" s="259" t="s">
        <v>670</v>
      </c>
      <c r="G144" s="257"/>
      <c r="H144" s="260">
        <v>1046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6" t="s">
        <v>169</v>
      </c>
      <c r="AU144" s="266" t="s">
        <v>88</v>
      </c>
      <c r="AV144" s="14" t="s">
        <v>88</v>
      </c>
      <c r="AW144" s="14" t="s">
        <v>40</v>
      </c>
      <c r="AX144" s="14" t="s">
        <v>79</v>
      </c>
      <c r="AY144" s="266" t="s">
        <v>157</v>
      </c>
    </row>
    <row r="145" s="13" customFormat="1">
      <c r="A145" s="13"/>
      <c r="B145" s="246"/>
      <c r="C145" s="247"/>
      <c r="D145" s="242" t="s">
        <v>169</v>
      </c>
      <c r="E145" s="248" t="s">
        <v>35</v>
      </c>
      <c r="F145" s="249" t="s">
        <v>671</v>
      </c>
      <c r="G145" s="247"/>
      <c r="H145" s="248" t="s">
        <v>35</v>
      </c>
      <c r="I145" s="250"/>
      <c r="J145" s="247"/>
      <c r="K145" s="247"/>
      <c r="L145" s="251"/>
      <c r="M145" s="252"/>
      <c r="N145" s="253"/>
      <c r="O145" s="253"/>
      <c r="P145" s="253"/>
      <c r="Q145" s="253"/>
      <c r="R145" s="253"/>
      <c r="S145" s="253"/>
      <c r="T145" s="25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5" t="s">
        <v>169</v>
      </c>
      <c r="AU145" s="255" t="s">
        <v>88</v>
      </c>
      <c r="AV145" s="13" t="s">
        <v>86</v>
      </c>
      <c r="AW145" s="13" t="s">
        <v>40</v>
      </c>
      <c r="AX145" s="13" t="s">
        <v>79</v>
      </c>
      <c r="AY145" s="255" t="s">
        <v>157</v>
      </c>
    </row>
    <row r="146" s="14" customFormat="1">
      <c r="A146" s="14"/>
      <c r="B146" s="256"/>
      <c r="C146" s="257"/>
      <c r="D146" s="242" t="s">
        <v>169</v>
      </c>
      <c r="E146" s="258" t="s">
        <v>35</v>
      </c>
      <c r="F146" s="259" t="s">
        <v>672</v>
      </c>
      <c r="G146" s="257"/>
      <c r="H146" s="260">
        <v>976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6" t="s">
        <v>169</v>
      </c>
      <c r="AU146" s="266" t="s">
        <v>88</v>
      </c>
      <c r="AV146" s="14" t="s">
        <v>88</v>
      </c>
      <c r="AW146" s="14" t="s">
        <v>40</v>
      </c>
      <c r="AX146" s="14" t="s">
        <v>79</v>
      </c>
      <c r="AY146" s="266" t="s">
        <v>157</v>
      </c>
    </row>
    <row r="147" s="15" customFormat="1">
      <c r="A147" s="15"/>
      <c r="B147" s="267"/>
      <c r="C147" s="268"/>
      <c r="D147" s="242" t="s">
        <v>169</v>
      </c>
      <c r="E147" s="269" t="s">
        <v>35</v>
      </c>
      <c r="F147" s="270" t="s">
        <v>180</v>
      </c>
      <c r="G147" s="268"/>
      <c r="H147" s="271">
        <v>3926</v>
      </c>
      <c r="I147" s="272"/>
      <c r="J147" s="268"/>
      <c r="K147" s="268"/>
      <c r="L147" s="273"/>
      <c r="M147" s="274"/>
      <c r="N147" s="275"/>
      <c r="O147" s="275"/>
      <c r="P147" s="275"/>
      <c r="Q147" s="275"/>
      <c r="R147" s="275"/>
      <c r="S147" s="275"/>
      <c r="T147" s="27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7" t="s">
        <v>169</v>
      </c>
      <c r="AU147" s="277" t="s">
        <v>88</v>
      </c>
      <c r="AV147" s="15" t="s">
        <v>165</v>
      </c>
      <c r="AW147" s="15" t="s">
        <v>40</v>
      </c>
      <c r="AX147" s="15" t="s">
        <v>86</v>
      </c>
      <c r="AY147" s="277" t="s">
        <v>157</v>
      </c>
    </row>
    <row r="148" s="2" customFormat="1" ht="48" customHeight="1">
      <c r="A148" s="40"/>
      <c r="B148" s="41"/>
      <c r="C148" s="229" t="s">
        <v>234</v>
      </c>
      <c r="D148" s="229" t="s">
        <v>160</v>
      </c>
      <c r="E148" s="230" t="s">
        <v>220</v>
      </c>
      <c r="F148" s="231" t="s">
        <v>221</v>
      </c>
      <c r="G148" s="232" t="s">
        <v>208</v>
      </c>
      <c r="H148" s="233">
        <v>1346</v>
      </c>
      <c r="I148" s="234"/>
      <c r="J148" s="235">
        <f>ROUND(I148*H148,2)</f>
        <v>0</v>
      </c>
      <c r="K148" s="231" t="s">
        <v>164</v>
      </c>
      <c r="L148" s="46"/>
      <c r="M148" s="236" t="s">
        <v>35</v>
      </c>
      <c r="N148" s="237" t="s">
        <v>52</v>
      </c>
      <c r="O148" s="86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40" t="s">
        <v>165</v>
      </c>
      <c r="AT148" s="240" t="s">
        <v>160</v>
      </c>
      <c r="AU148" s="240" t="s">
        <v>88</v>
      </c>
      <c r="AY148" s="18" t="s">
        <v>157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165</v>
      </c>
      <c r="BK148" s="241">
        <f>ROUND(I148*H148,2)</f>
        <v>0</v>
      </c>
      <c r="BL148" s="18" t="s">
        <v>165</v>
      </c>
      <c r="BM148" s="240" t="s">
        <v>222</v>
      </c>
    </row>
    <row r="149" s="2" customFormat="1">
      <c r="A149" s="40"/>
      <c r="B149" s="41"/>
      <c r="C149" s="42"/>
      <c r="D149" s="242" t="s">
        <v>167</v>
      </c>
      <c r="E149" s="42"/>
      <c r="F149" s="243" t="s">
        <v>223</v>
      </c>
      <c r="G149" s="42"/>
      <c r="H149" s="42"/>
      <c r="I149" s="149"/>
      <c r="J149" s="42"/>
      <c r="K149" s="42"/>
      <c r="L149" s="46"/>
      <c r="M149" s="244"/>
      <c r="N149" s="24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8" t="s">
        <v>167</v>
      </c>
      <c r="AU149" s="18" t="s">
        <v>88</v>
      </c>
    </row>
    <row r="150" s="13" customFormat="1">
      <c r="A150" s="13"/>
      <c r="B150" s="246"/>
      <c r="C150" s="247"/>
      <c r="D150" s="242" t="s">
        <v>169</v>
      </c>
      <c r="E150" s="248" t="s">
        <v>35</v>
      </c>
      <c r="F150" s="249" t="s">
        <v>673</v>
      </c>
      <c r="G150" s="247"/>
      <c r="H150" s="248" t="s">
        <v>35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169</v>
      </c>
      <c r="AU150" s="255" t="s">
        <v>88</v>
      </c>
      <c r="AV150" s="13" t="s">
        <v>86</v>
      </c>
      <c r="AW150" s="13" t="s">
        <v>40</v>
      </c>
      <c r="AX150" s="13" t="s">
        <v>79</v>
      </c>
      <c r="AY150" s="255" t="s">
        <v>157</v>
      </c>
    </row>
    <row r="151" s="14" customFormat="1">
      <c r="A151" s="14"/>
      <c r="B151" s="256"/>
      <c r="C151" s="257"/>
      <c r="D151" s="242" t="s">
        <v>169</v>
      </c>
      <c r="E151" s="258" t="s">
        <v>35</v>
      </c>
      <c r="F151" s="259" t="s">
        <v>674</v>
      </c>
      <c r="G151" s="257"/>
      <c r="H151" s="260">
        <v>1160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6" t="s">
        <v>169</v>
      </c>
      <c r="AU151" s="266" t="s">
        <v>88</v>
      </c>
      <c r="AV151" s="14" t="s">
        <v>88</v>
      </c>
      <c r="AW151" s="14" t="s">
        <v>40</v>
      </c>
      <c r="AX151" s="14" t="s">
        <v>79</v>
      </c>
      <c r="AY151" s="266" t="s">
        <v>157</v>
      </c>
    </row>
    <row r="152" s="13" customFormat="1">
      <c r="A152" s="13"/>
      <c r="B152" s="246"/>
      <c r="C152" s="247"/>
      <c r="D152" s="242" t="s">
        <v>169</v>
      </c>
      <c r="E152" s="248" t="s">
        <v>35</v>
      </c>
      <c r="F152" s="249" t="s">
        <v>675</v>
      </c>
      <c r="G152" s="247"/>
      <c r="H152" s="248" t="s">
        <v>35</v>
      </c>
      <c r="I152" s="250"/>
      <c r="J152" s="247"/>
      <c r="K152" s="247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169</v>
      </c>
      <c r="AU152" s="255" t="s">
        <v>88</v>
      </c>
      <c r="AV152" s="13" t="s">
        <v>86</v>
      </c>
      <c r="AW152" s="13" t="s">
        <v>40</v>
      </c>
      <c r="AX152" s="13" t="s">
        <v>79</v>
      </c>
      <c r="AY152" s="255" t="s">
        <v>157</v>
      </c>
    </row>
    <row r="153" s="14" customFormat="1">
      <c r="A153" s="14"/>
      <c r="B153" s="256"/>
      <c r="C153" s="257"/>
      <c r="D153" s="242" t="s">
        <v>169</v>
      </c>
      <c r="E153" s="258" t="s">
        <v>35</v>
      </c>
      <c r="F153" s="259" t="s">
        <v>676</v>
      </c>
      <c r="G153" s="257"/>
      <c r="H153" s="260">
        <v>186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6" t="s">
        <v>169</v>
      </c>
      <c r="AU153" s="266" t="s">
        <v>88</v>
      </c>
      <c r="AV153" s="14" t="s">
        <v>88</v>
      </c>
      <c r="AW153" s="14" t="s">
        <v>40</v>
      </c>
      <c r="AX153" s="14" t="s">
        <v>79</v>
      </c>
      <c r="AY153" s="266" t="s">
        <v>157</v>
      </c>
    </row>
    <row r="154" s="15" customFormat="1">
      <c r="A154" s="15"/>
      <c r="B154" s="267"/>
      <c r="C154" s="268"/>
      <c r="D154" s="242" t="s">
        <v>169</v>
      </c>
      <c r="E154" s="269" t="s">
        <v>35</v>
      </c>
      <c r="F154" s="270" t="s">
        <v>180</v>
      </c>
      <c r="G154" s="268"/>
      <c r="H154" s="271">
        <v>1346</v>
      </c>
      <c r="I154" s="272"/>
      <c r="J154" s="268"/>
      <c r="K154" s="268"/>
      <c r="L154" s="273"/>
      <c r="M154" s="274"/>
      <c r="N154" s="275"/>
      <c r="O154" s="275"/>
      <c r="P154" s="275"/>
      <c r="Q154" s="275"/>
      <c r="R154" s="275"/>
      <c r="S154" s="275"/>
      <c r="T154" s="27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7" t="s">
        <v>169</v>
      </c>
      <c r="AU154" s="277" t="s">
        <v>88</v>
      </c>
      <c r="AV154" s="15" t="s">
        <v>165</v>
      </c>
      <c r="AW154" s="15" t="s">
        <v>40</v>
      </c>
      <c r="AX154" s="15" t="s">
        <v>86</v>
      </c>
      <c r="AY154" s="277" t="s">
        <v>157</v>
      </c>
    </row>
    <row r="155" s="2" customFormat="1" ht="24" customHeight="1">
      <c r="A155" s="40"/>
      <c r="B155" s="41"/>
      <c r="C155" s="229" t="s">
        <v>194</v>
      </c>
      <c r="D155" s="229" t="s">
        <v>160</v>
      </c>
      <c r="E155" s="230" t="s">
        <v>225</v>
      </c>
      <c r="F155" s="231" t="s">
        <v>226</v>
      </c>
      <c r="G155" s="232" t="s">
        <v>189</v>
      </c>
      <c r="H155" s="233">
        <v>452</v>
      </c>
      <c r="I155" s="234"/>
      <c r="J155" s="235">
        <f>ROUND(I155*H155,2)</f>
        <v>0</v>
      </c>
      <c r="K155" s="231" t="s">
        <v>164</v>
      </c>
      <c r="L155" s="46"/>
      <c r="M155" s="236" t="s">
        <v>35</v>
      </c>
      <c r="N155" s="237" t="s">
        <v>52</v>
      </c>
      <c r="O155" s="86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40" t="s">
        <v>165</v>
      </c>
      <c r="AT155" s="240" t="s">
        <v>160</v>
      </c>
      <c r="AU155" s="240" t="s">
        <v>88</v>
      </c>
      <c r="AY155" s="18" t="s">
        <v>157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165</v>
      </c>
      <c r="BK155" s="241">
        <f>ROUND(I155*H155,2)</f>
        <v>0</v>
      </c>
      <c r="BL155" s="18" t="s">
        <v>165</v>
      </c>
      <c r="BM155" s="240" t="s">
        <v>227</v>
      </c>
    </row>
    <row r="156" s="2" customFormat="1">
      <c r="A156" s="40"/>
      <c r="B156" s="41"/>
      <c r="C156" s="42"/>
      <c r="D156" s="242" t="s">
        <v>167</v>
      </c>
      <c r="E156" s="42"/>
      <c r="F156" s="243" t="s">
        <v>228</v>
      </c>
      <c r="G156" s="42"/>
      <c r="H156" s="42"/>
      <c r="I156" s="149"/>
      <c r="J156" s="42"/>
      <c r="K156" s="42"/>
      <c r="L156" s="46"/>
      <c r="M156" s="244"/>
      <c r="N156" s="24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8" t="s">
        <v>167</v>
      </c>
      <c r="AU156" s="18" t="s">
        <v>88</v>
      </c>
    </row>
    <row r="157" s="13" customFormat="1">
      <c r="A157" s="13"/>
      <c r="B157" s="246"/>
      <c r="C157" s="247"/>
      <c r="D157" s="242" t="s">
        <v>169</v>
      </c>
      <c r="E157" s="248" t="s">
        <v>35</v>
      </c>
      <c r="F157" s="249" t="s">
        <v>229</v>
      </c>
      <c r="G157" s="247"/>
      <c r="H157" s="248" t="s">
        <v>35</v>
      </c>
      <c r="I157" s="250"/>
      <c r="J157" s="247"/>
      <c r="K157" s="247"/>
      <c r="L157" s="251"/>
      <c r="M157" s="252"/>
      <c r="N157" s="253"/>
      <c r="O157" s="253"/>
      <c r="P157" s="253"/>
      <c r="Q157" s="253"/>
      <c r="R157" s="253"/>
      <c r="S157" s="253"/>
      <c r="T157" s="25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5" t="s">
        <v>169</v>
      </c>
      <c r="AU157" s="255" t="s">
        <v>88</v>
      </c>
      <c r="AV157" s="13" t="s">
        <v>86</v>
      </c>
      <c r="AW157" s="13" t="s">
        <v>40</v>
      </c>
      <c r="AX157" s="13" t="s">
        <v>79</v>
      </c>
      <c r="AY157" s="255" t="s">
        <v>157</v>
      </c>
    </row>
    <row r="158" s="13" customFormat="1">
      <c r="A158" s="13"/>
      <c r="B158" s="246"/>
      <c r="C158" s="247"/>
      <c r="D158" s="242" t="s">
        <v>169</v>
      </c>
      <c r="E158" s="248" t="s">
        <v>35</v>
      </c>
      <c r="F158" s="249" t="s">
        <v>193</v>
      </c>
      <c r="G158" s="247"/>
      <c r="H158" s="248" t="s">
        <v>35</v>
      </c>
      <c r="I158" s="250"/>
      <c r="J158" s="247"/>
      <c r="K158" s="247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169</v>
      </c>
      <c r="AU158" s="255" t="s">
        <v>88</v>
      </c>
      <c r="AV158" s="13" t="s">
        <v>86</v>
      </c>
      <c r="AW158" s="13" t="s">
        <v>40</v>
      </c>
      <c r="AX158" s="13" t="s">
        <v>79</v>
      </c>
      <c r="AY158" s="255" t="s">
        <v>157</v>
      </c>
    </row>
    <row r="159" s="14" customFormat="1">
      <c r="A159" s="14"/>
      <c r="B159" s="256"/>
      <c r="C159" s="257"/>
      <c r="D159" s="242" t="s">
        <v>169</v>
      </c>
      <c r="E159" s="258" t="s">
        <v>35</v>
      </c>
      <c r="F159" s="259" t="s">
        <v>677</v>
      </c>
      <c r="G159" s="257"/>
      <c r="H159" s="260">
        <v>102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6" t="s">
        <v>169</v>
      </c>
      <c r="AU159" s="266" t="s">
        <v>88</v>
      </c>
      <c r="AV159" s="14" t="s">
        <v>88</v>
      </c>
      <c r="AW159" s="14" t="s">
        <v>40</v>
      </c>
      <c r="AX159" s="14" t="s">
        <v>79</v>
      </c>
      <c r="AY159" s="266" t="s">
        <v>157</v>
      </c>
    </row>
    <row r="160" s="13" customFormat="1">
      <c r="A160" s="13"/>
      <c r="B160" s="246"/>
      <c r="C160" s="247"/>
      <c r="D160" s="242" t="s">
        <v>169</v>
      </c>
      <c r="E160" s="248" t="s">
        <v>35</v>
      </c>
      <c r="F160" s="249" t="s">
        <v>233</v>
      </c>
      <c r="G160" s="247"/>
      <c r="H160" s="248" t="s">
        <v>35</v>
      </c>
      <c r="I160" s="250"/>
      <c r="J160" s="247"/>
      <c r="K160" s="247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169</v>
      </c>
      <c r="AU160" s="255" t="s">
        <v>88</v>
      </c>
      <c r="AV160" s="13" t="s">
        <v>86</v>
      </c>
      <c r="AW160" s="13" t="s">
        <v>40</v>
      </c>
      <c r="AX160" s="13" t="s">
        <v>79</v>
      </c>
      <c r="AY160" s="255" t="s">
        <v>157</v>
      </c>
    </row>
    <row r="161" s="14" customFormat="1">
      <c r="A161" s="14"/>
      <c r="B161" s="256"/>
      <c r="C161" s="257"/>
      <c r="D161" s="242" t="s">
        <v>169</v>
      </c>
      <c r="E161" s="258" t="s">
        <v>35</v>
      </c>
      <c r="F161" s="259" t="s">
        <v>678</v>
      </c>
      <c r="G161" s="257"/>
      <c r="H161" s="260">
        <v>350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6" t="s">
        <v>169</v>
      </c>
      <c r="AU161" s="266" t="s">
        <v>88</v>
      </c>
      <c r="AV161" s="14" t="s">
        <v>88</v>
      </c>
      <c r="AW161" s="14" t="s">
        <v>40</v>
      </c>
      <c r="AX161" s="14" t="s">
        <v>79</v>
      </c>
      <c r="AY161" s="266" t="s">
        <v>157</v>
      </c>
    </row>
    <row r="162" s="15" customFormat="1">
      <c r="A162" s="15"/>
      <c r="B162" s="267"/>
      <c r="C162" s="268"/>
      <c r="D162" s="242" t="s">
        <v>169</v>
      </c>
      <c r="E162" s="269" t="s">
        <v>35</v>
      </c>
      <c r="F162" s="270" t="s">
        <v>180</v>
      </c>
      <c r="G162" s="268"/>
      <c r="H162" s="271">
        <v>452</v>
      </c>
      <c r="I162" s="272"/>
      <c r="J162" s="268"/>
      <c r="K162" s="268"/>
      <c r="L162" s="273"/>
      <c r="M162" s="274"/>
      <c r="N162" s="275"/>
      <c r="O162" s="275"/>
      <c r="P162" s="275"/>
      <c r="Q162" s="275"/>
      <c r="R162" s="275"/>
      <c r="S162" s="275"/>
      <c r="T162" s="27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7" t="s">
        <v>169</v>
      </c>
      <c r="AU162" s="277" t="s">
        <v>88</v>
      </c>
      <c r="AV162" s="15" t="s">
        <v>165</v>
      </c>
      <c r="AW162" s="15" t="s">
        <v>40</v>
      </c>
      <c r="AX162" s="15" t="s">
        <v>86</v>
      </c>
      <c r="AY162" s="277" t="s">
        <v>157</v>
      </c>
    </row>
    <row r="163" s="2" customFormat="1" ht="48" customHeight="1">
      <c r="A163" s="40"/>
      <c r="B163" s="41"/>
      <c r="C163" s="229" t="s">
        <v>261</v>
      </c>
      <c r="D163" s="229" t="s">
        <v>160</v>
      </c>
      <c r="E163" s="230" t="s">
        <v>236</v>
      </c>
      <c r="F163" s="231" t="s">
        <v>237</v>
      </c>
      <c r="G163" s="232" t="s">
        <v>238</v>
      </c>
      <c r="H163" s="233">
        <v>207</v>
      </c>
      <c r="I163" s="234"/>
      <c r="J163" s="235">
        <f>ROUND(I163*H163,2)</f>
        <v>0</v>
      </c>
      <c r="K163" s="231" t="s">
        <v>164</v>
      </c>
      <c r="L163" s="46"/>
      <c r="M163" s="236" t="s">
        <v>35</v>
      </c>
      <c r="N163" s="237" t="s">
        <v>52</v>
      </c>
      <c r="O163" s="86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40" t="s">
        <v>165</v>
      </c>
      <c r="AT163" s="240" t="s">
        <v>160</v>
      </c>
      <c r="AU163" s="240" t="s">
        <v>88</v>
      </c>
      <c r="AY163" s="18" t="s">
        <v>157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165</v>
      </c>
      <c r="BK163" s="241">
        <f>ROUND(I163*H163,2)</f>
        <v>0</v>
      </c>
      <c r="BL163" s="18" t="s">
        <v>165</v>
      </c>
      <c r="BM163" s="240" t="s">
        <v>239</v>
      </c>
    </row>
    <row r="164" s="2" customFormat="1">
      <c r="A164" s="40"/>
      <c r="B164" s="41"/>
      <c r="C164" s="42"/>
      <c r="D164" s="242" t="s">
        <v>167</v>
      </c>
      <c r="E164" s="42"/>
      <c r="F164" s="243" t="s">
        <v>240</v>
      </c>
      <c r="G164" s="42"/>
      <c r="H164" s="42"/>
      <c r="I164" s="149"/>
      <c r="J164" s="42"/>
      <c r="K164" s="42"/>
      <c r="L164" s="46"/>
      <c r="M164" s="244"/>
      <c r="N164" s="245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8" t="s">
        <v>167</v>
      </c>
      <c r="AU164" s="18" t="s">
        <v>88</v>
      </c>
    </row>
    <row r="165" s="14" customFormat="1">
      <c r="A165" s="14"/>
      <c r="B165" s="256"/>
      <c r="C165" s="257"/>
      <c r="D165" s="242" t="s">
        <v>169</v>
      </c>
      <c r="E165" s="258" t="s">
        <v>35</v>
      </c>
      <c r="F165" s="259" t="s">
        <v>679</v>
      </c>
      <c r="G165" s="257"/>
      <c r="H165" s="260">
        <v>207</v>
      </c>
      <c r="I165" s="261"/>
      <c r="J165" s="257"/>
      <c r="K165" s="257"/>
      <c r="L165" s="262"/>
      <c r="M165" s="263"/>
      <c r="N165" s="264"/>
      <c r="O165" s="264"/>
      <c r="P165" s="264"/>
      <c r="Q165" s="264"/>
      <c r="R165" s="264"/>
      <c r="S165" s="264"/>
      <c r="T165" s="26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6" t="s">
        <v>169</v>
      </c>
      <c r="AU165" s="266" t="s">
        <v>88</v>
      </c>
      <c r="AV165" s="14" t="s">
        <v>88</v>
      </c>
      <c r="AW165" s="14" t="s">
        <v>40</v>
      </c>
      <c r="AX165" s="14" t="s">
        <v>79</v>
      </c>
      <c r="AY165" s="266" t="s">
        <v>157</v>
      </c>
    </row>
    <row r="166" s="15" customFormat="1">
      <c r="A166" s="15"/>
      <c r="B166" s="267"/>
      <c r="C166" s="268"/>
      <c r="D166" s="242" t="s">
        <v>169</v>
      </c>
      <c r="E166" s="269" t="s">
        <v>35</v>
      </c>
      <c r="F166" s="270" t="s">
        <v>180</v>
      </c>
      <c r="G166" s="268"/>
      <c r="H166" s="271">
        <v>207</v>
      </c>
      <c r="I166" s="272"/>
      <c r="J166" s="268"/>
      <c r="K166" s="268"/>
      <c r="L166" s="273"/>
      <c r="M166" s="274"/>
      <c r="N166" s="275"/>
      <c r="O166" s="275"/>
      <c r="P166" s="275"/>
      <c r="Q166" s="275"/>
      <c r="R166" s="275"/>
      <c r="S166" s="275"/>
      <c r="T166" s="27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7" t="s">
        <v>169</v>
      </c>
      <c r="AU166" s="277" t="s">
        <v>88</v>
      </c>
      <c r="AV166" s="15" t="s">
        <v>165</v>
      </c>
      <c r="AW166" s="15" t="s">
        <v>40</v>
      </c>
      <c r="AX166" s="15" t="s">
        <v>86</v>
      </c>
      <c r="AY166" s="277" t="s">
        <v>157</v>
      </c>
    </row>
    <row r="167" s="2" customFormat="1" ht="60" customHeight="1">
      <c r="A167" s="40"/>
      <c r="B167" s="41"/>
      <c r="C167" s="229" t="s">
        <v>267</v>
      </c>
      <c r="D167" s="229" t="s">
        <v>160</v>
      </c>
      <c r="E167" s="230" t="s">
        <v>254</v>
      </c>
      <c r="F167" s="231" t="s">
        <v>255</v>
      </c>
      <c r="G167" s="232" t="s">
        <v>256</v>
      </c>
      <c r="H167" s="233">
        <v>2.6549999999999998</v>
      </c>
      <c r="I167" s="234"/>
      <c r="J167" s="235">
        <f>ROUND(I167*H167,2)</f>
        <v>0</v>
      </c>
      <c r="K167" s="231" t="s">
        <v>164</v>
      </c>
      <c r="L167" s="46"/>
      <c r="M167" s="236" t="s">
        <v>35</v>
      </c>
      <c r="N167" s="237" t="s">
        <v>52</v>
      </c>
      <c r="O167" s="86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40" t="s">
        <v>165</v>
      </c>
      <c r="AT167" s="240" t="s">
        <v>160</v>
      </c>
      <c r="AU167" s="240" t="s">
        <v>88</v>
      </c>
      <c r="AY167" s="18" t="s">
        <v>157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165</v>
      </c>
      <c r="BK167" s="241">
        <f>ROUND(I167*H167,2)</f>
        <v>0</v>
      </c>
      <c r="BL167" s="18" t="s">
        <v>165</v>
      </c>
      <c r="BM167" s="240" t="s">
        <v>680</v>
      </c>
    </row>
    <row r="168" s="2" customFormat="1">
      <c r="A168" s="40"/>
      <c r="B168" s="41"/>
      <c r="C168" s="42"/>
      <c r="D168" s="242" t="s">
        <v>167</v>
      </c>
      <c r="E168" s="42"/>
      <c r="F168" s="243" t="s">
        <v>258</v>
      </c>
      <c r="G168" s="42"/>
      <c r="H168" s="42"/>
      <c r="I168" s="149"/>
      <c r="J168" s="42"/>
      <c r="K168" s="42"/>
      <c r="L168" s="46"/>
      <c r="M168" s="244"/>
      <c r="N168" s="24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8" t="s">
        <v>167</v>
      </c>
      <c r="AU168" s="18" t="s">
        <v>88</v>
      </c>
    </row>
    <row r="169" s="13" customFormat="1">
      <c r="A169" s="13"/>
      <c r="B169" s="246"/>
      <c r="C169" s="247"/>
      <c r="D169" s="242" t="s">
        <v>169</v>
      </c>
      <c r="E169" s="248" t="s">
        <v>35</v>
      </c>
      <c r="F169" s="249" t="s">
        <v>681</v>
      </c>
      <c r="G169" s="247"/>
      <c r="H169" s="248" t="s">
        <v>35</v>
      </c>
      <c r="I169" s="250"/>
      <c r="J169" s="247"/>
      <c r="K169" s="247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169</v>
      </c>
      <c r="AU169" s="255" t="s">
        <v>88</v>
      </c>
      <c r="AV169" s="13" t="s">
        <v>86</v>
      </c>
      <c r="AW169" s="13" t="s">
        <v>40</v>
      </c>
      <c r="AX169" s="13" t="s">
        <v>79</v>
      </c>
      <c r="AY169" s="255" t="s">
        <v>157</v>
      </c>
    </row>
    <row r="170" s="14" customFormat="1">
      <c r="A170" s="14"/>
      <c r="B170" s="256"/>
      <c r="C170" s="257"/>
      <c r="D170" s="242" t="s">
        <v>169</v>
      </c>
      <c r="E170" s="258" t="s">
        <v>35</v>
      </c>
      <c r="F170" s="259" t="s">
        <v>682</v>
      </c>
      <c r="G170" s="257"/>
      <c r="H170" s="260">
        <v>2.6549999999999998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6" t="s">
        <v>169</v>
      </c>
      <c r="AU170" s="266" t="s">
        <v>88</v>
      </c>
      <c r="AV170" s="14" t="s">
        <v>88</v>
      </c>
      <c r="AW170" s="14" t="s">
        <v>40</v>
      </c>
      <c r="AX170" s="14" t="s">
        <v>79</v>
      </c>
      <c r="AY170" s="266" t="s">
        <v>157</v>
      </c>
    </row>
    <row r="171" s="15" customFormat="1">
      <c r="A171" s="15"/>
      <c r="B171" s="267"/>
      <c r="C171" s="268"/>
      <c r="D171" s="242" t="s">
        <v>169</v>
      </c>
      <c r="E171" s="269" t="s">
        <v>35</v>
      </c>
      <c r="F171" s="270" t="s">
        <v>180</v>
      </c>
      <c r="G171" s="268"/>
      <c r="H171" s="271">
        <v>2.6549999999999998</v>
      </c>
      <c r="I171" s="272"/>
      <c r="J171" s="268"/>
      <c r="K171" s="268"/>
      <c r="L171" s="273"/>
      <c r="M171" s="274"/>
      <c r="N171" s="275"/>
      <c r="O171" s="275"/>
      <c r="P171" s="275"/>
      <c r="Q171" s="275"/>
      <c r="R171" s="275"/>
      <c r="S171" s="275"/>
      <c r="T171" s="27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7" t="s">
        <v>169</v>
      </c>
      <c r="AU171" s="277" t="s">
        <v>88</v>
      </c>
      <c r="AV171" s="15" t="s">
        <v>165</v>
      </c>
      <c r="AW171" s="15" t="s">
        <v>40</v>
      </c>
      <c r="AX171" s="15" t="s">
        <v>86</v>
      </c>
      <c r="AY171" s="277" t="s">
        <v>157</v>
      </c>
    </row>
    <row r="172" s="2" customFormat="1" ht="96" customHeight="1">
      <c r="A172" s="40"/>
      <c r="B172" s="41"/>
      <c r="C172" s="229" t="s">
        <v>272</v>
      </c>
      <c r="D172" s="229" t="s">
        <v>160</v>
      </c>
      <c r="E172" s="230" t="s">
        <v>683</v>
      </c>
      <c r="F172" s="231" t="s">
        <v>684</v>
      </c>
      <c r="G172" s="232" t="s">
        <v>208</v>
      </c>
      <c r="H172" s="233">
        <v>3926</v>
      </c>
      <c r="I172" s="234"/>
      <c r="J172" s="235">
        <f>ROUND(I172*H172,2)</f>
        <v>0</v>
      </c>
      <c r="K172" s="231" t="s">
        <v>164</v>
      </c>
      <c r="L172" s="46"/>
      <c r="M172" s="236" t="s">
        <v>35</v>
      </c>
      <c r="N172" s="237" t="s">
        <v>52</v>
      </c>
      <c r="O172" s="86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40" t="s">
        <v>165</v>
      </c>
      <c r="AT172" s="240" t="s">
        <v>160</v>
      </c>
      <c r="AU172" s="240" t="s">
        <v>88</v>
      </c>
      <c r="AY172" s="18" t="s">
        <v>157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165</v>
      </c>
      <c r="BK172" s="241">
        <f>ROUND(I172*H172,2)</f>
        <v>0</v>
      </c>
      <c r="BL172" s="18" t="s">
        <v>165</v>
      </c>
      <c r="BM172" s="240" t="s">
        <v>685</v>
      </c>
    </row>
    <row r="173" s="2" customFormat="1">
      <c r="A173" s="40"/>
      <c r="B173" s="41"/>
      <c r="C173" s="42"/>
      <c r="D173" s="242" t="s">
        <v>167</v>
      </c>
      <c r="E173" s="42"/>
      <c r="F173" s="243" t="s">
        <v>686</v>
      </c>
      <c r="G173" s="42"/>
      <c r="H173" s="42"/>
      <c r="I173" s="149"/>
      <c r="J173" s="42"/>
      <c r="K173" s="42"/>
      <c r="L173" s="46"/>
      <c r="M173" s="244"/>
      <c r="N173" s="24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8" t="s">
        <v>167</v>
      </c>
      <c r="AU173" s="18" t="s">
        <v>88</v>
      </c>
    </row>
    <row r="174" s="13" customFormat="1">
      <c r="A174" s="13"/>
      <c r="B174" s="246"/>
      <c r="C174" s="247"/>
      <c r="D174" s="242" t="s">
        <v>169</v>
      </c>
      <c r="E174" s="248" t="s">
        <v>35</v>
      </c>
      <c r="F174" s="249" t="s">
        <v>667</v>
      </c>
      <c r="G174" s="247"/>
      <c r="H174" s="248" t="s">
        <v>35</v>
      </c>
      <c r="I174" s="250"/>
      <c r="J174" s="247"/>
      <c r="K174" s="247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169</v>
      </c>
      <c r="AU174" s="255" t="s">
        <v>88</v>
      </c>
      <c r="AV174" s="13" t="s">
        <v>86</v>
      </c>
      <c r="AW174" s="13" t="s">
        <v>40</v>
      </c>
      <c r="AX174" s="13" t="s">
        <v>79</v>
      </c>
      <c r="AY174" s="255" t="s">
        <v>157</v>
      </c>
    </row>
    <row r="175" s="14" customFormat="1">
      <c r="A175" s="14"/>
      <c r="B175" s="256"/>
      <c r="C175" s="257"/>
      <c r="D175" s="242" t="s">
        <v>169</v>
      </c>
      <c r="E175" s="258" t="s">
        <v>35</v>
      </c>
      <c r="F175" s="259" t="s">
        <v>668</v>
      </c>
      <c r="G175" s="257"/>
      <c r="H175" s="260">
        <v>1904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6" t="s">
        <v>169</v>
      </c>
      <c r="AU175" s="266" t="s">
        <v>88</v>
      </c>
      <c r="AV175" s="14" t="s">
        <v>88</v>
      </c>
      <c r="AW175" s="14" t="s">
        <v>40</v>
      </c>
      <c r="AX175" s="14" t="s">
        <v>79</v>
      </c>
      <c r="AY175" s="266" t="s">
        <v>157</v>
      </c>
    </row>
    <row r="176" s="13" customFormat="1">
      <c r="A176" s="13"/>
      <c r="B176" s="246"/>
      <c r="C176" s="247"/>
      <c r="D176" s="242" t="s">
        <v>169</v>
      </c>
      <c r="E176" s="248" t="s">
        <v>35</v>
      </c>
      <c r="F176" s="249" t="s">
        <v>669</v>
      </c>
      <c r="G176" s="247"/>
      <c r="H176" s="248" t="s">
        <v>35</v>
      </c>
      <c r="I176" s="250"/>
      <c r="J176" s="247"/>
      <c r="K176" s="247"/>
      <c r="L176" s="251"/>
      <c r="M176" s="252"/>
      <c r="N176" s="253"/>
      <c r="O176" s="253"/>
      <c r="P176" s="253"/>
      <c r="Q176" s="253"/>
      <c r="R176" s="253"/>
      <c r="S176" s="253"/>
      <c r="T176" s="25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5" t="s">
        <v>169</v>
      </c>
      <c r="AU176" s="255" t="s">
        <v>88</v>
      </c>
      <c r="AV176" s="13" t="s">
        <v>86</v>
      </c>
      <c r="AW176" s="13" t="s">
        <v>40</v>
      </c>
      <c r="AX176" s="13" t="s">
        <v>79</v>
      </c>
      <c r="AY176" s="255" t="s">
        <v>157</v>
      </c>
    </row>
    <row r="177" s="14" customFormat="1">
      <c r="A177" s="14"/>
      <c r="B177" s="256"/>
      <c r="C177" s="257"/>
      <c r="D177" s="242" t="s">
        <v>169</v>
      </c>
      <c r="E177" s="258" t="s">
        <v>35</v>
      </c>
      <c r="F177" s="259" t="s">
        <v>670</v>
      </c>
      <c r="G177" s="257"/>
      <c r="H177" s="260">
        <v>1046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6" t="s">
        <v>169</v>
      </c>
      <c r="AU177" s="266" t="s">
        <v>88</v>
      </c>
      <c r="AV177" s="14" t="s">
        <v>88</v>
      </c>
      <c r="AW177" s="14" t="s">
        <v>40</v>
      </c>
      <c r="AX177" s="14" t="s">
        <v>79</v>
      </c>
      <c r="AY177" s="266" t="s">
        <v>157</v>
      </c>
    </row>
    <row r="178" s="13" customFormat="1">
      <c r="A178" s="13"/>
      <c r="B178" s="246"/>
      <c r="C178" s="247"/>
      <c r="D178" s="242" t="s">
        <v>169</v>
      </c>
      <c r="E178" s="248" t="s">
        <v>35</v>
      </c>
      <c r="F178" s="249" t="s">
        <v>671</v>
      </c>
      <c r="G178" s="247"/>
      <c r="H178" s="248" t="s">
        <v>35</v>
      </c>
      <c r="I178" s="250"/>
      <c r="J178" s="247"/>
      <c r="K178" s="247"/>
      <c r="L178" s="251"/>
      <c r="M178" s="252"/>
      <c r="N178" s="253"/>
      <c r="O178" s="253"/>
      <c r="P178" s="253"/>
      <c r="Q178" s="253"/>
      <c r="R178" s="253"/>
      <c r="S178" s="253"/>
      <c r="T178" s="25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5" t="s">
        <v>169</v>
      </c>
      <c r="AU178" s="255" t="s">
        <v>88</v>
      </c>
      <c r="AV178" s="13" t="s">
        <v>86</v>
      </c>
      <c r="AW178" s="13" t="s">
        <v>40</v>
      </c>
      <c r="AX178" s="13" t="s">
        <v>79</v>
      </c>
      <c r="AY178" s="255" t="s">
        <v>157</v>
      </c>
    </row>
    <row r="179" s="14" customFormat="1">
      <c r="A179" s="14"/>
      <c r="B179" s="256"/>
      <c r="C179" s="257"/>
      <c r="D179" s="242" t="s">
        <v>169</v>
      </c>
      <c r="E179" s="258" t="s">
        <v>35</v>
      </c>
      <c r="F179" s="259" t="s">
        <v>672</v>
      </c>
      <c r="G179" s="257"/>
      <c r="H179" s="260">
        <v>976</v>
      </c>
      <c r="I179" s="261"/>
      <c r="J179" s="257"/>
      <c r="K179" s="257"/>
      <c r="L179" s="262"/>
      <c r="M179" s="263"/>
      <c r="N179" s="264"/>
      <c r="O179" s="264"/>
      <c r="P179" s="264"/>
      <c r="Q179" s="264"/>
      <c r="R179" s="264"/>
      <c r="S179" s="264"/>
      <c r="T179" s="26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6" t="s">
        <v>169</v>
      </c>
      <c r="AU179" s="266" t="s">
        <v>88</v>
      </c>
      <c r="AV179" s="14" t="s">
        <v>88</v>
      </c>
      <c r="AW179" s="14" t="s">
        <v>40</v>
      </c>
      <c r="AX179" s="14" t="s">
        <v>79</v>
      </c>
      <c r="AY179" s="266" t="s">
        <v>157</v>
      </c>
    </row>
    <row r="180" s="15" customFormat="1">
      <c r="A180" s="15"/>
      <c r="B180" s="267"/>
      <c r="C180" s="268"/>
      <c r="D180" s="242" t="s">
        <v>169</v>
      </c>
      <c r="E180" s="269" t="s">
        <v>35</v>
      </c>
      <c r="F180" s="270" t="s">
        <v>180</v>
      </c>
      <c r="G180" s="268"/>
      <c r="H180" s="271">
        <v>3926</v>
      </c>
      <c r="I180" s="272"/>
      <c r="J180" s="268"/>
      <c r="K180" s="268"/>
      <c r="L180" s="273"/>
      <c r="M180" s="274"/>
      <c r="N180" s="275"/>
      <c r="O180" s="275"/>
      <c r="P180" s="275"/>
      <c r="Q180" s="275"/>
      <c r="R180" s="275"/>
      <c r="S180" s="275"/>
      <c r="T180" s="27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7" t="s">
        <v>169</v>
      </c>
      <c r="AU180" s="277" t="s">
        <v>88</v>
      </c>
      <c r="AV180" s="15" t="s">
        <v>165</v>
      </c>
      <c r="AW180" s="15" t="s">
        <v>40</v>
      </c>
      <c r="AX180" s="15" t="s">
        <v>86</v>
      </c>
      <c r="AY180" s="277" t="s">
        <v>157</v>
      </c>
    </row>
    <row r="181" s="2" customFormat="1" ht="48" customHeight="1">
      <c r="A181" s="40"/>
      <c r="B181" s="41"/>
      <c r="C181" s="229" t="s">
        <v>8</v>
      </c>
      <c r="D181" s="229" t="s">
        <v>160</v>
      </c>
      <c r="E181" s="230" t="s">
        <v>262</v>
      </c>
      <c r="F181" s="231" t="s">
        <v>263</v>
      </c>
      <c r="G181" s="232" t="s">
        <v>264</v>
      </c>
      <c r="H181" s="233">
        <v>108</v>
      </c>
      <c r="I181" s="234"/>
      <c r="J181" s="235">
        <f>ROUND(I181*H181,2)</f>
        <v>0</v>
      </c>
      <c r="K181" s="231" t="s">
        <v>164</v>
      </c>
      <c r="L181" s="46"/>
      <c r="M181" s="236" t="s">
        <v>35</v>
      </c>
      <c r="N181" s="237" t="s">
        <v>52</v>
      </c>
      <c r="O181" s="86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40" t="s">
        <v>165</v>
      </c>
      <c r="AT181" s="240" t="s">
        <v>160</v>
      </c>
      <c r="AU181" s="240" t="s">
        <v>88</v>
      </c>
      <c r="AY181" s="18" t="s">
        <v>157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165</v>
      </c>
      <c r="BK181" s="241">
        <f>ROUND(I181*H181,2)</f>
        <v>0</v>
      </c>
      <c r="BL181" s="18" t="s">
        <v>165</v>
      </c>
      <c r="BM181" s="240" t="s">
        <v>687</v>
      </c>
    </row>
    <row r="182" s="2" customFormat="1">
      <c r="A182" s="40"/>
      <c r="B182" s="41"/>
      <c r="C182" s="42"/>
      <c r="D182" s="242" t="s">
        <v>167</v>
      </c>
      <c r="E182" s="42"/>
      <c r="F182" s="243" t="s">
        <v>266</v>
      </c>
      <c r="G182" s="42"/>
      <c r="H182" s="42"/>
      <c r="I182" s="149"/>
      <c r="J182" s="42"/>
      <c r="K182" s="42"/>
      <c r="L182" s="46"/>
      <c r="M182" s="244"/>
      <c r="N182" s="24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8" t="s">
        <v>167</v>
      </c>
      <c r="AU182" s="18" t="s">
        <v>88</v>
      </c>
    </row>
    <row r="183" s="13" customFormat="1">
      <c r="A183" s="13"/>
      <c r="B183" s="246"/>
      <c r="C183" s="247"/>
      <c r="D183" s="242" t="s">
        <v>169</v>
      </c>
      <c r="E183" s="248" t="s">
        <v>35</v>
      </c>
      <c r="F183" s="249" t="s">
        <v>688</v>
      </c>
      <c r="G183" s="247"/>
      <c r="H183" s="248" t="s">
        <v>35</v>
      </c>
      <c r="I183" s="250"/>
      <c r="J183" s="247"/>
      <c r="K183" s="247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169</v>
      </c>
      <c r="AU183" s="255" t="s">
        <v>88</v>
      </c>
      <c r="AV183" s="13" t="s">
        <v>86</v>
      </c>
      <c r="AW183" s="13" t="s">
        <v>40</v>
      </c>
      <c r="AX183" s="13" t="s">
        <v>79</v>
      </c>
      <c r="AY183" s="255" t="s">
        <v>157</v>
      </c>
    </row>
    <row r="184" s="14" customFormat="1">
      <c r="A184" s="14"/>
      <c r="B184" s="256"/>
      <c r="C184" s="257"/>
      <c r="D184" s="242" t="s">
        <v>169</v>
      </c>
      <c r="E184" s="258" t="s">
        <v>35</v>
      </c>
      <c r="F184" s="259" t="s">
        <v>402</v>
      </c>
      <c r="G184" s="257"/>
      <c r="H184" s="260">
        <v>38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6" t="s">
        <v>169</v>
      </c>
      <c r="AU184" s="266" t="s">
        <v>88</v>
      </c>
      <c r="AV184" s="14" t="s">
        <v>88</v>
      </c>
      <c r="AW184" s="14" t="s">
        <v>40</v>
      </c>
      <c r="AX184" s="14" t="s">
        <v>79</v>
      </c>
      <c r="AY184" s="266" t="s">
        <v>157</v>
      </c>
    </row>
    <row r="185" s="13" customFormat="1">
      <c r="A185" s="13"/>
      <c r="B185" s="246"/>
      <c r="C185" s="247"/>
      <c r="D185" s="242" t="s">
        <v>169</v>
      </c>
      <c r="E185" s="248" t="s">
        <v>35</v>
      </c>
      <c r="F185" s="249" t="s">
        <v>661</v>
      </c>
      <c r="G185" s="247"/>
      <c r="H185" s="248" t="s">
        <v>35</v>
      </c>
      <c r="I185" s="250"/>
      <c r="J185" s="247"/>
      <c r="K185" s="247"/>
      <c r="L185" s="251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5" t="s">
        <v>169</v>
      </c>
      <c r="AU185" s="255" t="s">
        <v>88</v>
      </c>
      <c r="AV185" s="13" t="s">
        <v>86</v>
      </c>
      <c r="AW185" s="13" t="s">
        <v>40</v>
      </c>
      <c r="AX185" s="13" t="s">
        <v>79</v>
      </c>
      <c r="AY185" s="255" t="s">
        <v>157</v>
      </c>
    </row>
    <row r="186" s="14" customFormat="1">
      <c r="A186" s="14"/>
      <c r="B186" s="256"/>
      <c r="C186" s="257"/>
      <c r="D186" s="242" t="s">
        <v>169</v>
      </c>
      <c r="E186" s="258" t="s">
        <v>35</v>
      </c>
      <c r="F186" s="259" t="s">
        <v>689</v>
      </c>
      <c r="G186" s="257"/>
      <c r="H186" s="260">
        <v>70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6" t="s">
        <v>169</v>
      </c>
      <c r="AU186" s="266" t="s">
        <v>88</v>
      </c>
      <c r="AV186" s="14" t="s">
        <v>88</v>
      </c>
      <c r="AW186" s="14" t="s">
        <v>40</v>
      </c>
      <c r="AX186" s="14" t="s">
        <v>79</v>
      </c>
      <c r="AY186" s="266" t="s">
        <v>157</v>
      </c>
    </row>
    <row r="187" s="15" customFormat="1">
      <c r="A187" s="15"/>
      <c r="B187" s="267"/>
      <c r="C187" s="268"/>
      <c r="D187" s="242" t="s">
        <v>169</v>
      </c>
      <c r="E187" s="269" t="s">
        <v>35</v>
      </c>
      <c r="F187" s="270" t="s">
        <v>180</v>
      </c>
      <c r="G187" s="268"/>
      <c r="H187" s="271">
        <v>108</v>
      </c>
      <c r="I187" s="272"/>
      <c r="J187" s="268"/>
      <c r="K187" s="268"/>
      <c r="L187" s="273"/>
      <c r="M187" s="274"/>
      <c r="N187" s="275"/>
      <c r="O187" s="275"/>
      <c r="P187" s="275"/>
      <c r="Q187" s="275"/>
      <c r="R187" s="275"/>
      <c r="S187" s="275"/>
      <c r="T187" s="27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7" t="s">
        <v>169</v>
      </c>
      <c r="AU187" s="277" t="s">
        <v>88</v>
      </c>
      <c r="AV187" s="15" t="s">
        <v>165</v>
      </c>
      <c r="AW187" s="15" t="s">
        <v>40</v>
      </c>
      <c r="AX187" s="15" t="s">
        <v>86</v>
      </c>
      <c r="AY187" s="277" t="s">
        <v>157</v>
      </c>
    </row>
    <row r="188" s="2" customFormat="1" ht="48" customHeight="1">
      <c r="A188" s="40"/>
      <c r="B188" s="41"/>
      <c r="C188" s="229" t="s">
        <v>285</v>
      </c>
      <c r="D188" s="229" t="s">
        <v>160</v>
      </c>
      <c r="E188" s="230" t="s">
        <v>268</v>
      </c>
      <c r="F188" s="231" t="s">
        <v>269</v>
      </c>
      <c r="G188" s="232" t="s">
        <v>264</v>
      </c>
      <c r="H188" s="233">
        <v>18</v>
      </c>
      <c r="I188" s="234"/>
      <c r="J188" s="235">
        <f>ROUND(I188*H188,2)</f>
        <v>0</v>
      </c>
      <c r="K188" s="231" t="s">
        <v>164</v>
      </c>
      <c r="L188" s="46"/>
      <c r="M188" s="236" t="s">
        <v>35</v>
      </c>
      <c r="N188" s="237" t="s">
        <v>52</v>
      </c>
      <c r="O188" s="86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40" t="s">
        <v>165</v>
      </c>
      <c r="AT188" s="240" t="s">
        <v>160</v>
      </c>
      <c r="AU188" s="240" t="s">
        <v>88</v>
      </c>
      <c r="AY188" s="18" t="s">
        <v>157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165</v>
      </c>
      <c r="BK188" s="241">
        <f>ROUND(I188*H188,2)</f>
        <v>0</v>
      </c>
      <c r="BL188" s="18" t="s">
        <v>165</v>
      </c>
      <c r="BM188" s="240" t="s">
        <v>690</v>
      </c>
    </row>
    <row r="189" s="2" customFormat="1">
      <c r="A189" s="40"/>
      <c r="B189" s="41"/>
      <c r="C189" s="42"/>
      <c r="D189" s="242" t="s">
        <v>167</v>
      </c>
      <c r="E189" s="42"/>
      <c r="F189" s="243" t="s">
        <v>271</v>
      </c>
      <c r="G189" s="42"/>
      <c r="H189" s="42"/>
      <c r="I189" s="149"/>
      <c r="J189" s="42"/>
      <c r="K189" s="42"/>
      <c r="L189" s="46"/>
      <c r="M189" s="244"/>
      <c r="N189" s="24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8" t="s">
        <v>167</v>
      </c>
      <c r="AU189" s="18" t="s">
        <v>88</v>
      </c>
    </row>
    <row r="190" s="14" customFormat="1">
      <c r="A190" s="14"/>
      <c r="B190" s="256"/>
      <c r="C190" s="257"/>
      <c r="D190" s="242" t="s">
        <v>169</v>
      </c>
      <c r="E190" s="258" t="s">
        <v>35</v>
      </c>
      <c r="F190" s="259" t="s">
        <v>295</v>
      </c>
      <c r="G190" s="257"/>
      <c r="H190" s="260">
        <v>18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6" t="s">
        <v>169</v>
      </c>
      <c r="AU190" s="266" t="s">
        <v>88</v>
      </c>
      <c r="AV190" s="14" t="s">
        <v>88</v>
      </c>
      <c r="AW190" s="14" t="s">
        <v>40</v>
      </c>
      <c r="AX190" s="14" t="s">
        <v>79</v>
      </c>
      <c r="AY190" s="266" t="s">
        <v>157</v>
      </c>
    </row>
    <row r="191" s="15" customFormat="1">
      <c r="A191" s="15"/>
      <c r="B191" s="267"/>
      <c r="C191" s="268"/>
      <c r="D191" s="242" t="s">
        <v>169</v>
      </c>
      <c r="E191" s="269" t="s">
        <v>35</v>
      </c>
      <c r="F191" s="270" t="s">
        <v>180</v>
      </c>
      <c r="G191" s="268"/>
      <c r="H191" s="271">
        <v>18</v>
      </c>
      <c r="I191" s="272"/>
      <c r="J191" s="268"/>
      <c r="K191" s="268"/>
      <c r="L191" s="273"/>
      <c r="M191" s="274"/>
      <c r="N191" s="275"/>
      <c r="O191" s="275"/>
      <c r="P191" s="275"/>
      <c r="Q191" s="275"/>
      <c r="R191" s="275"/>
      <c r="S191" s="275"/>
      <c r="T191" s="27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7" t="s">
        <v>169</v>
      </c>
      <c r="AU191" s="277" t="s">
        <v>88</v>
      </c>
      <c r="AV191" s="15" t="s">
        <v>165</v>
      </c>
      <c r="AW191" s="15" t="s">
        <v>40</v>
      </c>
      <c r="AX191" s="15" t="s">
        <v>86</v>
      </c>
      <c r="AY191" s="277" t="s">
        <v>157</v>
      </c>
    </row>
    <row r="192" s="2" customFormat="1" ht="48" customHeight="1">
      <c r="A192" s="40"/>
      <c r="B192" s="41"/>
      <c r="C192" s="229" t="s">
        <v>290</v>
      </c>
      <c r="D192" s="229" t="s">
        <v>160</v>
      </c>
      <c r="E192" s="230" t="s">
        <v>576</v>
      </c>
      <c r="F192" s="231" t="s">
        <v>577</v>
      </c>
      <c r="G192" s="232" t="s">
        <v>208</v>
      </c>
      <c r="H192" s="233">
        <v>5410</v>
      </c>
      <c r="I192" s="234"/>
      <c r="J192" s="235">
        <f>ROUND(I192*H192,2)</f>
        <v>0</v>
      </c>
      <c r="K192" s="231" t="s">
        <v>164</v>
      </c>
      <c r="L192" s="46"/>
      <c r="M192" s="236" t="s">
        <v>35</v>
      </c>
      <c r="N192" s="237" t="s">
        <v>52</v>
      </c>
      <c r="O192" s="86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40" t="s">
        <v>165</v>
      </c>
      <c r="AT192" s="240" t="s">
        <v>160</v>
      </c>
      <c r="AU192" s="240" t="s">
        <v>88</v>
      </c>
      <c r="AY192" s="18" t="s">
        <v>157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165</v>
      </c>
      <c r="BK192" s="241">
        <f>ROUND(I192*H192,2)</f>
        <v>0</v>
      </c>
      <c r="BL192" s="18" t="s">
        <v>165</v>
      </c>
      <c r="BM192" s="240" t="s">
        <v>691</v>
      </c>
    </row>
    <row r="193" s="2" customFormat="1">
      <c r="A193" s="40"/>
      <c r="B193" s="41"/>
      <c r="C193" s="42"/>
      <c r="D193" s="242" t="s">
        <v>167</v>
      </c>
      <c r="E193" s="42"/>
      <c r="F193" s="243" t="s">
        <v>276</v>
      </c>
      <c r="G193" s="42"/>
      <c r="H193" s="42"/>
      <c r="I193" s="149"/>
      <c r="J193" s="42"/>
      <c r="K193" s="42"/>
      <c r="L193" s="46"/>
      <c r="M193" s="244"/>
      <c r="N193" s="24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8" t="s">
        <v>167</v>
      </c>
      <c r="AU193" s="18" t="s">
        <v>88</v>
      </c>
    </row>
    <row r="194" s="13" customFormat="1">
      <c r="A194" s="13"/>
      <c r="B194" s="246"/>
      <c r="C194" s="247"/>
      <c r="D194" s="242" t="s">
        <v>169</v>
      </c>
      <c r="E194" s="248" t="s">
        <v>35</v>
      </c>
      <c r="F194" s="249" t="s">
        <v>692</v>
      </c>
      <c r="G194" s="247"/>
      <c r="H194" s="248" t="s">
        <v>35</v>
      </c>
      <c r="I194" s="250"/>
      <c r="J194" s="247"/>
      <c r="K194" s="247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169</v>
      </c>
      <c r="AU194" s="255" t="s">
        <v>88</v>
      </c>
      <c r="AV194" s="13" t="s">
        <v>86</v>
      </c>
      <c r="AW194" s="13" t="s">
        <v>40</v>
      </c>
      <c r="AX194" s="13" t="s">
        <v>79</v>
      </c>
      <c r="AY194" s="255" t="s">
        <v>157</v>
      </c>
    </row>
    <row r="195" s="14" customFormat="1">
      <c r="A195" s="14"/>
      <c r="B195" s="256"/>
      <c r="C195" s="257"/>
      <c r="D195" s="242" t="s">
        <v>169</v>
      </c>
      <c r="E195" s="258" t="s">
        <v>35</v>
      </c>
      <c r="F195" s="259" t="s">
        <v>693</v>
      </c>
      <c r="G195" s="257"/>
      <c r="H195" s="260">
        <v>5410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6" t="s">
        <v>169</v>
      </c>
      <c r="AU195" s="266" t="s">
        <v>88</v>
      </c>
      <c r="AV195" s="14" t="s">
        <v>88</v>
      </c>
      <c r="AW195" s="14" t="s">
        <v>40</v>
      </c>
      <c r="AX195" s="14" t="s">
        <v>79</v>
      </c>
      <c r="AY195" s="266" t="s">
        <v>157</v>
      </c>
    </row>
    <row r="196" s="15" customFormat="1">
      <c r="A196" s="15"/>
      <c r="B196" s="267"/>
      <c r="C196" s="268"/>
      <c r="D196" s="242" t="s">
        <v>169</v>
      </c>
      <c r="E196" s="269" t="s">
        <v>35</v>
      </c>
      <c r="F196" s="270" t="s">
        <v>180</v>
      </c>
      <c r="G196" s="268"/>
      <c r="H196" s="271">
        <v>5410</v>
      </c>
      <c r="I196" s="272"/>
      <c r="J196" s="268"/>
      <c r="K196" s="268"/>
      <c r="L196" s="273"/>
      <c r="M196" s="274"/>
      <c r="N196" s="275"/>
      <c r="O196" s="275"/>
      <c r="P196" s="275"/>
      <c r="Q196" s="275"/>
      <c r="R196" s="275"/>
      <c r="S196" s="275"/>
      <c r="T196" s="27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7" t="s">
        <v>169</v>
      </c>
      <c r="AU196" s="277" t="s">
        <v>88</v>
      </c>
      <c r="AV196" s="15" t="s">
        <v>165</v>
      </c>
      <c r="AW196" s="15" t="s">
        <v>40</v>
      </c>
      <c r="AX196" s="15" t="s">
        <v>86</v>
      </c>
      <c r="AY196" s="277" t="s">
        <v>157</v>
      </c>
    </row>
    <row r="197" s="2" customFormat="1" ht="84" customHeight="1">
      <c r="A197" s="40"/>
      <c r="B197" s="41"/>
      <c r="C197" s="229" t="s">
        <v>295</v>
      </c>
      <c r="D197" s="229" t="s">
        <v>160</v>
      </c>
      <c r="E197" s="230" t="s">
        <v>279</v>
      </c>
      <c r="F197" s="231" t="s">
        <v>280</v>
      </c>
      <c r="G197" s="232" t="s">
        <v>208</v>
      </c>
      <c r="H197" s="233">
        <v>5310</v>
      </c>
      <c r="I197" s="234"/>
      <c r="J197" s="235">
        <f>ROUND(I197*H197,2)</f>
        <v>0</v>
      </c>
      <c r="K197" s="231" t="s">
        <v>164</v>
      </c>
      <c r="L197" s="46"/>
      <c r="M197" s="236" t="s">
        <v>35</v>
      </c>
      <c r="N197" s="237" t="s">
        <v>52</v>
      </c>
      <c r="O197" s="86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40" t="s">
        <v>165</v>
      </c>
      <c r="AT197" s="240" t="s">
        <v>160</v>
      </c>
      <c r="AU197" s="240" t="s">
        <v>88</v>
      </c>
      <c r="AY197" s="18" t="s">
        <v>157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165</v>
      </c>
      <c r="BK197" s="241">
        <f>ROUND(I197*H197,2)</f>
        <v>0</v>
      </c>
      <c r="BL197" s="18" t="s">
        <v>165</v>
      </c>
      <c r="BM197" s="240" t="s">
        <v>694</v>
      </c>
    </row>
    <row r="198" s="2" customFormat="1">
      <c r="A198" s="40"/>
      <c r="B198" s="41"/>
      <c r="C198" s="42"/>
      <c r="D198" s="242" t="s">
        <v>167</v>
      </c>
      <c r="E198" s="42"/>
      <c r="F198" s="243" t="s">
        <v>282</v>
      </c>
      <c r="G198" s="42"/>
      <c r="H198" s="42"/>
      <c r="I198" s="149"/>
      <c r="J198" s="42"/>
      <c r="K198" s="42"/>
      <c r="L198" s="46"/>
      <c r="M198" s="244"/>
      <c r="N198" s="24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8" t="s">
        <v>167</v>
      </c>
      <c r="AU198" s="18" t="s">
        <v>88</v>
      </c>
    </row>
    <row r="199" s="13" customFormat="1">
      <c r="A199" s="13"/>
      <c r="B199" s="246"/>
      <c r="C199" s="247"/>
      <c r="D199" s="242" t="s">
        <v>169</v>
      </c>
      <c r="E199" s="248" t="s">
        <v>35</v>
      </c>
      <c r="F199" s="249" t="s">
        <v>695</v>
      </c>
      <c r="G199" s="247"/>
      <c r="H199" s="248" t="s">
        <v>35</v>
      </c>
      <c r="I199" s="250"/>
      <c r="J199" s="247"/>
      <c r="K199" s="247"/>
      <c r="L199" s="251"/>
      <c r="M199" s="252"/>
      <c r="N199" s="253"/>
      <c r="O199" s="253"/>
      <c r="P199" s="253"/>
      <c r="Q199" s="253"/>
      <c r="R199" s="253"/>
      <c r="S199" s="253"/>
      <c r="T199" s="25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5" t="s">
        <v>169</v>
      </c>
      <c r="AU199" s="255" t="s">
        <v>88</v>
      </c>
      <c r="AV199" s="13" t="s">
        <v>86</v>
      </c>
      <c r="AW199" s="13" t="s">
        <v>40</v>
      </c>
      <c r="AX199" s="13" t="s">
        <v>79</v>
      </c>
      <c r="AY199" s="255" t="s">
        <v>157</v>
      </c>
    </row>
    <row r="200" s="14" customFormat="1">
      <c r="A200" s="14"/>
      <c r="B200" s="256"/>
      <c r="C200" s="257"/>
      <c r="D200" s="242" t="s">
        <v>169</v>
      </c>
      <c r="E200" s="258" t="s">
        <v>35</v>
      </c>
      <c r="F200" s="259" t="s">
        <v>696</v>
      </c>
      <c r="G200" s="257"/>
      <c r="H200" s="260">
        <v>5310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6" t="s">
        <v>169</v>
      </c>
      <c r="AU200" s="266" t="s">
        <v>88</v>
      </c>
      <c r="AV200" s="14" t="s">
        <v>88</v>
      </c>
      <c r="AW200" s="14" t="s">
        <v>40</v>
      </c>
      <c r="AX200" s="14" t="s">
        <v>79</v>
      </c>
      <c r="AY200" s="266" t="s">
        <v>157</v>
      </c>
    </row>
    <row r="201" s="15" customFormat="1">
      <c r="A201" s="15"/>
      <c r="B201" s="267"/>
      <c r="C201" s="268"/>
      <c r="D201" s="242" t="s">
        <v>169</v>
      </c>
      <c r="E201" s="269" t="s">
        <v>35</v>
      </c>
      <c r="F201" s="270" t="s">
        <v>180</v>
      </c>
      <c r="G201" s="268"/>
      <c r="H201" s="271">
        <v>5310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7" t="s">
        <v>169</v>
      </c>
      <c r="AU201" s="277" t="s">
        <v>88</v>
      </c>
      <c r="AV201" s="15" t="s">
        <v>165</v>
      </c>
      <c r="AW201" s="15" t="s">
        <v>40</v>
      </c>
      <c r="AX201" s="15" t="s">
        <v>86</v>
      </c>
      <c r="AY201" s="277" t="s">
        <v>157</v>
      </c>
    </row>
    <row r="202" s="2" customFormat="1" ht="36" customHeight="1">
      <c r="A202" s="40"/>
      <c r="B202" s="41"/>
      <c r="C202" s="229" t="s">
        <v>300</v>
      </c>
      <c r="D202" s="229" t="s">
        <v>160</v>
      </c>
      <c r="E202" s="230" t="s">
        <v>697</v>
      </c>
      <c r="F202" s="231" t="s">
        <v>698</v>
      </c>
      <c r="G202" s="232" t="s">
        <v>189</v>
      </c>
      <c r="H202" s="233">
        <v>403</v>
      </c>
      <c r="I202" s="234"/>
      <c r="J202" s="235">
        <f>ROUND(I202*H202,2)</f>
        <v>0</v>
      </c>
      <c r="K202" s="231" t="s">
        <v>164</v>
      </c>
      <c r="L202" s="46"/>
      <c r="M202" s="236" t="s">
        <v>35</v>
      </c>
      <c r="N202" s="237" t="s">
        <v>52</v>
      </c>
      <c r="O202" s="86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40" t="s">
        <v>165</v>
      </c>
      <c r="AT202" s="240" t="s">
        <v>160</v>
      </c>
      <c r="AU202" s="240" t="s">
        <v>88</v>
      </c>
      <c r="AY202" s="18" t="s">
        <v>157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165</v>
      </c>
      <c r="BK202" s="241">
        <f>ROUND(I202*H202,2)</f>
        <v>0</v>
      </c>
      <c r="BL202" s="18" t="s">
        <v>165</v>
      </c>
      <c r="BM202" s="240" t="s">
        <v>699</v>
      </c>
    </row>
    <row r="203" s="2" customFormat="1">
      <c r="A203" s="40"/>
      <c r="B203" s="41"/>
      <c r="C203" s="42"/>
      <c r="D203" s="242" t="s">
        <v>167</v>
      </c>
      <c r="E203" s="42"/>
      <c r="F203" s="243" t="s">
        <v>700</v>
      </c>
      <c r="G203" s="42"/>
      <c r="H203" s="42"/>
      <c r="I203" s="149"/>
      <c r="J203" s="42"/>
      <c r="K203" s="42"/>
      <c r="L203" s="46"/>
      <c r="M203" s="244"/>
      <c r="N203" s="24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8" t="s">
        <v>167</v>
      </c>
      <c r="AU203" s="18" t="s">
        <v>88</v>
      </c>
    </row>
    <row r="204" s="13" customFormat="1">
      <c r="A204" s="13"/>
      <c r="B204" s="246"/>
      <c r="C204" s="247"/>
      <c r="D204" s="242" t="s">
        <v>169</v>
      </c>
      <c r="E204" s="248" t="s">
        <v>35</v>
      </c>
      <c r="F204" s="249" t="s">
        <v>701</v>
      </c>
      <c r="G204" s="247"/>
      <c r="H204" s="248" t="s">
        <v>35</v>
      </c>
      <c r="I204" s="250"/>
      <c r="J204" s="247"/>
      <c r="K204" s="247"/>
      <c r="L204" s="251"/>
      <c r="M204" s="252"/>
      <c r="N204" s="253"/>
      <c r="O204" s="253"/>
      <c r="P204" s="253"/>
      <c r="Q204" s="253"/>
      <c r="R204" s="253"/>
      <c r="S204" s="253"/>
      <c r="T204" s="25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5" t="s">
        <v>169</v>
      </c>
      <c r="AU204" s="255" t="s">
        <v>88</v>
      </c>
      <c r="AV204" s="13" t="s">
        <v>86</v>
      </c>
      <c r="AW204" s="13" t="s">
        <v>40</v>
      </c>
      <c r="AX204" s="13" t="s">
        <v>79</v>
      </c>
      <c r="AY204" s="255" t="s">
        <v>157</v>
      </c>
    </row>
    <row r="205" s="14" customFormat="1">
      <c r="A205" s="14"/>
      <c r="B205" s="256"/>
      <c r="C205" s="257"/>
      <c r="D205" s="242" t="s">
        <v>169</v>
      </c>
      <c r="E205" s="258" t="s">
        <v>35</v>
      </c>
      <c r="F205" s="259" t="s">
        <v>702</v>
      </c>
      <c r="G205" s="257"/>
      <c r="H205" s="260">
        <v>128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6" t="s">
        <v>169</v>
      </c>
      <c r="AU205" s="266" t="s">
        <v>88</v>
      </c>
      <c r="AV205" s="14" t="s">
        <v>88</v>
      </c>
      <c r="AW205" s="14" t="s">
        <v>40</v>
      </c>
      <c r="AX205" s="14" t="s">
        <v>79</v>
      </c>
      <c r="AY205" s="266" t="s">
        <v>157</v>
      </c>
    </row>
    <row r="206" s="13" customFormat="1">
      <c r="A206" s="13"/>
      <c r="B206" s="246"/>
      <c r="C206" s="247"/>
      <c r="D206" s="242" t="s">
        <v>169</v>
      </c>
      <c r="E206" s="248" t="s">
        <v>35</v>
      </c>
      <c r="F206" s="249" t="s">
        <v>703</v>
      </c>
      <c r="G206" s="247"/>
      <c r="H206" s="248" t="s">
        <v>35</v>
      </c>
      <c r="I206" s="250"/>
      <c r="J206" s="247"/>
      <c r="K206" s="247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169</v>
      </c>
      <c r="AU206" s="255" t="s">
        <v>88</v>
      </c>
      <c r="AV206" s="13" t="s">
        <v>86</v>
      </c>
      <c r="AW206" s="13" t="s">
        <v>40</v>
      </c>
      <c r="AX206" s="13" t="s">
        <v>79</v>
      </c>
      <c r="AY206" s="255" t="s">
        <v>157</v>
      </c>
    </row>
    <row r="207" s="14" customFormat="1">
      <c r="A207" s="14"/>
      <c r="B207" s="256"/>
      <c r="C207" s="257"/>
      <c r="D207" s="242" t="s">
        <v>169</v>
      </c>
      <c r="E207" s="258" t="s">
        <v>35</v>
      </c>
      <c r="F207" s="259" t="s">
        <v>704</v>
      </c>
      <c r="G207" s="257"/>
      <c r="H207" s="260">
        <v>235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6" t="s">
        <v>169</v>
      </c>
      <c r="AU207" s="266" t="s">
        <v>88</v>
      </c>
      <c r="AV207" s="14" t="s">
        <v>88</v>
      </c>
      <c r="AW207" s="14" t="s">
        <v>40</v>
      </c>
      <c r="AX207" s="14" t="s">
        <v>79</v>
      </c>
      <c r="AY207" s="266" t="s">
        <v>157</v>
      </c>
    </row>
    <row r="208" s="13" customFormat="1">
      <c r="A208" s="13"/>
      <c r="B208" s="246"/>
      <c r="C208" s="247"/>
      <c r="D208" s="242" t="s">
        <v>169</v>
      </c>
      <c r="E208" s="248" t="s">
        <v>35</v>
      </c>
      <c r="F208" s="249" t="s">
        <v>705</v>
      </c>
      <c r="G208" s="247"/>
      <c r="H208" s="248" t="s">
        <v>35</v>
      </c>
      <c r="I208" s="250"/>
      <c r="J208" s="247"/>
      <c r="K208" s="247"/>
      <c r="L208" s="251"/>
      <c r="M208" s="252"/>
      <c r="N208" s="253"/>
      <c r="O208" s="253"/>
      <c r="P208" s="253"/>
      <c r="Q208" s="253"/>
      <c r="R208" s="253"/>
      <c r="S208" s="253"/>
      <c r="T208" s="25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5" t="s">
        <v>169</v>
      </c>
      <c r="AU208" s="255" t="s">
        <v>88</v>
      </c>
      <c r="AV208" s="13" t="s">
        <v>86</v>
      </c>
      <c r="AW208" s="13" t="s">
        <v>40</v>
      </c>
      <c r="AX208" s="13" t="s">
        <v>79</v>
      </c>
      <c r="AY208" s="255" t="s">
        <v>157</v>
      </c>
    </row>
    <row r="209" s="14" customFormat="1">
      <c r="A209" s="14"/>
      <c r="B209" s="256"/>
      <c r="C209" s="257"/>
      <c r="D209" s="242" t="s">
        <v>169</v>
      </c>
      <c r="E209" s="258" t="s">
        <v>35</v>
      </c>
      <c r="F209" s="259" t="s">
        <v>706</v>
      </c>
      <c r="G209" s="257"/>
      <c r="H209" s="260">
        <v>40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6" t="s">
        <v>169</v>
      </c>
      <c r="AU209" s="266" t="s">
        <v>88</v>
      </c>
      <c r="AV209" s="14" t="s">
        <v>88</v>
      </c>
      <c r="AW209" s="14" t="s">
        <v>40</v>
      </c>
      <c r="AX209" s="14" t="s">
        <v>79</v>
      </c>
      <c r="AY209" s="266" t="s">
        <v>157</v>
      </c>
    </row>
    <row r="210" s="15" customFormat="1">
      <c r="A210" s="15"/>
      <c r="B210" s="267"/>
      <c r="C210" s="268"/>
      <c r="D210" s="242" t="s">
        <v>169</v>
      </c>
      <c r="E210" s="269" t="s">
        <v>35</v>
      </c>
      <c r="F210" s="270" t="s">
        <v>180</v>
      </c>
      <c r="G210" s="268"/>
      <c r="H210" s="271">
        <v>403</v>
      </c>
      <c r="I210" s="272"/>
      <c r="J210" s="268"/>
      <c r="K210" s="268"/>
      <c r="L210" s="273"/>
      <c r="M210" s="274"/>
      <c r="N210" s="275"/>
      <c r="O210" s="275"/>
      <c r="P210" s="275"/>
      <c r="Q210" s="275"/>
      <c r="R210" s="275"/>
      <c r="S210" s="275"/>
      <c r="T210" s="27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7" t="s">
        <v>169</v>
      </c>
      <c r="AU210" s="277" t="s">
        <v>88</v>
      </c>
      <c r="AV210" s="15" t="s">
        <v>165</v>
      </c>
      <c r="AW210" s="15" t="s">
        <v>40</v>
      </c>
      <c r="AX210" s="15" t="s">
        <v>86</v>
      </c>
      <c r="AY210" s="277" t="s">
        <v>157</v>
      </c>
    </row>
    <row r="211" s="2" customFormat="1" ht="24" customHeight="1">
      <c r="A211" s="40"/>
      <c r="B211" s="41"/>
      <c r="C211" s="229" t="s">
        <v>197</v>
      </c>
      <c r="D211" s="229" t="s">
        <v>160</v>
      </c>
      <c r="E211" s="230" t="s">
        <v>286</v>
      </c>
      <c r="F211" s="231" t="s">
        <v>287</v>
      </c>
      <c r="G211" s="232" t="s">
        <v>189</v>
      </c>
      <c r="H211" s="233">
        <v>60</v>
      </c>
      <c r="I211" s="234"/>
      <c r="J211" s="235">
        <f>ROUND(I211*H211,2)</f>
        <v>0</v>
      </c>
      <c r="K211" s="231" t="s">
        <v>164</v>
      </c>
      <c r="L211" s="46"/>
      <c r="M211" s="236" t="s">
        <v>35</v>
      </c>
      <c r="N211" s="237" t="s">
        <v>52</v>
      </c>
      <c r="O211" s="86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40" t="s">
        <v>165</v>
      </c>
      <c r="AT211" s="240" t="s">
        <v>160</v>
      </c>
      <c r="AU211" s="240" t="s">
        <v>88</v>
      </c>
      <c r="AY211" s="18" t="s">
        <v>157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165</v>
      </c>
      <c r="BK211" s="241">
        <f>ROUND(I211*H211,2)</f>
        <v>0</v>
      </c>
      <c r="BL211" s="18" t="s">
        <v>165</v>
      </c>
      <c r="BM211" s="240" t="s">
        <v>707</v>
      </c>
    </row>
    <row r="212" s="2" customFormat="1">
      <c r="A212" s="40"/>
      <c r="B212" s="41"/>
      <c r="C212" s="42"/>
      <c r="D212" s="242" t="s">
        <v>167</v>
      </c>
      <c r="E212" s="42"/>
      <c r="F212" s="243" t="s">
        <v>289</v>
      </c>
      <c r="G212" s="42"/>
      <c r="H212" s="42"/>
      <c r="I212" s="149"/>
      <c r="J212" s="42"/>
      <c r="K212" s="42"/>
      <c r="L212" s="46"/>
      <c r="M212" s="244"/>
      <c r="N212" s="24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8" t="s">
        <v>167</v>
      </c>
      <c r="AU212" s="18" t="s">
        <v>88</v>
      </c>
    </row>
    <row r="213" s="2" customFormat="1" ht="36" customHeight="1">
      <c r="A213" s="40"/>
      <c r="B213" s="41"/>
      <c r="C213" s="229" t="s">
        <v>7</v>
      </c>
      <c r="D213" s="229" t="s">
        <v>160</v>
      </c>
      <c r="E213" s="230" t="s">
        <v>291</v>
      </c>
      <c r="F213" s="231" t="s">
        <v>292</v>
      </c>
      <c r="G213" s="232" t="s">
        <v>189</v>
      </c>
      <c r="H213" s="233">
        <v>8</v>
      </c>
      <c r="I213" s="234"/>
      <c r="J213" s="235">
        <f>ROUND(I213*H213,2)</f>
        <v>0</v>
      </c>
      <c r="K213" s="231" t="s">
        <v>164</v>
      </c>
      <c r="L213" s="46"/>
      <c r="M213" s="236" t="s">
        <v>35</v>
      </c>
      <c r="N213" s="237" t="s">
        <v>52</v>
      </c>
      <c r="O213" s="86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40" t="s">
        <v>165</v>
      </c>
      <c r="AT213" s="240" t="s">
        <v>160</v>
      </c>
      <c r="AU213" s="240" t="s">
        <v>88</v>
      </c>
      <c r="AY213" s="18" t="s">
        <v>157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165</v>
      </c>
      <c r="BK213" s="241">
        <f>ROUND(I213*H213,2)</f>
        <v>0</v>
      </c>
      <c r="BL213" s="18" t="s">
        <v>165</v>
      </c>
      <c r="BM213" s="240" t="s">
        <v>708</v>
      </c>
    </row>
    <row r="214" s="2" customFormat="1">
      <c r="A214" s="40"/>
      <c r="B214" s="41"/>
      <c r="C214" s="42"/>
      <c r="D214" s="242" t="s">
        <v>167</v>
      </c>
      <c r="E214" s="42"/>
      <c r="F214" s="243" t="s">
        <v>294</v>
      </c>
      <c r="G214" s="42"/>
      <c r="H214" s="42"/>
      <c r="I214" s="149"/>
      <c r="J214" s="42"/>
      <c r="K214" s="42"/>
      <c r="L214" s="46"/>
      <c r="M214" s="244"/>
      <c r="N214" s="245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8" t="s">
        <v>167</v>
      </c>
      <c r="AU214" s="18" t="s">
        <v>88</v>
      </c>
    </row>
    <row r="215" s="2" customFormat="1" ht="24" customHeight="1">
      <c r="A215" s="40"/>
      <c r="B215" s="41"/>
      <c r="C215" s="229" t="s">
        <v>317</v>
      </c>
      <c r="D215" s="229" t="s">
        <v>160</v>
      </c>
      <c r="E215" s="230" t="s">
        <v>709</v>
      </c>
      <c r="F215" s="231" t="s">
        <v>710</v>
      </c>
      <c r="G215" s="232" t="s">
        <v>208</v>
      </c>
      <c r="H215" s="233">
        <v>12.6</v>
      </c>
      <c r="I215" s="234"/>
      <c r="J215" s="235">
        <f>ROUND(I215*H215,2)</f>
        <v>0</v>
      </c>
      <c r="K215" s="231" t="s">
        <v>164</v>
      </c>
      <c r="L215" s="46"/>
      <c r="M215" s="236" t="s">
        <v>35</v>
      </c>
      <c r="N215" s="237" t="s">
        <v>52</v>
      </c>
      <c r="O215" s="86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40" t="s">
        <v>165</v>
      </c>
      <c r="AT215" s="240" t="s">
        <v>160</v>
      </c>
      <c r="AU215" s="240" t="s">
        <v>88</v>
      </c>
      <c r="AY215" s="18" t="s">
        <v>157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165</v>
      </c>
      <c r="BK215" s="241">
        <f>ROUND(I215*H215,2)</f>
        <v>0</v>
      </c>
      <c r="BL215" s="18" t="s">
        <v>165</v>
      </c>
      <c r="BM215" s="240" t="s">
        <v>711</v>
      </c>
    </row>
    <row r="216" s="2" customFormat="1">
      <c r="A216" s="40"/>
      <c r="B216" s="41"/>
      <c r="C216" s="42"/>
      <c r="D216" s="242" t="s">
        <v>167</v>
      </c>
      <c r="E216" s="42"/>
      <c r="F216" s="243" t="s">
        <v>712</v>
      </c>
      <c r="G216" s="42"/>
      <c r="H216" s="42"/>
      <c r="I216" s="149"/>
      <c r="J216" s="42"/>
      <c r="K216" s="42"/>
      <c r="L216" s="46"/>
      <c r="M216" s="244"/>
      <c r="N216" s="24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8" t="s">
        <v>167</v>
      </c>
      <c r="AU216" s="18" t="s">
        <v>88</v>
      </c>
    </row>
    <row r="217" s="13" customFormat="1">
      <c r="A217" s="13"/>
      <c r="B217" s="246"/>
      <c r="C217" s="247"/>
      <c r="D217" s="242" t="s">
        <v>169</v>
      </c>
      <c r="E217" s="248" t="s">
        <v>35</v>
      </c>
      <c r="F217" s="249" t="s">
        <v>713</v>
      </c>
      <c r="G217" s="247"/>
      <c r="H217" s="248" t="s">
        <v>35</v>
      </c>
      <c r="I217" s="250"/>
      <c r="J217" s="247"/>
      <c r="K217" s="247"/>
      <c r="L217" s="251"/>
      <c r="M217" s="252"/>
      <c r="N217" s="253"/>
      <c r="O217" s="253"/>
      <c r="P217" s="253"/>
      <c r="Q217" s="253"/>
      <c r="R217" s="253"/>
      <c r="S217" s="253"/>
      <c r="T217" s="25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5" t="s">
        <v>169</v>
      </c>
      <c r="AU217" s="255" t="s">
        <v>88</v>
      </c>
      <c r="AV217" s="13" t="s">
        <v>86</v>
      </c>
      <c r="AW217" s="13" t="s">
        <v>40</v>
      </c>
      <c r="AX217" s="13" t="s">
        <v>79</v>
      </c>
      <c r="AY217" s="255" t="s">
        <v>157</v>
      </c>
    </row>
    <row r="218" s="14" customFormat="1">
      <c r="A218" s="14"/>
      <c r="B218" s="256"/>
      <c r="C218" s="257"/>
      <c r="D218" s="242" t="s">
        <v>169</v>
      </c>
      <c r="E218" s="258" t="s">
        <v>35</v>
      </c>
      <c r="F218" s="259" t="s">
        <v>714</v>
      </c>
      <c r="G218" s="257"/>
      <c r="H218" s="260">
        <v>12.6</v>
      </c>
      <c r="I218" s="261"/>
      <c r="J218" s="257"/>
      <c r="K218" s="257"/>
      <c r="L218" s="262"/>
      <c r="M218" s="263"/>
      <c r="N218" s="264"/>
      <c r="O218" s="264"/>
      <c r="P218" s="264"/>
      <c r="Q218" s="264"/>
      <c r="R218" s="264"/>
      <c r="S218" s="264"/>
      <c r="T218" s="26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6" t="s">
        <v>169</v>
      </c>
      <c r="AU218" s="266" t="s">
        <v>88</v>
      </c>
      <c r="AV218" s="14" t="s">
        <v>88</v>
      </c>
      <c r="AW218" s="14" t="s">
        <v>40</v>
      </c>
      <c r="AX218" s="14" t="s">
        <v>79</v>
      </c>
      <c r="AY218" s="266" t="s">
        <v>157</v>
      </c>
    </row>
    <row r="219" s="15" customFormat="1">
      <c r="A219" s="15"/>
      <c r="B219" s="267"/>
      <c r="C219" s="268"/>
      <c r="D219" s="242" t="s">
        <v>169</v>
      </c>
      <c r="E219" s="269" t="s">
        <v>35</v>
      </c>
      <c r="F219" s="270" t="s">
        <v>180</v>
      </c>
      <c r="G219" s="268"/>
      <c r="H219" s="271">
        <v>12.6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7" t="s">
        <v>169</v>
      </c>
      <c r="AU219" s="277" t="s">
        <v>88</v>
      </c>
      <c r="AV219" s="15" t="s">
        <v>165</v>
      </c>
      <c r="AW219" s="15" t="s">
        <v>40</v>
      </c>
      <c r="AX219" s="15" t="s">
        <v>86</v>
      </c>
      <c r="AY219" s="277" t="s">
        <v>157</v>
      </c>
    </row>
    <row r="220" s="2" customFormat="1" ht="36" customHeight="1">
      <c r="A220" s="40"/>
      <c r="B220" s="41"/>
      <c r="C220" s="229" t="s">
        <v>322</v>
      </c>
      <c r="D220" s="229" t="s">
        <v>160</v>
      </c>
      <c r="E220" s="230" t="s">
        <v>715</v>
      </c>
      <c r="F220" s="231" t="s">
        <v>716</v>
      </c>
      <c r="G220" s="232" t="s">
        <v>208</v>
      </c>
      <c r="H220" s="233">
        <v>12.6</v>
      </c>
      <c r="I220" s="234"/>
      <c r="J220" s="235">
        <f>ROUND(I220*H220,2)</f>
        <v>0</v>
      </c>
      <c r="K220" s="231" t="s">
        <v>164</v>
      </c>
      <c r="L220" s="46"/>
      <c r="M220" s="236" t="s">
        <v>35</v>
      </c>
      <c r="N220" s="237" t="s">
        <v>52</v>
      </c>
      <c r="O220" s="86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40" t="s">
        <v>165</v>
      </c>
      <c r="AT220" s="240" t="s">
        <v>160</v>
      </c>
      <c r="AU220" s="240" t="s">
        <v>88</v>
      </c>
      <c r="AY220" s="18" t="s">
        <v>157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165</v>
      </c>
      <c r="BK220" s="241">
        <f>ROUND(I220*H220,2)</f>
        <v>0</v>
      </c>
      <c r="BL220" s="18" t="s">
        <v>165</v>
      </c>
      <c r="BM220" s="240" t="s">
        <v>717</v>
      </c>
    </row>
    <row r="221" s="2" customFormat="1">
      <c r="A221" s="40"/>
      <c r="B221" s="41"/>
      <c r="C221" s="42"/>
      <c r="D221" s="242" t="s">
        <v>167</v>
      </c>
      <c r="E221" s="42"/>
      <c r="F221" s="243" t="s">
        <v>299</v>
      </c>
      <c r="G221" s="42"/>
      <c r="H221" s="42"/>
      <c r="I221" s="149"/>
      <c r="J221" s="42"/>
      <c r="K221" s="42"/>
      <c r="L221" s="46"/>
      <c r="M221" s="244"/>
      <c r="N221" s="245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8" t="s">
        <v>167</v>
      </c>
      <c r="AU221" s="18" t="s">
        <v>88</v>
      </c>
    </row>
    <row r="222" s="13" customFormat="1">
      <c r="A222" s="13"/>
      <c r="B222" s="246"/>
      <c r="C222" s="247"/>
      <c r="D222" s="242" t="s">
        <v>169</v>
      </c>
      <c r="E222" s="248" t="s">
        <v>35</v>
      </c>
      <c r="F222" s="249" t="s">
        <v>713</v>
      </c>
      <c r="G222" s="247"/>
      <c r="H222" s="248" t="s">
        <v>35</v>
      </c>
      <c r="I222" s="250"/>
      <c r="J222" s="247"/>
      <c r="K222" s="247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169</v>
      </c>
      <c r="AU222" s="255" t="s">
        <v>88</v>
      </c>
      <c r="AV222" s="13" t="s">
        <v>86</v>
      </c>
      <c r="AW222" s="13" t="s">
        <v>40</v>
      </c>
      <c r="AX222" s="13" t="s">
        <v>79</v>
      </c>
      <c r="AY222" s="255" t="s">
        <v>157</v>
      </c>
    </row>
    <row r="223" s="14" customFormat="1">
      <c r="A223" s="14"/>
      <c r="B223" s="256"/>
      <c r="C223" s="257"/>
      <c r="D223" s="242" t="s">
        <v>169</v>
      </c>
      <c r="E223" s="258" t="s">
        <v>35</v>
      </c>
      <c r="F223" s="259" t="s">
        <v>714</v>
      </c>
      <c r="G223" s="257"/>
      <c r="H223" s="260">
        <v>12.6</v>
      </c>
      <c r="I223" s="261"/>
      <c r="J223" s="257"/>
      <c r="K223" s="257"/>
      <c r="L223" s="262"/>
      <c r="M223" s="263"/>
      <c r="N223" s="264"/>
      <c r="O223" s="264"/>
      <c r="P223" s="264"/>
      <c r="Q223" s="264"/>
      <c r="R223" s="264"/>
      <c r="S223" s="264"/>
      <c r="T223" s="26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6" t="s">
        <v>169</v>
      </c>
      <c r="AU223" s="266" t="s">
        <v>88</v>
      </c>
      <c r="AV223" s="14" t="s">
        <v>88</v>
      </c>
      <c r="AW223" s="14" t="s">
        <v>40</v>
      </c>
      <c r="AX223" s="14" t="s">
        <v>79</v>
      </c>
      <c r="AY223" s="266" t="s">
        <v>157</v>
      </c>
    </row>
    <row r="224" s="15" customFormat="1">
      <c r="A224" s="15"/>
      <c r="B224" s="267"/>
      <c r="C224" s="268"/>
      <c r="D224" s="242" t="s">
        <v>169</v>
      </c>
      <c r="E224" s="269" t="s">
        <v>35</v>
      </c>
      <c r="F224" s="270" t="s">
        <v>180</v>
      </c>
      <c r="G224" s="268"/>
      <c r="H224" s="271">
        <v>12.6</v>
      </c>
      <c r="I224" s="272"/>
      <c r="J224" s="268"/>
      <c r="K224" s="268"/>
      <c r="L224" s="273"/>
      <c r="M224" s="274"/>
      <c r="N224" s="275"/>
      <c r="O224" s="275"/>
      <c r="P224" s="275"/>
      <c r="Q224" s="275"/>
      <c r="R224" s="275"/>
      <c r="S224" s="275"/>
      <c r="T224" s="27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7" t="s">
        <v>169</v>
      </c>
      <c r="AU224" s="277" t="s">
        <v>88</v>
      </c>
      <c r="AV224" s="15" t="s">
        <v>165</v>
      </c>
      <c r="AW224" s="15" t="s">
        <v>40</v>
      </c>
      <c r="AX224" s="15" t="s">
        <v>86</v>
      </c>
      <c r="AY224" s="277" t="s">
        <v>157</v>
      </c>
    </row>
    <row r="225" s="2" customFormat="1" ht="36" customHeight="1">
      <c r="A225" s="40"/>
      <c r="B225" s="41"/>
      <c r="C225" s="229" t="s">
        <v>329</v>
      </c>
      <c r="D225" s="229" t="s">
        <v>160</v>
      </c>
      <c r="E225" s="230" t="s">
        <v>718</v>
      </c>
      <c r="F225" s="231" t="s">
        <v>719</v>
      </c>
      <c r="G225" s="232" t="s">
        <v>313</v>
      </c>
      <c r="H225" s="233">
        <v>160</v>
      </c>
      <c r="I225" s="234"/>
      <c r="J225" s="235">
        <f>ROUND(I225*H225,2)</f>
        <v>0</v>
      </c>
      <c r="K225" s="231" t="s">
        <v>164</v>
      </c>
      <c r="L225" s="46"/>
      <c r="M225" s="236" t="s">
        <v>35</v>
      </c>
      <c r="N225" s="237" t="s">
        <v>52</v>
      </c>
      <c r="O225" s="86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40" t="s">
        <v>165</v>
      </c>
      <c r="AT225" s="240" t="s">
        <v>160</v>
      </c>
      <c r="AU225" s="240" t="s">
        <v>88</v>
      </c>
      <c r="AY225" s="18" t="s">
        <v>157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165</v>
      </c>
      <c r="BK225" s="241">
        <f>ROUND(I225*H225,2)</f>
        <v>0</v>
      </c>
      <c r="BL225" s="18" t="s">
        <v>165</v>
      </c>
      <c r="BM225" s="240" t="s">
        <v>720</v>
      </c>
    </row>
    <row r="226" s="2" customFormat="1">
      <c r="A226" s="40"/>
      <c r="B226" s="41"/>
      <c r="C226" s="42"/>
      <c r="D226" s="242" t="s">
        <v>167</v>
      </c>
      <c r="E226" s="42"/>
      <c r="F226" s="243" t="s">
        <v>721</v>
      </c>
      <c r="G226" s="42"/>
      <c r="H226" s="42"/>
      <c r="I226" s="149"/>
      <c r="J226" s="42"/>
      <c r="K226" s="42"/>
      <c r="L226" s="46"/>
      <c r="M226" s="244"/>
      <c r="N226" s="24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8" t="s">
        <v>167</v>
      </c>
      <c r="AU226" s="18" t="s">
        <v>88</v>
      </c>
    </row>
    <row r="227" s="13" customFormat="1">
      <c r="A227" s="13"/>
      <c r="B227" s="246"/>
      <c r="C227" s="247"/>
      <c r="D227" s="242" t="s">
        <v>169</v>
      </c>
      <c r="E227" s="248" t="s">
        <v>35</v>
      </c>
      <c r="F227" s="249" t="s">
        <v>722</v>
      </c>
      <c r="G227" s="247"/>
      <c r="H227" s="248" t="s">
        <v>35</v>
      </c>
      <c r="I227" s="250"/>
      <c r="J227" s="247"/>
      <c r="K227" s="247"/>
      <c r="L227" s="251"/>
      <c r="M227" s="252"/>
      <c r="N227" s="253"/>
      <c r="O227" s="253"/>
      <c r="P227" s="253"/>
      <c r="Q227" s="253"/>
      <c r="R227" s="253"/>
      <c r="S227" s="253"/>
      <c r="T227" s="25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5" t="s">
        <v>169</v>
      </c>
      <c r="AU227" s="255" t="s">
        <v>88</v>
      </c>
      <c r="AV227" s="13" t="s">
        <v>86</v>
      </c>
      <c r="AW227" s="13" t="s">
        <v>40</v>
      </c>
      <c r="AX227" s="13" t="s">
        <v>79</v>
      </c>
      <c r="AY227" s="255" t="s">
        <v>157</v>
      </c>
    </row>
    <row r="228" s="14" customFormat="1">
      <c r="A228" s="14"/>
      <c r="B228" s="256"/>
      <c r="C228" s="257"/>
      <c r="D228" s="242" t="s">
        <v>169</v>
      </c>
      <c r="E228" s="258" t="s">
        <v>35</v>
      </c>
      <c r="F228" s="259" t="s">
        <v>723</v>
      </c>
      <c r="G228" s="257"/>
      <c r="H228" s="260">
        <v>160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6" t="s">
        <v>169</v>
      </c>
      <c r="AU228" s="266" t="s">
        <v>88</v>
      </c>
      <c r="AV228" s="14" t="s">
        <v>88</v>
      </c>
      <c r="AW228" s="14" t="s">
        <v>40</v>
      </c>
      <c r="AX228" s="14" t="s">
        <v>79</v>
      </c>
      <c r="AY228" s="266" t="s">
        <v>157</v>
      </c>
    </row>
    <row r="229" s="15" customFormat="1">
      <c r="A229" s="15"/>
      <c r="B229" s="267"/>
      <c r="C229" s="268"/>
      <c r="D229" s="242" t="s">
        <v>169</v>
      </c>
      <c r="E229" s="269" t="s">
        <v>35</v>
      </c>
      <c r="F229" s="270" t="s">
        <v>180</v>
      </c>
      <c r="G229" s="268"/>
      <c r="H229" s="271">
        <v>160</v>
      </c>
      <c r="I229" s="272"/>
      <c r="J229" s="268"/>
      <c r="K229" s="268"/>
      <c r="L229" s="273"/>
      <c r="M229" s="274"/>
      <c r="N229" s="275"/>
      <c r="O229" s="275"/>
      <c r="P229" s="275"/>
      <c r="Q229" s="275"/>
      <c r="R229" s="275"/>
      <c r="S229" s="275"/>
      <c r="T229" s="27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7" t="s">
        <v>169</v>
      </c>
      <c r="AU229" s="277" t="s">
        <v>88</v>
      </c>
      <c r="AV229" s="15" t="s">
        <v>165</v>
      </c>
      <c r="AW229" s="15" t="s">
        <v>40</v>
      </c>
      <c r="AX229" s="15" t="s">
        <v>86</v>
      </c>
      <c r="AY229" s="277" t="s">
        <v>157</v>
      </c>
    </row>
    <row r="230" s="2" customFormat="1" ht="36" customHeight="1">
      <c r="A230" s="40"/>
      <c r="B230" s="41"/>
      <c r="C230" s="229" t="s">
        <v>212</v>
      </c>
      <c r="D230" s="229" t="s">
        <v>160</v>
      </c>
      <c r="E230" s="230" t="s">
        <v>724</v>
      </c>
      <c r="F230" s="231" t="s">
        <v>725</v>
      </c>
      <c r="G230" s="232" t="s">
        <v>313</v>
      </c>
      <c r="H230" s="233">
        <v>52.799999999999997</v>
      </c>
      <c r="I230" s="234"/>
      <c r="J230" s="235">
        <f>ROUND(I230*H230,2)</f>
        <v>0</v>
      </c>
      <c r="K230" s="231" t="s">
        <v>164</v>
      </c>
      <c r="L230" s="46"/>
      <c r="M230" s="236" t="s">
        <v>35</v>
      </c>
      <c r="N230" s="237" t="s">
        <v>52</v>
      </c>
      <c r="O230" s="86"/>
      <c r="P230" s="238">
        <f>O230*H230</f>
        <v>0</v>
      </c>
      <c r="Q230" s="238">
        <v>0</v>
      </c>
      <c r="R230" s="238">
        <f>Q230*H230</f>
        <v>0</v>
      </c>
      <c r="S230" s="238">
        <v>0</v>
      </c>
      <c r="T230" s="239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40" t="s">
        <v>165</v>
      </c>
      <c r="AT230" s="240" t="s">
        <v>160</v>
      </c>
      <c r="AU230" s="240" t="s">
        <v>88</v>
      </c>
      <c r="AY230" s="18" t="s">
        <v>157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165</v>
      </c>
      <c r="BK230" s="241">
        <f>ROUND(I230*H230,2)</f>
        <v>0</v>
      </c>
      <c r="BL230" s="18" t="s">
        <v>165</v>
      </c>
      <c r="BM230" s="240" t="s">
        <v>726</v>
      </c>
    </row>
    <row r="231" s="2" customFormat="1">
      <c r="A231" s="40"/>
      <c r="B231" s="41"/>
      <c r="C231" s="42"/>
      <c r="D231" s="242" t="s">
        <v>167</v>
      </c>
      <c r="E231" s="42"/>
      <c r="F231" s="243" t="s">
        <v>721</v>
      </c>
      <c r="G231" s="42"/>
      <c r="H231" s="42"/>
      <c r="I231" s="149"/>
      <c r="J231" s="42"/>
      <c r="K231" s="42"/>
      <c r="L231" s="46"/>
      <c r="M231" s="244"/>
      <c r="N231" s="245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8" t="s">
        <v>167</v>
      </c>
      <c r="AU231" s="18" t="s">
        <v>88</v>
      </c>
    </row>
    <row r="232" s="13" customFormat="1">
      <c r="A232" s="13"/>
      <c r="B232" s="246"/>
      <c r="C232" s="247"/>
      <c r="D232" s="242" t="s">
        <v>169</v>
      </c>
      <c r="E232" s="248" t="s">
        <v>35</v>
      </c>
      <c r="F232" s="249" t="s">
        <v>727</v>
      </c>
      <c r="G232" s="247"/>
      <c r="H232" s="248" t="s">
        <v>35</v>
      </c>
      <c r="I232" s="250"/>
      <c r="J232" s="247"/>
      <c r="K232" s="247"/>
      <c r="L232" s="251"/>
      <c r="M232" s="252"/>
      <c r="N232" s="253"/>
      <c r="O232" s="253"/>
      <c r="P232" s="253"/>
      <c r="Q232" s="253"/>
      <c r="R232" s="253"/>
      <c r="S232" s="253"/>
      <c r="T232" s="25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5" t="s">
        <v>169</v>
      </c>
      <c r="AU232" s="255" t="s">
        <v>88</v>
      </c>
      <c r="AV232" s="13" t="s">
        <v>86</v>
      </c>
      <c r="AW232" s="13" t="s">
        <v>40</v>
      </c>
      <c r="AX232" s="13" t="s">
        <v>79</v>
      </c>
      <c r="AY232" s="255" t="s">
        <v>157</v>
      </c>
    </row>
    <row r="233" s="14" customFormat="1">
      <c r="A233" s="14"/>
      <c r="B233" s="256"/>
      <c r="C233" s="257"/>
      <c r="D233" s="242" t="s">
        <v>169</v>
      </c>
      <c r="E233" s="258" t="s">
        <v>35</v>
      </c>
      <c r="F233" s="259" t="s">
        <v>728</v>
      </c>
      <c r="G233" s="257"/>
      <c r="H233" s="260">
        <v>52</v>
      </c>
      <c r="I233" s="261"/>
      <c r="J233" s="257"/>
      <c r="K233" s="257"/>
      <c r="L233" s="262"/>
      <c r="M233" s="263"/>
      <c r="N233" s="264"/>
      <c r="O233" s="264"/>
      <c r="P233" s="264"/>
      <c r="Q233" s="264"/>
      <c r="R233" s="264"/>
      <c r="S233" s="264"/>
      <c r="T233" s="26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6" t="s">
        <v>169</v>
      </c>
      <c r="AU233" s="266" t="s">
        <v>88</v>
      </c>
      <c r="AV233" s="14" t="s">
        <v>88</v>
      </c>
      <c r="AW233" s="14" t="s">
        <v>40</v>
      </c>
      <c r="AX233" s="14" t="s">
        <v>79</v>
      </c>
      <c r="AY233" s="266" t="s">
        <v>157</v>
      </c>
    </row>
    <row r="234" s="13" customFormat="1">
      <c r="A234" s="13"/>
      <c r="B234" s="246"/>
      <c r="C234" s="247"/>
      <c r="D234" s="242" t="s">
        <v>169</v>
      </c>
      <c r="E234" s="248" t="s">
        <v>35</v>
      </c>
      <c r="F234" s="249" t="s">
        <v>729</v>
      </c>
      <c r="G234" s="247"/>
      <c r="H234" s="248" t="s">
        <v>35</v>
      </c>
      <c r="I234" s="250"/>
      <c r="J234" s="247"/>
      <c r="K234" s="247"/>
      <c r="L234" s="251"/>
      <c r="M234" s="252"/>
      <c r="N234" s="253"/>
      <c r="O234" s="253"/>
      <c r="P234" s="253"/>
      <c r="Q234" s="253"/>
      <c r="R234" s="253"/>
      <c r="S234" s="253"/>
      <c r="T234" s="25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5" t="s">
        <v>169</v>
      </c>
      <c r="AU234" s="255" t="s">
        <v>88</v>
      </c>
      <c r="AV234" s="13" t="s">
        <v>86</v>
      </c>
      <c r="AW234" s="13" t="s">
        <v>40</v>
      </c>
      <c r="AX234" s="13" t="s">
        <v>79</v>
      </c>
      <c r="AY234" s="255" t="s">
        <v>157</v>
      </c>
    </row>
    <row r="235" s="14" customFormat="1">
      <c r="A235" s="14"/>
      <c r="B235" s="256"/>
      <c r="C235" s="257"/>
      <c r="D235" s="242" t="s">
        <v>169</v>
      </c>
      <c r="E235" s="258" t="s">
        <v>35</v>
      </c>
      <c r="F235" s="259" t="s">
        <v>730</v>
      </c>
      <c r="G235" s="257"/>
      <c r="H235" s="260">
        <v>0.80000000000000004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6" t="s">
        <v>169</v>
      </c>
      <c r="AU235" s="266" t="s">
        <v>88</v>
      </c>
      <c r="AV235" s="14" t="s">
        <v>88</v>
      </c>
      <c r="AW235" s="14" t="s">
        <v>40</v>
      </c>
      <c r="AX235" s="14" t="s">
        <v>79</v>
      </c>
      <c r="AY235" s="266" t="s">
        <v>157</v>
      </c>
    </row>
    <row r="236" s="15" customFormat="1">
      <c r="A236" s="15"/>
      <c r="B236" s="267"/>
      <c r="C236" s="268"/>
      <c r="D236" s="242" t="s">
        <v>169</v>
      </c>
      <c r="E236" s="269" t="s">
        <v>35</v>
      </c>
      <c r="F236" s="270" t="s">
        <v>180</v>
      </c>
      <c r="G236" s="268"/>
      <c r="H236" s="271">
        <v>52.799999999999997</v>
      </c>
      <c r="I236" s="272"/>
      <c r="J236" s="268"/>
      <c r="K236" s="268"/>
      <c r="L236" s="273"/>
      <c r="M236" s="274"/>
      <c r="N236" s="275"/>
      <c r="O236" s="275"/>
      <c r="P236" s="275"/>
      <c r="Q236" s="275"/>
      <c r="R236" s="275"/>
      <c r="S236" s="275"/>
      <c r="T236" s="27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7" t="s">
        <v>169</v>
      </c>
      <c r="AU236" s="277" t="s">
        <v>88</v>
      </c>
      <c r="AV236" s="15" t="s">
        <v>165</v>
      </c>
      <c r="AW236" s="15" t="s">
        <v>40</v>
      </c>
      <c r="AX236" s="15" t="s">
        <v>86</v>
      </c>
      <c r="AY236" s="277" t="s">
        <v>157</v>
      </c>
    </row>
    <row r="237" s="2" customFormat="1" ht="36" customHeight="1">
      <c r="A237" s="40"/>
      <c r="B237" s="41"/>
      <c r="C237" s="229" t="s">
        <v>344</v>
      </c>
      <c r="D237" s="229" t="s">
        <v>160</v>
      </c>
      <c r="E237" s="230" t="s">
        <v>731</v>
      </c>
      <c r="F237" s="231" t="s">
        <v>732</v>
      </c>
      <c r="G237" s="232" t="s">
        <v>163</v>
      </c>
      <c r="H237" s="233">
        <v>30</v>
      </c>
      <c r="I237" s="234"/>
      <c r="J237" s="235">
        <f>ROUND(I237*H237,2)</f>
        <v>0</v>
      </c>
      <c r="K237" s="231" t="s">
        <v>164</v>
      </c>
      <c r="L237" s="46"/>
      <c r="M237" s="236" t="s">
        <v>35</v>
      </c>
      <c r="N237" s="237" t="s">
        <v>52</v>
      </c>
      <c r="O237" s="86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40" t="s">
        <v>165</v>
      </c>
      <c r="AT237" s="240" t="s">
        <v>160</v>
      </c>
      <c r="AU237" s="240" t="s">
        <v>88</v>
      </c>
      <c r="AY237" s="18" t="s">
        <v>157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165</v>
      </c>
      <c r="BK237" s="241">
        <f>ROUND(I237*H237,2)</f>
        <v>0</v>
      </c>
      <c r="BL237" s="18" t="s">
        <v>165</v>
      </c>
      <c r="BM237" s="240" t="s">
        <v>733</v>
      </c>
    </row>
    <row r="238" s="2" customFormat="1">
      <c r="A238" s="40"/>
      <c r="B238" s="41"/>
      <c r="C238" s="42"/>
      <c r="D238" s="242" t="s">
        <v>167</v>
      </c>
      <c r="E238" s="42"/>
      <c r="F238" s="243" t="s">
        <v>734</v>
      </c>
      <c r="G238" s="42"/>
      <c r="H238" s="42"/>
      <c r="I238" s="149"/>
      <c r="J238" s="42"/>
      <c r="K238" s="42"/>
      <c r="L238" s="46"/>
      <c r="M238" s="244"/>
      <c r="N238" s="245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8" t="s">
        <v>167</v>
      </c>
      <c r="AU238" s="18" t="s">
        <v>88</v>
      </c>
    </row>
    <row r="239" s="13" customFormat="1">
      <c r="A239" s="13"/>
      <c r="B239" s="246"/>
      <c r="C239" s="247"/>
      <c r="D239" s="242" t="s">
        <v>169</v>
      </c>
      <c r="E239" s="248" t="s">
        <v>35</v>
      </c>
      <c r="F239" s="249" t="s">
        <v>735</v>
      </c>
      <c r="G239" s="247"/>
      <c r="H239" s="248" t="s">
        <v>35</v>
      </c>
      <c r="I239" s="250"/>
      <c r="J239" s="247"/>
      <c r="K239" s="247"/>
      <c r="L239" s="251"/>
      <c r="M239" s="252"/>
      <c r="N239" s="253"/>
      <c r="O239" s="253"/>
      <c r="P239" s="253"/>
      <c r="Q239" s="253"/>
      <c r="R239" s="253"/>
      <c r="S239" s="253"/>
      <c r="T239" s="25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5" t="s">
        <v>169</v>
      </c>
      <c r="AU239" s="255" t="s">
        <v>88</v>
      </c>
      <c r="AV239" s="13" t="s">
        <v>86</v>
      </c>
      <c r="AW239" s="13" t="s">
        <v>40</v>
      </c>
      <c r="AX239" s="13" t="s">
        <v>79</v>
      </c>
      <c r="AY239" s="255" t="s">
        <v>157</v>
      </c>
    </row>
    <row r="240" s="14" customFormat="1">
      <c r="A240" s="14"/>
      <c r="B240" s="256"/>
      <c r="C240" s="257"/>
      <c r="D240" s="242" t="s">
        <v>169</v>
      </c>
      <c r="E240" s="258" t="s">
        <v>35</v>
      </c>
      <c r="F240" s="259" t="s">
        <v>736</v>
      </c>
      <c r="G240" s="257"/>
      <c r="H240" s="260">
        <v>30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6" t="s">
        <v>169</v>
      </c>
      <c r="AU240" s="266" t="s">
        <v>88</v>
      </c>
      <c r="AV240" s="14" t="s">
        <v>88</v>
      </c>
      <c r="AW240" s="14" t="s">
        <v>40</v>
      </c>
      <c r="AX240" s="14" t="s">
        <v>79</v>
      </c>
      <c r="AY240" s="266" t="s">
        <v>157</v>
      </c>
    </row>
    <row r="241" s="15" customFormat="1">
      <c r="A241" s="15"/>
      <c r="B241" s="267"/>
      <c r="C241" s="268"/>
      <c r="D241" s="242" t="s">
        <v>169</v>
      </c>
      <c r="E241" s="269" t="s">
        <v>35</v>
      </c>
      <c r="F241" s="270" t="s">
        <v>180</v>
      </c>
      <c r="G241" s="268"/>
      <c r="H241" s="271">
        <v>30</v>
      </c>
      <c r="I241" s="272"/>
      <c r="J241" s="268"/>
      <c r="K241" s="268"/>
      <c r="L241" s="273"/>
      <c r="M241" s="274"/>
      <c r="N241" s="275"/>
      <c r="O241" s="275"/>
      <c r="P241" s="275"/>
      <c r="Q241" s="275"/>
      <c r="R241" s="275"/>
      <c r="S241" s="275"/>
      <c r="T241" s="27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7" t="s">
        <v>169</v>
      </c>
      <c r="AU241" s="277" t="s">
        <v>88</v>
      </c>
      <c r="AV241" s="15" t="s">
        <v>165</v>
      </c>
      <c r="AW241" s="15" t="s">
        <v>40</v>
      </c>
      <c r="AX241" s="15" t="s">
        <v>86</v>
      </c>
      <c r="AY241" s="277" t="s">
        <v>157</v>
      </c>
    </row>
    <row r="242" s="2" customFormat="1" ht="24" customHeight="1">
      <c r="A242" s="40"/>
      <c r="B242" s="41"/>
      <c r="C242" s="229" t="s">
        <v>351</v>
      </c>
      <c r="D242" s="229" t="s">
        <v>160</v>
      </c>
      <c r="E242" s="230" t="s">
        <v>737</v>
      </c>
      <c r="F242" s="231" t="s">
        <v>738</v>
      </c>
      <c r="G242" s="232" t="s">
        <v>163</v>
      </c>
      <c r="H242" s="233">
        <v>8.5</v>
      </c>
      <c r="I242" s="234"/>
      <c r="J242" s="235">
        <f>ROUND(I242*H242,2)</f>
        <v>0</v>
      </c>
      <c r="K242" s="231" t="s">
        <v>164</v>
      </c>
      <c r="L242" s="46"/>
      <c r="M242" s="236" t="s">
        <v>35</v>
      </c>
      <c r="N242" s="237" t="s">
        <v>52</v>
      </c>
      <c r="O242" s="86"/>
      <c r="P242" s="238">
        <f>O242*H242</f>
        <v>0</v>
      </c>
      <c r="Q242" s="238">
        <v>0</v>
      </c>
      <c r="R242" s="238">
        <f>Q242*H242</f>
        <v>0</v>
      </c>
      <c r="S242" s="238">
        <v>0</v>
      </c>
      <c r="T242" s="239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40" t="s">
        <v>165</v>
      </c>
      <c r="AT242" s="240" t="s">
        <v>160</v>
      </c>
      <c r="AU242" s="240" t="s">
        <v>88</v>
      </c>
      <c r="AY242" s="18" t="s">
        <v>157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165</v>
      </c>
      <c r="BK242" s="241">
        <f>ROUND(I242*H242,2)</f>
        <v>0</v>
      </c>
      <c r="BL242" s="18" t="s">
        <v>165</v>
      </c>
      <c r="BM242" s="240" t="s">
        <v>739</v>
      </c>
    </row>
    <row r="243" s="2" customFormat="1">
      <c r="A243" s="40"/>
      <c r="B243" s="41"/>
      <c r="C243" s="42"/>
      <c r="D243" s="242" t="s">
        <v>167</v>
      </c>
      <c r="E243" s="42"/>
      <c r="F243" s="243" t="s">
        <v>740</v>
      </c>
      <c r="G243" s="42"/>
      <c r="H243" s="42"/>
      <c r="I243" s="149"/>
      <c r="J243" s="42"/>
      <c r="K243" s="42"/>
      <c r="L243" s="46"/>
      <c r="M243" s="244"/>
      <c r="N243" s="245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8" t="s">
        <v>167</v>
      </c>
      <c r="AU243" s="18" t="s">
        <v>88</v>
      </c>
    </row>
    <row r="244" s="13" customFormat="1">
      <c r="A244" s="13"/>
      <c r="B244" s="246"/>
      <c r="C244" s="247"/>
      <c r="D244" s="242" t="s">
        <v>169</v>
      </c>
      <c r="E244" s="248" t="s">
        <v>35</v>
      </c>
      <c r="F244" s="249" t="s">
        <v>741</v>
      </c>
      <c r="G244" s="247"/>
      <c r="H244" s="248" t="s">
        <v>35</v>
      </c>
      <c r="I244" s="250"/>
      <c r="J244" s="247"/>
      <c r="K244" s="247"/>
      <c r="L244" s="251"/>
      <c r="M244" s="252"/>
      <c r="N244" s="253"/>
      <c r="O244" s="253"/>
      <c r="P244" s="253"/>
      <c r="Q244" s="253"/>
      <c r="R244" s="253"/>
      <c r="S244" s="253"/>
      <c r="T244" s="25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5" t="s">
        <v>169</v>
      </c>
      <c r="AU244" s="255" t="s">
        <v>88</v>
      </c>
      <c r="AV244" s="13" t="s">
        <v>86</v>
      </c>
      <c r="AW244" s="13" t="s">
        <v>40</v>
      </c>
      <c r="AX244" s="13" t="s">
        <v>79</v>
      </c>
      <c r="AY244" s="255" t="s">
        <v>157</v>
      </c>
    </row>
    <row r="245" s="14" customFormat="1">
      <c r="A245" s="14"/>
      <c r="B245" s="256"/>
      <c r="C245" s="257"/>
      <c r="D245" s="242" t="s">
        <v>169</v>
      </c>
      <c r="E245" s="258" t="s">
        <v>35</v>
      </c>
      <c r="F245" s="259" t="s">
        <v>742</v>
      </c>
      <c r="G245" s="257"/>
      <c r="H245" s="260">
        <v>2.5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6" t="s">
        <v>169</v>
      </c>
      <c r="AU245" s="266" t="s">
        <v>88</v>
      </c>
      <c r="AV245" s="14" t="s">
        <v>88</v>
      </c>
      <c r="AW245" s="14" t="s">
        <v>40</v>
      </c>
      <c r="AX245" s="14" t="s">
        <v>79</v>
      </c>
      <c r="AY245" s="266" t="s">
        <v>157</v>
      </c>
    </row>
    <row r="246" s="13" customFormat="1">
      <c r="A246" s="13"/>
      <c r="B246" s="246"/>
      <c r="C246" s="247"/>
      <c r="D246" s="242" t="s">
        <v>169</v>
      </c>
      <c r="E246" s="248" t="s">
        <v>35</v>
      </c>
      <c r="F246" s="249" t="s">
        <v>743</v>
      </c>
      <c r="G246" s="247"/>
      <c r="H246" s="248" t="s">
        <v>35</v>
      </c>
      <c r="I246" s="250"/>
      <c r="J246" s="247"/>
      <c r="K246" s="247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169</v>
      </c>
      <c r="AU246" s="255" t="s">
        <v>88</v>
      </c>
      <c r="AV246" s="13" t="s">
        <v>86</v>
      </c>
      <c r="AW246" s="13" t="s">
        <v>40</v>
      </c>
      <c r="AX246" s="13" t="s">
        <v>79</v>
      </c>
      <c r="AY246" s="255" t="s">
        <v>157</v>
      </c>
    </row>
    <row r="247" s="14" customFormat="1">
      <c r="A247" s="14"/>
      <c r="B247" s="256"/>
      <c r="C247" s="257"/>
      <c r="D247" s="242" t="s">
        <v>169</v>
      </c>
      <c r="E247" s="258" t="s">
        <v>35</v>
      </c>
      <c r="F247" s="259" t="s">
        <v>744</v>
      </c>
      <c r="G247" s="257"/>
      <c r="H247" s="260">
        <v>6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6" t="s">
        <v>169</v>
      </c>
      <c r="AU247" s="266" t="s">
        <v>88</v>
      </c>
      <c r="AV247" s="14" t="s">
        <v>88</v>
      </c>
      <c r="AW247" s="14" t="s">
        <v>40</v>
      </c>
      <c r="AX247" s="14" t="s">
        <v>79</v>
      </c>
      <c r="AY247" s="266" t="s">
        <v>157</v>
      </c>
    </row>
    <row r="248" s="15" customFormat="1">
      <c r="A248" s="15"/>
      <c r="B248" s="267"/>
      <c r="C248" s="268"/>
      <c r="D248" s="242" t="s">
        <v>169</v>
      </c>
      <c r="E248" s="269" t="s">
        <v>35</v>
      </c>
      <c r="F248" s="270" t="s">
        <v>180</v>
      </c>
      <c r="G248" s="268"/>
      <c r="H248" s="271">
        <v>8.5</v>
      </c>
      <c r="I248" s="272"/>
      <c r="J248" s="268"/>
      <c r="K248" s="268"/>
      <c r="L248" s="273"/>
      <c r="M248" s="274"/>
      <c r="N248" s="275"/>
      <c r="O248" s="275"/>
      <c r="P248" s="275"/>
      <c r="Q248" s="275"/>
      <c r="R248" s="275"/>
      <c r="S248" s="275"/>
      <c r="T248" s="276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7" t="s">
        <v>169</v>
      </c>
      <c r="AU248" s="277" t="s">
        <v>88</v>
      </c>
      <c r="AV248" s="15" t="s">
        <v>165</v>
      </c>
      <c r="AW248" s="15" t="s">
        <v>40</v>
      </c>
      <c r="AX248" s="15" t="s">
        <v>86</v>
      </c>
      <c r="AY248" s="277" t="s">
        <v>157</v>
      </c>
    </row>
    <row r="249" s="2" customFormat="1" ht="24" customHeight="1">
      <c r="A249" s="40"/>
      <c r="B249" s="41"/>
      <c r="C249" s="229" t="s">
        <v>357</v>
      </c>
      <c r="D249" s="229" t="s">
        <v>160</v>
      </c>
      <c r="E249" s="230" t="s">
        <v>330</v>
      </c>
      <c r="F249" s="231" t="s">
        <v>331</v>
      </c>
      <c r="G249" s="232" t="s">
        <v>332</v>
      </c>
      <c r="H249" s="233">
        <v>94.266000000000005</v>
      </c>
      <c r="I249" s="234"/>
      <c r="J249" s="235">
        <f>ROUND(I249*H249,2)</f>
        <v>0</v>
      </c>
      <c r="K249" s="231" t="s">
        <v>164</v>
      </c>
      <c r="L249" s="46"/>
      <c r="M249" s="236" t="s">
        <v>35</v>
      </c>
      <c r="N249" s="237" t="s">
        <v>52</v>
      </c>
      <c r="O249" s="86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40" t="s">
        <v>165</v>
      </c>
      <c r="AT249" s="240" t="s">
        <v>160</v>
      </c>
      <c r="AU249" s="240" t="s">
        <v>88</v>
      </c>
      <c r="AY249" s="18" t="s">
        <v>157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165</v>
      </c>
      <c r="BK249" s="241">
        <f>ROUND(I249*H249,2)</f>
        <v>0</v>
      </c>
      <c r="BL249" s="18" t="s">
        <v>165</v>
      </c>
      <c r="BM249" s="240" t="s">
        <v>333</v>
      </c>
    </row>
    <row r="250" s="2" customFormat="1">
      <c r="A250" s="40"/>
      <c r="B250" s="41"/>
      <c r="C250" s="42"/>
      <c r="D250" s="242" t="s">
        <v>167</v>
      </c>
      <c r="E250" s="42"/>
      <c r="F250" s="243" t="s">
        <v>334</v>
      </c>
      <c r="G250" s="42"/>
      <c r="H250" s="42"/>
      <c r="I250" s="149"/>
      <c r="J250" s="42"/>
      <c r="K250" s="42"/>
      <c r="L250" s="46"/>
      <c r="M250" s="244"/>
      <c r="N250" s="245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8" t="s">
        <v>167</v>
      </c>
      <c r="AU250" s="18" t="s">
        <v>88</v>
      </c>
    </row>
    <row r="251" s="13" customFormat="1">
      <c r="A251" s="13"/>
      <c r="B251" s="246"/>
      <c r="C251" s="247"/>
      <c r="D251" s="242" t="s">
        <v>169</v>
      </c>
      <c r="E251" s="248" t="s">
        <v>35</v>
      </c>
      <c r="F251" s="249" t="s">
        <v>335</v>
      </c>
      <c r="G251" s="247"/>
      <c r="H251" s="248" t="s">
        <v>35</v>
      </c>
      <c r="I251" s="250"/>
      <c r="J251" s="247"/>
      <c r="K251" s="247"/>
      <c r="L251" s="251"/>
      <c r="M251" s="252"/>
      <c r="N251" s="253"/>
      <c r="O251" s="253"/>
      <c r="P251" s="253"/>
      <c r="Q251" s="253"/>
      <c r="R251" s="253"/>
      <c r="S251" s="253"/>
      <c r="T251" s="25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5" t="s">
        <v>169</v>
      </c>
      <c r="AU251" s="255" t="s">
        <v>88</v>
      </c>
      <c r="AV251" s="13" t="s">
        <v>86</v>
      </c>
      <c r="AW251" s="13" t="s">
        <v>40</v>
      </c>
      <c r="AX251" s="13" t="s">
        <v>79</v>
      </c>
      <c r="AY251" s="255" t="s">
        <v>157</v>
      </c>
    </row>
    <row r="252" s="14" customFormat="1">
      <c r="A252" s="14"/>
      <c r="B252" s="256"/>
      <c r="C252" s="257"/>
      <c r="D252" s="242" t="s">
        <v>169</v>
      </c>
      <c r="E252" s="258" t="s">
        <v>35</v>
      </c>
      <c r="F252" s="259" t="s">
        <v>745</v>
      </c>
      <c r="G252" s="257"/>
      <c r="H252" s="260">
        <v>31.866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6" t="s">
        <v>169</v>
      </c>
      <c r="AU252" s="266" t="s">
        <v>88</v>
      </c>
      <c r="AV252" s="14" t="s">
        <v>88</v>
      </c>
      <c r="AW252" s="14" t="s">
        <v>40</v>
      </c>
      <c r="AX252" s="14" t="s">
        <v>79</v>
      </c>
      <c r="AY252" s="266" t="s">
        <v>157</v>
      </c>
    </row>
    <row r="253" s="13" customFormat="1">
      <c r="A253" s="13"/>
      <c r="B253" s="246"/>
      <c r="C253" s="247"/>
      <c r="D253" s="242" t="s">
        <v>169</v>
      </c>
      <c r="E253" s="248" t="s">
        <v>35</v>
      </c>
      <c r="F253" s="249" t="s">
        <v>746</v>
      </c>
      <c r="G253" s="247"/>
      <c r="H253" s="248" t="s">
        <v>35</v>
      </c>
      <c r="I253" s="250"/>
      <c r="J253" s="247"/>
      <c r="K253" s="247"/>
      <c r="L253" s="251"/>
      <c r="M253" s="252"/>
      <c r="N253" s="253"/>
      <c r="O253" s="253"/>
      <c r="P253" s="253"/>
      <c r="Q253" s="253"/>
      <c r="R253" s="253"/>
      <c r="S253" s="253"/>
      <c r="T253" s="25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5" t="s">
        <v>169</v>
      </c>
      <c r="AU253" s="255" t="s">
        <v>88</v>
      </c>
      <c r="AV253" s="13" t="s">
        <v>86</v>
      </c>
      <c r="AW253" s="13" t="s">
        <v>40</v>
      </c>
      <c r="AX253" s="13" t="s">
        <v>79</v>
      </c>
      <c r="AY253" s="255" t="s">
        <v>157</v>
      </c>
    </row>
    <row r="254" s="14" customFormat="1">
      <c r="A254" s="14"/>
      <c r="B254" s="256"/>
      <c r="C254" s="257"/>
      <c r="D254" s="242" t="s">
        <v>169</v>
      </c>
      <c r="E254" s="258" t="s">
        <v>35</v>
      </c>
      <c r="F254" s="259" t="s">
        <v>747</v>
      </c>
      <c r="G254" s="257"/>
      <c r="H254" s="260">
        <v>62.399999999999999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6" t="s">
        <v>169</v>
      </c>
      <c r="AU254" s="266" t="s">
        <v>88</v>
      </c>
      <c r="AV254" s="14" t="s">
        <v>88</v>
      </c>
      <c r="AW254" s="14" t="s">
        <v>40</v>
      </c>
      <c r="AX254" s="14" t="s">
        <v>79</v>
      </c>
      <c r="AY254" s="266" t="s">
        <v>157</v>
      </c>
    </row>
    <row r="255" s="15" customFormat="1">
      <c r="A255" s="15"/>
      <c r="B255" s="267"/>
      <c r="C255" s="268"/>
      <c r="D255" s="242" t="s">
        <v>169</v>
      </c>
      <c r="E255" s="269" t="s">
        <v>35</v>
      </c>
      <c r="F255" s="270" t="s">
        <v>180</v>
      </c>
      <c r="G255" s="268"/>
      <c r="H255" s="271">
        <v>94.265999999999991</v>
      </c>
      <c r="I255" s="272"/>
      <c r="J255" s="268"/>
      <c r="K255" s="268"/>
      <c r="L255" s="273"/>
      <c r="M255" s="274"/>
      <c r="N255" s="275"/>
      <c r="O255" s="275"/>
      <c r="P255" s="275"/>
      <c r="Q255" s="275"/>
      <c r="R255" s="275"/>
      <c r="S255" s="275"/>
      <c r="T255" s="276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7" t="s">
        <v>169</v>
      </c>
      <c r="AU255" s="277" t="s">
        <v>88</v>
      </c>
      <c r="AV255" s="15" t="s">
        <v>165</v>
      </c>
      <c r="AW255" s="15" t="s">
        <v>40</v>
      </c>
      <c r="AX255" s="15" t="s">
        <v>86</v>
      </c>
      <c r="AY255" s="277" t="s">
        <v>157</v>
      </c>
    </row>
    <row r="256" s="2" customFormat="1" ht="24" customHeight="1">
      <c r="A256" s="40"/>
      <c r="B256" s="41"/>
      <c r="C256" s="229" t="s">
        <v>362</v>
      </c>
      <c r="D256" s="229" t="s">
        <v>160</v>
      </c>
      <c r="E256" s="230" t="s">
        <v>337</v>
      </c>
      <c r="F256" s="231" t="s">
        <v>338</v>
      </c>
      <c r="G256" s="232" t="s">
        <v>332</v>
      </c>
      <c r="H256" s="233">
        <v>2.3029999999999999</v>
      </c>
      <c r="I256" s="234"/>
      <c r="J256" s="235">
        <f>ROUND(I256*H256,2)</f>
        <v>0</v>
      </c>
      <c r="K256" s="231" t="s">
        <v>164</v>
      </c>
      <c r="L256" s="46"/>
      <c r="M256" s="236" t="s">
        <v>35</v>
      </c>
      <c r="N256" s="237" t="s">
        <v>52</v>
      </c>
      <c r="O256" s="86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40" t="s">
        <v>165</v>
      </c>
      <c r="AT256" s="240" t="s">
        <v>160</v>
      </c>
      <c r="AU256" s="240" t="s">
        <v>88</v>
      </c>
      <c r="AY256" s="18" t="s">
        <v>157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165</v>
      </c>
      <c r="BK256" s="241">
        <f>ROUND(I256*H256,2)</f>
        <v>0</v>
      </c>
      <c r="BL256" s="18" t="s">
        <v>165</v>
      </c>
      <c r="BM256" s="240" t="s">
        <v>339</v>
      </c>
    </row>
    <row r="257" s="2" customFormat="1">
      <c r="A257" s="40"/>
      <c r="B257" s="41"/>
      <c r="C257" s="42"/>
      <c r="D257" s="242" t="s">
        <v>167</v>
      </c>
      <c r="E257" s="42"/>
      <c r="F257" s="243" t="s">
        <v>334</v>
      </c>
      <c r="G257" s="42"/>
      <c r="H257" s="42"/>
      <c r="I257" s="149"/>
      <c r="J257" s="42"/>
      <c r="K257" s="42"/>
      <c r="L257" s="46"/>
      <c r="M257" s="244"/>
      <c r="N257" s="245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8" t="s">
        <v>167</v>
      </c>
      <c r="AU257" s="18" t="s">
        <v>88</v>
      </c>
    </row>
    <row r="258" s="13" customFormat="1">
      <c r="A258" s="13"/>
      <c r="B258" s="246"/>
      <c r="C258" s="247"/>
      <c r="D258" s="242" t="s">
        <v>169</v>
      </c>
      <c r="E258" s="248" t="s">
        <v>35</v>
      </c>
      <c r="F258" s="249" t="s">
        <v>340</v>
      </c>
      <c r="G258" s="247"/>
      <c r="H258" s="248" t="s">
        <v>35</v>
      </c>
      <c r="I258" s="250"/>
      <c r="J258" s="247"/>
      <c r="K258" s="247"/>
      <c r="L258" s="251"/>
      <c r="M258" s="252"/>
      <c r="N258" s="253"/>
      <c r="O258" s="253"/>
      <c r="P258" s="253"/>
      <c r="Q258" s="253"/>
      <c r="R258" s="253"/>
      <c r="S258" s="253"/>
      <c r="T258" s="25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5" t="s">
        <v>169</v>
      </c>
      <c r="AU258" s="255" t="s">
        <v>88</v>
      </c>
      <c r="AV258" s="13" t="s">
        <v>86</v>
      </c>
      <c r="AW258" s="13" t="s">
        <v>40</v>
      </c>
      <c r="AX258" s="13" t="s">
        <v>79</v>
      </c>
      <c r="AY258" s="255" t="s">
        <v>157</v>
      </c>
    </row>
    <row r="259" s="14" customFormat="1">
      <c r="A259" s="14"/>
      <c r="B259" s="256"/>
      <c r="C259" s="257"/>
      <c r="D259" s="242" t="s">
        <v>169</v>
      </c>
      <c r="E259" s="258" t="s">
        <v>35</v>
      </c>
      <c r="F259" s="259" t="s">
        <v>748</v>
      </c>
      <c r="G259" s="257"/>
      <c r="H259" s="260">
        <v>2.3029999999999999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6" t="s">
        <v>169</v>
      </c>
      <c r="AU259" s="266" t="s">
        <v>88</v>
      </c>
      <c r="AV259" s="14" t="s">
        <v>88</v>
      </c>
      <c r="AW259" s="14" t="s">
        <v>40</v>
      </c>
      <c r="AX259" s="14" t="s">
        <v>79</v>
      </c>
      <c r="AY259" s="266" t="s">
        <v>157</v>
      </c>
    </row>
    <row r="260" s="15" customFormat="1">
      <c r="A260" s="15"/>
      <c r="B260" s="267"/>
      <c r="C260" s="268"/>
      <c r="D260" s="242" t="s">
        <v>169</v>
      </c>
      <c r="E260" s="269" t="s">
        <v>35</v>
      </c>
      <c r="F260" s="270" t="s">
        <v>180</v>
      </c>
      <c r="G260" s="268"/>
      <c r="H260" s="271">
        <v>2.3029999999999999</v>
      </c>
      <c r="I260" s="272"/>
      <c r="J260" s="268"/>
      <c r="K260" s="268"/>
      <c r="L260" s="273"/>
      <c r="M260" s="274"/>
      <c r="N260" s="275"/>
      <c r="O260" s="275"/>
      <c r="P260" s="275"/>
      <c r="Q260" s="275"/>
      <c r="R260" s="275"/>
      <c r="S260" s="275"/>
      <c r="T260" s="27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7" t="s">
        <v>169</v>
      </c>
      <c r="AU260" s="277" t="s">
        <v>88</v>
      </c>
      <c r="AV260" s="15" t="s">
        <v>165</v>
      </c>
      <c r="AW260" s="15" t="s">
        <v>40</v>
      </c>
      <c r="AX260" s="15" t="s">
        <v>86</v>
      </c>
      <c r="AY260" s="277" t="s">
        <v>157</v>
      </c>
    </row>
    <row r="261" s="12" customFormat="1" ht="25.92" customHeight="1">
      <c r="A261" s="12"/>
      <c r="B261" s="213"/>
      <c r="C261" s="214"/>
      <c r="D261" s="215" t="s">
        <v>78</v>
      </c>
      <c r="E261" s="216" t="s">
        <v>342</v>
      </c>
      <c r="F261" s="216" t="s">
        <v>343</v>
      </c>
      <c r="G261" s="214"/>
      <c r="H261" s="214"/>
      <c r="I261" s="217"/>
      <c r="J261" s="218">
        <f>BK261</f>
        <v>0</v>
      </c>
      <c r="K261" s="214"/>
      <c r="L261" s="219"/>
      <c r="M261" s="220"/>
      <c r="N261" s="221"/>
      <c r="O261" s="221"/>
      <c r="P261" s="222">
        <f>SUM(P262:P342)</f>
        <v>0</v>
      </c>
      <c r="Q261" s="221"/>
      <c r="R261" s="222">
        <f>SUM(R262:R342)</f>
        <v>606.99382999999989</v>
      </c>
      <c r="S261" s="221"/>
      <c r="T261" s="223">
        <f>SUM(T262:T342)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24" t="s">
        <v>165</v>
      </c>
      <c r="AT261" s="225" t="s">
        <v>78</v>
      </c>
      <c r="AU261" s="225" t="s">
        <v>79</v>
      </c>
      <c r="AY261" s="224" t="s">
        <v>157</v>
      </c>
      <c r="BK261" s="226">
        <f>SUM(BK262:BK342)</f>
        <v>0</v>
      </c>
    </row>
    <row r="262" s="2" customFormat="1" ht="84" customHeight="1">
      <c r="A262" s="40"/>
      <c r="B262" s="41"/>
      <c r="C262" s="229" t="s">
        <v>366</v>
      </c>
      <c r="D262" s="229" t="s">
        <v>160</v>
      </c>
      <c r="E262" s="230" t="s">
        <v>594</v>
      </c>
      <c r="F262" s="231" t="s">
        <v>595</v>
      </c>
      <c r="G262" s="232" t="s">
        <v>189</v>
      </c>
      <c r="H262" s="233">
        <v>1</v>
      </c>
      <c r="I262" s="234"/>
      <c r="J262" s="235">
        <f>ROUND(I262*H262,2)</f>
        <v>0</v>
      </c>
      <c r="K262" s="231" t="s">
        <v>164</v>
      </c>
      <c r="L262" s="46"/>
      <c r="M262" s="236" t="s">
        <v>35</v>
      </c>
      <c r="N262" s="237" t="s">
        <v>52</v>
      </c>
      <c r="O262" s="86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40" t="s">
        <v>347</v>
      </c>
      <c r="AT262" s="240" t="s">
        <v>160</v>
      </c>
      <c r="AU262" s="240" t="s">
        <v>86</v>
      </c>
      <c r="AY262" s="18" t="s">
        <v>157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165</v>
      </c>
      <c r="BK262" s="241">
        <f>ROUND(I262*H262,2)</f>
        <v>0</v>
      </c>
      <c r="BL262" s="18" t="s">
        <v>347</v>
      </c>
      <c r="BM262" s="240" t="s">
        <v>749</v>
      </c>
    </row>
    <row r="263" s="2" customFormat="1">
      <c r="A263" s="40"/>
      <c r="B263" s="41"/>
      <c r="C263" s="42"/>
      <c r="D263" s="242" t="s">
        <v>167</v>
      </c>
      <c r="E263" s="42"/>
      <c r="F263" s="243" t="s">
        <v>349</v>
      </c>
      <c r="G263" s="42"/>
      <c r="H263" s="42"/>
      <c r="I263" s="149"/>
      <c r="J263" s="42"/>
      <c r="K263" s="42"/>
      <c r="L263" s="46"/>
      <c r="M263" s="244"/>
      <c r="N263" s="24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8" t="s">
        <v>167</v>
      </c>
      <c r="AU263" s="18" t="s">
        <v>86</v>
      </c>
    </row>
    <row r="264" s="2" customFormat="1">
      <c r="A264" s="40"/>
      <c r="B264" s="41"/>
      <c r="C264" s="42"/>
      <c r="D264" s="242" t="s">
        <v>371</v>
      </c>
      <c r="E264" s="42"/>
      <c r="F264" s="243" t="s">
        <v>750</v>
      </c>
      <c r="G264" s="42"/>
      <c r="H264" s="42"/>
      <c r="I264" s="149"/>
      <c r="J264" s="42"/>
      <c r="K264" s="42"/>
      <c r="L264" s="46"/>
      <c r="M264" s="244"/>
      <c r="N264" s="245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8" t="s">
        <v>371</v>
      </c>
      <c r="AU264" s="18" t="s">
        <v>86</v>
      </c>
    </row>
    <row r="265" s="2" customFormat="1" ht="84" customHeight="1">
      <c r="A265" s="40"/>
      <c r="B265" s="41"/>
      <c r="C265" s="229" t="s">
        <v>373</v>
      </c>
      <c r="D265" s="229" t="s">
        <v>160</v>
      </c>
      <c r="E265" s="230" t="s">
        <v>751</v>
      </c>
      <c r="F265" s="231" t="s">
        <v>752</v>
      </c>
      <c r="G265" s="232" t="s">
        <v>332</v>
      </c>
      <c r="H265" s="233">
        <v>140.03999999999999</v>
      </c>
      <c r="I265" s="234"/>
      <c r="J265" s="235">
        <f>ROUND(I265*H265,2)</f>
        <v>0</v>
      </c>
      <c r="K265" s="231" t="s">
        <v>164</v>
      </c>
      <c r="L265" s="46"/>
      <c r="M265" s="236" t="s">
        <v>35</v>
      </c>
      <c r="N265" s="237" t="s">
        <v>52</v>
      </c>
      <c r="O265" s="86"/>
      <c r="P265" s="238">
        <f>O265*H265</f>
        <v>0</v>
      </c>
      <c r="Q265" s="238">
        <v>0</v>
      </c>
      <c r="R265" s="238">
        <f>Q265*H265</f>
        <v>0</v>
      </c>
      <c r="S265" s="238">
        <v>0</v>
      </c>
      <c r="T265" s="239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40" t="s">
        <v>347</v>
      </c>
      <c r="AT265" s="240" t="s">
        <v>160</v>
      </c>
      <c r="AU265" s="240" t="s">
        <v>86</v>
      </c>
      <c r="AY265" s="18" t="s">
        <v>157</v>
      </c>
      <c r="BE265" s="241">
        <f>IF(N265="základní",J265,0)</f>
        <v>0</v>
      </c>
      <c r="BF265" s="241">
        <f>IF(N265="snížená",J265,0)</f>
        <v>0</v>
      </c>
      <c r="BG265" s="241">
        <f>IF(N265="zákl. přenesená",J265,0)</f>
        <v>0</v>
      </c>
      <c r="BH265" s="241">
        <f>IF(N265="sníž. přenesená",J265,0)</f>
        <v>0</v>
      </c>
      <c r="BI265" s="241">
        <f>IF(N265="nulová",J265,0)</f>
        <v>0</v>
      </c>
      <c r="BJ265" s="18" t="s">
        <v>165</v>
      </c>
      <c r="BK265" s="241">
        <f>ROUND(I265*H265,2)</f>
        <v>0</v>
      </c>
      <c r="BL265" s="18" t="s">
        <v>347</v>
      </c>
      <c r="BM265" s="240" t="s">
        <v>753</v>
      </c>
    </row>
    <row r="266" s="2" customFormat="1">
      <c r="A266" s="40"/>
      <c r="B266" s="41"/>
      <c r="C266" s="42"/>
      <c r="D266" s="242" t="s">
        <v>167</v>
      </c>
      <c r="E266" s="42"/>
      <c r="F266" s="243" t="s">
        <v>349</v>
      </c>
      <c r="G266" s="42"/>
      <c r="H266" s="42"/>
      <c r="I266" s="149"/>
      <c r="J266" s="42"/>
      <c r="K266" s="42"/>
      <c r="L266" s="46"/>
      <c r="M266" s="244"/>
      <c r="N266" s="24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8" t="s">
        <v>167</v>
      </c>
      <c r="AU266" s="18" t="s">
        <v>86</v>
      </c>
    </row>
    <row r="267" s="13" customFormat="1">
      <c r="A267" s="13"/>
      <c r="B267" s="246"/>
      <c r="C267" s="247"/>
      <c r="D267" s="242" t="s">
        <v>169</v>
      </c>
      <c r="E267" s="248" t="s">
        <v>35</v>
      </c>
      <c r="F267" s="249" t="s">
        <v>754</v>
      </c>
      <c r="G267" s="247"/>
      <c r="H267" s="248" t="s">
        <v>35</v>
      </c>
      <c r="I267" s="250"/>
      <c r="J267" s="247"/>
      <c r="K267" s="247"/>
      <c r="L267" s="251"/>
      <c r="M267" s="252"/>
      <c r="N267" s="253"/>
      <c r="O267" s="253"/>
      <c r="P267" s="253"/>
      <c r="Q267" s="253"/>
      <c r="R267" s="253"/>
      <c r="S267" s="253"/>
      <c r="T267" s="25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5" t="s">
        <v>169</v>
      </c>
      <c r="AU267" s="255" t="s">
        <v>86</v>
      </c>
      <c r="AV267" s="13" t="s">
        <v>86</v>
      </c>
      <c r="AW267" s="13" t="s">
        <v>40</v>
      </c>
      <c r="AX267" s="13" t="s">
        <v>79</v>
      </c>
      <c r="AY267" s="255" t="s">
        <v>157</v>
      </c>
    </row>
    <row r="268" s="13" customFormat="1">
      <c r="A268" s="13"/>
      <c r="B268" s="246"/>
      <c r="C268" s="247"/>
      <c r="D268" s="242" t="s">
        <v>169</v>
      </c>
      <c r="E268" s="248" t="s">
        <v>35</v>
      </c>
      <c r="F268" s="249" t="s">
        <v>644</v>
      </c>
      <c r="G268" s="247"/>
      <c r="H268" s="248" t="s">
        <v>35</v>
      </c>
      <c r="I268" s="250"/>
      <c r="J268" s="247"/>
      <c r="K268" s="247"/>
      <c r="L268" s="251"/>
      <c r="M268" s="252"/>
      <c r="N268" s="253"/>
      <c r="O268" s="253"/>
      <c r="P268" s="253"/>
      <c r="Q268" s="253"/>
      <c r="R268" s="253"/>
      <c r="S268" s="253"/>
      <c r="T268" s="25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5" t="s">
        <v>169</v>
      </c>
      <c r="AU268" s="255" t="s">
        <v>86</v>
      </c>
      <c r="AV268" s="13" t="s">
        <v>86</v>
      </c>
      <c r="AW268" s="13" t="s">
        <v>40</v>
      </c>
      <c r="AX268" s="13" t="s">
        <v>79</v>
      </c>
      <c r="AY268" s="255" t="s">
        <v>157</v>
      </c>
    </row>
    <row r="269" s="14" customFormat="1">
      <c r="A269" s="14"/>
      <c r="B269" s="256"/>
      <c r="C269" s="257"/>
      <c r="D269" s="242" t="s">
        <v>169</v>
      </c>
      <c r="E269" s="258" t="s">
        <v>35</v>
      </c>
      <c r="F269" s="259" t="s">
        <v>755</v>
      </c>
      <c r="G269" s="257"/>
      <c r="H269" s="260">
        <v>75.599999999999994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6" t="s">
        <v>169</v>
      </c>
      <c r="AU269" s="266" t="s">
        <v>86</v>
      </c>
      <c r="AV269" s="14" t="s">
        <v>88</v>
      </c>
      <c r="AW269" s="14" t="s">
        <v>40</v>
      </c>
      <c r="AX269" s="14" t="s">
        <v>79</v>
      </c>
      <c r="AY269" s="266" t="s">
        <v>157</v>
      </c>
    </row>
    <row r="270" s="13" customFormat="1">
      <c r="A270" s="13"/>
      <c r="B270" s="246"/>
      <c r="C270" s="247"/>
      <c r="D270" s="242" t="s">
        <v>169</v>
      </c>
      <c r="E270" s="248" t="s">
        <v>35</v>
      </c>
      <c r="F270" s="249" t="s">
        <v>646</v>
      </c>
      <c r="G270" s="247"/>
      <c r="H270" s="248" t="s">
        <v>35</v>
      </c>
      <c r="I270" s="250"/>
      <c r="J270" s="247"/>
      <c r="K270" s="247"/>
      <c r="L270" s="251"/>
      <c r="M270" s="252"/>
      <c r="N270" s="253"/>
      <c r="O270" s="253"/>
      <c r="P270" s="253"/>
      <c r="Q270" s="253"/>
      <c r="R270" s="253"/>
      <c r="S270" s="253"/>
      <c r="T270" s="25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5" t="s">
        <v>169</v>
      </c>
      <c r="AU270" s="255" t="s">
        <v>86</v>
      </c>
      <c r="AV270" s="13" t="s">
        <v>86</v>
      </c>
      <c r="AW270" s="13" t="s">
        <v>40</v>
      </c>
      <c r="AX270" s="13" t="s">
        <v>79</v>
      </c>
      <c r="AY270" s="255" t="s">
        <v>157</v>
      </c>
    </row>
    <row r="271" s="14" customFormat="1">
      <c r="A271" s="14"/>
      <c r="B271" s="256"/>
      <c r="C271" s="257"/>
      <c r="D271" s="242" t="s">
        <v>169</v>
      </c>
      <c r="E271" s="258" t="s">
        <v>35</v>
      </c>
      <c r="F271" s="259" t="s">
        <v>756</v>
      </c>
      <c r="G271" s="257"/>
      <c r="H271" s="260">
        <v>3.6000000000000001</v>
      </c>
      <c r="I271" s="261"/>
      <c r="J271" s="257"/>
      <c r="K271" s="257"/>
      <c r="L271" s="262"/>
      <c r="M271" s="263"/>
      <c r="N271" s="264"/>
      <c r="O271" s="264"/>
      <c r="P271" s="264"/>
      <c r="Q271" s="264"/>
      <c r="R271" s="264"/>
      <c r="S271" s="264"/>
      <c r="T271" s="26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6" t="s">
        <v>169</v>
      </c>
      <c r="AU271" s="266" t="s">
        <v>86</v>
      </c>
      <c r="AV271" s="14" t="s">
        <v>88</v>
      </c>
      <c r="AW271" s="14" t="s">
        <v>40</v>
      </c>
      <c r="AX271" s="14" t="s">
        <v>79</v>
      </c>
      <c r="AY271" s="266" t="s">
        <v>157</v>
      </c>
    </row>
    <row r="272" s="13" customFormat="1">
      <c r="A272" s="13"/>
      <c r="B272" s="246"/>
      <c r="C272" s="247"/>
      <c r="D272" s="242" t="s">
        <v>169</v>
      </c>
      <c r="E272" s="248" t="s">
        <v>35</v>
      </c>
      <c r="F272" s="249" t="s">
        <v>170</v>
      </c>
      <c r="G272" s="247"/>
      <c r="H272" s="248" t="s">
        <v>35</v>
      </c>
      <c r="I272" s="250"/>
      <c r="J272" s="247"/>
      <c r="K272" s="247"/>
      <c r="L272" s="251"/>
      <c r="M272" s="252"/>
      <c r="N272" s="253"/>
      <c r="O272" s="253"/>
      <c r="P272" s="253"/>
      <c r="Q272" s="253"/>
      <c r="R272" s="253"/>
      <c r="S272" s="253"/>
      <c r="T272" s="25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5" t="s">
        <v>169</v>
      </c>
      <c r="AU272" s="255" t="s">
        <v>86</v>
      </c>
      <c r="AV272" s="13" t="s">
        <v>86</v>
      </c>
      <c r="AW272" s="13" t="s">
        <v>40</v>
      </c>
      <c r="AX272" s="13" t="s">
        <v>79</v>
      </c>
      <c r="AY272" s="255" t="s">
        <v>157</v>
      </c>
    </row>
    <row r="273" s="14" customFormat="1">
      <c r="A273" s="14"/>
      <c r="B273" s="256"/>
      <c r="C273" s="257"/>
      <c r="D273" s="242" t="s">
        <v>169</v>
      </c>
      <c r="E273" s="258" t="s">
        <v>35</v>
      </c>
      <c r="F273" s="259" t="s">
        <v>757</v>
      </c>
      <c r="G273" s="257"/>
      <c r="H273" s="260">
        <v>0.54000000000000004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6" t="s">
        <v>169</v>
      </c>
      <c r="AU273" s="266" t="s">
        <v>86</v>
      </c>
      <c r="AV273" s="14" t="s">
        <v>88</v>
      </c>
      <c r="AW273" s="14" t="s">
        <v>40</v>
      </c>
      <c r="AX273" s="14" t="s">
        <v>79</v>
      </c>
      <c r="AY273" s="266" t="s">
        <v>157</v>
      </c>
    </row>
    <row r="274" s="13" customFormat="1">
      <c r="A274" s="13"/>
      <c r="B274" s="246"/>
      <c r="C274" s="247"/>
      <c r="D274" s="242" t="s">
        <v>169</v>
      </c>
      <c r="E274" s="248" t="s">
        <v>35</v>
      </c>
      <c r="F274" s="249" t="s">
        <v>172</v>
      </c>
      <c r="G274" s="247"/>
      <c r="H274" s="248" t="s">
        <v>35</v>
      </c>
      <c r="I274" s="250"/>
      <c r="J274" s="247"/>
      <c r="K274" s="247"/>
      <c r="L274" s="251"/>
      <c r="M274" s="252"/>
      <c r="N274" s="253"/>
      <c r="O274" s="253"/>
      <c r="P274" s="253"/>
      <c r="Q274" s="253"/>
      <c r="R274" s="253"/>
      <c r="S274" s="253"/>
      <c r="T274" s="25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5" t="s">
        <v>169</v>
      </c>
      <c r="AU274" s="255" t="s">
        <v>86</v>
      </c>
      <c r="AV274" s="13" t="s">
        <v>86</v>
      </c>
      <c r="AW274" s="13" t="s">
        <v>40</v>
      </c>
      <c r="AX274" s="13" t="s">
        <v>79</v>
      </c>
      <c r="AY274" s="255" t="s">
        <v>157</v>
      </c>
    </row>
    <row r="275" s="14" customFormat="1">
      <c r="A275" s="14"/>
      <c r="B275" s="256"/>
      <c r="C275" s="257"/>
      <c r="D275" s="242" t="s">
        <v>169</v>
      </c>
      <c r="E275" s="258" t="s">
        <v>35</v>
      </c>
      <c r="F275" s="259" t="s">
        <v>758</v>
      </c>
      <c r="G275" s="257"/>
      <c r="H275" s="260">
        <v>32.399999999999999</v>
      </c>
      <c r="I275" s="261"/>
      <c r="J275" s="257"/>
      <c r="K275" s="257"/>
      <c r="L275" s="262"/>
      <c r="M275" s="263"/>
      <c r="N275" s="264"/>
      <c r="O275" s="264"/>
      <c r="P275" s="264"/>
      <c r="Q275" s="264"/>
      <c r="R275" s="264"/>
      <c r="S275" s="264"/>
      <c r="T275" s="26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6" t="s">
        <v>169</v>
      </c>
      <c r="AU275" s="266" t="s">
        <v>86</v>
      </c>
      <c r="AV275" s="14" t="s">
        <v>88</v>
      </c>
      <c r="AW275" s="14" t="s">
        <v>40</v>
      </c>
      <c r="AX275" s="14" t="s">
        <v>79</v>
      </c>
      <c r="AY275" s="266" t="s">
        <v>157</v>
      </c>
    </row>
    <row r="276" s="13" customFormat="1">
      <c r="A276" s="13"/>
      <c r="B276" s="246"/>
      <c r="C276" s="247"/>
      <c r="D276" s="242" t="s">
        <v>169</v>
      </c>
      <c r="E276" s="248" t="s">
        <v>35</v>
      </c>
      <c r="F276" s="249" t="s">
        <v>174</v>
      </c>
      <c r="G276" s="247"/>
      <c r="H276" s="248" t="s">
        <v>35</v>
      </c>
      <c r="I276" s="250"/>
      <c r="J276" s="247"/>
      <c r="K276" s="247"/>
      <c r="L276" s="251"/>
      <c r="M276" s="252"/>
      <c r="N276" s="253"/>
      <c r="O276" s="253"/>
      <c r="P276" s="253"/>
      <c r="Q276" s="253"/>
      <c r="R276" s="253"/>
      <c r="S276" s="253"/>
      <c r="T276" s="25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5" t="s">
        <v>169</v>
      </c>
      <c r="AU276" s="255" t="s">
        <v>86</v>
      </c>
      <c r="AV276" s="13" t="s">
        <v>86</v>
      </c>
      <c r="AW276" s="13" t="s">
        <v>40</v>
      </c>
      <c r="AX276" s="13" t="s">
        <v>79</v>
      </c>
      <c r="AY276" s="255" t="s">
        <v>157</v>
      </c>
    </row>
    <row r="277" s="14" customFormat="1">
      <c r="A277" s="14"/>
      <c r="B277" s="256"/>
      <c r="C277" s="257"/>
      <c r="D277" s="242" t="s">
        <v>169</v>
      </c>
      <c r="E277" s="258" t="s">
        <v>35</v>
      </c>
      <c r="F277" s="259" t="s">
        <v>759</v>
      </c>
      <c r="G277" s="257"/>
      <c r="H277" s="260">
        <v>5.4000000000000004</v>
      </c>
      <c r="I277" s="261"/>
      <c r="J277" s="257"/>
      <c r="K277" s="257"/>
      <c r="L277" s="262"/>
      <c r="M277" s="263"/>
      <c r="N277" s="264"/>
      <c r="O277" s="264"/>
      <c r="P277" s="264"/>
      <c r="Q277" s="264"/>
      <c r="R277" s="264"/>
      <c r="S277" s="264"/>
      <c r="T277" s="26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6" t="s">
        <v>169</v>
      </c>
      <c r="AU277" s="266" t="s">
        <v>86</v>
      </c>
      <c r="AV277" s="14" t="s">
        <v>88</v>
      </c>
      <c r="AW277" s="14" t="s">
        <v>40</v>
      </c>
      <c r="AX277" s="14" t="s">
        <v>79</v>
      </c>
      <c r="AY277" s="266" t="s">
        <v>157</v>
      </c>
    </row>
    <row r="278" s="13" customFormat="1">
      <c r="A278" s="13"/>
      <c r="B278" s="246"/>
      <c r="C278" s="247"/>
      <c r="D278" s="242" t="s">
        <v>169</v>
      </c>
      <c r="E278" s="248" t="s">
        <v>35</v>
      </c>
      <c r="F278" s="249" t="s">
        <v>178</v>
      </c>
      <c r="G278" s="247"/>
      <c r="H278" s="248" t="s">
        <v>35</v>
      </c>
      <c r="I278" s="250"/>
      <c r="J278" s="247"/>
      <c r="K278" s="247"/>
      <c r="L278" s="251"/>
      <c r="M278" s="252"/>
      <c r="N278" s="253"/>
      <c r="O278" s="253"/>
      <c r="P278" s="253"/>
      <c r="Q278" s="253"/>
      <c r="R278" s="253"/>
      <c r="S278" s="253"/>
      <c r="T278" s="25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5" t="s">
        <v>169</v>
      </c>
      <c r="AU278" s="255" t="s">
        <v>86</v>
      </c>
      <c r="AV278" s="13" t="s">
        <v>86</v>
      </c>
      <c r="AW278" s="13" t="s">
        <v>40</v>
      </c>
      <c r="AX278" s="13" t="s">
        <v>79</v>
      </c>
      <c r="AY278" s="255" t="s">
        <v>157</v>
      </c>
    </row>
    <row r="279" s="14" customFormat="1">
      <c r="A279" s="14"/>
      <c r="B279" s="256"/>
      <c r="C279" s="257"/>
      <c r="D279" s="242" t="s">
        <v>169</v>
      </c>
      <c r="E279" s="258" t="s">
        <v>35</v>
      </c>
      <c r="F279" s="259" t="s">
        <v>760</v>
      </c>
      <c r="G279" s="257"/>
      <c r="H279" s="260">
        <v>22.5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6" t="s">
        <v>169</v>
      </c>
      <c r="AU279" s="266" t="s">
        <v>86</v>
      </c>
      <c r="AV279" s="14" t="s">
        <v>88</v>
      </c>
      <c r="AW279" s="14" t="s">
        <v>40</v>
      </c>
      <c r="AX279" s="14" t="s">
        <v>79</v>
      </c>
      <c r="AY279" s="266" t="s">
        <v>157</v>
      </c>
    </row>
    <row r="280" s="15" customFormat="1">
      <c r="A280" s="15"/>
      <c r="B280" s="267"/>
      <c r="C280" s="268"/>
      <c r="D280" s="242" t="s">
        <v>169</v>
      </c>
      <c r="E280" s="269" t="s">
        <v>35</v>
      </c>
      <c r="F280" s="270" t="s">
        <v>180</v>
      </c>
      <c r="G280" s="268"/>
      <c r="H280" s="271">
        <v>140.03999999999999</v>
      </c>
      <c r="I280" s="272"/>
      <c r="J280" s="268"/>
      <c r="K280" s="268"/>
      <c r="L280" s="273"/>
      <c r="M280" s="274"/>
      <c r="N280" s="275"/>
      <c r="O280" s="275"/>
      <c r="P280" s="275"/>
      <c r="Q280" s="275"/>
      <c r="R280" s="275"/>
      <c r="S280" s="275"/>
      <c r="T280" s="27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7" t="s">
        <v>169</v>
      </c>
      <c r="AU280" s="277" t="s">
        <v>86</v>
      </c>
      <c r="AV280" s="15" t="s">
        <v>165</v>
      </c>
      <c r="AW280" s="15" t="s">
        <v>40</v>
      </c>
      <c r="AX280" s="15" t="s">
        <v>86</v>
      </c>
      <c r="AY280" s="277" t="s">
        <v>157</v>
      </c>
    </row>
    <row r="281" s="2" customFormat="1" ht="84" customHeight="1">
      <c r="A281" s="40"/>
      <c r="B281" s="41"/>
      <c r="C281" s="229" t="s">
        <v>378</v>
      </c>
      <c r="D281" s="229" t="s">
        <v>160</v>
      </c>
      <c r="E281" s="230" t="s">
        <v>514</v>
      </c>
      <c r="F281" s="231" t="s">
        <v>515</v>
      </c>
      <c r="G281" s="232" t="s">
        <v>332</v>
      </c>
      <c r="H281" s="233">
        <v>192.374</v>
      </c>
      <c r="I281" s="234"/>
      <c r="J281" s="235">
        <f>ROUND(I281*H281,2)</f>
        <v>0</v>
      </c>
      <c r="K281" s="231" t="s">
        <v>164</v>
      </c>
      <c r="L281" s="46"/>
      <c r="M281" s="236" t="s">
        <v>35</v>
      </c>
      <c r="N281" s="237" t="s">
        <v>52</v>
      </c>
      <c r="O281" s="86"/>
      <c r="P281" s="238">
        <f>O281*H281</f>
        <v>0</v>
      </c>
      <c r="Q281" s="238">
        <v>0</v>
      </c>
      <c r="R281" s="238">
        <f>Q281*H281</f>
        <v>0</v>
      </c>
      <c r="S281" s="238">
        <v>0</v>
      </c>
      <c r="T281" s="23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40" t="s">
        <v>347</v>
      </c>
      <c r="AT281" s="240" t="s">
        <v>160</v>
      </c>
      <c r="AU281" s="240" t="s">
        <v>86</v>
      </c>
      <c r="AY281" s="18" t="s">
        <v>157</v>
      </c>
      <c r="BE281" s="241">
        <f>IF(N281="základní",J281,0)</f>
        <v>0</v>
      </c>
      <c r="BF281" s="241">
        <f>IF(N281="snížená",J281,0)</f>
        <v>0</v>
      </c>
      <c r="BG281" s="241">
        <f>IF(N281="zákl. přenesená",J281,0)</f>
        <v>0</v>
      </c>
      <c r="BH281" s="241">
        <f>IF(N281="sníž. přenesená",J281,0)</f>
        <v>0</v>
      </c>
      <c r="BI281" s="241">
        <f>IF(N281="nulová",J281,0)</f>
        <v>0</v>
      </c>
      <c r="BJ281" s="18" t="s">
        <v>165</v>
      </c>
      <c r="BK281" s="241">
        <f>ROUND(I281*H281,2)</f>
        <v>0</v>
      </c>
      <c r="BL281" s="18" t="s">
        <v>347</v>
      </c>
      <c r="BM281" s="240" t="s">
        <v>761</v>
      </c>
    </row>
    <row r="282" s="2" customFormat="1">
      <c r="A282" s="40"/>
      <c r="B282" s="41"/>
      <c r="C282" s="42"/>
      <c r="D282" s="242" t="s">
        <v>167</v>
      </c>
      <c r="E282" s="42"/>
      <c r="F282" s="243" t="s">
        <v>349</v>
      </c>
      <c r="G282" s="42"/>
      <c r="H282" s="42"/>
      <c r="I282" s="149"/>
      <c r="J282" s="42"/>
      <c r="K282" s="42"/>
      <c r="L282" s="46"/>
      <c r="M282" s="244"/>
      <c r="N282" s="245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8" t="s">
        <v>167</v>
      </c>
      <c r="AU282" s="18" t="s">
        <v>86</v>
      </c>
    </row>
    <row r="283" s="13" customFormat="1">
      <c r="A283" s="13"/>
      <c r="B283" s="246"/>
      <c r="C283" s="247"/>
      <c r="D283" s="242" t="s">
        <v>169</v>
      </c>
      <c r="E283" s="248" t="s">
        <v>35</v>
      </c>
      <c r="F283" s="249" t="s">
        <v>762</v>
      </c>
      <c r="G283" s="247"/>
      <c r="H283" s="248" t="s">
        <v>35</v>
      </c>
      <c r="I283" s="250"/>
      <c r="J283" s="247"/>
      <c r="K283" s="247"/>
      <c r="L283" s="251"/>
      <c r="M283" s="252"/>
      <c r="N283" s="253"/>
      <c r="O283" s="253"/>
      <c r="P283" s="253"/>
      <c r="Q283" s="253"/>
      <c r="R283" s="253"/>
      <c r="S283" s="253"/>
      <c r="T283" s="25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5" t="s">
        <v>169</v>
      </c>
      <c r="AU283" s="255" t="s">
        <v>86</v>
      </c>
      <c r="AV283" s="13" t="s">
        <v>86</v>
      </c>
      <c r="AW283" s="13" t="s">
        <v>40</v>
      </c>
      <c r="AX283" s="13" t="s">
        <v>79</v>
      </c>
      <c r="AY283" s="255" t="s">
        <v>157</v>
      </c>
    </row>
    <row r="284" s="14" customFormat="1">
      <c r="A284" s="14"/>
      <c r="B284" s="256"/>
      <c r="C284" s="257"/>
      <c r="D284" s="242" t="s">
        <v>169</v>
      </c>
      <c r="E284" s="258" t="s">
        <v>35</v>
      </c>
      <c r="F284" s="259" t="s">
        <v>763</v>
      </c>
      <c r="G284" s="257"/>
      <c r="H284" s="260">
        <v>192.374</v>
      </c>
      <c r="I284" s="261"/>
      <c r="J284" s="257"/>
      <c r="K284" s="257"/>
      <c r="L284" s="262"/>
      <c r="M284" s="263"/>
      <c r="N284" s="264"/>
      <c r="O284" s="264"/>
      <c r="P284" s="264"/>
      <c r="Q284" s="264"/>
      <c r="R284" s="264"/>
      <c r="S284" s="264"/>
      <c r="T284" s="26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6" t="s">
        <v>169</v>
      </c>
      <c r="AU284" s="266" t="s">
        <v>86</v>
      </c>
      <c r="AV284" s="14" t="s">
        <v>88</v>
      </c>
      <c r="AW284" s="14" t="s">
        <v>40</v>
      </c>
      <c r="AX284" s="14" t="s">
        <v>79</v>
      </c>
      <c r="AY284" s="266" t="s">
        <v>157</v>
      </c>
    </row>
    <row r="285" s="15" customFormat="1">
      <c r="A285" s="15"/>
      <c r="B285" s="267"/>
      <c r="C285" s="268"/>
      <c r="D285" s="242" t="s">
        <v>169</v>
      </c>
      <c r="E285" s="269" t="s">
        <v>35</v>
      </c>
      <c r="F285" s="270" t="s">
        <v>180</v>
      </c>
      <c r="G285" s="268"/>
      <c r="H285" s="271">
        <v>192.374</v>
      </c>
      <c r="I285" s="272"/>
      <c r="J285" s="268"/>
      <c r="K285" s="268"/>
      <c r="L285" s="273"/>
      <c r="M285" s="274"/>
      <c r="N285" s="275"/>
      <c r="O285" s="275"/>
      <c r="P285" s="275"/>
      <c r="Q285" s="275"/>
      <c r="R285" s="275"/>
      <c r="S285" s="275"/>
      <c r="T285" s="27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7" t="s">
        <v>169</v>
      </c>
      <c r="AU285" s="277" t="s">
        <v>86</v>
      </c>
      <c r="AV285" s="15" t="s">
        <v>165</v>
      </c>
      <c r="AW285" s="15" t="s">
        <v>40</v>
      </c>
      <c r="AX285" s="15" t="s">
        <v>86</v>
      </c>
      <c r="AY285" s="277" t="s">
        <v>157</v>
      </c>
    </row>
    <row r="286" s="2" customFormat="1" ht="84" customHeight="1">
      <c r="A286" s="40"/>
      <c r="B286" s="41"/>
      <c r="C286" s="229" t="s">
        <v>382</v>
      </c>
      <c r="D286" s="229" t="s">
        <v>160</v>
      </c>
      <c r="E286" s="230" t="s">
        <v>345</v>
      </c>
      <c r="F286" s="231" t="s">
        <v>346</v>
      </c>
      <c r="G286" s="232" t="s">
        <v>332</v>
      </c>
      <c r="H286" s="233">
        <v>6.5439999999999996</v>
      </c>
      <c r="I286" s="234"/>
      <c r="J286" s="235">
        <f>ROUND(I286*H286,2)</f>
        <v>0</v>
      </c>
      <c r="K286" s="231" t="s">
        <v>164</v>
      </c>
      <c r="L286" s="46"/>
      <c r="M286" s="236" t="s">
        <v>35</v>
      </c>
      <c r="N286" s="237" t="s">
        <v>52</v>
      </c>
      <c r="O286" s="86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40" t="s">
        <v>347</v>
      </c>
      <c r="AT286" s="240" t="s">
        <v>160</v>
      </c>
      <c r="AU286" s="240" t="s">
        <v>86</v>
      </c>
      <c r="AY286" s="18" t="s">
        <v>157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165</v>
      </c>
      <c r="BK286" s="241">
        <f>ROUND(I286*H286,2)</f>
        <v>0</v>
      </c>
      <c r="BL286" s="18" t="s">
        <v>347</v>
      </c>
      <c r="BM286" s="240" t="s">
        <v>352</v>
      </c>
    </row>
    <row r="287" s="2" customFormat="1">
      <c r="A287" s="40"/>
      <c r="B287" s="41"/>
      <c r="C287" s="42"/>
      <c r="D287" s="242" t="s">
        <v>167</v>
      </c>
      <c r="E287" s="42"/>
      <c r="F287" s="243" t="s">
        <v>349</v>
      </c>
      <c r="G287" s="42"/>
      <c r="H287" s="42"/>
      <c r="I287" s="149"/>
      <c r="J287" s="42"/>
      <c r="K287" s="42"/>
      <c r="L287" s="46"/>
      <c r="M287" s="244"/>
      <c r="N287" s="245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8" t="s">
        <v>167</v>
      </c>
      <c r="AU287" s="18" t="s">
        <v>86</v>
      </c>
    </row>
    <row r="288" s="13" customFormat="1">
      <c r="A288" s="13"/>
      <c r="B288" s="246"/>
      <c r="C288" s="247"/>
      <c r="D288" s="242" t="s">
        <v>169</v>
      </c>
      <c r="E288" s="248" t="s">
        <v>35</v>
      </c>
      <c r="F288" s="249" t="s">
        <v>353</v>
      </c>
      <c r="G288" s="247"/>
      <c r="H288" s="248" t="s">
        <v>35</v>
      </c>
      <c r="I288" s="250"/>
      <c r="J288" s="247"/>
      <c r="K288" s="247"/>
      <c r="L288" s="251"/>
      <c r="M288" s="252"/>
      <c r="N288" s="253"/>
      <c r="O288" s="253"/>
      <c r="P288" s="253"/>
      <c r="Q288" s="253"/>
      <c r="R288" s="253"/>
      <c r="S288" s="253"/>
      <c r="T288" s="25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5" t="s">
        <v>169</v>
      </c>
      <c r="AU288" s="255" t="s">
        <v>86</v>
      </c>
      <c r="AV288" s="13" t="s">
        <v>86</v>
      </c>
      <c r="AW288" s="13" t="s">
        <v>40</v>
      </c>
      <c r="AX288" s="13" t="s">
        <v>79</v>
      </c>
      <c r="AY288" s="255" t="s">
        <v>157</v>
      </c>
    </row>
    <row r="289" s="14" customFormat="1">
      <c r="A289" s="14"/>
      <c r="B289" s="256"/>
      <c r="C289" s="257"/>
      <c r="D289" s="242" t="s">
        <v>169</v>
      </c>
      <c r="E289" s="258" t="s">
        <v>35</v>
      </c>
      <c r="F289" s="259" t="s">
        <v>354</v>
      </c>
      <c r="G289" s="257"/>
      <c r="H289" s="260">
        <v>0.54400000000000004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6" t="s">
        <v>169</v>
      </c>
      <c r="AU289" s="266" t="s">
        <v>86</v>
      </c>
      <c r="AV289" s="14" t="s">
        <v>88</v>
      </c>
      <c r="AW289" s="14" t="s">
        <v>40</v>
      </c>
      <c r="AX289" s="14" t="s">
        <v>79</v>
      </c>
      <c r="AY289" s="266" t="s">
        <v>157</v>
      </c>
    </row>
    <row r="290" s="13" customFormat="1">
      <c r="A290" s="13"/>
      <c r="B290" s="246"/>
      <c r="C290" s="247"/>
      <c r="D290" s="242" t="s">
        <v>169</v>
      </c>
      <c r="E290" s="248" t="s">
        <v>35</v>
      </c>
      <c r="F290" s="249" t="s">
        <v>355</v>
      </c>
      <c r="G290" s="247"/>
      <c r="H290" s="248" t="s">
        <v>35</v>
      </c>
      <c r="I290" s="250"/>
      <c r="J290" s="247"/>
      <c r="K290" s="247"/>
      <c r="L290" s="251"/>
      <c r="M290" s="252"/>
      <c r="N290" s="253"/>
      <c r="O290" s="253"/>
      <c r="P290" s="253"/>
      <c r="Q290" s="253"/>
      <c r="R290" s="253"/>
      <c r="S290" s="253"/>
      <c r="T290" s="25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5" t="s">
        <v>169</v>
      </c>
      <c r="AU290" s="255" t="s">
        <v>86</v>
      </c>
      <c r="AV290" s="13" t="s">
        <v>86</v>
      </c>
      <c r="AW290" s="13" t="s">
        <v>40</v>
      </c>
      <c r="AX290" s="13" t="s">
        <v>79</v>
      </c>
      <c r="AY290" s="255" t="s">
        <v>157</v>
      </c>
    </row>
    <row r="291" s="14" customFormat="1">
      <c r="A291" s="14"/>
      <c r="B291" s="256"/>
      <c r="C291" s="257"/>
      <c r="D291" s="242" t="s">
        <v>169</v>
      </c>
      <c r="E291" s="258" t="s">
        <v>35</v>
      </c>
      <c r="F291" s="259" t="s">
        <v>764</v>
      </c>
      <c r="G291" s="257"/>
      <c r="H291" s="260">
        <v>6</v>
      </c>
      <c r="I291" s="261"/>
      <c r="J291" s="257"/>
      <c r="K291" s="257"/>
      <c r="L291" s="262"/>
      <c r="M291" s="263"/>
      <c r="N291" s="264"/>
      <c r="O291" s="264"/>
      <c r="P291" s="264"/>
      <c r="Q291" s="264"/>
      <c r="R291" s="264"/>
      <c r="S291" s="264"/>
      <c r="T291" s="26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6" t="s">
        <v>169</v>
      </c>
      <c r="AU291" s="266" t="s">
        <v>86</v>
      </c>
      <c r="AV291" s="14" t="s">
        <v>88</v>
      </c>
      <c r="AW291" s="14" t="s">
        <v>40</v>
      </c>
      <c r="AX291" s="14" t="s">
        <v>79</v>
      </c>
      <c r="AY291" s="266" t="s">
        <v>157</v>
      </c>
    </row>
    <row r="292" s="15" customFormat="1">
      <c r="A292" s="15"/>
      <c r="B292" s="267"/>
      <c r="C292" s="268"/>
      <c r="D292" s="242" t="s">
        <v>169</v>
      </c>
      <c r="E292" s="269" t="s">
        <v>35</v>
      </c>
      <c r="F292" s="270" t="s">
        <v>180</v>
      </c>
      <c r="G292" s="268"/>
      <c r="H292" s="271">
        <v>6.5440000000000005</v>
      </c>
      <c r="I292" s="272"/>
      <c r="J292" s="268"/>
      <c r="K292" s="268"/>
      <c r="L292" s="273"/>
      <c r="M292" s="274"/>
      <c r="N292" s="275"/>
      <c r="O292" s="275"/>
      <c r="P292" s="275"/>
      <c r="Q292" s="275"/>
      <c r="R292" s="275"/>
      <c r="S292" s="275"/>
      <c r="T292" s="276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7" t="s">
        <v>169</v>
      </c>
      <c r="AU292" s="277" t="s">
        <v>86</v>
      </c>
      <c r="AV292" s="15" t="s">
        <v>165</v>
      </c>
      <c r="AW292" s="15" t="s">
        <v>40</v>
      </c>
      <c r="AX292" s="15" t="s">
        <v>86</v>
      </c>
      <c r="AY292" s="277" t="s">
        <v>157</v>
      </c>
    </row>
    <row r="293" s="2" customFormat="1" ht="36" customHeight="1">
      <c r="A293" s="40"/>
      <c r="B293" s="41"/>
      <c r="C293" s="229" t="s">
        <v>386</v>
      </c>
      <c r="D293" s="229" t="s">
        <v>160</v>
      </c>
      <c r="E293" s="230" t="s">
        <v>520</v>
      </c>
      <c r="F293" s="231" t="s">
        <v>521</v>
      </c>
      <c r="G293" s="232" t="s">
        <v>332</v>
      </c>
      <c r="H293" s="233">
        <v>192.374</v>
      </c>
      <c r="I293" s="234"/>
      <c r="J293" s="235">
        <f>ROUND(I293*H293,2)</f>
        <v>0</v>
      </c>
      <c r="K293" s="231" t="s">
        <v>164</v>
      </c>
      <c r="L293" s="46"/>
      <c r="M293" s="236" t="s">
        <v>35</v>
      </c>
      <c r="N293" s="237" t="s">
        <v>52</v>
      </c>
      <c r="O293" s="86"/>
      <c r="P293" s="238">
        <f>O293*H293</f>
        <v>0</v>
      </c>
      <c r="Q293" s="238">
        <v>0</v>
      </c>
      <c r="R293" s="238">
        <f>Q293*H293</f>
        <v>0</v>
      </c>
      <c r="S293" s="238">
        <v>0</v>
      </c>
      <c r="T293" s="239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40" t="s">
        <v>347</v>
      </c>
      <c r="AT293" s="240" t="s">
        <v>160</v>
      </c>
      <c r="AU293" s="240" t="s">
        <v>86</v>
      </c>
      <c r="AY293" s="18" t="s">
        <v>157</v>
      </c>
      <c r="BE293" s="241">
        <f>IF(N293="základní",J293,0)</f>
        <v>0</v>
      </c>
      <c r="BF293" s="241">
        <f>IF(N293="snížená",J293,0)</f>
        <v>0</v>
      </c>
      <c r="BG293" s="241">
        <f>IF(N293="zákl. přenesená",J293,0)</f>
        <v>0</v>
      </c>
      <c r="BH293" s="241">
        <f>IF(N293="sníž. přenesená",J293,0)</f>
        <v>0</v>
      </c>
      <c r="BI293" s="241">
        <f>IF(N293="nulová",J293,0)</f>
        <v>0</v>
      </c>
      <c r="BJ293" s="18" t="s">
        <v>165</v>
      </c>
      <c r="BK293" s="241">
        <f>ROUND(I293*H293,2)</f>
        <v>0</v>
      </c>
      <c r="BL293" s="18" t="s">
        <v>347</v>
      </c>
      <c r="BM293" s="240" t="s">
        <v>765</v>
      </c>
    </row>
    <row r="294" s="2" customFormat="1">
      <c r="A294" s="40"/>
      <c r="B294" s="41"/>
      <c r="C294" s="42"/>
      <c r="D294" s="242" t="s">
        <v>167</v>
      </c>
      <c r="E294" s="42"/>
      <c r="F294" s="243" t="s">
        <v>523</v>
      </c>
      <c r="G294" s="42"/>
      <c r="H294" s="42"/>
      <c r="I294" s="149"/>
      <c r="J294" s="42"/>
      <c r="K294" s="42"/>
      <c r="L294" s="46"/>
      <c r="M294" s="244"/>
      <c r="N294" s="245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8" t="s">
        <v>167</v>
      </c>
      <c r="AU294" s="18" t="s">
        <v>86</v>
      </c>
    </row>
    <row r="295" s="13" customFormat="1">
      <c r="A295" s="13"/>
      <c r="B295" s="246"/>
      <c r="C295" s="247"/>
      <c r="D295" s="242" t="s">
        <v>169</v>
      </c>
      <c r="E295" s="248" t="s">
        <v>35</v>
      </c>
      <c r="F295" s="249" t="s">
        <v>766</v>
      </c>
      <c r="G295" s="247"/>
      <c r="H295" s="248" t="s">
        <v>35</v>
      </c>
      <c r="I295" s="250"/>
      <c r="J295" s="247"/>
      <c r="K295" s="247"/>
      <c r="L295" s="251"/>
      <c r="M295" s="252"/>
      <c r="N295" s="253"/>
      <c r="O295" s="253"/>
      <c r="P295" s="253"/>
      <c r="Q295" s="253"/>
      <c r="R295" s="253"/>
      <c r="S295" s="253"/>
      <c r="T295" s="25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5" t="s">
        <v>169</v>
      </c>
      <c r="AU295" s="255" t="s">
        <v>86</v>
      </c>
      <c r="AV295" s="13" t="s">
        <v>86</v>
      </c>
      <c r="AW295" s="13" t="s">
        <v>40</v>
      </c>
      <c r="AX295" s="13" t="s">
        <v>79</v>
      </c>
      <c r="AY295" s="255" t="s">
        <v>157</v>
      </c>
    </row>
    <row r="296" s="14" customFormat="1">
      <c r="A296" s="14"/>
      <c r="B296" s="256"/>
      <c r="C296" s="257"/>
      <c r="D296" s="242" t="s">
        <v>169</v>
      </c>
      <c r="E296" s="258" t="s">
        <v>35</v>
      </c>
      <c r="F296" s="259" t="s">
        <v>763</v>
      </c>
      <c r="G296" s="257"/>
      <c r="H296" s="260">
        <v>192.374</v>
      </c>
      <c r="I296" s="261"/>
      <c r="J296" s="257"/>
      <c r="K296" s="257"/>
      <c r="L296" s="262"/>
      <c r="M296" s="263"/>
      <c r="N296" s="264"/>
      <c r="O296" s="264"/>
      <c r="P296" s="264"/>
      <c r="Q296" s="264"/>
      <c r="R296" s="264"/>
      <c r="S296" s="264"/>
      <c r="T296" s="26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6" t="s">
        <v>169</v>
      </c>
      <c r="AU296" s="266" t="s">
        <v>86</v>
      </c>
      <c r="AV296" s="14" t="s">
        <v>88</v>
      </c>
      <c r="AW296" s="14" t="s">
        <v>40</v>
      </c>
      <c r="AX296" s="14" t="s">
        <v>79</v>
      </c>
      <c r="AY296" s="266" t="s">
        <v>157</v>
      </c>
    </row>
    <row r="297" s="15" customFormat="1">
      <c r="A297" s="15"/>
      <c r="B297" s="267"/>
      <c r="C297" s="268"/>
      <c r="D297" s="242" t="s">
        <v>169</v>
      </c>
      <c r="E297" s="269" t="s">
        <v>35</v>
      </c>
      <c r="F297" s="270" t="s">
        <v>180</v>
      </c>
      <c r="G297" s="268"/>
      <c r="H297" s="271">
        <v>192.374</v>
      </c>
      <c r="I297" s="272"/>
      <c r="J297" s="268"/>
      <c r="K297" s="268"/>
      <c r="L297" s="273"/>
      <c r="M297" s="274"/>
      <c r="N297" s="275"/>
      <c r="O297" s="275"/>
      <c r="P297" s="275"/>
      <c r="Q297" s="275"/>
      <c r="R297" s="275"/>
      <c r="S297" s="275"/>
      <c r="T297" s="276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7" t="s">
        <v>169</v>
      </c>
      <c r="AU297" s="277" t="s">
        <v>86</v>
      </c>
      <c r="AV297" s="15" t="s">
        <v>165</v>
      </c>
      <c r="AW297" s="15" t="s">
        <v>40</v>
      </c>
      <c r="AX297" s="15" t="s">
        <v>86</v>
      </c>
      <c r="AY297" s="277" t="s">
        <v>157</v>
      </c>
    </row>
    <row r="298" s="2" customFormat="1" ht="36" customHeight="1">
      <c r="A298" s="40"/>
      <c r="B298" s="41"/>
      <c r="C298" s="229" t="s">
        <v>390</v>
      </c>
      <c r="D298" s="229" t="s">
        <v>160</v>
      </c>
      <c r="E298" s="230" t="s">
        <v>603</v>
      </c>
      <c r="F298" s="231" t="s">
        <v>604</v>
      </c>
      <c r="G298" s="232" t="s">
        <v>332</v>
      </c>
      <c r="H298" s="233">
        <v>1.5</v>
      </c>
      <c r="I298" s="234"/>
      <c r="J298" s="235">
        <f>ROUND(I298*H298,2)</f>
        <v>0</v>
      </c>
      <c r="K298" s="231" t="s">
        <v>164</v>
      </c>
      <c r="L298" s="46"/>
      <c r="M298" s="236" t="s">
        <v>35</v>
      </c>
      <c r="N298" s="237" t="s">
        <v>52</v>
      </c>
      <c r="O298" s="86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40" t="s">
        <v>347</v>
      </c>
      <c r="AT298" s="240" t="s">
        <v>160</v>
      </c>
      <c r="AU298" s="240" t="s">
        <v>86</v>
      </c>
      <c r="AY298" s="18" t="s">
        <v>157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165</v>
      </c>
      <c r="BK298" s="241">
        <f>ROUND(I298*H298,2)</f>
        <v>0</v>
      </c>
      <c r="BL298" s="18" t="s">
        <v>347</v>
      </c>
      <c r="BM298" s="240" t="s">
        <v>767</v>
      </c>
    </row>
    <row r="299" s="2" customFormat="1">
      <c r="A299" s="40"/>
      <c r="B299" s="41"/>
      <c r="C299" s="42"/>
      <c r="D299" s="242" t="s">
        <v>167</v>
      </c>
      <c r="E299" s="42"/>
      <c r="F299" s="243" t="s">
        <v>361</v>
      </c>
      <c r="G299" s="42"/>
      <c r="H299" s="42"/>
      <c r="I299" s="149"/>
      <c r="J299" s="42"/>
      <c r="K299" s="42"/>
      <c r="L299" s="46"/>
      <c r="M299" s="244"/>
      <c r="N299" s="245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8" t="s">
        <v>167</v>
      </c>
      <c r="AU299" s="18" t="s">
        <v>86</v>
      </c>
    </row>
    <row r="300" s="2" customFormat="1" ht="48" customHeight="1">
      <c r="A300" s="40"/>
      <c r="B300" s="41"/>
      <c r="C300" s="229" t="s">
        <v>394</v>
      </c>
      <c r="D300" s="229" t="s">
        <v>160</v>
      </c>
      <c r="E300" s="230" t="s">
        <v>358</v>
      </c>
      <c r="F300" s="231" t="s">
        <v>359</v>
      </c>
      <c r="G300" s="232" t="s">
        <v>332</v>
      </c>
      <c r="H300" s="233">
        <v>6.5439999999999996</v>
      </c>
      <c r="I300" s="234"/>
      <c r="J300" s="235">
        <f>ROUND(I300*H300,2)</f>
        <v>0</v>
      </c>
      <c r="K300" s="231" t="s">
        <v>164</v>
      </c>
      <c r="L300" s="46"/>
      <c r="M300" s="236" t="s">
        <v>35</v>
      </c>
      <c r="N300" s="237" t="s">
        <v>52</v>
      </c>
      <c r="O300" s="86"/>
      <c r="P300" s="238">
        <f>O300*H300</f>
        <v>0</v>
      </c>
      <c r="Q300" s="238">
        <v>0</v>
      </c>
      <c r="R300" s="238">
        <f>Q300*H300</f>
        <v>0</v>
      </c>
      <c r="S300" s="238">
        <v>0</v>
      </c>
      <c r="T300" s="239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40" t="s">
        <v>347</v>
      </c>
      <c r="AT300" s="240" t="s">
        <v>160</v>
      </c>
      <c r="AU300" s="240" t="s">
        <v>86</v>
      </c>
      <c r="AY300" s="18" t="s">
        <v>157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165</v>
      </c>
      <c r="BK300" s="241">
        <f>ROUND(I300*H300,2)</f>
        <v>0</v>
      </c>
      <c r="BL300" s="18" t="s">
        <v>347</v>
      </c>
      <c r="BM300" s="240" t="s">
        <v>360</v>
      </c>
    </row>
    <row r="301" s="2" customFormat="1">
      <c r="A301" s="40"/>
      <c r="B301" s="41"/>
      <c r="C301" s="42"/>
      <c r="D301" s="242" t="s">
        <v>167</v>
      </c>
      <c r="E301" s="42"/>
      <c r="F301" s="243" t="s">
        <v>361</v>
      </c>
      <c r="G301" s="42"/>
      <c r="H301" s="42"/>
      <c r="I301" s="149"/>
      <c r="J301" s="42"/>
      <c r="K301" s="42"/>
      <c r="L301" s="46"/>
      <c r="M301" s="244"/>
      <c r="N301" s="245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8" t="s">
        <v>167</v>
      </c>
      <c r="AU301" s="18" t="s">
        <v>86</v>
      </c>
    </row>
    <row r="302" s="13" customFormat="1">
      <c r="A302" s="13"/>
      <c r="B302" s="246"/>
      <c r="C302" s="247"/>
      <c r="D302" s="242" t="s">
        <v>169</v>
      </c>
      <c r="E302" s="248" t="s">
        <v>35</v>
      </c>
      <c r="F302" s="249" t="s">
        <v>353</v>
      </c>
      <c r="G302" s="247"/>
      <c r="H302" s="248" t="s">
        <v>35</v>
      </c>
      <c r="I302" s="250"/>
      <c r="J302" s="247"/>
      <c r="K302" s="247"/>
      <c r="L302" s="251"/>
      <c r="M302" s="252"/>
      <c r="N302" s="253"/>
      <c r="O302" s="253"/>
      <c r="P302" s="253"/>
      <c r="Q302" s="253"/>
      <c r="R302" s="253"/>
      <c r="S302" s="253"/>
      <c r="T302" s="25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5" t="s">
        <v>169</v>
      </c>
      <c r="AU302" s="255" t="s">
        <v>86</v>
      </c>
      <c r="AV302" s="13" t="s">
        <v>86</v>
      </c>
      <c r="AW302" s="13" t="s">
        <v>40</v>
      </c>
      <c r="AX302" s="13" t="s">
        <v>79</v>
      </c>
      <c r="AY302" s="255" t="s">
        <v>157</v>
      </c>
    </row>
    <row r="303" s="14" customFormat="1">
      <c r="A303" s="14"/>
      <c r="B303" s="256"/>
      <c r="C303" s="257"/>
      <c r="D303" s="242" t="s">
        <v>169</v>
      </c>
      <c r="E303" s="258" t="s">
        <v>35</v>
      </c>
      <c r="F303" s="259" t="s">
        <v>354</v>
      </c>
      <c r="G303" s="257"/>
      <c r="H303" s="260">
        <v>0.54400000000000004</v>
      </c>
      <c r="I303" s="261"/>
      <c r="J303" s="257"/>
      <c r="K303" s="257"/>
      <c r="L303" s="262"/>
      <c r="M303" s="263"/>
      <c r="N303" s="264"/>
      <c r="O303" s="264"/>
      <c r="P303" s="264"/>
      <c r="Q303" s="264"/>
      <c r="R303" s="264"/>
      <c r="S303" s="264"/>
      <c r="T303" s="26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6" t="s">
        <v>169</v>
      </c>
      <c r="AU303" s="266" t="s">
        <v>86</v>
      </c>
      <c r="AV303" s="14" t="s">
        <v>88</v>
      </c>
      <c r="AW303" s="14" t="s">
        <v>40</v>
      </c>
      <c r="AX303" s="14" t="s">
        <v>79</v>
      </c>
      <c r="AY303" s="266" t="s">
        <v>157</v>
      </c>
    </row>
    <row r="304" s="13" customFormat="1">
      <c r="A304" s="13"/>
      <c r="B304" s="246"/>
      <c r="C304" s="247"/>
      <c r="D304" s="242" t="s">
        <v>169</v>
      </c>
      <c r="E304" s="248" t="s">
        <v>35</v>
      </c>
      <c r="F304" s="249" t="s">
        <v>355</v>
      </c>
      <c r="G304" s="247"/>
      <c r="H304" s="248" t="s">
        <v>35</v>
      </c>
      <c r="I304" s="250"/>
      <c r="J304" s="247"/>
      <c r="K304" s="247"/>
      <c r="L304" s="251"/>
      <c r="M304" s="252"/>
      <c r="N304" s="253"/>
      <c r="O304" s="253"/>
      <c r="P304" s="253"/>
      <c r="Q304" s="253"/>
      <c r="R304" s="253"/>
      <c r="S304" s="253"/>
      <c r="T304" s="25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5" t="s">
        <v>169</v>
      </c>
      <c r="AU304" s="255" t="s">
        <v>86</v>
      </c>
      <c r="AV304" s="13" t="s">
        <v>86</v>
      </c>
      <c r="AW304" s="13" t="s">
        <v>40</v>
      </c>
      <c r="AX304" s="13" t="s">
        <v>79</v>
      </c>
      <c r="AY304" s="255" t="s">
        <v>157</v>
      </c>
    </row>
    <row r="305" s="14" customFormat="1">
      <c r="A305" s="14"/>
      <c r="B305" s="256"/>
      <c r="C305" s="257"/>
      <c r="D305" s="242" t="s">
        <v>169</v>
      </c>
      <c r="E305" s="258" t="s">
        <v>35</v>
      </c>
      <c r="F305" s="259" t="s">
        <v>764</v>
      </c>
      <c r="G305" s="257"/>
      <c r="H305" s="260">
        <v>6</v>
      </c>
      <c r="I305" s="261"/>
      <c r="J305" s="257"/>
      <c r="K305" s="257"/>
      <c r="L305" s="262"/>
      <c r="M305" s="263"/>
      <c r="N305" s="264"/>
      <c r="O305" s="264"/>
      <c r="P305" s="264"/>
      <c r="Q305" s="264"/>
      <c r="R305" s="264"/>
      <c r="S305" s="264"/>
      <c r="T305" s="26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6" t="s">
        <v>169</v>
      </c>
      <c r="AU305" s="266" t="s">
        <v>86</v>
      </c>
      <c r="AV305" s="14" t="s">
        <v>88</v>
      </c>
      <c r="AW305" s="14" t="s">
        <v>40</v>
      </c>
      <c r="AX305" s="14" t="s">
        <v>79</v>
      </c>
      <c r="AY305" s="266" t="s">
        <v>157</v>
      </c>
    </row>
    <row r="306" s="15" customFormat="1">
      <c r="A306" s="15"/>
      <c r="B306" s="267"/>
      <c r="C306" s="268"/>
      <c r="D306" s="242" t="s">
        <v>169</v>
      </c>
      <c r="E306" s="269" t="s">
        <v>35</v>
      </c>
      <c r="F306" s="270" t="s">
        <v>180</v>
      </c>
      <c r="G306" s="268"/>
      <c r="H306" s="271">
        <v>6.5440000000000005</v>
      </c>
      <c r="I306" s="272"/>
      <c r="J306" s="268"/>
      <c r="K306" s="268"/>
      <c r="L306" s="273"/>
      <c r="M306" s="274"/>
      <c r="N306" s="275"/>
      <c r="O306" s="275"/>
      <c r="P306" s="275"/>
      <c r="Q306" s="275"/>
      <c r="R306" s="275"/>
      <c r="S306" s="275"/>
      <c r="T306" s="276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7" t="s">
        <v>169</v>
      </c>
      <c r="AU306" s="277" t="s">
        <v>86</v>
      </c>
      <c r="AV306" s="15" t="s">
        <v>165</v>
      </c>
      <c r="AW306" s="15" t="s">
        <v>40</v>
      </c>
      <c r="AX306" s="15" t="s">
        <v>86</v>
      </c>
      <c r="AY306" s="277" t="s">
        <v>157</v>
      </c>
    </row>
    <row r="307" s="2" customFormat="1" ht="24" customHeight="1">
      <c r="A307" s="40"/>
      <c r="B307" s="41"/>
      <c r="C307" s="278" t="s">
        <v>398</v>
      </c>
      <c r="D307" s="278" t="s">
        <v>367</v>
      </c>
      <c r="E307" s="279" t="s">
        <v>374</v>
      </c>
      <c r="F307" s="280" t="s">
        <v>375</v>
      </c>
      <c r="G307" s="281" t="s">
        <v>332</v>
      </c>
      <c r="H307" s="282">
        <v>567</v>
      </c>
      <c r="I307" s="283"/>
      <c r="J307" s="284">
        <f>ROUND(I307*H307,2)</f>
        <v>0</v>
      </c>
      <c r="K307" s="280" t="s">
        <v>164</v>
      </c>
      <c r="L307" s="285"/>
      <c r="M307" s="286" t="s">
        <v>35</v>
      </c>
      <c r="N307" s="287" t="s">
        <v>52</v>
      </c>
      <c r="O307" s="86"/>
      <c r="P307" s="238">
        <f>O307*H307</f>
        <v>0</v>
      </c>
      <c r="Q307" s="238">
        <v>1</v>
      </c>
      <c r="R307" s="238">
        <f>Q307*H307</f>
        <v>567</v>
      </c>
      <c r="S307" s="238">
        <v>0</v>
      </c>
      <c r="T307" s="239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40" t="s">
        <v>235</v>
      </c>
      <c r="AT307" s="240" t="s">
        <v>367</v>
      </c>
      <c r="AU307" s="240" t="s">
        <v>86</v>
      </c>
      <c r="AY307" s="18" t="s">
        <v>157</v>
      </c>
      <c r="BE307" s="241">
        <f>IF(N307="základní",J307,0)</f>
        <v>0</v>
      </c>
      <c r="BF307" s="241">
        <f>IF(N307="snížená",J307,0)</f>
        <v>0</v>
      </c>
      <c r="BG307" s="241">
        <f>IF(N307="zákl. přenesená",J307,0)</f>
        <v>0</v>
      </c>
      <c r="BH307" s="241">
        <f>IF(N307="sníž. přenesená",J307,0)</f>
        <v>0</v>
      </c>
      <c r="BI307" s="241">
        <f>IF(N307="nulová",J307,0)</f>
        <v>0</v>
      </c>
      <c r="BJ307" s="18" t="s">
        <v>165</v>
      </c>
      <c r="BK307" s="241">
        <f>ROUND(I307*H307,2)</f>
        <v>0</v>
      </c>
      <c r="BL307" s="18" t="s">
        <v>165</v>
      </c>
      <c r="BM307" s="240" t="s">
        <v>768</v>
      </c>
    </row>
    <row r="308" s="13" customFormat="1">
      <c r="A308" s="13"/>
      <c r="B308" s="246"/>
      <c r="C308" s="247"/>
      <c r="D308" s="242" t="s">
        <v>169</v>
      </c>
      <c r="E308" s="248" t="s">
        <v>35</v>
      </c>
      <c r="F308" s="249" t="s">
        <v>185</v>
      </c>
      <c r="G308" s="247"/>
      <c r="H308" s="248" t="s">
        <v>35</v>
      </c>
      <c r="I308" s="250"/>
      <c r="J308" s="247"/>
      <c r="K308" s="247"/>
      <c r="L308" s="251"/>
      <c r="M308" s="252"/>
      <c r="N308" s="253"/>
      <c r="O308" s="253"/>
      <c r="P308" s="253"/>
      <c r="Q308" s="253"/>
      <c r="R308" s="253"/>
      <c r="S308" s="253"/>
      <c r="T308" s="25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5" t="s">
        <v>169</v>
      </c>
      <c r="AU308" s="255" t="s">
        <v>86</v>
      </c>
      <c r="AV308" s="13" t="s">
        <v>86</v>
      </c>
      <c r="AW308" s="13" t="s">
        <v>40</v>
      </c>
      <c r="AX308" s="13" t="s">
        <v>79</v>
      </c>
      <c r="AY308" s="255" t="s">
        <v>157</v>
      </c>
    </row>
    <row r="309" s="14" customFormat="1">
      <c r="A309" s="14"/>
      <c r="B309" s="256"/>
      <c r="C309" s="257"/>
      <c r="D309" s="242" t="s">
        <v>169</v>
      </c>
      <c r="E309" s="258" t="s">
        <v>35</v>
      </c>
      <c r="F309" s="259" t="s">
        <v>769</v>
      </c>
      <c r="G309" s="257"/>
      <c r="H309" s="260">
        <v>450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6" t="s">
        <v>169</v>
      </c>
      <c r="AU309" s="266" t="s">
        <v>86</v>
      </c>
      <c r="AV309" s="14" t="s">
        <v>88</v>
      </c>
      <c r="AW309" s="14" t="s">
        <v>40</v>
      </c>
      <c r="AX309" s="14" t="s">
        <v>79</v>
      </c>
      <c r="AY309" s="266" t="s">
        <v>157</v>
      </c>
    </row>
    <row r="310" s="13" customFormat="1">
      <c r="A310" s="13"/>
      <c r="B310" s="246"/>
      <c r="C310" s="247"/>
      <c r="D310" s="242" t="s">
        <v>169</v>
      </c>
      <c r="E310" s="248" t="s">
        <v>35</v>
      </c>
      <c r="F310" s="249" t="s">
        <v>642</v>
      </c>
      <c r="G310" s="247"/>
      <c r="H310" s="248" t="s">
        <v>35</v>
      </c>
      <c r="I310" s="250"/>
      <c r="J310" s="247"/>
      <c r="K310" s="247"/>
      <c r="L310" s="251"/>
      <c r="M310" s="252"/>
      <c r="N310" s="253"/>
      <c r="O310" s="253"/>
      <c r="P310" s="253"/>
      <c r="Q310" s="253"/>
      <c r="R310" s="253"/>
      <c r="S310" s="253"/>
      <c r="T310" s="25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5" t="s">
        <v>169</v>
      </c>
      <c r="AU310" s="255" t="s">
        <v>86</v>
      </c>
      <c r="AV310" s="13" t="s">
        <v>86</v>
      </c>
      <c r="AW310" s="13" t="s">
        <v>40</v>
      </c>
      <c r="AX310" s="13" t="s">
        <v>79</v>
      </c>
      <c r="AY310" s="255" t="s">
        <v>157</v>
      </c>
    </row>
    <row r="311" s="14" customFormat="1">
      <c r="A311" s="14"/>
      <c r="B311" s="256"/>
      <c r="C311" s="257"/>
      <c r="D311" s="242" t="s">
        <v>169</v>
      </c>
      <c r="E311" s="258" t="s">
        <v>35</v>
      </c>
      <c r="F311" s="259" t="s">
        <v>770</v>
      </c>
      <c r="G311" s="257"/>
      <c r="H311" s="260">
        <v>54</v>
      </c>
      <c r="I311" s="261"/>
      <c r="J311" s="257"/>
      <c r="K311" s="257"/>
      <c r="L311" s="262"/>
      <c r="M311" s="263"/>
      <c r="N311" s="264"/>
      <c r="O311" s="264"/>
      <c r="P311" s="264"/>
      <c r="Q311" s="264"/>
      <c r="R311" s="264"/>
      <c r="S311" s="264"/>
      <c r="T311" s="265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6" t="s">
        <v>169</v>
      </c>
      <c r="AU311" s="266" t="s">
        <v>86</v>
      </c>
      <c r="AV311" s="14" t="s">
        <v>88</v>
      </c>
      <c r="AW311" s="14" t="s">
        <v>40</v>
      </c>
      <c r="AX311" s="14" t="s">
        <v>79</v>
      </c>
      <c r="AY311" s="266" t="s">
        <v>157</v>
      </c>
    </row>
    <row r="312" s="13" customFormat="1">
      <c r="A312" s="13"/>
      <c r="B312" s="246"/>
      <c r="C312" s="247"/>
      <c r="D312" s="242" t="s">
        <v>169</v>
      </c>
      <c r="E312" s="248" t="s">
        <v>35</v>
      </c>
      <c r="F312" s="249" t="s">
        <v>644</v>
      </c>
      <c r="G312" s="247"/>
      <c r="H312" s="248" t="s">
        <v>35</v>
      </c>
      <c r="I312" s="250"/>
      <c r="J312" s="247"/>
      <c r="K312" s="247"/>
      <c r="L312" s="251"/>
      <c r="M312" s="252"/>
      <c r="N312" s="253"/>
      <c r="O312" s="253"/>
      <c r="P312" s="253"/>
      <c r="Q312" s="253"/>
      <c r="R312" s="253"/>
      <c r="S312" s="253"/>
      <c r="T312" s="25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5" t="s">
        <v>169</v>
      </c>
      <c r="AU312" s="255" t="s">
        <v>86</v>
      </c>
      <c r="AV312" s="13" t="s">
        <v>86</v>
      </c>
      <c r="AW312" s="13" t="s">
        <v>40</v>
      </c>
      <c r="AX312" s="13" t="s">
        <v>79</v>
      </c>
      <c r="AY312" s="255" t="s">
        <v>157</v>
      </c>
    </row>
    <row r="313" s="14" customFormat="1">
      <c r="A313" s="14"/>
      <c r="B313" s="256"/>
      <c r="C313" s="257"/>
      <c r="D313" s="242" t="s">
        <v>169</v>
      </c>
      <c r="E313" s="258" t="s">
        <v>35</v>
      </c>
      <c r="F313" s="259" t="s">
        <v>771</v>
      </c>
      <c r="G313" s="257"/>
      <c r="H313" s="260">
        <v>63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6" t="s">
        <v>169</v>
      </c>
      <c r="AU313" s="266" t="s">
        <v>86</v>
      </c>
      <c r="AV313" s="14" t="s">
        <v>88</v>
      </c>
      <c r="AW313" s="14" t="s">
        <v>40</v>
      </c>
      <c r="AX313" s="14" t="s">
        <v>79</v>
      </c>
      <c r="AY313" s="266" t="s">
        <v>157</v>
      </c>
    </row>
    <row r="314" s="15" customFormat="1">
      <c r="A314" s="15"/>
      <c r="B314" s="267"/>
      <c r="C314" s="268"/>
      <c r="D314" s="242" t="s">
        <v>169</v>
      </c>
      <c r="E314" s="269" t="s">
        <v>35</v>
      </c>
      <c r="F314" s="270" t="s">
        <v>180</v>
      </c>
      <c r="G314" s="268"/>
      <c r="H314" s="271">
        <v>567</v>
      </c>
      <c r="I314" s="272"/>
      <c r="J314" s="268"/>
      <c r="K314" s="268"/>
      <c r="L314" s="273"/>
      <c r="M314" s="274"/>
      <c r="N314" s="275"/>
      <c r="O314" s="275"/>
      <c r="P314" s="275"/>
      <c r="Q314" s="275"/>
      <c r="R314" s="275"/>
      <c r="S314" s="275"/>
      <c r="T314" s="276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7" t="s">
        <v>169</v>
      </c>
      <c r="AU314" s="277" t="s">
        <v>86</v>
      </c>
      <c r="AV314" s="15" t="s">
        <v>165</v>
      </c>
      <c r="AW314" s="15" t="s">
        <v>40</v>
      </c>
      <c r="AX314" s="15" t="s">
        <v>86</v>
      </c>
      <c r="AY314" s="277" t="s">
        <v>157</v>
      </c>
    </row>
    <row r="315" s="2" customFormat="1" ht="24" customHeight="1">
      <c r="A315" s="40"/>
      <c r="B315" s="41"/>
      <c r="C315" s="278" t="s">
        <v>402</v>
      </c>
      <c r="D315" s="278" t="s">
        <v>367</v>
      </c>
      <c r="E315" s="279" t="s">
        <v>399</v>
      </c>
      <c r="F315" s="280" t="s">
        <v>400</v>
      </c>
      <c r="G315" s="281" t="s">
        <v>189</v>
      </c>
      <c r="H315" s="282">
        <v>96</v>
      </c>
      <c r="I315" s="283"/>
      <c r="J315" s="284">
        <f>ROUND(I315*H315,2)</f>
        <v>0</v>
      </c>
      <c r="K315" s="280" t="s">
        <v>164</v>
      </c>
      <c r="L315" s="285"/>
      <c r="M315" s="286" t="s">
        <v>35</v>
      </c>
      <c r="N315" s="287" t="s">
        <v>52</v>
      </c>
      <c r="O315" s="86"/>
      <c r="P315" s="238">
        <f>O315*H315</f>
        <v>0</v>
      </c>
      <c r="Q315" s="238">
        <v>0.00123</v>
      </c>
      <c r="R315" s="238">
        <f>Q315*H315</f>
        <v>0.11807999999999999</v>
      </c>
      <c r="S315" s="238">
        <v>0</v>
      </c>
      <c r="T315" s="239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40" t="s">
        <v>235</v>
      </c>
      <c r="AT315" s="240" t="s">
        <v>367</v>
      </c>
      <c r="AU315" s="240" t="s">
        <v>86</v>
      </c>
      <c r="AY315" s="18" t="s">
        <v>157</v>
      </c>
      <c r="BE315" s="241">
        <f>IF(N315="základní",J315,0)</f>
        <v>0</v>
      </c>
      <c r="BF315" s="241">
        <f>IF(N315="snížená",J315,0)</f>
        <v>0</v>
      </c>
      <c r="BG315" s="241">
        <f>IF(N315="zákl. přenesená",J315,0)</f>
        <v>0</v>
      </c>
      <c r="BH315" s="241">
        <f>IF(N315="sníž. přenesená",J315,0)</f>
        <v>0</v>
      </c>
      <c r="BI315" s="241">
        <f>IF(N315="nulová",J315,0)</f>
        <v>0</v>
      </c>
      <c r="BJ315" s="18" t="s">
        <v>165</v>
      </c>
      <c r="BK315" s="241">
        <f>ROUND(I315*H315,2)</f>
        <v>0</v>
      </c>
      <c r="BL315" s="18" t="s">
        <v>165</v>
      </c>
      <c r="BM315" s="240" t="s">
        <v>772</v>
      </c>
    </row>
    <row r="316" s="13" customFormat="1">
      <c r="A316" s="13"/>
      <c r="B316" s="246"/>
      <c r="C316" s="247"/>
      <c r="D316" s="242" t="s">
        <v>169</v>
      </c>
      <c r="E316" s="248" t="s">
        <v>35</v>
      </c>
      <c r="F316" s="249" t="s">
        <v>713</v>
      </c>
      <c r="G316" s="247"/>
      <c r="H316" s="248" t="s">
        <v>35</v>
      </c>
      <c r="I316" s="250"/>
      <c r="J316" s="247"/>
      <c r="K316" s="247"/>
      <c r="L316" s="251"/>
      <c r="M316" s="252"/>
      <c r="N316" s="253"/>
      <c r="O316" s="253"/>
      <c r="P316" s="253"/>
      <c r="Q316" s="253"/>
      <c r="R316" s="253"/>
      <c r="S316" s="253"/>
      <c r="T316" s="25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5" t="s">
        <v>169</v>
      </c>
      <c r="AU316" s="255" t="s">
        <v>86</v>
      </c>
      <c r="AV316" s="13" t="s">
        <v>86</v>
      </c>
      <c r="AW316" s="13" t="s">
        <v>40</v>
      </c>
      <c r="AX316" s="13" t="s">
        <v>79</v>
      </c>
      <c r="AY316" s="255" t="s">
        <v>157</v>
      </c>
    </row>
    <row r="317" s="14" customFormat="1">
      <c r="A317" s="14"/>
      <c r="B317" s="256"/>
      <c r="C317" s="257"/>
      <c r="D317" s="242" t="s">
        <v>169</v>
      </c>
      <c r="E317" s="258" t="s">
        <v>35</v>
      </c>
      <c r="F317" s="259" t="s">
        <v>773</v>
      </c>
      <c r="G317" s="257"/>
      <c r="H317" s="260">
        <v>96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6" t="s">
        <v>169</v>
      </c>
      <c r="AU317" s="266" t="s">
        <v>86</v>
      </c>
      <c r="AV317" s="14" t="s">
        <v>88</v>
      </c>
      <c r="AW317" s="14" t="s">
        <v>40</v>
      </c>
      <c r="AX317" s="14" t="s">
        <v>79</v>
      </c>
      <c r="AY317" s="266" t="s">
        <v>157</v>
      </c>
    </row>
    <row r="318" s="15" customFormat="1">
      <c r="A318" s="15"/>
      <c r="B318" s="267"/>
      <c r="C318" s="268"/>
      <c r="D318" s="242" t="s">
        <v>169</v>
      </c>
      <c r="E318" s="269" t="s">
        <v>35</v>
      </c>
      <c r="F318" s="270" t="s">
        <v>180</v>
      </c>
      <c r="G318" s="268"/>
      <c r="H318" s="271">
        <v>96</v>
      </c>
      <c r="I318" s="272"/>
      <c r="J318" s="268"/>
      <c r="K318" s="268"/>
      <c r="L318" s="273"/>
      <c r="M318" s="274"/>
      <c r="N318" s="275"/>
      <c r="O318" s="275"/>
      <c r="P318" s="275"/>
      <c r="Q318" s="275"/>
      <c r="R318" s="275"/>
      <c r="S318" s="275"/>
      <c r="T318" s="27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7" t="s">
        <v>169</v>
      </c>
      <c r="AU318" s="277" t="s">
        <v>86</v>
      </c>
      <c r="AV318" s="15" t="s">
        <v>165</v>
      </c>
      <c r="AW318" s="15" t="s">
        <v>40</v>
      </c>
      <c r="AX318" s="15" t="s">
        <v>86</v>
      </c>
      <c r="AY318" s="277" t="s">
        <v>157</v>
      </c>
    </row>
    <row r="319" s="2" customFormat="1" ht="24" customHeight="1">
      <c r="A319" s="40"/>
      <c r="B319" s="41"/>
      <c r="C319" s="278" t="s">
        <v>406</v>
      </c>
      <c r="D319" s="278" t="s">
        <v>367</v>
      </c>
      <c r="E319" s="279" t="s">
        <v>383</v>
      </c>
      <c r="F319" s="280" t="s">
        <v>384</v>
      </c>
      <c r="G319" s="281" t="s">
        <v>189</v>
      </c>
      <c r="H319" s="282">
        <v>15492</v>
      </c>
      <c r="I319" s="283"/>
      <c r="J319" s="284">
        <f>ROUND(I319*H319,2)</f>
        <v>0</v>
      </c>
      <c r="K319" s="280" t="s">
        <v>164</v>
      </c>
      <c r="L319" s="285"/>
      <c r="M319" s="286" t="s">
        <v>35</v>
      </c>
      <c r="N319" s="287" t="s">
        <v>52</v>
      </c>
      <c r="O319" s="86"/>
      <c r="P319" s="238">
        <f>O319*H319</f>
        <v>0</v>
      </c>
      <c r="Q319" s="238">
        <v>0.00040999999999999999</v>
      </c>
      <c r="R319" s="238">
        <f>Q319*H319</f>
        <v>6.3517200000000003</v>
      </c>
      <c r="S319" s="238">
        <v>0</v>
      </c>
      <c r="T319" s="239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40" t="s">
        <v>235</v>
      </c>
      <c r="AT319" s="240" t="s">
        <v>367</v>
      </c>
      <c r="AU319" s="240" t="s">
        <v>86</v>
      </c>
      <c r="AY319" s="18" t="s">
        <v>157</v>
      </c>
      <c r="BE319" s="241">
        <f>IF(N319="základní",J319,0)</f>
        <v>0</v>
      </c>
      <c r="BF319" s="241">
        <f>IF(N319="snížená",J319,0)</f>
        <v>0</v>
      </c>
      <c r="BG319" s="241">
        <f>IF(N319="zákl. přenesená",J319,0)</f>
        <v>0</v>
      </c>
      <c r="BH319" s="241">
        <f>IF(N319="sníž. přenesená",J319,0)</f>
        <v>0</v>
      </c>
      <c r="BI319" s="241">
        <f>IF(N319="nulová",J319,0)</f>
        <v>0</v>
      </c>
      <c r="BJ319" s="18" t="s">
        <v>165</v>
      </c>
      <c r="BK319" s="241">
        <f>ROUND(I319*H319,2)</f>
        <v>0</v>
      </c>
      <c r="BL319" s="18" t="s">
        <v>165</v>
      </c>
      <c r="BM319" s="240" t="s">
        <v>774</v>
      </c>
    </row>
    <row r="320" s="14" customFormat="1">
      <c r="A320" s="14"/>
      <c r="B320" s="256"/>
      <c r="C320" s="257"/>
      <c r="D320" s="242" t="s">
        <v>169</v>
      </c>
      <c r="E320" s="258" t="s">
        <v>35</v>
      </c>
      <c r="F320" s="259" t="s">
        <v>775</v>
      </c>
      <c r="G320" s="257"/>
      <c r="H320" s="260">
        <v>15492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6" t="s">
        <v>169</v>
      </c>
      <c r="AU320" s="266" t="s">
        <v>86</v>
      </c>
      <c r="AV320" s="14" t="s">
        <v>88</v>
      </c>
      <c r="AW320" s="14" t="s">
        <v>40</v>
      </c>
      <c r="AX320" s="14" t="s">
        <v>79</v>
      </c>
      <c r="AY320" s="266" t="s">
        <v>157</v>
      </c>
    </row>
    <row r="321" s="15" customFormat="1">
      <c r="A321" s="15"/>
      <c r="B321" s="267"/>
      <c r="C321" s="268"/>
      <c r="D321" s="242" t="s">
        <v>169</v>
      </c>
      <c r="E321" s="269" t="s">
        <v>35</v>
      </c>
      <c r="F321" s="270" t="s">
        <v>180</v>
      </c>
      <c r="G321" s="268"/>
      <c r="H321" s="271">
        <v>15492</v>
      </c>
      <c r="I321" s="272"/>
      <c r="J321" s="268"/>
      <c r="K321" s="268"/>
      <c r="L321" s="273"/>
      <c r="M321" s="274"/>
      <c r="N321" s="275"/>
      <c r="O321" s="275"/>
      <c r="P321" s="275"/>
      <c r="Q321" s="275"/>
      <c r="R321" s="275"/>
      <c r="S321" s="275"/>
      <c r="T321" s="27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7" t="s">
        <v>169</v>
      </c>
      <c r="AU321" s="277" t="s">
        <v>86</v>
      </c>
      <c r="AV321" s="15" t="s">
        <v>165</v>
      </c>
      <c r="AW321" s="15" t="s">
        <v>40</v>
      </c>
      <c r="AX321" s="15" t="s">
        <v>86</v>
      </c>
      <c r="AY321" s="277" t="s">
        <v>157</v>
      </c>
    </row>
    <row r="322" s="2" customFormat="1" ht="24" customHeight="1">
      <c r="A322" s="40"/>
      <c r="B322" s="41"/>
      <c r="C322" s="278" t="s">
        <v>410</v>
      </c>
      <c r="D322" s="278" t="s">
        <v>367</v>
      </c>
      <c r="E322" s="279" t="s">
        <v>387</v>
      </c>
      <c r="F322" s="280" t="s">
        <v>388</v>
      </c>
      <c r="G322" s="281" t="s">
        <v>189</v>
      </c>
      <c r="H322" s="282">
        <v>15492</v>
      </c>
      <c r="I322" s="283"/>
      <c r="J322" s="284">
        <f>ROUND(I322*H322,2)</f>
        <v>0</v>
      </c>
      <c r="K322" s="280" t="s">
        <v>164</v>
      </c>
      <c r="L322" s="285"/>
      <c r="M322" s="286" t="s">
        <v>35</v>
      </c>
      <c r="N322" s="287" t="s">
        <v>52</v>
      </c>
      <c r="O322" s="86"/>
      <c r="P322" s="238">
        <f>O322*H322</f>
        <v>0</v>
      </c>
      <c r="Q322" s="238">
        <v>9.0000000000000006E-05</v>
      </c>
      <c r="R322" s="238">
        <f>Q322*H322</f>
        <v>1.3942800000000002</v>
      </c>
      <c r="S322" s="238">
        <v>0</v>
      </c>
      <c r="T322" s="239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40" t="s">
        <v>235</v>
      </c>
      <c r="AT322" s="240" t="s">
        <v>367</v>
      </c>
      <c r="AU322" s="240" t="s">
        <v>86</v>
      </c>
      <c r="AY322" s="18" t="s">
        <v>157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165</v>
      </c>
      <c r="BK322" s="241">
        <f>ROUND(I322*H322,2)</f>
        <v>0</v>
      </c>
      <c r="BL322" s="18" t="s">
        <v>165</v>
      </c>
      <c r="BM322" s="240" t="s">
        <v>776</v>
      </c>
    </row>
    <row r="323" s="14" customFormat="1">
      <c r="A323" s="14"/>
      <c r="B323" s="256"/>
      <c r="C323" s="257"/>
      <c r="D323" s="242" t="s">
        <v>169</v>
      </c>
      <c r="E323" s="258" t="s">
        <v>35</v>
      </c>
      <c r="F323" s="259" t="s">
        <v>775</v>
      </c>
      <c r="G323" s="257"/>
      <c r="H323" s="260">
        <v>15492</v>
      </c>
      <c r="I323" s="261"/>
      <c r="J323" s="257"/>
      <c r="K323" s="257"/>
      <c r="L323" s="262"/>
      <c r="M323" s="263"/>
      <c r="N323" s="264"/>
      <c r="O323" s="264"/>
      <c r="P323" s="264"/>
      <c r="Q323" s="264"/>
      <c r="R323" s="264"/>
      <c r="S323" s="264"/>
      <c r="T323" s="26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6" t="s">
        <v>169</v>
      </c>
      <c r="AU323" s="266" t="s">
        <v>86</v>
      </c>
      <c r="AV323" s="14" t="s">
        <v>88</v>
      </c>
      <c r="AW323" s="14" t="s">
        <v>40</v>
      </c>
      <c r="AX323" s="14" t="s">
        <v>79</v>
      </c>
      <c r="AY323" s="266" t="s">
        <v>157</v>
      </c>
    </row>
    <row r="324" s="15" customFormat="1">
      <c r="A324" s="15"/>
      <c r="B324" s="267"/>
      <c r="C324" s="268"/>
      <c r="D324" s="242" t="s">
        <v>169</v>
      </c>
      <c r="E324" s="269" t="s">
        <v>35</v>
      </c>
      <c r="F324" s="270" t="s">
        <v>180</v>
      </c>
      <c r="G324" s="268"/>
      <c r="H324" s="271">
        <v>15492</v>
      </c>
      <c r="I324" s="272"/>
      <c r="J324" s="268"/>
      <c r="K324" s="268"/>
      <c r="L324" s="273"/>
      <c r="M324" s="274"/>
      <c r="N324" s="275"/>
      <c r="O324" s="275"/>
      <c r="P324" s="275"/>
      <c r="Q324" s="275"/>
      <c r="R324" s="275"/>
      <c r="S324" s="275"/>
      <c r="T324" s="276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7" t="s">
        <v>169</v>
      </c>
      <c r="AU324" s="277" t="s">
        <v>86</v>
      </c>
      <c r="AV324" s="15" t="s">
        <v>165</v>
      </c>
      <c r="AW324" s="15" t="s">
        <v>40</v>
      </c>
      <c r="AX324" s="15" t="s">
        <v>86</v>
      </c>
      <c r="AY324" s="277" t="s">
        <v>157</v>
      </c>
    </row>
    <row r="325" s="2" customFormat="1" ht="24" customHeight="1">
      <c r="A325" s="40"/>
      <c r="B325" s="41"/>
      <c r="C325" s="278" t="s">
        <v>415</v>
      </c>
      <c r="D325" s="278" t="s">
        <v>367</v>
      </c>
      <c r="E325" s="279" t="s">
        <v>403</v>
      </c>
      <c r="F325" s="280" t="s">
        <v>404</v>
      </c>
      <c r="G325" s="281" t="s">
        <v>189</v>
      </c>
      <c r="H325" s="282">
        <v>15492</v>
      </c>
      <c r="I325" s="283"/>
      <c r="J325" s="284">
        <f>ROUND(I325*H325,2)</f>
        <v>0</v>
      </c>
      <c r="K325" s="280" t="s">
        <v>164</v>
      </c>
      <c r="L325" s="285"/>
      <c r="M325" s="286" t="s">
        <v>35</v>
      </c>
      <c r="N325" s="287" t="s">
        <v>52</v>
      </c>
      <c r="O325" s="86"/>
      <c r="P325" s="238">
        <f>O325*H325</f>
        <v>0</v>
      </c>
      <c r="Q325" s="238">
        <v>0.00014999999999999999</v>
      </c>
      <c r="R325" s="238">
        <f>Q325*H325</f>
        <v>2.3237999999999999</v>
      </c>
      <c r="S325" s="238">
        <v>0</v>
      </c>
      <c r="T325" s="239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40" t="s">
        <v>235</v>
      </c>
      <c r="AT325" s="240" t="s">
        <v>367</v>
      </c>
      <c r="AU325" s="240" t="s">
        <v>86</v>
      </c>
      <c r="AY325" s="18" t="s">
        <v>157</v>
      </c>
      <c r="BE325" s="241">
        <f>IF(N325="základní",J325,0)</f>
        <v>0</v>
      </c>
      <c r="BF325" s="241">
        <f>IF(N325="snížená",J325,0)</f>
        <v>0</v>
      </c>
      <c r="BG325" s="241">
        <f>IF(N325="zákl. přenesená",J325,0)</f>
        <v>0</v>
      </c>
      <c r="BH325" s="241">
        <f>IF(N325="sníž. přenesená",J325,0)</f>
        <v>0</v>
      </c>
      <c r="BI325" s="241">
        <f>IF(N325="nulová",J325,0)</f>
        <v>0</v>
      </c>
      <c r="BJ325" s="18" t="s">
        <v>165</v>
      </c>
      <c r="BK325" s="241">
        <f>ROUND(I325*H325,2)</f>
        <v>0</v>
      </c>
      <c r="BL325" s="18" t="s">
        <v>165</v>
      </c>
      <c r="BM325" s="240" t="s">
        <v>777</v>
      </c>
    </row>
    <row r="326" s="14" customFormat="1">
      <c r="A326" s="14"/>
      <c r="B326" s="256"/>
      <c r="C326" s="257"/>
      <c r="D326" s="242" t="s">
        <v>169</v>
      </c>
      <c r="E326" s="258" t="s">
        <v>35</v>
      </c>
      <c r="F326" s="259" t="s">
        <v>775</v>
      </c>
      <c r="G326" s="257"/>
      <c r="H326" s="260">
        <v>15492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6" t="s">
        <v>169</v>
      </c>
      <c r="AU326" s="266" t="s">
        <v>86</v>
      </c>
      <c r="AV326" s="14" t="s">
        <v>88</v>
      </c>
      <c r="AW326" s="14" t="s">
        <v>40</v>
      </c>
      <c r="AX326" s="14" t="s">
        <v>79</v>
      </c>
      <c r="AY326" s="266" t="s">
        <v>157</v>
      </c>
    </row>
    <row r="327" s="15" customFormat="1">
      <c r="A327" s="15"/>
      <c r="B327" s="267"/>
      <c r="C327" s="268"/>
      <c r="D327" s="242" t="s">
        <v>169</v>
      </c>
      <c r="E327" s="269" t="s">
        <v>35</v>
      </c>
      <c r="F327" s="270" t="s">
        <v>180</v>
      </c>
      <c r="G327" s="268"/>
      <c r="H327" s="271">
        <v>15492</v>
      </c>
      <c r="I327" s="272"/>
      <c r="J327" s="268"/>
      <c r="K327" s="268"/>
      <c r="L327" s="273"/>
      <c r="M327" s="274"/>
      <c r="N327" s="275"/>
      <c r="O327" s="275"/>
      <c r="P327" s="275"/>
      <c r="Q327" s="275"/>
      <c r="R327" s="275"/>
      <c r="S327" s="275"/>
      <c r="T327" s="27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7" t="s">
        <v>169</v>
      </c>
      <c r="AU327" s="277" t="s">
        <v>86</v>
      </c>
      <c r="AV327" s="15" t="s">
        <v>165</v>
      </c>
      <c r="AW327" s="15" t="s">
        <v>40</v>
      </c>
      <c r="AX327" s="15" t="s">
        <v>86</v>
      </c>
      <c r="AY327" s="277" t="s">
        <v>157</v>
      </c>
    </row>
    <row r="328" s="2" customFormat="1" ht="24" customHeight="1">
      <c r="A328" s="40"/>
      <c r="B328" s="41"/>
      <c r="C328" s="278" t="s">
        <v>420</v>
      </c>
      <c r="D328" s="278" t="s">
        <v>367</v>
      </c>
      <c r="E328" s="279" t="s">
        <v>778</v>
      </c>
      <c r="F328" s="280" t="s">
        <v>779</v>
      </c>
      <c r="G328" s="281" t="s">
        <v>189</v>
      </c>
      <c r="H328" s="282">
        <v>403</v>
      </c>
      <c r="I328" s="283"/>
      <c r="J328" s="284">
        <f>ROUND(I328*H328,2)</f>
        <v>0</v>
      </c>
      <c r="K328" s="280" t="s">
        <v>164</v>
      </c>
      <c r="L328" s="285"/>
      <c r="M328" s="286" t="s">
        <v>35</v>
      </c>
      <c r="N328" s="287" t="s">
        <v>52</v>
      </c>
      <c r="O328" s="86"/>
      <c r="P328" s="238">
        <f>O328*H328</f>
        <v>0</v>
      </c>
      <c r="Q328" s="238">
        <v>0.010030000000000001</v>
      </c>
      <c r="R328" s="238">
        <f>Q328*H328</f>
        <v>4.04209</v>
      </c>
      <c r="S328" s="238">
        <v>0</v>
      </c>
      <c r="T328" s="239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40" t="s">
        <v>235</v>
      </c>
      <c r="AT328" s="240" t="s">
        <v>367</v>
      </c>
      <c r="AU328" s="240" t="s">
        <v>86</v>
      </c>
      <c r="AY328" s="18" t="s">
        <v>157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165</v>
      </c>
      <c r="BK328" s="241">
        <f>ROUND(I328*H328,2)</f>
        <v>0</v>
      </c>
      <c r="BL328" s="18" t="s">
        <v>165</v>
      </c>
      <c r="BM328" s="240" t="s">
        <v>780</v>
      </c>
    </row>
    <row r="329" s="2" customFormat="1">
      <c r="A329" s="40"/>
      <c r="B329" s="41"/>
      <c r="C329" s="42"/>
      <c r="D329" s="242" t="s">
        <v>371</v>
      </c>
      <c r="E329" s="42"/>
      <c r="F329" s="243" t="s">
        <v>781</v>
      </c>
      <c r="G329" s="42"/>
      <c r="H329" s="42"/>
      <c r="I329" s="149"/>
      <c r="J329" s="42"/>
      <c r="K329" s="42"/>
      <c r="L329" s="46"/>
      <c r="M329" s="244"/>
      <c r="N329" s="245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8" t="s">
        <v>371</v>
      </c>
      <c r="AU329" s="18" t="s">
        <v>86</v>
      </c>
    </row>
    <row r="330" s="2" customFormat="1" ht="24" customHeight="1">
      <c r="A330" s="40"/>
      <c r="B330" s="41"/>
      <c r="C330" s="278" t="s">
        <v>425</v>
      </c>
      <c r="D330" s="278" t="s">
        <v>367</v>
      </c>
      <c r="E330" s="279" t="s">
        <v>782</v>
      </c>
      <c r="F330" s="280" t="s">
        <v>783</v>
      </c>
      <c r="G330" s="281" t="s">
        <v>189</v>
      </c>
      <c r="H330" s="282">
        <v>806</v>
      </c>
      <c r="I330" s="283"/>
      <c r="J330" s="284">
        <f>ROUND(I330*H330,2)</f>
        <v>0</v>
      </c>
      <c r="K330" s="280" t="s">
        <v>164</v>
      </c>
      <c r="L330" s="285"/>
      <c r="M330" s="286" t="s">
        <v>35</v>
      </c>
      <c r="N330" s="287" t="s">
        <v>52</v>
      </c>
      <c r="O330" s="86"/>
      <c r="P330" s="238">
        <f>O330*H330</f>
        <v>0</v>
      </c>
      <c r="Q330" s="238">
        <v>0.00012999999999999999</v>
      </c>
      <c r="R330" s="238">
        <f>Q330*H330</f>
        <v>0.10477999999999998</v>
      </c>
      <c r="S330" s="238">
        <v>0</v>
      </c>
      <c r="T330" s="239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40" t="s">
        <v>235</v>
      </c>
      <c r="AT330" s="240" t="s">
        <v>367</v>
      </c>
      <c r="AU330" s="240" t="s">
        <v>86</v>
      </c>
      <c r="AY330" s="18" t="s">
        <v>157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165</v>
      </c>
      <c r="BK330" s="241">
        <f>ROUND(I330*H330,2)</f>
        <v>0</v>
      </c>
      <c r="BL330" s="18" t="s">
        <v>165</v>
      </c>
      <c r="BM330" s="240" t="s">
        <v>784</v>
      </c>
    </row>
    <row r="331" s="14" customFormat="1">
      <c r="A331" s="14"/>
      <c r="B331" s="256"/>
      <c r="C331" s="257"/>
      <c r="D331" s="242" t="s">
        <v>169</v>
      </c>
      <c r="E331" s="258" t="s">
        <v>35</v>
      </c>
      <c r="F331" s="259" t="s">
        <v>785</v>
      </c>
      <c r="G331" s="257"/>
      <c r="H331" s="260">
        <v>806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6" t="s">
        <v>169</v>
      </c>
      <c r="AU331" s="266" t="s">
        <v>86</v>
      </c>
      <c r="AV331" s="14" t="s">
        <v>88</v>
      </c>
      <c r="AW331" s="14" t="s">
        <v>40</v>
      </c>
      <c r="AX331" s="14" t="s">
        <v>79</v>
      </c>
      <c r="AY331" s="266" t="s">
        <v>157</v>
      </c>
    </row>
    <row r="332" s="15" customFormat="1">
      <c r="A332" s="15"/>
      <c r="B332" s="267"/>
      <c r="C332" s="268"/>
      <c r="D332" s="242" t="s">
        <v>169</v>
      </c>
      <c r="E332" s="269" t="s">
        <v>35</v>
      </c>
      <c r="F332" s="270" t="s">
        <v>180</v>
      </c>
      <c r="G332" s="268"/>
      <c r="H332" s="271">
        <v>806</v>
      </c>
      <c r="I332" s="272"/>
      <c r="J332" s="268"/>
      <c r="K332" s="268"/>
      <c r="L332" s="273"/>
      <c r="M332" s="274"/>
      <c r="N332" s="275"/>
      <c r="O332" s="275"/>
      <c r="P332" s="275"/>
      <c r="Q332" s="275"/>
      <c r="R332" s="275"/>
      <c r="S332" s="275"/>
      <c r="T332" s="276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7" t="s">
        <v>169</v>
      </c>
      <c r="AU332" s="277" t="s">
        <v>86</v>
      </c>
      <c r="AV332" s="15" t="s">
        <v>165</v>
      </c>
      <c r="AW332" s="15" t="s">
        <v>40</v>
      </c>
      <c r="AX332" s="15" t="s">
        <v>86</v>
      </c>
      <c r="AY332" s="277" t="s">
        <v>157</v>
      </c>
    </row>
    <row r="333" s="2" customFormat="1" ht="24" customHeight="1">
      <c r="A333" s="40"/>
      <c r="B333" s="41"/>
      <c r="C333" s="278" t="s">
        <v>429</v>
      </c>
      <c r="D333" s="278" t="s">
        <v>367</v>
      </c>
      <c r="E333" s="279" t="s">
        <v>391</v>
      </c>
      <c r="F333" s="280" t="s">
        <v>392</v>
      </c>
      <c r="G333" s="281" t="s">
        <v>189</v>
      </c>
      <c r="H333" s="282">
        <v>15492</v>
      </c>
      <c r="I333" s="283"/>
      <c r="J333" s="284">
        <f>ROUND(I333*H333,2)</f>
        <v>0</v>
      </c>
      <c r="K333" s="280" t="s">
        <v>164</v>
      </c>
      <c r="L333" s="285"/>
      <c r="M333" s="286" t="s">
        <v>35</v>
      </c>
      <c r="N333" s="287" t="s">
        <v>52</v>
      </c>
      <c r="O333" s="86"/>
      <c r="P333" s="238">
        <f>O333*H333</f>
        <v>0</v>
      </c>
      <c r="Q333" s="238">
        <v>5.0000000000000002E-05</v>
      </c>
      <c r="R333" s="238">
        <f>Q333*H333</f>
        <v>0.77460000000000007</v>
      </c>
      <c r="S333" s="238">
        <v>0</v>
      </c>
      <c r="T333" s="239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40" t="s">
        <v>235</v>
      </c>
      <c r="AT333" s="240" t="s">
        <v>367</v>
      </c>
      <c r="AU333" s="240" t="s">
        <v>86</v>
      </c>
      <c r="AY333" s="18" t="s">
        <v>157</v>
      </c>
      <c r="BE333" s="241">
        <f>IF(N333="základní",J333,0)</f>
        <v>0</v>
      </c>
      <c r="BF333" s="241">
        <f>IF(N333="snížená",J333,0)</f>
        <v>0</v>
      </c>
      <c r="BG333" s="241">
        <f>IF(N333="zákl. přenesená",J333,0)</f>
        <v>0</v>
      </c>
      <c r="BH333" s="241">
        <f>IF(N333="sníž. přenesená",J333,0)</f>
        <v>0</v>
      </c>
      <c r="BI333" s="241">
        <f>IF(N333="nulová",J333,0)</f>
        <v>0</v>
      </c>
      <c r="BJ333" s="18" t="s">
        <v>165</v>
      </c>
      <c r="BK333" s="241">
        <f>ROUND(I333*H333,2)</f>
        <v>0</v>
      </c>
      <c r="BL333" s="18" t="s">
        <v>165</v>
      </c>
      <c r="BM333" s="240" t="s">
        <v>786</v>
      </c>
    </row>
    <row r="334" s="14" customFormat="1">
      <c r="A334" s="14"/>
      <c r="B334" s="256"/>
      <c r="C334" s="257"/>
      <c r="D334" s="242" t="s">
        <v>169</v>
      </c>
      <c r="E334" s="258" t="s">
        <v>35</v>
      </c>
      <c r="F334" s="259" t="s">
        <v>775</v>
      </c>
      <c r="G334" s="257"/>
      <c r="H334" s="260">
        <v>15492</v>
      </c>
      <c r="I334" s="261"/>
      <c r="J334" s="257"/>
      <c r="K334" s="257"/>
      <c r="L334" s="262"/>
      <c r="M334" s="263"/>
      <c r="N334" s="264"/>
      <c r="O334" s="264"/>
      <c r="P334" s="264"/>
      <c r="Q334" s="264"/>
      <c r="R334" s="264"/>
      <c r="S334" s="264"/>
      <c r="T334" s="26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6" t="s">
        <v>169</v>
      </c>
      <c r="AU334" s="266" t="s">
        <v>86</v>
      </c>
      <c r="AV334" s="14" t="s">
        <v>88</v>
      </c>
      <c r="AW334" s="14" t="s">
        <v>40</v>
      </c>
      <c r="AX334" s="14" t="s">
        <v>79</v>
      </c>
      <c r="AY334" s="266" t="s">
        <v>157</v>
      </c>
    </row>
    <row r="335" s="15" customFormat="1">
      <c r="A335" s="15"/>
      <c r="B335" s="267"/>
      <c r="C335" s="268"/>
      <c r="D335" s="242" t="s">
        <v>169</v>
      </c>
      <c r="E335" s="269" t="s">
        <v>35</v>
      </c>
      <c r="F335" s="270" t="s">
        <v>180</v>
      </c>
      <c r="G335" s="268"/>
      <c r="H335" s="271">
        <v>15492</v>
      </c>
      <c r="I335" s="272"/>
      <c r="J335" s="268"/>
      <c r="K335" s="268"/>
      <c r="L335" s="273"/>
      <c r="M335" s="274"/>
      <c r="N335" s="275"/>
      <c r="O335" s="275"/>
      <c r="P335" s="275"/>
      <c r="Q335" s="275"/>
      <c r="R335" s="275"/>
      <c r="S335" s="275"/>
      <c r="T335" s="276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7" t="s">
        <v>169</v>
      </c>
      <c r="AU335" s="277" t="s">
        <v>86</v>
      </c>
      <c r="AV335" s="15" t="s">
        <v>165</v>
      </c>
      <c r="AW335" s="15" t="s">
        <v>40</v>
      </c>
      <c r="AX335" s="15" t="s">
        <v>86</v>
      </c>
      <c r="AY335" s="277" t="s">
        <v>157</v>
      </c>
    </row>
    <row r="336" s="2" customFormat="1" ht="24" customHeight="1">
      <c r="A336" s="40"/>
      <c r="B336" s="41"/>
      <c r="C336" s="278" t="s">
        <v>433</v>
      </c>
      <c r="D336" s="278" t="s">
        <v>367</v>
      </c>
      <c r="E336" s="279" t="s">
        <v>407</v>
      </c>
      <c r="F336" s="280" t="s">
        <v>408</v>
      </c>
      <c r="G336" s="281" t="s">
        <v>189</v>
      </c>
      <c r="H336" s="282">
        <v>7836</v>
      </c>
      <c r="I336" s="283"/>
      <c r="J336" s="284">
        <f>ROUND(I336*H336,2)</f>
        <v>0</v>
      </c>
      <c r="K336" s="280" t="s">
        <v>164</v>
      </c>
      <c r="L336" s="285"/>
      <c r="M336" s="286" t="s">
        <v>35</v>
      </c>
      <c r="N336" s="287" t="s">
        <v>52</v>
      </c>
      <c r="O336" s="86"/>
      <c r="P336" s="238">
        <f>O336*H336</f>
        <v>0</v>
      </c>
      <c r="Q336" s="238">
        <v>0.00018000000000000001</v>
      </c>
      <c r="R336" s="238">
        <f>Q336*H336</f>
        <v>1.4104800000000002</v>
      </c>
      <c r="S336" s="238">
        <v>0</v>
      </c>
      <c r="T336" s="239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40" t="s">
        <v>235</v>
      </c>
      <c r="AT336" s="240" t="s">
        <v>367</v>
      </c>
      <c r="AU336" s="240" t="s">
        <v>86</v>
      </c>
      <c r="AY336" s="18" t="s">
        <v>157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165</v>
      </c>
      <c r="BK336" s="241">
        <f>ROUND(I336*H336,2)</f>
        <v>0</v>
      </c>
      <c r="BL336" s="18" t="s">
        <v>165</v>
      </c>
      <c r="BM336" s="240" t="s">
        <v>787</v>
      </c>
    </row>
    <row r="337" s="14" customFormat="1">
      <c r="A337" s="14"/>
      <c r="B337" s="256"/>
      <c r="C337" s="257"/>
      <c r="D337" s="242" t="s">
        <v>169</v>
      </c>
      <c r="E337" s="258" t="s">
        <v>35</v>
      </c>
      <c r="F337" s="259" t="s">
        <v>788</v>
      </c>
      <c r="G337" s="257"/>
      <c r="H337" s="260">
        <v>7836</v>
      </c>
      <c r="I337" s="261"/>
      <c r="J337" s="257"/>
      <c r="K337" s="257"/>
      <c r="L337" s="262"/>
      <c r="M337" s="263"/>
      <c r="N337" s="264"/>
      <c r="O337" s="264"/>
      <c r="P337" s="264"/>
      <c r="Q337" s="264"/>
      <c r="R337" s="264"/>
      <c r="S337" s="264"/>
      <c r="T337" s="26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6" t="s">
        <v>169</v>
      </c>
      <c r="AU337" s="266" t="s">
        <v>86</v>
      </c>
      <c r="AV337" s="14" t="s">
        <v>88</v>
      </c>
      <c r="AW337" s="14" t="s">
        <v>40</v>
      </c>
      <c r="AX337" s="14" t="s">
        <v>79</v>
      </c>
      <c r="AY337" s="266" t="s">
        <v>157</v>
      </c>
    </row>
    <row r="338" s="15" customFormat="1">
      <c r="A338" s="15"/>
      <c r="B338" s="267"/>
      <c r="C338" s="268"/>
      <c r="D338" s="242" t="s">
        <v>169</v>
      </c>
      <c r="E338" s="269" t="s">
        <v>35</v>
      </c>
      <c r="F338" s="270" t="s">
        <v>180</v>
      </c>
      <c r="G338" s="268"/>
      <c r="H338" s="271">
        <v>7836</v>
      </c>
      <c r="I338" s="272"/>
      <c r="J338" s="268"/>
      <c r="K338" s="268"/>
      <c r="L338" s="273"/>
      <c r="M338" s="274"/>
      <c r="N338" s="275"/>
      <c r="O338" s="275"/>
      <c r="P338" s="275"/>
      <c r="Q338" s="275"/>
      <c r="R338" s="275"/>
      <c r="S338" s="275"/>
      <c r="T338" s="276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7" t="s">
        <v>169</v>
      </c>
      <c r="AU338" s="277" t="s">
        <v>86</v>
      </c>
      <c r="AV338" s="15" t="s">
        <v>165</v>
      </c>
      <c r="AW338" s="15" t="s">
        <v>40</v>
      </c>
      <c r="AX338" s="15" t="s">
        <v>86</v>
      </c>
      <c r="AY338" s="277" t="s">
        <v>157</v>
      </c>
    </row>
    <row r="339" s="2" customFormat="1" ht="24" customHeight="1">
      <c r="A339" s="40"/>
      <c r="B339" s="41"/>
      <c r="C339" s="278" t="s">
        <v>789</v>
      </c>
      <c r="D339" s="278" t="s">
        <v>367</v>
      </c>
      <c r="E339" s="279" t="s">
        <v>421</v>
      </c>
      <c r="F339" s="280" t="s">
        <v>422</v>
      </c>
      <c r="G339" s="281" t="s">
        <v>189</v>
      </c>
      <c r="H339" s="282">
        <v>40</v>
      </c>
      <c r="I339" s="283"/>
      <c r="J339" s="284">
        <f>ROUND(I339*H339,2)</f>
        <v>0</v>
      </c>
      <c r="K339" s="280" t="s">
        <v>164</v>
      </c>
      <c r="L339" s="285"/>
      <c r="M339" s="286" t="s">
        <v>35</v>
      </c>
      <c r="N339" s="287" t="s">
        <v>52</v>
      </c>
      <c r="O339" s="86"/>
      <c r="P339" s="238">
        <f>O339*H339</f>
        <v>0</v>
      </c>
      <c r="Q339" s="238">
        <v>0.17000000000000001</v>
      </c>
      <c r="R339" s="238">
        <f>Q339*H339</f>
        <v>6.8000000000000007</v>
      </c>
      <c r="S339" s="238">
        <v>0</v>
      </c>
      <c r="T339" s="239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40" t="s">
        <v>235</v>
      </c>
      <c r="AT339" s="240" t="s">
        <v>367</v>
      </c>
      <c r="AU339" s="240" t="s">
        <v>86</v>
      </c>
      <c r="AY339" s="18" t="s">
        <v>157</v>
      </c>
      <c r="BE339" s="241">
        <f>IF(N339="základní",J339,0)</f>
        <v>0</v>
      </c>
      <c r="BF339" s="241">
        <f>IF(N339="snížená",J339,0)</f>
        <v>0</v>
      </c>
      <c r="BG339" s="241">
        <f>IF(N339="zákl. přenesená",J339,0)</f>
        <v>0</v>
      </c>
      <c r="BH339" s="241">
        <f>IF(N339="sníž. přenesená",J339,0)</f>
        <v>0</v>
      </c>
      <c r="BI339" s="241">
        <f>IF(N339="nulová",J339,0)</f>
        <v>0</v>
      </c>
      <c r="BJ339" s="18" t="s">
        <v>165</v>
      </c>
      <c r="BK339" s="241">
        <f>ROUND(I339*H339,2)</f>
        <v>0</v>
      </c>
      <c r="BL339" s="18" t="s">
        <v>165</v>
      </c>
      <c r="BM339" s="240" t="s">
        <v>790</v>
      </c>
    </row>
    <row r="340" s="2" customFormat="1" ht="24" customHeight="1">
      <c r="A340" s="40"/>
      <c r="B340" s="41"/>
      <c r="C340" s="278" t="s">
        <v>565</v>
      </c>
      <c r="D340" s="278" t="s">
        <v>367</v>
      </c>
      <c r="E340" s="279" t="s">
        <v>426</v>
      </c>
      <c r="F340" s="280" t="s">
        <v>427</v>
      </c>
      <c r="G340" s="281" t="s">
        <v>189</v>
      </c>
      <c r="H340" s="282">
        <v>42</v>
      </c>
      <c r="I340" s="283"/>
      <c r="J340" s="284">
        <f>ROUND(I340*H340,2)</f>
        <v>0</v>
      </c>
      <c r="K340" s="280" t="s">
        <v>164</v>
      </c>
      <c r="L340" s="285"/>
      <c r="M340" s="286" t="s">
        <v>35</v>
      </c>
      <c r="N340" s="287" t="s">
        <v>52</v>
      </c>
      <c r="O340" s="86"/>
      <c r="P340" s="238">
        <f>O340*H340</f>
        <v>0</v>
      </c>
      <c r="Q340" s="238">
        <v>0.39700000000000002</v>
      </c>
      <c r="R340" s="238">
        <f>Q340*H340</f>
        <v>16.673999999999999</v>
      </c>
      <c r="S340" s="238">
        <v>0</v>
      </c>
      <c r="T340" s="239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40" t="s">
        <v>235</v>
      </c>
      <c r="AT340" s="240" t="s">
        <v>367</v>
      </c>
      <c r="AU340" s="240" t="s">
        <v>86</v>
      </c>
      <c r="AY340" s="18" t="s">
        <v>157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165</v>
      </c>
      <c r="BK340" s="241">
        <f>ROUND(I340*H340,2)</f>
        <v>0</v>
      </c>
      <c r="BL340" s="18" t="s">
        <v>165</v>
      </c>
      <c r="BM340" s="240" t="s">
        <v>791</v>
      </c>
    </row>
    <row r="341" s="2" customFormat="1" ht="24" customHeight="1">
      <c r="A341" s="40"/>
      <c r="B341" s="41"/>
      <c r="C341" s="278" t="s">
        <v>792</v>
      </c>
      <c r="D341" s="278" t="s">
        <v>367</v>
      </c>
      <c r="E341" s="279" t="s">
        <v>430</v>
      </c>
      <c r="F341" s="280" t="s">
        <v>431</v>
      </c>
      <c r="G341" s="281" t="s">
        <v>189</v>
      </c>
      <c r="H341" s="282">
        <v>2</v>
      </c>
      <c r="I341" s="283"/>
      <c r="J341" s="284">
        <f>ROUND(I341*H341,2)</f>
        <v>0</v>
      </c>
      <c r="K341" s="280" t="s">
        <v>164</v>
      </c>
      <c r="L341" s="285"/>
      <c r="M341" s="286" t="s">
        <v>35</v>
      </c>
      <c r="N341" s="287" t="s">
        <v>52</v>
      </c>
      <c r="O341" s="86"/>
      <c r="P341" s="238">
        <f>O341*H341</f>
        <v>0</v>
      </c>
      <c r="Q341" s="238">
        <v>0</v>
      </c>
      <c r="R341" s="238">
        <f>Q341*H341</f>
        <v>0</v>
      </c>
      <c r="S341" s="238">
        <v>0</v>
      </c>
      <c r="T341" s="239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40" t="s">
        <v>235</v>
      </c>
      <c r="AT341" s="240" t="s">
        <v>367</v>
      </c>
      <c r="AU341" s="240" t="s">
        <v>86</v>
      </c>
      <c r="AY341" s="18" t="s">
        <v>157</v>
      </c>
      <c r="BE341" s="241">
        <f>IF(N341="základní",J341,0)</f>
        <v>0</v>
      </c>
      <c r="BF341" s="241">
        <f>IF(N341="snížená",J341,0)</f>
        <v>0</v>
      </c>
      <c r="BG341" s="241">
        <f>IF(N341="zákl. přenesená",J341,0)</f>
        <v>0</v>
      </c>
      <c r="BH341" s="241">
        <f>IF(N341="sníž. přenesená",J341,0)</f>
        <v>0</v>
      </c>
      <c r="BI341" s="241">
        <f>IF(N341="nulová",J341,0)</f>
        <v>0</v>
      </c>
      <c r="BJ341" s="18" t="s">
        <v>165</v>
      </c>
      <c r="BK341" s="241">
        <f>ROUND(I341*H341,2)</f>
        <v>0</v>
      </c>
      <c r="BL341" s="18" t="s">
        <v>165</v>
      </c>
      <c r="BM341" s="240" t="s">
        <v>793</v>
      </c>
    </row>
    <row r="342" s="2" customFormat="1" ht="24" customHeight="1">
      <c r="A342" s="40"/>
      <c r="B342" s="41"/>
      <c r="C342" s="278" t="s">
        <v>794</v>
      </c>
      <c r="D342" s="278" t="s">
        <v>367</v>
      </c>
      <c r="E342" s="279" t="s">
        <v>434</v>
      </c>
      <c r="F342" s="280" t="s">
        <v>435</v>
      </c>
      <c r="G342" s="281" t="s">
        <v>189</v>
      </c>
      <c r="H342" s="282">
        <v>42</v>
      </c>
      <c r="I342" s="283"/>
      <c r="J342" s="284">
        <f>ROUND(I342*H342,2)</f>
        <v>0</v>
      </c>
      <c r="K342" s="280" t="s">
        <v>164</v>
      </c>
      <c r="L342" s="285"/>
      <c r="M342" s="288" t="s">
        <v>35</v>
      </c>
      <c r="N342" s="289" t="s">
        <v>52</v>
      </c>
      <c r="O342" s="290"/>
      <c r="P342" s="291">
        <f>O342*H342</f>
        <v>0</v>
      </c>
      <c r="Q342" s="291">
        <v>0</v>
      </c>
      <c r="R342" s="291">
        <f>Q342*H342</f>
        <v>0</v>
      </c>
      <c r="S342" s="291">
        <v>0</v>
      </c>
      <c r="T342" s="292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40" t="s">
        <v>235</v>
      </c>
      <c r="AT342" s="240" t="s">
        <v>367</v>
      </c>
      <c r="AU342" s="240" t="s">
        <v>86</v>
      </c>
      <c r="AY342" s="18" t="s">
        <v>157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165</v>
      </c>
      <c r="BK342" s="241">
        <f>ROUND(I342*H342,2)</f>
        <v>0</v>
      </c>
      <c r="BL342" s="18" t="s">
        <v>165</v>
      </c>
      <c r="BM342" s="240" t="s">
        <v>795</v>
      </c>
    </row>
    <row r="343" s="2" customFormat="1" ht="6.96" customHeight="1">
      <c r="A343" s="40"/>
      <c r="B343" s="61"/>
      <c r="C343" s="62"/>
      <c r="D343" s="62"/>
      <c r="E343" s="62"/>
      <c r="F343" s="62"/>
      <c r="G343" s="62"/>
      <c r="H343" s="62"/>
      <c r="I343" s="178"/>
      <c r="J343" s="62"/>
      <c r="K343" s="62"/>
      <c r="L343" s="46"/>
      <c r="M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</row>
  </sheetData>
  <sheetProtection sheet="1" autoFilter="0" formatColumns="0" formatRows="0" objects="1" scenarios="1" spinCount="100000" saltValue="Opo9LBGu5s1tMvFndTYM7C5ry0uptbhCIzOQQBH45AZwmm9CrdF79muNBd1WRuw7n0u7pd9tZPvYCHCo3sJ03A==" hashValue="q+mR41+3pZ8rLtpgxfma8SXXwmK5xrdE41Wi9Bj1e+Pqqi2ng7DeQHbEGSEjbYrUgrQYxQxZ4x7e5VWz1mq3lw==" algorithmName="SHA-512" password="CC35"/>
  <autoFilter ref="C87:K34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130</v>
      </c>
      <c r="I4" s="141"/>
      <c r="L4" s="21"/>
      <c r="M4" s="146" t="s">
        <v>10</v>
      </c>
      <c r="AT4" s="18" t="s">
        <v>40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Oprava trati v úseku Teplice, zámecká zahrada - Úpořiny</v>
      </c>
      <c r="F7" s="147"/>
      <c r="G7" s="147"/>
      <c r="H7" s="147"/>
      <c r="I7" s="141"/>
      <c r="L7" s="21"/>
    </row>
    <row r="8" s="1" customFormat="1" ht="12" customHeight="1">
      <c r="B8" s="21"/>
      <c r="D8" s="147" t="s">
        <v>131</v>
      </c>
      <c r="I8" s="141"/>
      <c r="L8" s="21"/>
    </row>
    <row r="9" s="2" customFormat="1" ht="16.5" customHeight="1">
      <c r="A9" s="40"/>
      <c r="B9" s="46"/>
      <c r="C9" s="40"/>
      <c r="D9" s="40"/>
      <c r="E9" s="148" t="s">
        <v>132</v>
      </c>
      <c r="F9" s="40"/>
      <c r="G9" s="40"/>
      <c r="H9" s="40"/>
      <c r="I9" s="149"/>
      <c r="J9" s="40"/>
      <c r="K9" s="40"/>
      <c r="L9" s="15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7" t="s">
        <v>133</v>
      </c>
      <c r="E10" s="40"/>
      <c r="F10" s="40"/>
      <c r="G10" s="40"/>
      <c r="H10" s="40"/>
      <c r="I10" s="149"/>
      <c r="J10" s="40"/>
      <c r="K10" s="40"/>
      <c r="L10" s="15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51" t="s">
        <v>796</v>
      </c>
      <c r="F11" s="40"/>
      <c r="G11" s="40"/>
      <c r="H11" s="40"/>
      <c r="I11" s="149"/>
      <c r="J11" s="40"/>
      <c r="K11" s="40"/>
      <c r="L11" s="15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149"/>
      <c r="J12" s="40"/>
      <c r="K12" s="40"/>
      <c r="L12" s="15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7" t="s">
        <v>18</v>
      </c>
      <c r="E13" s="40"/>
      <c r="F13" s="135" t="s">
        <v>35</v>
      </c>
      <c r="G13" s="40"/>
      <c r="H13" s="40"/>
      <c r="I13" s="152" t="s">
        <v>20</v>
      </c>
      <c r="J13" s="135" t="s">
        <v>35</v>
      </c>
      <c r="K13" s="40"/>
      <c r="L13" s="15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7" t="s">
        <v>22</v>
      </c>
      <c r="E14" s="40"/>
      <c r="F14" s="135" t="s">
        <v>23</v>
      </c>
      <c r="G14" s="40"/>
      <c r="H14" s="40"/>
      <c r="I14" s="152" t="s">
        <v>24</v>
      </c>
      <c r="J14" s="153" t="str">
        <f>'Rekapitulace stavby'!AN8</f>
        <v>18. 2. 2019</v>
      </c>
      <c r="K14" s="40"/>
      <c r="L14" s="15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149"/>
      <c r="J15" s="40"/>
      <c r="K15" s="40"/>
      <c r="L15" s="15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30</v>
      </c>
      <c r="E16" s="40"/>
      <c r="F16" s="40"/>
      <c r="G16" s="40"/>
      <c r="H16" s="40"/>
      <c r="I16" s="152" t="s">
        <v>31</v>
      </c>
      <c r="J16" s="135" t="s">
        <v>32</v>
      </c>
      <c r="K16" s="40"/>
      <c r="L16" s="1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33</v>
      </c>
      <c r="F17" s="40"/>
      <c r="G17" s="40"/>
      <c r="H17" s="40"/>
      <c r="I17" s="152" t="s">
        <v>34</v>
      </c>
      <c r="J17" s="135" t="s">
        <v>35</v>
      </c>
      <c r="K17" s="40"/>
      <c r="L17" s="15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149"/>
      <c r="J18" s="40"/>
      <c r="K18" s="40"/>
      <c r="L18" s="15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7" t="s">
        <v>36</v>
      </c>
      <c r="E19" s="40"/>
      <c r="F19" s="40"/>
      <c r="G19" s="40"/>
      <c r="H19" s="40"/>
      <c r="I19" s="152" t="s">
        <v>31</v>
      </c>
      <c r="J19" s="34" t="str">
        <f>'Rekapitulace stavby'!AN13</f>
        <v>Vyplň údaj</v>
      </c>
      <c r="K19" s="40"/>
      <c r="L19" s="15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4" t="str">
        <f>'Rekapitulace stavby'!E14</f>
        <v>Vyplň údaj</v>
      </c>
      <c r="F20" s="135"/>
      <c r="G20" s="135"/>
      <c r="H20" s="135"/>
      <c r="I20" s="152" t="s">
        <v>34</v>
      </c>
      <c r="J20" s="34" t="str">
        <f>'Rekapitulace stavby'!AN14</f>
        <v>Vyplň údaj</v>
      </c>
      <c r="K20" s="40"/>
      <c r="L20" s="15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149"/>
      <c r="J21" s="40"/>
      <c r="K21" s="40"/>
      <c r="L21" s="15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7" t="s">
        <v>38</v>
      </c>
      <c r="E22" s="40"/>
      <c r="F22" s="40"/>
      <c r="G22" s="40"/>
      <c r="H22" s="40"/>
      <c r="I22" s="152" t="s">
        <v>31</v>
      </c>
      <c r="J22" s="135" t="str">
        <f>IF('Rekapitulace stavby'!AN16="","",'Rekapitulace stavby'!AN16)</f>
        <v/>
      </c>
      <c r="K22" s="40"/>
      <c r="L22" s="15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tr">
        <f>IF('Rekapitulace stavby'!E17="","",'Rekapitulace stavby'!E17)</f>
        <v xml:space="preserve"> </v>
      </c>
      <c r="F23" s="40"/>
      <c r="G23" s="40"/>
      <c r="H23" s="40"/>
      <c r="I23" s="152" t="s">
        <v>34</v>
      </c>
      <c r="J23" s="135" t="str">
        <f>IF('Rekapitulace stavby'!AN17="","",'Rekapitulace stavby'!AN17)</f>
        <v/>
      </c>
      <c r="K23" s="40"/>
      <c r="L23" s="15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149"/>
      <c r="J24" s="40"/>
      <c r="K24" s="40"/>
      <c r="L24" s="15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7" t="s">
        <v>41</v>
      </c>
      <c r="E25" s="40"/>
      <c r="F25" s="40"/>
      <c r="G25" s="40"/>
      <c r="H25" s="40"/>
      <c r="I25" s="152" t="s">
        <v>31</v>
      </c>
      <c r="J25" s="135" t="s">
        <v>35</v>
      </c>
      <c r="K25" s="40"/>
      <c r="L25" s="15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42</v>
      </c>
      <c r="F26" s="40"/>
      <c r="G26" s="40"/>
      <c r="H26" s="40"/>
      <c r="I26" s="152" t="s">
        <v>34</v>
      </c>
      <c r="J26" s="135" t="s">
        <v>35</v>
      </c>
      <c r="K26" s="40"/>
      <c r="L26" s="15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149"/>
      <c r="J27" s="40"/>
      <c r="K27" s="40"/>
      <c r="L27" s="15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7" t="s">
        <v>43</v>
      </c>
      <c r="E28" s="40"/>
      <c r="F28" s="40"/>
      <c r="G28" s="40"/>
      <c r="H28" s="40"/>
      <c r="I28" s="149"/>
      <c r="J28" s="40"/>
      <c r="K28" s="40"/>
      <c r="L28" s="15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51" customHeight="1">
      <c r="A29" s="154"/>
      <c r="B29" s="155"/>
      <c r="C29" s="154"/>
      <c r="D29" s="154"/>
      <c r="E29" s="156" t="s">
        <v>44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149"/>
      <c r="J30" s="40"/>
      <c r="K30" s="40"/>
      <c r="L30" s="15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9"/>
      <c r="E31" s="159"/>
      <c r="F31" s="159"/>
      <c r="G31" s="159"/>
      <c r="H31" s="159"/>
      <c r="I31" s="160"/>
      <c r="J31" s="159"/>
      <c r="K31" s="159"/>
      <c r="L31" s="15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61" t="s">
        <v>45</v>
      </c>
      <c r="E32" s="40"/>
      <c r="F32" s="40"/>
      <c r="G32" s="40"/>
      <c r="H32" s="40"/>
      <c r="I32" s="149"/>
      <c r="J32" s="162">
        <f>ROUND(J85, 2)</f>
        <v>0</v>
      </c>
      <c r="K32" s="40"/>
      <c r="L32" s="15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9"/>
      <c r="E33" s="159"/>
      <c r="F33" s="159"/>
      <c r="G33" s="159"/>
      <c r="H33" s="159"/>
      <c r="I33" s="160"/>
      <c r="J33" s="159"/>
      <c r="K33" s="159"/>
      <c r="L33" s="15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63" t="s">
        <v>47</v>
      </c>
      <c r="G34" s="40"/>
      <c r="H34" s="40"/>
      <c r="I34" s="164" t="s">
        <v>46</v>
      </c>
      <c r="J34" s="163" t="s">
        <v>48</v>
      </c>
      <c r="K34" s="40"/>
      <c r="L34" s="15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65" t="s">
        <v>49</v>
      </c>
      <c r="E35" s="147" t="s">
        <v>50</v>
      </c>
      <c r="F35" s="166">
        <f>ROUND((SUM(BE85:BE108)),  2)</f>
        <v>0</v>
      </c>
      <c r="G35" s="40"/>
      <c r="H35" s="40"/>
      <c r="I35" s="167">
        <v>0.20999999999999999</v>
      </c>
      <c r="J35" s="166">
        <f>ROUND(((SUM(BE85:BE108))*I35),  2)</f>
        <v>0</v>
      </c>
      <c r="K35" s="40"/>
      <c r="L35" s="15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7" t="s">
        <v>51</v>
      </c>
      <c r="F36" s="166">
        <f>ROUND((SUM(BF85:BF108)),  2)</f>
        <v>0</v>
      </c>
      <c r="G36" s="40"/>
      <c r="H36" s="40"/>
      <c r="I36" s="167">
        <v>0.14999999999999999</v>
      </c>
      <c r="J36" s="166">
        <f>ROUND(((SUM(BF85:BF108))*I36),  2)</f>
        <v>0</v>
      </c>
      <c r="K36" s="40"/>
      <c r="L36" s="15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7" t="s">
        <v>49</v>
      </c>
      <c r="E37" s="147" t="s">
        <v>52</v>
      </c>
      <c r="F37" s="166">
        <f>ROUND((SUM(BG85:BG108)),  2)</f>
        <v>0</v>
      </c>
      <c r="G37" s="40"/>
      <c r="H37" s="40"/>
      <c r="I37" s="167">
        <v>0.20999999999999999</v>
      </c>
      <c r="J37" s="166">
        <f>0</f>
        <v>0</v>
      </c>
      <c r="K37" s="40"/>
      <c r="L37" s="15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53</v>
      </c>
      <c r="F38" s="166">
        <f>ROUND((SUM(BH85:BH108)),  2)</f>
        <v>0</v>
      </c>
      <c r="G38" s="40"/>
      <c r="H38" s="40"/>
      <c r="I38" s="167">
        <v>0.14999999999999999</v>
      </c>
      <c r="J38" s="166">
        <f>0</f>
        <v>0</v>
      </c>
      <c r="K38" s="40"/>
      <c r="L38" s="15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54</v>
      </c>
      <c r="F39" s="166">
        <f>ROUND((SUM(BI85:BI108)),  2)</f>
        <v>0</v>
      </c>
      <c r="G39" s="40"/>
      <c r="H39" s="40"/>
      <c r="I39" s="167">
        <v>0</v>
      </c>
      <c r="J39" s="166">
        <f>0</f>
        <v>0</v>
      </c>
      <c r="K39" s="40"/>
      <c r="L39" s="15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149"/>
      <c r="J40" s="40"/>
      <c r="K40" s="40"/>
      <c r="L40" s="15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8"/>
      <c r="D41" s="169" t="s">
        <v>55</v>
      </c>
      <c r="E41" s="170"/>
      <c r="F41" s="170"/>
      <c r="G41" s="171" t="s">
        <v>56</v>
      </c>
      <c r="H41" s="172" t="s">
        <v>57</v>
      </c>
      <c r="I41" s="173"/>
      <c r="J41" s="174">
        <f>SUM(J32:J39)</f>
        <v>0</v>
      </c>
      <c r="K41" s="175"/>
      <c r="L41" s="15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76"/>
      <c r="C42" s="177"/>
      <c r="D42" s="177"/>
      <c r="E42" s="177"/>
      <c r="F42" s="177"/>
      <c r="G42" s="177"/>
      <c r="H42" s="177"/>
      <c r="I42" s="178"/>
      <c r="J42" s="177"/>
      <c r="K42" s="177"/>
      <c r="L42" s="15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9"/>
      <c r="C46" s="180"/>
      <c r="D46" s="180"/>
      <c r="E46" s="180"/>
      <c r="F46" s="180"/>
      <c r="G46" s="180"/>
      <c r="H46" s="180"/>
      <c r="I46" s="181"/>
      <c r="J46" s="180"/>
      <c r="K46" s="180"/>
      <c r="L46" s="15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4" t="s">
        <v>135</v>
      </c>
      <c r="D47" s="42"/>
      <c r="E47" s="42"/>
      <c r="F47" s="42"/>
      <c r="G47" s="42"/>
      <c r="H47" s="42"/>
      <c r="I47" s="149"/>
      <c r="J47" s="42"/>
      <c r="K47" s="42"/>
      <c r="L47" s="15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149"/>
      <c r="J48" s="42"/>
      <c r="K48" s="42"/>
      <c r="L48" s="15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16</v>
      </c>
      <c r="D49" s="42"/>
      <c r="E49" s="42"/>
      <c r="F49" s="42"/>
      <c r="G49" s="42"/>
      <c r="H49" s="42"/>
      <c r="I49" s="149"/>
      <c r="J49" s="42"/>
      <c r="K49" s="42"/>
      <c r="L49" s="15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82" t="str">
        <f>E7</f>
        <v>Oprava trati v úseku Teplice, zámecká zahrada - Úpořiny</v>
      </c>
      <c r="F50" s="33"/>
      <c r="G50" s="33"/>
      <c r="H50" s="33"/>
      <c r="I50" s="149"/>
      <c r="J50" s="42"/>
      <c r="K50" s="42"/>
      <c r="L50" s="15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2"/>
      <c r="C51" s="33" t="s">
        <v>131</v>
      </c>
      <c r="D51" s="23"/>
      <c r="E51" s="23"/>
      <c r="F51" s="23"/>
      <c r="G51" s="23"/>
      <c r="H51" s="23"/>
      <c r="I51" s="141"/>
      <c r="J51" s="23"/>
      <c r="K51" s="23"/>
      <c r="L51" s="21"/>
    </row>
    <row r="52" s="2" customFormat="1" ht="16.5" customHeight="1">
      <c r="A52" s="40"/>
      <c r="B52" s="41"/>
      <c r="C52" s="42"/>
      <c r="D52" s="42"/>
      <c r="E52" s="182" t="s">
        <v>132</v>
      </c>
      <c r="F52" s="42"/>
      <c r="G52" s="42"/>
      <c r="H52" s="42"/>
      <c r="I52" s="149"/>
      <c r="J52" s="42"/>
      <c r="K52" s="42"/>
      <c r="L52" s="15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3" t="s">
        <v>133</v>
      </c>
      <c r="D53" s="42"/>
      <c r="E53" s="42"/>
      <c r="F53" s="42"/>
      <c r="G53" s="42"/>
      <c r="H53" s="42"/>
      <c r="I53" s="149"/>
      <c r="J53" s="42"/>
      <c r="K53" s="42"/>
      <c r="L53" s="15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Č6 - NEOCEŇOVAT - materiál dodávaný ST</v>
      </c>
      <c r="F54" s="42"/>
      <c r="G54" s="42"/>
      <c r="H54" s="42"/>
      <c r="I54" s="149"/>
      <c r="J54" s="42"/>
      <c r="K54" s="42"/>
      <c r="L54" s="15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149"/>
      <c r="J55" s="42"/>
      <c r="K55" s="42"/>
      <c r="L55" s="15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3" t="s">
        <v>22</v>
      </c>
      <c r="D56" s="42"/>
      <c r="E56" s="42"/>
      <c r="F56" s="28" t="str">
        <f>F14</f>
        <v>TK Řetenice - Úpořiny</v>
      </c>
      <c r="G56" s="42"/>
      <c r="H56" s="42"/>
      <c r="I56" s="152" t="s">
        <v>24</v>
      </c>
      <c r="J56" s="74" t="str">
        <f>IF(J14="","",J14)</f>
        <v>18. 2. 2019</v>
      </c>
      <c r="K56" s="42"/>
      <c r="L56" s="15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149"/>
      <c r="J57" s="42"/>
      <c r="K57" s="42"/>
      <c r="L57" s="15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3" t="s">
        <v>30</v>
      </c>
      <c r="D58" s="42"/>
      <c r="E58" s="42"/>
      <c r="F58" s="28" t="str">
        <f>E17</f>
        <v>SŽDC s.o. OŘ UNL, ST Most</v>
      </c>
      <c r="G58" s="42"/>
      <c r="H58" s="42"/>
      <c r="I58" s="152" t="s">
        <v>38</v>
      </c>
      <c r="J58" s="38" t="str">
        <f>E23</f>
        <v xml:space="preserve"> </v>
      </c>
      <c r="K58" s="42"/>
      <c r="L58" s="15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3" t="s">
        <v>36</v>
      </c>
      <c r="D59" s="42"/>
      <c r="E59" s="42"/>
      <c r="F59" s="28" t="str">
        <f>IF(E20="","",E20)</f>
        <v>Vyplň údaj</v>
      </c>
      <c r="G59" s="42"/>
      <c r="H59" s="42"/>
      <c r="I59" s="152" t="s">
        <v>41</v>
      </c>
      <c r="J59" s="38" t="str">
        <f>E26</f>
        <v>Ing. Střítezský Petr</v>
      </c>
      <c r="K59" s="42"/>
      <c r="L59" s="15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149"/>
      <c r="J60" s="42"/>
      <c r="K60" s="42"/>
      <c r="L60" s="15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83" t="s">
        <v>136</v>
      </c>
      <c r="D61" s="184"/>
      <c r="E61" s="184"/>
      <c r="F61" s="184"/>
      <c r="G61" s="184"/>
      <c r="H61" s="184"/>
      <c r="I61" s="185"/>
      <c r="J61" s="186" t="s">
        <v>137</v>
      </c>
      <c r="K61" s="184"/>
      <c r="L61" s="15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149"/>
      <c r="J62" s="42"/>
      <c r="K62" s="42"/>
      <c r="L62" s="15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87" t="s">
        <v>77</v>
      </c>
      <c r="D63" s="42"/>
      <c r="E63" s="42"/>
      <c r="F63" s="42"/>
      <c r="G63" s="42"/>
      <c r="H63" s="42"/>
      <c r="I63" s="149"/>
      <c r="J63" s="104">
        <f>J85</f>
        <v>0</v>
      </c>
      <c r="K63" s="42"/>
      <c r="L63" s="15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8" t="s">
        <v>138</v>
      </c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49"/>
      <c r="J64" s="42"/>
      <c r="K64" s="42"/>
      <c r="L64" s="15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178"/>
      <c r="J65" s="62"/>
      <c r="K65" s="62"/>
      <c r="L65" s="15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181"/>
      <c r="J69" s="64"/>
      <c r="K69" s="64"/>
      <c r="L69" s="15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142</v>
      </c>
      <c r="D70" s="42"/>
      <c r="E70" s="42"/>
      <c r="F70" s="42"/>
      <c r="G70" s="42"/>
      <c r="H70" s="42"/>
      <c r="I70" s="149"/>
      <c r="J70" s="42"/>
      <c r="K70" s="42"/>
      <c r="L70" s="15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49"/>
      <c r="J71" s="42"/>
      <c r="K71" s="42"/>
      <c r="L71" s="15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149"/>
      <c r="J72" s="42"/>
      <c r="K72" s="42"/>
      <c r="L72" s="15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82" t="str">
        <f>E7</f>
        <v>Oprava trati v úseku Teplice, zámecká zahrada - Úpořiny</v>
      </c>
      <c r="F73" s="33"/>
      <c r="G73" s="33"/>
      <c r="H73" s="33"/>
      <c r="I73" s="149"/>
      <c r="J73" s="42"/>
      <c r="K73" s="42"/>
      <c r="L73" s="15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1" customFormat="1" ht="12" customHeight="1">
      <c r="B74" s="22"/>
      <c r="C74" s="33" t="s">
        <v>131</v>
      </c>
      <c r="D74" s="23"/>
      <c r="E74" s="23"/>
      <c r="F74" s="23"/>
      <c r="G74" s="23"/>
      <c r="H74" s="23"/>
      <c r="I74" s="141"/>
      <c r="J74" s="23"/>
      <c r="K74" s="23"/>
      <c r="L74" s="21"/>
    </row>
    <row r="75" s="2" customFormat="1" ht="16.5" customHeight="1">
      <c r="A75" s="40"/>
      <c r="B75" s="41"/>
      <c r="C75" s="42"/>
      <c r="D75" s="42"/>
      <c r="E75" s="182" t="s">
        <v>132</v>
      </c>
      <c r="F75" s="42"/>
      <c r="G75" s="42"/>
      <c r="H75" s="42"/>
      <c r="I75" s="149"/>
      <c r="J75" s="42"/>
      <c r="K75" s="42"/>
      <c r="L75" s="15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133</v>
      </c>
      <c r="D76" s="42"/>
      <c r="E76" s="42"/>
      <c r="F76" s="42"/>
      <c r="G76" s="42"/>
      <c r="H76" s="42"/>
      <c r="I76" s="149"/>
      <c r="J76" s="42"/>
      <c r="K76" s="42"/>
      <c r="L76" s="15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E11</f>
        <v>Č6 - NEOCEŇOVAT - materiál dodávaný ST</v>
      </c>
      <c r="F77" s="42"/>
      <c r="G77" s="42"/>
      <c r="H77" s="42"/>
      <c r="I77" s="149"/>
      <c r="J77" s="42"/>
      <c r="K77" s="42"/>
      <c r="L77" s="15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49"/>
      <c r="J78" s="42"/>
      <c r="K78" s="42"/>
      <c r="L78" s="15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F14</f>
        <v>TK Řetenice - Úpořiny</v>
      </c>
      <c r="G79" s="42"/>
      <c r="H79" s="42"/>
      <c r="I79" s="152" t="s">
        <v>24</v>
      </c>
      <c r="J79" s="74" t="str">
        <f>IF(J14="","",J14)</f>
        <v>18. 2. 2019</v>
      </c>
      <c r="K79" s="42"/>
      <c r="L79" s="15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49"/>
      <c r="J80" s="42"/>
      <c r="K80" s="42"/>
      <c r="L80" s="15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3" t="s">
        <v>30</v>
      </c>
      <c r="D81" s="42"/>
      <c r="E81" s="42"/>
      <c r="F81" s="28" t="str">
        <f>E17</f>
        <v>SŽDC s.o. OŘ UNL, ST Most</v>
      </c>
      <c r="G81" s="42"/>
      <c r="H81" s="42"/>
      <c r="I81" s="152" t="s">
        <v>38</v>
      </c>
      <c r="J81" s="38" t="str">
        <f>E23</f>
        <v xml:space="preserve"> </v>
      </c>
      <c r="K81" s="42"/>
      <c r="L81" s="15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36</v>
      </c>
      <c r="D82" s="42"/>
      <c r="E82" s="42"/>
      <c r="F82" s="28" t="str">
        <f>IF(E20="","",E20)</f>
        <v>Vyplň údaj</v>
      </c>
      <c r="G82" s="42"/>
      <c r="H82" s="42"/>
      <c r="I82" s="152" t="s">
        <v>41</v>
      </c>
      <c r="J82" s="38" t="str">
        <f>E26</f>
        <v>Ing. Střítezský Petr</v>
      </c>
      <c r="K82" s="42"/>
      <c r="L82" s="15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149"/>
      <c r="J83" s="42"/>
      <c r="K83" s="42"/>
      <c r="L83" s="15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201"/>
      <c r="B84" s="202"/>
      <c r="C84" s="203" t="s">
        <v>143</v>
      </c>
      <c r="D84" s="204" t="s">
        <v>64</v>
      </c>
      <c r="E84" s="204" t="s">
        <v>60</v>
      </c>
      <c r="F84" s="204" t="s">
        <v>61</v>
      </c>
      <c r="G84" s="204" t="s">
        <v>144</v>
      </c>
      <c r="H84" s="204" t="s">
        <v>145</v>
      </c>
      <c r="I84" s="205" t="s">
        <v>146</v>
      </c>
      <c r="J84" s="204" t="s">
        <v>137</v>
      </c>
      <c r="K84" s="206" t="s">
        <v>147</v>
      </c>
      <c r="L84" s="207"/>
      <c r="M84" s="94" t="s">
        <v>35</v>
      </c>
      <c r="N84" s="95" t="s">
        <v>49</v>
      </c>
      <c r="O84" s="95" t="s">
        <v>148</v>
      </c>
      <c r="P84" s="95" t="s">
        <v>149</v>
      </c>
      <c r="Q84" s="95" t="s">
        <v>150</v>
      </c>
      <c r="R84" s="95" t="s">
        <v>151</v>
      </c>
      <c r="S84" s="95" t="s">
        <v>152</v>
      </c>
      <c r="T84" s="96" t="s">
        <v>153</v>
      </c>
      <c r="U84" s="201"/>
      <c r="V84" s="201"/>
      <c r="W84" s="201"/>
      <c r="X84" s="201"/>
      <c r="Y84" s="201"/>
      <c r="Z84" s="201"/>
      <c r="AA84" s="201"/>
      <c r="AB84" s="201"/>
      <c r="AC84" s="201"/>
      <c r="AD84" s="201"/>
      <c r="AE84" s="201"/>
    </row>
    <row r="85" s="2" customFormat="1" ht="22.8" customHeight="1">
      <c r="A85" s="40"/>
      <c r="B85" s="41"/>
      <c r="C85" s="101" t="s">
        <v>154</v>
      </c>
      <c r="D85" s="42"/>
      <c r="E85" s="42"/>
      <c r="F85" s="42"/>
      <c r="G85" s="42"/>
      <c r="H85" s="42"/>
      <c r="I85" s="149"/>
      <c r="J85" s="208">
        <f>BK85</f>
        <v>0</v>
      </c>
      <c r="K85" s="42"/>
      <c r="L85" s="46"/>
      <c r="M85" s="97"/>
      <c r="N85" s="209"/>
      <c r="O85" s="98"/>
      <c r="P85" s="210">
        <f>SUM(P86:P108)</f>
        <v>0</v>
      </c>
      <c r="Q85" s="98"/>
      <c r="R85" s="210">
        <f>SUM(R86:R108)</f>
        <v>0</v>
      </c>
      <c r="S85" s="98"/>
      <c r="T85" s="211">
        <f>SUM(T86:T108)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78</v>
      </c>
      <c r="AU85" s="18" t="s">
        <v>138</v>
      </c>
      <c r="BK85" s="212">
        <f>SUM(BK86:BK108)</f>
        <v>0</v>
      </c>
    </row>
    <row r="86" s="2" customFormat="1" ht="24" customHeight="1">
      <c r="A86" s="40"/>
      <c r="B86" s="41"/>
      <c r="C86" s="278" t="s">
        <v>86</v>
      </c>
      <c r="D86" s="278" t="s">
        <v>367</v>
      </c>
      <c r="E86" s="279" t="s">
        <v>797</v>
      </c>
      <c r="F86" s="280" t="s">
        <v>798</v>
      </c>
      <c r="G86" s="281" t="s">
        <v>208</v>
      </c>
      <c r="H86" s="282">
        <v>3926</v>
      </c>
      <c r="I86" s="283"/>
      <c r="J86" s="284">
        <f>ROUND(I86*H86,2)</f>
        <v>0</v>
      </c>
      <c r="K86" s="280" t="s">
        <v>164</v>
      </c>
      <c r="L86" s="285"/>
      <c r="M86" s="286" t="s">
        <v>35</v>
      </c>
      <c r="N86" s="287" t="s">
        <v>52</v>
      </c>
      <c r="O86" s="86"/>
      <c r="P86" s="238">
        <f>O86*H86</f>
        <v>0</v>
      </c>
      <c r="Q86" s="238">
        <v>0</v>
      </c>
      <c r="R86" s="238">
        <f>Q86*H86</f>
        <v>0</v>
      </c>
      <c r="S86" s="238">
        <v>0</v>
      </c>
      <c r="T86" s="239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40" t="s">
        <v>235</v>
      </c>
      <c r="AT86" s="240" t="s">
        <v>367</v>
      </c>
      <c r="AU86" s="240" t="s">
        <v>79</v>
      </c>
      <c r="AY86" s="18" t="s">
        <v>157</v>
      </c>
      <c r="BE86" s="241">
        <f>IF(N86="základní",J86,0)</f>
        <v>0</v>
      </c>
      <c r="BF86" s="241">
        <f>IF(N86="snížená",J86,0)</f>
        <v>0</v>
      </c>
      <c r="BG86" s="241">
        <f>IF(N86="zákl. přenesená",J86,0)</f>
        <v>0</v>
      </c>
      <c r="BH86" s="241">
        <f>IF(N86="sníž. přenesená",J86,0)</f>
        <v>0</v>
      </c>
      <c r="BI86" s="241">
        <f>IF(N86="nulová",J86,0)</f>
        <v>0</v>
      </c>
      <c r="BJ86" s="18" t="s">
        <v>165</v>
      </c>
      <c r="BK86" s="241">
        <f>ROUND(I86*H86,2)</f>
        <v>0</v>
      </c>
      <c r="BL86" s="18" t="s">
        <v>165</v>
      </c>
      <c r="BM86" s="240" t="s">
        <v>799</v>
      </c>
    </row>
    <row r="87" s="2" customFormat="1" ht="24" customHeight="1">
      <c r="A87" s="40"/>
      <c r="B87" s="41"/>
      <c r="C87" s="278" t="s">
        <v>88</v>
      </c>
      <c r="D87" s="278" t="s">
        <v>367</v>
      </c>
      <c r="E87" s="279" t="s">
        <v>800</v>
      </c>
      <c r="F87" s="280" t="s">
        <v>801</v>
      </c>
      <c r="G87" s="281" t="s">
        <v>189</v>
      </c>
      <c r="H87" s="282">
        <v>8</v>
      </c>
      <c r="I87" s="283"/>
      <c r="J87" s="284">
        <f>ROUND(I87*H87,2)</f>
        <v>0</v>
      </c>
      <c r="K87" s="280" t="s">
        <v>164</v>
      </c>
      <c r="L87" s="285"/>
      <c r="M87" s="286" t="s">
        <v>35</v>
      </c>
      <c r="N87" s="287" t="s">
        <v>52</v>
      </c>
      <c r="O87" s="86"/>
      <c r="P87" s="238">
        <f>O87*H87</f>
        <v>0</v>
      </c>
      <c r="Q87" s="238">
        <v>0</v>
      </c>
      <c r="R87" s="238">
        <f>Q87*H87</f>
        <v>0</v>
      </c>
      <c r="S87" s="238">
        <v>0</v>
      </c>
      <c r="T87" s="239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40" t="s">
        <v>235</v>
      </c>
      <c r="AT87" s="240" t="s">
        <v>367</v>
      </c>
      <c r="AU87" s="240" t="s">
        <v>79</v>
      </c>
      <c r="AY87" s="18" t="s">
        <v>157</v>
      </c>
      <c r="BE87" s="241">
        <f>IF(N87="základní",J87,0)</f>
        <v>0</v>
      </c>
      <c r="BF87" s="241">
        <f>IF(N87="snížená",J87,0)</f>
        <v>0</v>
      </c>
      <c r="BG87" s="241">
        <f>IF(N87="zákl. přenesená",J87,0)</f>
        <v>0</v>
      </c>
      <c r="BH87" s="241">
        <f>IF(N87="sníž. přenesená",J87,0)</f>
        <v>0</v>
      </c>
      <c r="BI87" s="241">
        <f>IF(N87="nulová",J87,0)</f>
        <v>0</v>
      </c>
      <c r="BJ87" s="18" t="s">
        <v>165</v>
      </c>
      <c r="BK87" s="241">
        <f>ROUND(I87*H87,2)</f>
        <v>0</v>
      </c>
      <c r="BL87" s="18" t="s">
        <v>165</v>
      </c>
      <c r="BM87" s="240" t="s">
        <v>802</v>
      </c>
    </row>
    <row r="88" s="2" customFormat="1" ht="24" customHeight="1">
      <c r="A88" s="40"/>
      <c r="B88" s="41"/>
      <c r="C88" s="278" t="s">
        <v>117</v>
      </c>
      <c r="D88" s="278" t="s">
        <v>367</v>
      </c>
      <c r="E88" s="279" t="s">
        <v>803</v>
      </c>
      <c r="F88" s="280" t="s">
        <v>804</v>
      </c>
      <c r="G88" s="281" t="s">
        <v>189</v>
      </c>
      <c r="H88" s="282">
        <v>5</v>
      </c>
      <c r="I88" s="283"/>
      <c r="J88" s="284">
        <f>ROUND(I88*H88,2)</f>
        <v>0</v>
      </c>
      <c r="K88" s="280" t="s">
        <v>164</v>
      </c>
      <c r="L88" s="285"/>
      <c r="M88" s="286" t="s">
        <v>35</v>
      </c>
      <c r="N88" s="287" t="s">
        <v>52</v>
      </c>
      <c r="O88" s="86"/>
      <c r="P88" s="238">
        <f>O88*H88</f>
        <v>0</v>
      </c>
      <c r="Q88" s="238">
        <v>0</v>
      </c>
      <c r="R88" s="238">
        <f>Q88*H88</f>
        <v>0</v>
      </c>
      <c r="S88" s="238">
        <v>0</v>
      </c>
      <c r="T88" s="239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40" t="s">
        <v>235</v>
      </c>
      <c r="AT88" s="240" t="s">
        <v>367</v>
      </c>
      <c r="AU88" s="240" t="s">
        <v>79</v>
      </c>
      <c r="AY88" s="18" t="s">
        <v>157</v>
      </c>
      <c r="BE88" s="241">
        <f>IF(N88="základní",J88,0)</f>
        <v>0</v>
      </c>
      <c r="BF88" s="241">
        <f>IF(N88="snížená",J88,0)</f>
        <v>0</v>
      </c>
      <c r="BG88" s="241">
        <f>IF(N88="zákl. přenesená",J88,0)</f>
        <v>0</v>
      </c>
      <c r="BH88" s="241">
        <f>IF(N88="sníž. přenesená",J88,0)</f>
        <v>0</v>
      </c>
      <c r="BI88" s="241">
        <f>IF(N88="nulová",J88,0)</f>
        <v>0</v>
      </c>
      <c r="BJ88" s="18" t="s">
        <v>165</v>
      </c>
      <c r="BK88" s="241">
        <f>ROUND(I88*H88,2)</f>
        <v>0</v>
      </c>
      <c r="BL88" s="18" t="s">
        <v>165</v>
      </c>
      <c r="BM88" s="240" t="s">
        <v>805</v>
      </c>
    </row>
    <row r="89" s="2" customFormat="1" ht="24" customHeight="1">
      <c r="A89" s="40"/>
      <c r="B89" s="41"/>
      <c r="C89" s="278" t="s">
        <v>165</v>
      </c>
      <c r="D89" s="278" t="s">
        <v>367</v>
      </c>
      <c r="E89" s="279" t="s">
        <v>806</v>
      </c>
      <c r="F89" s="280" t="s">
        <v>807</v>
      </c>
      <c r="G89" s="281" t="s">
        <v>189</v>
      </c>
      <c r="H89" s="282">
        <v>3</v>
      </c>
      <c r="I89" s="283"/>
      <c r="J89" s="284">
        <f>ROUND(I89*H89,2)</f>
        <v>0</v>
      </c>
      <c r="K89" s="280" t="s">
        <v>164</v>
      </c>
      <c r="L89" s="285"/>
      <c r="M89" s="286" t="s">
        <v>35</v>
      </c>
      <c r="N89" s="287" t="s">
        <v>52</v>
      </c>
      <c r="O89" s="86"/>
      <c r="P89" s="238">
        <f>O89*H89</f>
        <v>0</v>
      </c>
      <c r="Q89" s="238">
        <v>0</v>
      </c>
      <c r="R89" s="238">
        <f>Q89*H89</f>
        <v>0</v>
      </c>
      <c r="S89" s="238">
        <v>0</v>
      </c>
      <c r="T89" s="239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40" t="s">
        <v>235</v>
      </c>
      <c r="AT89" s="240" t="s">
        <v>367</v>
      </c>
      <c r="AU89" s="240" t="s">
        <v>79</v>
      </c>
      <c r="AY89" s="18" t="s">
        <v>157</v>
      </c>
      <c r="BE89" s="241">
        <f>IF(N89="základní",J89,0)</f>
        <v>0</v>
      </c>
      <c r="BF89" s="241">
        <f>IF(N89="snížená",J89,0)</f>
        <v>0</v>
      </c>
      <c r="BG89" s="241">
        <f>IF(N89="zákl. přenesená",J89,0)</f>
        <v>0</v>
      </c>
      <c r="BH89" s="241">
        <f>IF(N89="sníž. přenesená",J89,0)</f>
        <v>0</v>
      </c>
      <c r="BI89" s="241">
        <f>IF(N89="nulová",J89,0)</f>
        <v>0</v>
      </c>
      <c r="BJ89" s="18" t="s">
        <v>165</v>
      </c>
      <c r="BK89" s="241">
        <f>ROUND(I89*H89,2)</f>
        <v>0</v>
      </c>
      <c r="BL89" s="18" t="s">
        <v>165</v>
      </c>
      <c r="BM89" s="240" t="s">
        <v>808</v>
      </c>
    </row>
    <row r="90" s="2" customFormat="1" ht="24" customHeight="1">
      <c r="A90" s="40"/>
      <c r="B90" s="41"/>
      <c r="C90" s="278" t="s">
        <v>158</v>
      </c>
      <c r="D90" s="278" t="s">
        <v>367</v>
      </c>
      <c r="E90" s="279" t="s">
        <v>809</v>
      </c>
      <c r="F90" s="280" t="s">
        <v>810</v>
      </c>
      <c r="G90" s="281" t="s">
        <v>189</v>
      </c>
      <c r="H90" s="282">
        <v>3</v>
      </c>
      <c r="I90" s="283"/>
      <c r="J90" s="284">
        <f>ROUND(I90*H90,2)</f>
        <v>0</v>
      </c>
      <c r="K90" s="280" t="s">
        <v>164</v>
      </c>
      <c r="L90" s="285"/>
      <c r="M90" s="286" t="s">
        <v>35</v>
      </c>
      <c r="N90" s="287" t="s">
        <v>52</v>
      </c>
      <c r="O90" s="86"/>
      <c r="P90" s="238">
        <f>O90*H90</f>
        <v>0</v>
      </c>
      <c r="Q90" s="238">
        <v>0</v>
      </c>
      <c r="R90" s="238">
        <f>Q90*H90</f>
        <v>0</v>
      </c>
      <c r="S90" s="238">
        <v>0</v>
      </c>
      <c r="T90" s="239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40" t="s">
        <v>235</v>
      </c>
      <c r="AT90" s="240" t="s">
        <v>367</v>
      </c>
      <c r="AU90" s="240" t="s">
        <v>79</v>
      </c>
      <c r="AY90" s="18" t="s">
        <v>157</v>
      </c>
      <c r="BE90" s="241">
        <f>IF(N90="základní",J90,0)</f>
        <v>0</v>
      </c>
      <c r="BF90" s="241">
        <f>IF(N90="snížená",J90,0)</f>
        <v>0</v>
      </c>
      <c r="BG90" s="241">
        <f>IF(N90="zákl. přenesená",J90,0)</f>
        <v>0</v>
      </c>
      <c r="BH90" s="241">
        <f>IF(N90="sníž. přenesená",J90,0)</f>
        <v>0</v>
      </c>
      <c r="BI90" s="241">
        <f>IF(N90="nulová",J90,0)</f>
        <v>0</v>
      </c>
      <c r="BJ90" s="18" t="s">
        <v>165</v>
      </c>
      <c r="BK90" s="241">
        <f>ROUND(I90*H90,2)</f>
        <v>0</v>
      </c>
      <c r="BL90" s="18" t="s">
        <v>165</v>
      </c>
      <c r="BM90" s="240" t="s">
        <v>811</v>
      </c>
    </row>
    <row r="91" s="2" customFormat="1" ht="24" customHeight="1">
      <c r="A91" s="40"/>
      <c r="B91" s="41"/>
      <c r="C91" s="278" t="s">
        <v>219</v>
      </c>
      <c r="D91" s="278" t="s">
        <v>367</v>
      </c>
      <c r="E91" s="279" t="s">
        <v>812</v>
      </c>
      <c r="F91" s="280" t="s">
        <v>813</v>
      </c>
      <c r="G91" s="281" t="s">
        <v>189</v>
      </c>
      <c r="H91" s="282">
        <v>2</v>
      </c>
      <c r="I91" s="283"/>
      <c r="J91" s="284">
        <f>ROUND(I91*H91,2)</f>
        <v>0</v>
      </c>
      <c r="K91" s="280" t="s">
        <v>164</v>
      </c>
      <c r="L91" s="285"/>
      <c r="M91" s="286" t="s">
        <v>35</v>
      </c>
      <c r="N91" s="287" t="s">
        <v>52</v>
      </c>
      <c r="O91" s="86"/>
      <c r="P91" s="238">
        <f>O91*H91</f>
        <v>0</v>
      </c>
      <c r="Q91" s="238">
        <v>0</v>
      </c>
      <c r="R91" s="238">
        <f>Q91*H91</f>
        <v>0</v>
      </c>
      <c r="S91" s="238">
        <v>0</v>
      </c>
      <c r="T91" s="239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40" t="s">
        <v>235</v>
      </c>
      <c r="AT91" s="240" t="s">
        <v>367</v>
      </c>
      <c r="AU91" s="240" t="s">
        <v>79</v>
      </c>
      <c r="AY91" s="18" t="s">
        <v>157</v>
      </c>
      <c r="BE91" s="241">
        <f>IF(N91="základní",J91,0)</f>
        <v>0</v>
      </c>
      <c r="BF91" s="241">
        <f>IF(N91="snížená",J91,0)</f>
        <v>0</v>
      </c>
      <c r="BG91" s="241">
        <f>IF(N91="zákl. přenesená",J91,0)</f>
        <v>0</v>
      </c>
      <c r="BH91" s="241">
        <f>IF(N91="sníž. přenesená",J91,0)</f>
        <v>0</v>
      </c>
      <c r="BI91" s="241">
        <f>IF(N91="nulová",J91,0)</f>
        <v>0</v>
      </c>
      <c r="BJ91" s="18" t="s">
        <v>165</v>
      </c>
      <c r="BK91" s="241">
        <f>ROUND(I91*H91,2)</f>
        <v>0</v>
      </c>
      <c r="BL91" s="18" t="s">
        <v>165</v>
      </c>
      <c r="BM91" s="240" t="s">
        <v>814</v>
      </c>
    </row>
    <row r="92" s="2" customFormat="1" ht="24" customHeight="1">
      <c r="A92" s="40"/>
      <c r="B92" s="41"/>
      <c r="C92" s="278" t="s">
        <v>224</v>
      </c>
      <c r="D92" s="278" t="s">
        <v>367</v>
      </c>
      <c r="E92" s="279" t="s">
        <v>815</v>
      </c>
      <c r="F92" s="280" t="s">
        <v>816</v>
      </c>
      <c r="G92" s="281" t="s">
        <v>189</v>
      </c>
      <c r="H92" s="282">
        <v>2</v>
      </c>
      <c r="I92" s="283"/>
      <c r="J92" s="284">
        <f>ROUND(I92*H92,2)</f>
        <v>0</v>
      </c>
      <c r="K92" s="280" t="s">
        <v>164</v>
      </c>
      <c r="L92" s="285"/>
      <c r="M92" s="286" t="s">
        <v>35</v>
      </c>
      <c r="N92" s="287" t="s">
        <v>52</v>
      </c>
      <c r="O92" s="86"/>
      <c r="P92" s="238">
        <f>O92*H92</f>
        <v>0</v>
      </c>
      <c r="Q92" s="238">
        <v>0</v>
      </c>
      <c r="R92" s="238">
        <f>Q92*H92</f>
        <v>0</v>
      </c>
      <c r="S92" s="238">
        <v>0</v>
      </c>
      <c r="T92" s="239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40" t="s">
        <v>235</v>
      </c>
      <c r="AT92" s="240" t="s">
        <v>367</v>
      </c>
      <c r="AU92" s="240" t="s">
        <v>79</v>
      </c>
      <c r="AY92" s="18" t="s">
        <v>157</v>
      </c>
      <c r="BE92" s="241">
        <f>IF(N92="základní",J92,0)</f>
        <v>0</v>
      </c>
      <c r="BF92" s="241">
        <f>IF(N92="snížená",J92,0)</f>
        <v>0</v>
      </c>
      <c r="BG92" s="241">
        <f>IF(N92="zákl. přenesená",J92,0)</f>
        <v>0</v>
      </c>
      <c r="BH92" s="241">
        <f>IF(N92="sníž. přenesená",J92,0)</f>
        <v>0</v>
      </c>
      <c r="BI92" s="241">
        <f>IF(N92="nulová",J92,0)</f>
        <v>0</v>
      </c>
      <c r="BJ92" s="18" t="s">
        <v>165</v>
      </c>
      <c r="BK92" s="241">
        <f>ROUND(I92*H92,2)</f>
        <v>0</v>
      </c>
      <c r="BL92" s="18" t="s">
        <v>165</v>
      </c>
      <c r="BM92" s="240" t="s">
        <v>817</v>
      </c>
    </row>
    <row r="93" s="2" customFormat="1" ht="24" customHeight="1">
      <c r="A93" s="40"/>
      <c r="B93" s="41"/>
      <c r="C93" s="278" t="s">
        <v>235</v>
      </c>
      <c r="D93" s="278" t="s">
        <v>367</v>
      </c>
      <c r="E93" s="279" t="s">
        <v>818</v>
      </c>
      <c r="F93" s="280" t="s">
        <v>819</v>
      </c>
      <c r="G93" s="281" t="s">
        <v>189</v>
      </c>
      <c r="H93" s="282">
        <v>2</v>
      </c>
      <c r="I93" s="283"/>
      <c r="J93" s="284">
        <f>ROUND(I93*H93,2)</f>
        <v>0</v>
      </c>
      <c r="K93" s="280" t="s">
        <v>164</v>
      </c>
      <c r="L93" s="285"/>
      <c r="M93" s="286" t="s">
        <v>35</v>
      </c>
      <c r="N93" s="287" t="s">
        <v>52</v>
      </c>
      <c r="O93" s="86"/>
      <c r="P93" s="238">
        <f>O93*H93</f>
        <v>0</v>
      </c>
      <c r="Q93" s="238">
        <v>0</v>
      </c>
      <c r="R93" s="238">
        <f>Q93*H93</f>
        <v>0</v>
      </c>
      <c r="S93" s="238">
        <v>0</v>
      </c>
      <c r="T93" s="239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40" t="s">
        <v>235</v>
      </c>
      <c r="AT93" s="240" t="s">
        <v>367</v>
      </c>
      <c r="AU93" s="240" t="s">
        <v>79</v>
      </c>
      <c r="AY93" s="18" t="s">
        <v>157</v>
      </c>
      <c r="BE93" s="241">
        <f>IF(N93="základní",J93,0)</f>
        <v>0</v>
      </c>
      <c r="BF93" s="241">
        <f>IF(N93="snížená",J93,0)</f>
        <v>0</v>
      </c>
      <c r="BG93" s="241">
        <f>IF(N93="zákl. přenesená",J93,0)</f>
        <v>0</v>
      </c>
      <c r="BH93" s="241">
        <f>IF(N93="sníž. přenesená",J93,0)</f>
        <v>0</v>
      </c>
      <c r="BI93" s="241">
        <f>IF(N93="nulová",J93,0)</f>
        <v>0</v>
      </c>
      <c r="BJ93" s="18" t="s">
        <v>165</v>
      </c>
      <c r="BK93" s="241">
        <f>ROUND(I93*H93,2)</f>
        <v>0</v>
      </c>
      <c r="BL93" s="18" t="s">
        <v>165</v>
      </c>
      <c r="BM93" s="240" t="s">
        <v>820</v>
      </c>
    </row>
    <row r="94" s="2" customFormat="1" ht="24" customHeight="1">
      <c r="A94" s="40"/>
      <c r="B94" s="41"/>
      <c r="C94" s="278" t="s">
        <v>242</v>
      </c>
      <c r="D94" s="278" t="s">
        <v>367</v>
      </c>
      <c r="E94" s="279" t="s">
        <v>821</v>
      </c>
      <c r="F94" s="280" t="s">
        <v>822</v>
      </c>
      <c r="G94" s="281" t="s">
        <v>189</v>
      </c>
      <c r="H94" s="282">
        <v>2</v>
      </c>
      <c r="I94" s="283"/>
      <c r="J94" s="284">
        <f>ROUND(I94*H94,2)</f>
        <v>0</v>
      </c>
      <c r="K94" s="280" t="s">
        <v>164</v>
      </c>
      <c r="L94" s="285"/>
      <c r="M94" s="286" t="s">
        <v>35</v>
      </c>
      <c r="N94" s="287" t="s">
        <v>52</v>
      </c>
      <c r="O94" s="86"/>
      <c r="P94" s="238">
        <f>O94*H94</f>
        <v>0</v>
      </c>
      <c r="Q94" s="238">
        <v>0</v>
      </c>
      <c r="R94" s="238">
        <f>Q94*H94</f>
        <v>0</v>
      </c>
      <c r="S94" s="238">
        <v>0</v>
      </c>
      <c r="T94" s="239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40" t="s">
        <v>235</v>
      </c>
      <c r="AT94" s="240" t="s">
        <v>367</v>
      </c>
      <c r="AU94" s="240" t="s">
        <v>79</v>
      </c>
      <c r="AY94" s="18" t="s">
        <v>157</v>
      </c>
      <c r="BE94" s="241">
        <f>IF(N94="základní",J94,0)</f>
        <v>0</v>
      </c>
      <c r="BF94" s="241">
        <f>IF(N94="snížená",J94,0)</f>
        <v>0</v>
      </c>
      <c r="BG94" s="241">
        <f>IF(N94="zákl. přenesená",J94,0)</f>
        <v>0</v>
      </c>
      <c r="BH94" s="241">
        <f>IF(N94="sníž. přenesená",J94,0)</f>
        <v>0</v>
      </c>
      <c r="BI94" s="241">
        <f>IF(N94="nulová",J94,0)</f>
        <v>0</v>
      </c>
      <c r="BJ94" s="18" t="s">
        <v>165</v>
      </c>
      <c r="BK94" s="241">
        <f>ROUND(I94*H94,2)</f>
        <v>0</v>
      </c>
      <c r="BL94" s="18" t="s">
        <v>165</v>
      </c>
      <c r="BM94" s="240" t="s">
        <v>823</v>
      </c>
    </row>
    <row r="95" s="2" customFormat="1" ht="24" customHeight="1">
      <c r="A95" s="40"/>
      <c r="B95" s="41"/>
      <c r="C95" s="278" t="s">
        <v>234</v>
      </c>
      <c r="D95" s="278" t="s">
        <v>367</v>
      </c>
      <c r="E95" s="279" t="s">
        <v>824</v>
      </c>
      <c r="F95" s="280" t="s">
        <v>825</v>
      </c>
      <c r="G95" s="281" t="s">
        <v>189</v>
      </c>
      <c r="H95" s="282">
        <v>2</v>
      </c>
      <c r="I95" s="283"/>
      <c r="J95" s="284">
        <f>ROUND(I95*H95,2)</f>
        <v>0</v>
      </c>
      <c r="K95" s="280" t="s">
        <v>164</v>
      </c>
      <c r="L95" s="285"/>
      <c r="M95" s="286" t="s">
        <v>35</v>
      </c>
      <c r="N95" s="287" t="s">
        <v>52</v>
      </c>
      <c r="O95" s="86"/>
      <c r="P95" s="238">
        <f>O95*H95</f>
        <v>0</v>
      </c>
      <c r="Q95" s="238">
        <v>0</v>
      </c>
      <c r="R95" s="238">
        <f>Q95*H95</f>
        <v>0</v>
      </c>
      <c r="S95" s="238">
        <v>0</v>
      </c>
      <c r="T95" s="239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0" t="s">
        <v>235</v>
      </c>
      <c r="AT95" s="240" t="s">
        <v>367</v>
      </c>
      <c r="AU95" s="240" t="s">
        <v>79</v>
      </c>
      <c r="AY95" s="18" t="s">
        <v>157</v>
      </c>
      <c r="BE95" s="241">
        <f>IF(N95="základní",J95,0)</f>
        <v>0</v>
      </c>
      <c r="BF95" s="241">
        <f>IF(N95="snížená",J95,0)</f>
        <v>0</v>
      </c>
      <c r="BG95" s="241">
        <f>IF(N95="zákl. přenesená",J95,0)</f>
        <v>0</v>
      </c>
      <c r="BH95" s="241">
        <f>IF(N95="sníž. přenesená",J95,0)</f>
        <v>0</v>
      </c>
      <c r="BI95" s="241">
        <f>IF(N95="nulová",J95,0)</f>
        <v>0</v>
      </c>
      <c r="BJ95" s="18" t="s">
        <v>165</v>
      </c>
      <c r="BK95" s="241">
        <f>ROUND(I95*H95,2)</f>
        <v>0</v>
      </c>
      <c r="BL95" s="18" t="s">
        <v>165</v>
      </c>
      <c r="BM95" s="240" t="s">
        <v>826</v>
      </c>
    </row>
    <row r="96" s="2" customFormat="1" ht="24" customHeight="1">
      <c r="A96" s="40"/>
      <c r="B96" s="41"/>
      <c r="C96" s="278" t="s">
        <v>194</v>
      </c>
      <c r="D96" s="278" t="s">
        <v>367</v>
      </c>
      <c r="E96" s="279" t="s">
        <v>827</v>
      </c>
      <c r="F96" s="280" t="s">
        <v>828</v>
      </c>
      <c r="G96" s="281" t="s">
        <v>189</v>
      </c>
      <c r="H96" s="282">
        <v>1</v>
      </c>
      <c r="I96" s="283"/>
      <c r="J96" s="284">
        <f>ROUND(I96*H96,2)</f>
        <v>0</v>
      </c>
      <c r="K96" s="280" t="s">
        <v>164</v>
      </c>
      <c r="L96" s="285"/>
      <c r="M96" s="286" t="s">
        <v>35</v>
      </c>
      <c r="N96" s="287" t="s">
        <v>52</v>
      </c>
      <c r="O96" s="86"/>
      <c r="P96" s="238">
        <f>O96*H96</f>
        <v>0</v>
      </c>
      <c r="Q96" s="238">
        <v>0</v>
      </c>
      <c r="R96" s="238">
        <f>Q96*H96</f>
        <v>0</v>
      </c>
      <c r="S96" s="238">
        <v>0</v>
      </c>
      <c r="T96" s="239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0" t="s">
        <v>235</v>
      </c>
      <c r="AT96" s="240" t="s">
        <v>367</v>
      </c>
      <c r="AU96" s="240" t="s">
        <v>79</v>
      </c>
      <c r="AY96" s="18" t="s">
        <v>157</v>
      </c>
      <c r="BE96" s="241">
        <f>IF(N96="základní",J96,0)</f>
        <v>0</v>
      </c>
      <c r="BF96" s="241">
        <f>IF(N96="snížená",J96,0)</f>
        <v>0</v>
      </c>
      <c r="BG96" s="241">
        <f>IF(N96="zákl. přenesená",J96,0)</f>
        <v>0</v>
      </c>
      <c r="BH96" s="241">
        <f>IF(N96="sníž. přenesená",J96,0)</f>
        <v>0</v>
      </c>
      <c r="BI96" s="241">
        <f>IF(N96="nulová",J96,0)</f>
        <v>0</v>
      </c>
      <c r="BJ96" s="18" t="s">
        <v>165</v>
      </c>
      <c r="BK96" s="241">
        <f>ROUND(I96*H96,2)</f>
        <v>0</v>
      </c>
      <c r="BL96" s="18" t="s">
        <v>165</v>
      </c>
      <c r="BM96" s="240" t="s">
        <v>829</v>
      </c>
    </row>
    <row r="97" s="2" customFormat="1" ht="24" customHeight="1">
      <c r="A97" s="40"/>
      <c r="B97" s="41"/>
      <c r="C97" s="278" t="s">
        <v>261</v>
      </c>
      <c r="D97" s="278" t="s">
        <v>367</v>
      </c>
      <c r="E97" s="279" t="s">
        <v>830</v>
      </c>
      <c r="F97" s="280" t="s">
        <v>831</v>
      </c>
      <c r="G97" s="281" t="s">
        <v>189</v>
      </c>
      <c r="H97" s="282">
        <v>2</v>
      </c>
      <c r="I97" s="283"/>
      <c r="J97" s="284">
        <f>ROUND(I97*H97,2)</f>
        <v>0</v>
      </c>
      <c r="K97" s="280" t="s">
        <v>164</v>
      </c>
      <c r="L97" s="285"/>
      <c r="M97" s="286" t="s">
        <v>35</v>
      </c>
      <c r="N97" s="287" t="s">
        <v>52</v>
      </c>
      <c r="O97" s="86"/>
      <c r="P97" s="238">
        <f>O97*H97</f>
        <v>0</v>
      </c>
      <c r="Q97" s="238">
        <v>0</v>
      </c>
      <c r="R97" s="238">
        <f>Q97*H97</f>
        <v>0</v>
      </c>
      <c r="S97" s="238">
        <v>0</v>
      </c>
      <c r="T97" s="239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0" t="s">
        <v>235</v>
      </c>
      <c r="AT97" s="240" t="s">
        <v>367</v>
      </c>
      <c r="AU97" s="240" t="s">
        <v>79</v>
      </c>
      <c r="AY97" s="18" t="s">
        <v>157</v>
      </c>
      <c r="BE97" s="241">
        <f>IF(N97="základní",J97,0)</f>
        <v>0</v>
      </c>
      <c r="BF97" s="241">
        <f>IF(N97="snížená",J97,0)</f>
        <v>0</v>
      </c>
      <c r="BG97" s="241">
        <f>IF(N97="zákl. přenesená",J97,0)</f>
        <v>0</v>
      </c>
      <c r="BH97" s="241">
        <f>IF(N97="sníž. přenesená",J97,0)</f>
        <v>0</v>
      </c>
      <c r="BI97" s="241">
        <f>IF(N97="nulová",J97,0)</f>
        <v>0</v>
      </c>
      <c r="BJ97" s="18" t="s">
        <v>165</v>
      </c>
      <c r="BK97" s="241">
        <f>ROUND(I97*H97,2)</f>
        <v>0</v>
      </c>
      <c r="BL97" s="18" t="s">
        <v>165</v>
      </c>
      <c r="BM97" s="240" t="s">
        <v>832</v>
      </c>
    </row>
    <row r="98" s="2" customFormat="1" ht="24" customHeight="1">
      <c r="A98" s="40"/>
      <c r="B98" s="41"/>
      <c r="C98" s="278" t="s">
        <v>267</v>
      </c>
      <c r="D98" s="278" t="s">
        <v>367</v>
      </c>
      <c r="E98" s="279" t="s">
        <v>833</v>
      </c>
      <c r="F98" s="280" t="s">
        <v>834</v>
      </c>
      <c r="G98" s="281" t="s">
        <v>189</v>
      </c>
      <c r="H98" s="282">
        <v>2</v>
      </c>
      <c r="I98" s="283"/>
      <c r="J98" s="284">
        <f>ROUND(I98*H98,2)</f>
        <v>0</v>
      </c>
      <c r="K98" s="280" t="s">
        <v>164</v>
      </c>
      <c r="L98" s="285"/>
      <c r="M98" s="286" t="s">
        <v>35</v>
      </c>
      <c r="N98" s="287" t="s">
        <v>52</v>
      </c>
      <c r="O98" s="86"/>
      <c r="P98" s="238">
        <f>O98*H98</f>
        <v>0</v>
      </c>
      <c r="Q98" s="238">
        <v>0</v>
      </c>
      <c r="R98" s="238">
        <f>Q98*H98</f>
        <v>0</v>
      </c>
      <c r="S98" s="238">
        <v>0</v>
      </c>
      <c r="T98" s="239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0" t="s">
        <v>235</v>
      </c>
      <c r="AT98" s="240" t="s">
        <v>367</v>
      </c>
      <c r="AU98" s="240" t="s">
        <v>79</v>
      </c>
      <c r="AY98" s="18" t="s">
        <v>157</v>
      </c>
      <c r="BE98" s="241">
        <f>IF(N98="základní",J98,0)</f>
        <v>0</v>
      </c>
      <c r="BF98" s="241">
        <f>IF(N98="snížená",J98,0)</f>
        <v>0</v>
      </c>
      <c r="BG98" s="241">
        <f>IF(N98="zákl. přenesená",J98,0)</f>
        <v>0</v>
      </c>
      <c r="BH98" s="241">
        <f>IF(N98="sníž. přenesená",J98,0)</f>
        <v>0</v>
      </c>
      <c r="BI98" s="241">
        <f>IF(N98="nulová",J98,0)</f>
        <v>0</v>
      </c>
      <c r="BJ98" s="18" t="s">
        <v>165</v>
      </c>
      <c r="BK98" s="241">
        <f>ROUND(I98*H98,2)</f>
        <v>0</v>
      </c>
      <c r="BL98" s="18" t="s">
        <v>165</v>
      </c>
      <c r="BM98" s="240" t="s">
        <v>835</v>
      </c>
    </row>
    <row r="99" s="2" customFormat="1" ht="24" customHeight="1">
      <c r="A99" s="40"/>
      <c r="B99" s="41"/>
      <c r="C99" s="278" t="s">
        <v>272</v>
      </c>
      <c r="D99" s="278" t="s">
        <v>367</v>
      </c>
      <c r="E99" s="279" t="s">
        <v>836</v>
      </c>
      <c r="F99" s="280" t="s">
        <v>837</v>
      </c>
      <c r="G99" s="281" t="s">
        <v>189</v>
      </c>
      <c r="H99" s="282">
        <v>1</v>
      </c>
      <c r="I99" s="283"/>
      <c r="J99" s="284">
        <f>ROUND(I99*H99,2)</f>
        <v>0</v>
      </c>
      <c r="K99" s="280" t="s">
        <v>164</v>
      </c>
      <c r="L99" s="285"/>
      <c r="M99" s="286" t="s">
        <v>35</v>
      </c>
      <c r="N99" s="287" t="s">
        <v>52</v>
      </c>
      <c r="O99" s="86"/>
      <c r="P99" s="238">
        <f>O99*H99</f>
        <v>0</v>
      </c>
      <c r="Q99" s="238">
        <v>0</v>
      </c>
      <c r="R99" s="238">
        <f>Q99*H99</f>
        <v>0</v>
      </c>
      <c r="S99" s="238">
        <v>0</v>
      </c>
      <c r="T99" s="239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40" t="s">
        <v>235</v>
      </c>
      <c r="AT99" s="240" t="s">
        <v>367</v>
      </c>
      <c r="AU99" s="240" t="s">
        <v>79</v>
      </c>
      <c r="AY99" s="18" t="s">
        <v>157</v>
      </c>
      <c r="BE99" s="241">
        <f>IF(N99="základní",J99,0)</f>
        <v>0</v>
      </c>
      <c r="BF99" s="241">
        <f>IF(N99="snížená",J99,0)</f>
        <v>0</v>
      </c>
      <c r="BG99" s="241">
        <f>IF(N99="zákl. přenesená",J99,0)</f>
        <v>0</v>
      </c>
      <c r="BH99" s="241">
        <f>IF(N99="sníž. přenesená",J99,0)</f>
        <v>0</v>
      </c>
      <c r="BI99" s="241">
        <f>IF(N99="nulová",J99,0)</f>
        <v>0</v>
      </c>
      <c r="BJ99" s="18" t="s">
        <v>165</v>
      </c>
      <c r="BK99" s="241">
        <f>ROUND(I99*H99,2)</f>
        <v>0</v>
      </c>
      <c r="BL99" s="18" t="s">
        <v>165</v>
      </c>
      <c r="BM99" s="240" t="s">
        <v>838</v>
      </c>
    </row>
    <row r="100" s="2" customFormat="1" ht="24" customHeight="1">
      <c r="A100" s="40"/>
      <c r="B100" s="41"/>
      <c r="C100" s="278" t="s">
        <v>8</v>
      </c>
      <c r="D100" s="278" t="s">
        <v>367</v>
      </c>
      <c r="E100" s="279" t="s">
        <v>839</v>
      </c>
      <c r="F100" s="280" t="s">
        <v>840</v>
      </c>
      <c r="G100" s="281" t="s">
        <v>189</v>
      </c>
      <c r="H100" s="282">
        <v>2</v>
      </c>
      <c r="I100" s="283"/>
      <c r="J100" s="284">
        <f>ROUND(I100*H100,2)</f>
        <v>0</v>
      </c>
      <c r="K100" s="280" t="s">
        <v>164</v>
      </c>
      <c r="L100" s="285"/>
      <c r="M100" s="286" t="s">
        <v>35</v>
      </c>
      <c r="N100" s="287" t="s">
        <v>52</v>
      </c>
      <c r="O100" s="86"/>
      <c r="P100" s="238">
        <f>O100*H100</f>
        <v>0</v>
      </c>
      <c r="Q100" s="238">
        <v>0</v>
      </c>
      <c r="R100" s="238">
        <f>Q100*H100</f>
        <v>0</v>
      </c>
      <c r="S100" s="238">
        <v>0</v>
      </c>
      <c r="T100" s="239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40" t="s">
        <v>235</v>
      </c>
      <c r="AT100" s="240" t="s">
        <v>367</v>
      </c>
      <c r="AU100" s="240" t="s">
        <v>79</v>
      </c>
      <c r="AY100" s="18" t="s">
        <v>157</v>
      </c>
      <c r="BE100" s="241">
        <f>IF(N100="základní",J100,0)</f>
        <v>0</v>
      </c>
      <c r="BF100" s="241">
        <f>IF(N100="snížená",J100,0)</f>
        <v>0</v>
      </c>
      <c r="BG100" s="241">
        <f>IF(N100="zákl. přenesená",J100,0)</f>
        <v>0</v>
      </c>
      <c r="BH100" s="241">
        <f>IF(N100="sníž. přenesená",J100,0)</f>
        <v>0</v>
      </c>
      <c r="BI100" s="241">
        <f>IF(N100="nulová",J100,0)</f>
        <v>0</v>
      </c>
      <c r="BJ100" s="18" t="s">
        <v>165</v>
      </c>
      <c r="BK100" s="241">
        <f>ROUND(I100*H100,2)</f>
        <v>0</v>
      </c>
      <c r="BL100" s="18" t="s">
        <v>165</v>
      </c>
      <c r="BM100" s="240" t="s">
        <v>841</v>
      </c>
    </row>
    <row r="101" s="2" customFormat="1" ht="24" customHeight="1">
      <c r="A101" s="40"/>
      <c r="B101" s="41"/>
      <c r="C101" s="278" t="s">
        <v>285</v>
      </c>
      <c r="D101" s="278" t="s">
        <v>367</v>
      </c>
      <c r="E101" s="279" t="s">
        <v>842</v>
      </c>
      <c r="F101" s="280" t="s">
        <v>843</v>
      </c>
      <c r="G101" s="281" t="s">
        <v>189</v>
      </c>
      <c r="H101" s="282">
        <v>2</v>
      </c>
      <c r="I101" s="283"/>
      <c r="J101" s="284">
        <f>ROUND(I101*H101,2)</f>
        <v>0</v>
      </c>
      <c r="K101" s="280" t="s">
        <v>164</v>
      </c>
      <c r="L101" s="285"/>
      <c r="M101" s="286" t="s">
        <v>35</v>
      </c>
      <c r="N101" s="287" t="s">
        <v>52</v>
      </c>
      <c r="O101" s="86"/>
      <c r="P101" s="238">
        <f>O101*H101</f>
        <v>0</v>
      </c>
      <c r="Q101" s="238">
        <v>0</v>
      </c>
      <c r="R101" s="238">
        <f>Q101*H101</f>
        <v>0</v>
      </c>
      <c r="S101" s="238">
        <v>0</v>
      </c>
      <c r="T101" s="239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40" t="s">
        <v>235</v>
      </c>
      <c r="AT101" s="240" t="s">
        <v>367</v>
      </c>
      <c r="AU101" s="240" t="s">
        <v>79</v>
      </c>
      <c r="AY101" s="18" t="s">
        <v>157</v>
      </c>
      <c r="BE101" s="241">
        <f>IF(N101="základní",J101,0)</f>
        <v>0</v>
      </c>
      <c r="BF101" s="241">
        <f>IF(N101="snížená",J101,0)</f>
        <v>0</v>
      </c>
      <c r="BG101" s="241">
        <f>IF(N101="zákl. přenesená",J101,0)</f>
        <v>0</v>
      </c>
      <c r="BH101" s="241">
        <f>IF(N101="sníž. přenesená",J101,0)</f>
        <v>0</v>
      </c>
      <c r="BI101" s="241">
        <f>IF(N101="nulová",J101,0)</f>
        <v>0</v>
      </c>
      <c r="BJ101" s="18" t="s">
        <v>165</v>
      </c>
      <c r="BK101" s="241">
        <f>ROUND(I101*H101,2)</f>
        <v>0</v>
      </c>
      <c r="BL101" s="18" t="s">
        <v>165</v>
      </c>
      <c r="BM101" s="240" t="s">
        <v>844</v>
      </c>
    </row>
    <row r="102" s="2" customFormat="1" ht="24" customHeight="1">
      <c r="A102" s="40"/>
      <c r="B102" s="41"/>
      <c r="C102" s="278" t="s">
        <v>290</v>
      </c>
      <c r="D102" s="278" t="s">
        <v>367</v>
      </c>
      <c r="E102" s="279" t="s">
        <v>845</v>
      </c>
      <c r="F102" s="280" t="s">
        <v>846</v>
      </c>
      <c r="G102" s="281" t="s">
        <v>189</v>
      </c>
      <c r="H102" s="282">
        <v>2</v>
      </c>
      <c r="I102" s="283"/>
      <c r="J102" s="284">
        <f>ROUND(I102*H102,2)</f>
        <v>0</v>
      </c>
      <c r="K102" s="280" t="s">
        <v>164</v>
      </c>
      <c r="L102" s="285"/>
      <c r="M102" s="286" t="s">
        <v>35</v>
      </c>
      <c r="N102" s="287" t="s">
        <v>52</v>
      </c>
      <c r="O102" s="86"/>
      <c r="P102" s="238">
        <f>O102*H102</f>
        <v>0</v>
      </c>
      <c r="Q102" s="238">
        <v>0</v>
      </c>
      <c r="R102" s="238">
        <f>Q102*H102</f>
        <v>0</v>
      </c>
      <c r="S102" s="238">
        <v>0</v>
      </c>
      <c r="T102" s="239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40" t="s">
        <v>235</v>
      </c>
      <c r="AT102" s="240" t="s">
        <v>367</v>
      </c>
      <c r="AU102" s="240" t="s">
        <v>79</v>
      </c>
      <c r="AY102" s="18" t="s">
        <v>157</v>
      </c>
      <c r="BE102" s="241">
        <f>IF(N102="základní",J102,0)</f>
        <v>0</v>
      </c>
      <c r="BF102" s="241">
        <f>IF(N102="snížená",J102,0)</f>
        <v>0</v>
      </c>
      <c r="BG102" s="241">
        <f>IF(N102="zákl. přenesená",J102,0)</f>
        <v>0</v>
      </c>
      <c r="BH102" s="241">
        <f>IF(N102="sníž. přenesená",J102,0)</f>
        <v>0</v>
      </c>
      <c r="BI102" s="241">
        <f>IF(N102="nulová",J102,0)</f>
        <v>0</v>
      </c>
      <c r="BJ102" s="18" t="s">
        <v>165</v>
      </c>
      <c r="BK102" s="241">
        <f>ROUND(I102*H102,2)</f>
        <v>0</v>
      </c>
      <c r="BL102" s="18" t="s">
        <v>165</v>
      </c>
      <c r="BM102" s="240" t="s">
        <v>847</v>
      </c>
    </row>
    <row r="103" s="2" customFormat="1" ht="24" customHeight="1">
      <c r="A103" s="40"/>
      <c r="B103" s="41"/>
      <c r="C103" s="278" t="s">
        <v>295</v>
      </c>
      <c r="D103" s="278" t="s">
        <v>367</v>
      </c>
      <c r="E103" s="279" t="s">
        <v>848</v>
      </c>
      <c r="F103" s="280" t="s">
        <v>849</v>
      </c>
      <c r="G103" s="281" t="s">
        <v>189</v>
      </c>
      <c r="H103" s="282">
        <v>1</v>
      </c>
      <c r="I103" s="283"/>
      <c r="J103" s="284">
        <f>ROUND(I103*H103,2)</f>
        <v>0</v>
      </c>
      <c r="K103" s="280" t="s">
        <v>164</v>
      </c>
      <c r="L103" s="285"/>
      <c r="M103" s="286" t="s">
        <v>35</v>
      </c>
      <c r="N103" s="287" t="s">
        <v>52</v>
      </c>
      <c r="O103" s="86"/>
      <c r="P103" s="238">
        <f>O103*H103</f>
        <v>0</v>
      </c>
      <c r="Q103" s="238">
        <v>0</v>
      </c>
      <c r="R103" s="238">
        <f>Q103*H103</f>
        <v>0</v>
      </c>
      <c r="S103" s="238">
        <v>0</v>
      </c>
      <c r="T103" s="239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40" t="s">
        <v>235</v>
      </c>
      <c r="AT103" s="240" t="s">
        <v>367</v>
      </c>
      <c r="AU103" s="240" t="s">
        <v>79</v>
      </c>
      <c r="AY103" s="18" t="s">
        <v>157</v>
      </c>
      <c r="BE103" s="241">
        <f>IF(N103="základní",J103,0)</f>
        <v>0</v>
      </c>
      <c r="BF103" s="241">
        <f>IF(N103="snížená",J103,0)</f>
        <v>0</v>
      </c>
      <c r="BG103" s="241">
        <f>IF(N103="zákl. přenesená",J103,0)</f>
        <v>0</v>
      </c>
      <c r="BH103" s="241">
        <f>IF(N103="sníž. přenesená",J103,0)</f>
        <v>0</v>
      </c>
      <c r="BI103" s="241">
        <f>IF(N103="nulová",J103,0)</f>
        <v>0</v>
      </c>
      <c r="BJ103" s="18" t="s">
        <v>165</v>
      </c>
      <c r="BK103" s="241">
        <f>ROUND(I103*H103,2)</f>
        <v>0</v>
      </c>
      <c r="BL103" s="18" t="s">
        <v>165</v>
      </c>
      <c r="BM103" s="240" t="s">
        <v>850</v>
      </c>
    </row>
    <row r="104" s="2" customFormat="1" ht="24" customHeight="1">
      <c r="A104" s="40"/>
      <c r="B104" s="41"/>
      <c r="C104" s="278" t="s">
        <v>300</v>
      </c>
      <c r="D104" s="278" t="s">
        <v>367</v>
      </c>
      <c r="E104" s="279" t="s">
        <v>851</v>
      </c>
      <c r="F104" s="280" t="s">
        <v>852</v>
      </c>
      <c r="G104" s="281" t="s">
        <v>189</v>
      </c>
      <c r="H104" s="282">
        <v>1</v>
      </c>
      <c r="I104" s="283"/>
      <c r="J104" s="284">
        <f>ROUND(I104*H104,2)</f>
        <v>0</v>
      </c>
      <c r="K104" s="280" t="s">
        <v>164</v>
      </c>
      <c r="L104" s="285"/>
      <c r="M104" s="286" t="s">
        <v>35</v>
      </c>
      <c r="N104" s="287" t="s">
        <v>52</v>
      </c>
      <c r="O104" s="86"/>
      <c r="P104" s="238">
        <f>O104*H104</f>
        <v>0</v>
      </c>
      <c r="Q104" s="238">
        <v>0</v>
      </c>
      <c r="R104" s="238">
        <f>Q104*H104</f>
        <v>0</v>
      </c>
      <c r="S104" s="238">
        <v>0</v>
      </c>
      <c r="T104" s="23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40" t="s">
        <v>235</v>
      </c>
      <c r="AT104" s="240" t="s">
        <v>367</v>
      </c>
      <c r="AU104" s="240" t="s">
        <v>79</v>
      </c>
      <c r="AY104" s="18" t="s">
        <v>157</v>
      </c>
      <c r="BE104" s="241">
        <f>IF(N104="základní",J104,0)</f>
        <v>0</v>
      </c>
      <c r="BF104" s="241">
        <f>IF(N104="snížená",J104,0)</f>
        <v>0</v>
      </c>
      <c r="BG104" s="241">
        <f>IF(N104="zákl. přenesená",J104,0)</f>
        <v>0</v>
      </c>
      <c r="BH104" s="241">
        <f>IF(N104="sníž. přenesená",J104,0)</f>
        <v>0</v>
      </c>
      <c r="BI104" s="241">
        <f>IF(N104="nulová",J104,0)</f>
        <v>0</v>
      </c>
      <c r="BJ104" s="18" t="s">
        <v>165</v>
      </c>
      <c r="BK104" s="241">
        <f>ROUND(I104*H104,2)</f>
        <v>0</v>
      </c>
      <c r="BL104" s="18" t="s">
        <v>165</v>
      </c>
      <c r="BM104" s="240" t="s">
        <v>853</v>
      </c>
    </row>
    <row r="105" s="2" customFormat="1" ht="24" customHeight="1">
      <c r="A105" s="40"/>
      <c r="B105" s="41"/>
      <c r="C105" s="278" t="s">
        <v>197</v>
      </c>
      <c r="D105" s="278" t="s">
        <v>367</v>
      </c>
      <c r="E105" s="279" t="s">
        <v>854</v>
      </c>
      <c r="F105" s="280" t="s">
        <v>855</v>
      </c>
      <c r="G105" s="281" t="s">
        <v>189</v>
      </c>
      <c r="H105" s="282">
        <v>2</v>
      </c>
      <c r="I105" s="283"/>
      <c r="J105" s="284">
        <f>ROUND(I105*H105,2)</f>
        <v>0</v>
      </c>
      <c r="K105" s="280" t="s">
        <v>164</v>
      </c>
      <c r="L105" s="285"/>
      <c r="M105" s="286" t="s">
        <v>35</v>
      </c>
      <c r="N105" s="287" t="s">
        <v>52</v>
      </c>
      <c r="O105" s="86"/>
      <c r="P105" s="238">
        <f>O105*H105</f>
        <v>0</v>
      </c>
      <c r="Q105" s="238">
        <v>0</v>
      </c>
      <c r="R105" s="238">
        <f>Q105*H105</f>
        <v>0</v>
      </c>
      <c r="S105" s="238">
        <v>0</v>
      </c>
      <c r="T105" s="239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40" t="s">
        <v>235</v>
      </c>
      <c r="AT105" s="240" t="s">
        <v>367</v>
      </c>
      <c r="AU105" s="240" t="s">
        <v>79</v>
      </c>
      <c r="AY105" s="18" t="s">
        <v>157</v>
      </c>
      <c r="BE105" s="241">
        <f>IF(N105="základní",J105,0)</f>
        <v>0</v>
      </c>
      <c r="BF105" s="241">
        <f>IF(N105="snížená",J105,0)</f>
        <v>0</v>
      </c>
      <c r="BG105" s="241">
        <f>IF(N105="zákl. přenesená",J105,0)</f>
        <v>0</v>
      </c>
      <c r="BH105" s="241">
        <f>IF(N105="sníž. přenesená",J105,0)</f>
        <v>0</v>
      </c>
      <c r="BI105" s="241">
        <f>IF(N105="nulová",J105,0)</f>
        <v>0</v>
      </c>
      <c r="BJ105" s="18" t="s">
        <v>165</v>
      </c>
      <c r="BK105" s="241">
        <f>ROUND(I105*H105,2)</f>
        <v>0</v>
      </c>
      <c r="BL105" s="18" t="s">
        <v>165</v>
      </c>
      <c r="BM105" s="240" t="s">
        <v>856</v>
      </c>
    </row>
    <row r="106" s="2" customFormat="1" ht="24" customHeight="1">
      <c r="A106" s="40"/>
      <c r="B106" s="41"/>
      <c r="C106" s="278" t="s">
        <v>7</v>
      </c>
      <c r="D106" s="278" t="s">
        <v>367</v>
      </c>
      <c r="E106" s="279" t="s">
        <v>857</v>
      </c>
      <c r="F106" s="280" t="s">
        <v>858</v>
      </c>
      <c r="G106" s="281" t="s">
        <v>189</v>
      </c>
      <c r="H106" s="282">
        <v>180</v>
      </c>
      <c r="I106" s="283"/>
      <c r="J106" s="284">
        <f>ROUND(I106*H106,2)</f>
        <v>0</v>
      </c>
      <c r="K106" s="280" t="s">
        <v>164</v>
      </c>
      <c r="L106" s="285"/>
      <c r="M106" s="286" t="s">
        <v>35</v>
      </c>
      <c r="N106" s="287" t="s">
        <v>52</v>
      </c>
      <c r="O106" s="86"/>
      <c r="P106" s="238">
        <f>O106*H106</f>
        <v>0</v>
      </c>
      <c r="Q106" s="238">
        <v>0</v>
      </c>
      <c r="R106" s="238">
        <f>Q106*H106</f>
        <v>0</v>
      </c>
      <c r="S106" s="238">
        <v>0</v>
      </c>
      <c r="T106" s="239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40" t="s">
        <v>235</v>
      </c>
      <c r="AT106" s="240" t="s">
        <v>367</v>
      </c>
      <c r="AU106" s="240" t="s">
        <v>79</v>
      </c>
      <c r="AY106" s="18" t="s">
        <v>157</v>
      </c>
      <c r="BE106" s="241">
        <f>IF(N106="základní",J106,0)</f>
        <v>0</v>
      </c>
      <c r="BF106" s="241">
        <f>IF(N106="snížená",J106,0)</f>
        <v>0</v>
      </c>
      <c r="BG106" s="241">
        <f>IF(N106="zákl. přenesená",J106,0)</f>
        <v>0</v>
      </c>
      <c r="BH106" s="241">
        <f>IF(N106="sníž. přenesená",J106,0)</f>
        <v>0</v>
      </c>
      <c r="BI106" s="241">
        <f>IF(N106="nulová",J106,0)</f>
        <v>0</v>
      </c>
      <c r="BJ106" s="18" t="s">
        <v>165</v>
      </c>
      <c r="BK106" s="241">
        <f>ROUND(I106*H106,2)</f>
        <v>0</v>
      </c>
      <c r="BL106" s="18" t="s">
        <v>165</v>
      </c>
      <c r="BM106" s="240" t="s">
        <v>859</v>
      </c>
    </row>
    <row r="107" s="2" customFormat="1" ht="24" customHeight="1">
      <c r="A107" s="40"/>
      <c r="B107" s="41"/>
      <c r="C107" s="278" t="s">
        <v>317</v>
      </c>
      <c r="D107" s="278" t="s">
        <v>367</v>
      </c>
      <c r="E107" s="279" t="s">
        <v>860</v>
      </c>
      <c r="F107" s="280" t="s">
        <v>861</v>
      </c>
      <c r="G107" s="281" t="s">
        <v>189</v>
      </c>
      <c r="H107" s="282">
        <v>126</v>
      </c>
      <c r="I107" s="283"/>
      <c r="J107" s="284">
        <f>ROUND(I107*H107,2)</f>
        <v>0</v>
      </c>
      <c r="K107" s="280" t="s">
        <v>164</v>
      </c>
      <c r="L107" s="285"/>
      <c r="M107" s="286" t="s">
        <v>35</v>
      </c>
      <c r="N107" s="287" t="s">
        <v>52</v>
      </c>
      <c r="O107" s="86"/>
      <c r="P107" s="238">
        <f>O107*H107</f>
        <v>0</v>
      </c>
      <c r="Q107" s="238">
        <v>0</v>
      </c>
      <c r="R107" s="238">
        <f>Q107*H107</f>
        <v>0</v>
      </c>
      <c r="S107" s="238">
        <v>0</v>
      </c>
      <c r="T107" s="239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0" t="s">
        <v>235</v>
      </c>
      <c r="AT107" s="240" t="s">
        <v>367</v>
      </c>
      <c r="AU107" s="240" t="s">
        <v>79</v>
      </c>
      <c r="AY107" s="18" t="s">
        <v>157</v>
      </c>
      <c r="BE107" s="241">
        <f>IF(N107="základní",J107,0)</f>
        <v>0</v>
      </c>
      <c r="BF107" s="241">
        <f>IF(N107="snížená",J107,0)</f>
        <v>0</v>
      </c>
      <c r="BG107" s="241">
        <f>IF(N107="zákl. přenesená",J107,0)</f>
        <v>0</v>
      </c>
      <c r="BH107" s="241">
        <f>IF(N107="sníž. přenesená",J107,0)</f>
        <v>0</v>
      </c>
      <c r="BI107" s="241">
        <f>IF(N107="nulová",J107,0)</f>
        <v>0</v>
      </c>
      <c r="BJ107" s="18" t="s">
        <v>165</v>
      </c>
      <c r="BK107" s="241">
        <f>ROUND(I107*H107,2)</f>
        <v>0</v>
      </c>
      <c r="BL107" s="18" t="s">
        <v>165</v>
      </c>
      <c r="BM107" s="240" t="s">
        <v>862</v>
      </c>
    </row>
    <row r="108" s="2" customFormat="1" ht="24" customHeight="1">
      <c r="A108" s="40"/>
      <c r="B108" s="41"/>
      <c r="C108" s="278" t="s">
        <v>322</v>
      </c>
      <c r="D108" s="278" t="s">
        <v>367</v>
      </c>
      <c r="E108" s="279" t="s">
        <v>863</v>
      </c>
      <c r="F108" s="280" t="s">
        <v>864</v>
      </c>
      <c r="G108" s="281" t="s">
        <v>189</v>
      </c>
      <c r="H108" s="282">
        <v>306</v>
      </c>
      <c r="I108" s="283"/>
      <c r="J108" s="284">
        <f>ROUND(I108*H108,2)</f>
        <v>0</v>
      </c>
      <c r="K108" s="280" t="s">
        <v>164</v>
      </c>
      <c r="L108" s="285"/>
      <c r="M108" s="288" t="s">
        <v>35</v>
      </c>
      <c r="N108" s="289" t="s">
        <v>52</v>
      </c>
      <c r="O108" s="290"/>
      <c r="P108" s="291">
        <f>O108*H108</f>
        <v>0</v>
      </c>
      <c r="Q108" s="291">
        <v>0</v>
      </c>
      <c r="R108" s="291">
        <f>Q108*H108</f>
        <v>0</v>
      </c>
      <c r="S108" s="291">
        <v>0</v>
      </c>
      <c r="T108" s="29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40" t="s">
        <v>235</v>
      </c>
      <c r="AT108" s="240" t="s">
        <v>367</v>
      </c>
      <c r="AU108" s="240" t="s">
        <v>79</v>
      </c>
      <c r="AY108" s="18" t="s">
        <v>157</v>
      </c>
      <c r="BE108" s="241">
        <f>IF(N108="základní",J108,0)</f>
        <v>0</v>
      </c>
      <c r="BF108" s="241">
        <f>IF(N108="snížená",J108,0)</f>
        <v>0</v>
      </c>
      <c r="BG108" s="241">
        <f>IF(N108="zákl. přenesená",J108,0)</f>
        <v>0</v>
      </c>
      <c r="BH108" s="241">
        <f>IF(N108="sníž. přenesená",J108,0)</f>
        <v>0</v>
      </c>
      <c r="BI108" s="241">
        <f>IF(N108="nulová",J108,0)</f>
        <v>0</v>
      </c>
      <c r="BJ108" s="18" t="s">
        <v>165</v>
      </c>
      <c r="BK108" s="241">
        <f>ROUND(I108*H108,2)</f>
        <v>0</v>
      </c>
      <c r="BL108" s="18" t="s">
        <v>165</v>
      </c>
      <c r="BM108" s="240" t="s">
        <v>865</v>
      </c>
    </row>
    <row r="109" s="2" customFormat="1" ht="6.96" customHeight="1">
      <c r="A109" s="40"/>
      <c r="B109" s="61"/>
      <c r="C109" s="62"/>
      <c r="D109" s="62"/>
      <c r="E109" s="62"/>
      <c r="F109" s="62"/>
      <c r="G109" s="62"/>
      <c r="H109" s="62"/>
      <c r="I109" s="178"/>
      <c r="J109" s="62"/>
      <c r="K109" s="62"/>
      <c r="L109" s="46"/>
      <c r="M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</sheetData>
  <sheetProtection sheet="1" autoFilter="0" formatColumns="0" formatRows="0" objects="1" scenarios="1" spinCount="100000" saltValue="pQivIdjxlXO+lDcG3ZCrhlRysxImg5N2X9uobtn3TnjgJww/BrV3EQe3daL+GrVwU/2FUXn9mxGlN96HF/WtpA==" hashValue="aJpVHGU3Gp3CkBNudFAcA+aq066LJrglvDUoF9dhTkAWquM/OmQcGUy2F8LdCu4rQuqWc7AQglPBcvEBOs+Zvg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130</v>
      </c>
      <c r="I4" s="141"/>
      <c r="L4" s="21"/>
      <c r="M4" s="146" t="s">
        <v>10</v>
      </c>
      <c r="AT4" s="18" t="s">
        <v>4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Oprava trati v úseku Teplice, zámecká zahrada - Úpořiny</v>
      </c>
      <c r="F7" s="147"/>
      <c r="G7" s="147"/>
      <c r="H7" s="147"/>
      <c r="I7" s="141"/>
      <c r="L7" s="21"/>
    </row>
    <row r="8">
      <c r="B8" s="21"/>
      <c r="D8" s="147" t="s">
        <v>131</v>
      </c>
      <c r="L8" s="21"/>
    </row>
    <row r="9" s="1" customFormat="1" ht="16.5" customHeight="1">
      <c r="B9" s="21"/>
      <c r="E9" s="148" t="s">
        <v>866</v>
      </c>
      <c r="F9" s="1"/>
      <c r="G9" s="1"/>
      <c r="H9" s="1"/>
      <c r="I9" s="141"/>
      <c r="L9" s="21"/>
    </row>
    <row r="10" s="1" customFormat="1" ht="12" customHeight="1">
      <c r="B10" s="21"/>
      <c r="D10" s="147" t="s">
        <v>133</v>
      </c>
      <c r="I10" s="141"/>
      <c r="L10" s="21"/>
    </row>
    <row r="11" s="2" customFormat="1" ht="16.5" customHeight="1">
      <c r="A11" s="40"/>
      <c r="B11" s="46"/>
      <c r="C11" s="40"/>
      <c r="D11" s="40"/>
      <c r="E11" s="165" t="s">
        <v>867</v>
      </c>
      <c r="F11" s="40"/>
      <c r="G11" s="40"/>
      <c r="H11" s="40"/>
      <c r="I11" s="149"/>
      <c r="J11" s="40"/>
      <c r="K11" s="40"/>
      <c r="L11" s="15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7" t="s">
        <v>868</v>
      </c>
      <c r="E12" s="40"/>
      <c r="F12" s="40"/>
      <c r="G12" s="40"/>
      <c r="H12" s="40"/>
      <c r="I12" s="149"/>
      <c r="J12" s="40"/>
      <c r="K12" s="40"/>
      <c r="L12" s="15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1" t="s">
        <v>869</v>
      </c>
      <c r="F13" s="40"/>
      <c r="G13" s="40"/>
      <c r="H13" s="40"/>
      <c r="I13" s="149"/>
      <c r="J13" s="40"/>
      <c r="K13" s="40"/>
      <c r="L13" s="15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149"/>
      <c r="J14" s="40"/>
      <c r="K14" s="40"/>
      <c r="L14" s="15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7" t="s">
        <v>18</v>
      </c>
      <c r="E15" s="40"/>
      <c r="F15" s="135" t="s">
        <v>35</v>
      </c>
      <c r="G15" s="40"/>
      <c r="H15" s="40"/>
      <c r="I15" s="152" t="s">
        <v>20</v>
      </c>
      <c r="J15" s="135" t="s">
        <v>35</v>
      </c>
      <c r="K15" s="40"/>
      <c r="L15" s="15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22</v>
      </c>
      <c r="E16" s="40"/>
      <c r="F16" s="135" t="s">
        <v>23</v>
      </c>
      <c r="G16" s="40"/>
      <c r="H16" s="40"/>
      <c r="I16" s="152" t="s">
        <v>24</v>
      </c>
      <c r="J16" s="153" t="str">
        <f>'Rekapitulace stavby'!AN8</f>
        <v>18. 2. 2019</v>
      </c>
      <c r="K16" s="40"/>
      <c r="L16" s="1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149"/>
      <c r="J17" s="40"/>
      <c r="K17" s="40"/>
      <c r="L17" s="15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7" t="s">
        <v>30</v>
      </c>
      <c r="E18" s="40"/>
      <c r="F18" s="40"/>
      <c r="G18" s="40"/>
      <c r="H18" s="40"/>
      <c r="I18" s="152" t="s">
        <v>31</v>
      </c>
      <c r="J18" s="135" t="s">
        <v>32</v>
      </c>
      <c r="K18" s="40"/>
      <c r="L18" s="15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33</v>
      </c>
      <c r="F19" s="40"/>
      <c r="G19" s="40"/>
      <c r="H19" s="40"/>
      <c r="I19" s="152" t="s">
        <v>34</v>
      </c>
      <c r="J19" s="135" t="s">
        <v>35</v>
      </c>
      <c r="K19" s="40"/>
      <c r="L19" s="15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149"/>
      <c r="J20" s="40"/>
      <c r="K20" s="40"/>
      <c r="L20" s="15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7" t="s">
        <v>36</v>
      </c>
      <c r="E21" s="40"/>
      <c r="F21" s="40"/>
      <c r="G21" s="40"/>
      <c r="H21" s="40"/>
      <c r="I21" s="152" t="s">
        <v>31</v>
      </c>
      <c r="J21" s="34" t="str">
        <f>'Rekapitulace stavby'!AN13</f>
        <v>Vyplň údaj</v>
      </c>
      <c r="K21" s="40"/>
      <c r="L21" s="15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52" t="s">
        <v>34</v>
      </c>
      <c r="J22" s="34" t="str">
        <f>'Rekapitulace stavby'!AN14</f>
        <v>Vyplň údaj</v>
      </c>
      <c r="K22" s="40"/>
      <c r="L22" s="15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149"/>
      <c r="J23" s="40"/>
      <c r="K23" s="40"/>
      <c r="L23" s="15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7" t="s">
        <v>38</v>
      </c>
      <c r="E24" s="40"/>
      <c r="F24" s="40"/>
      <c r="G24" s="40"/>
      <c r="H24" s="40"/>
      <c r="I24" s="152" t="s">
        <v>31</v>
      </c>
      <c r="J24" s="135" t="str">
        <f>IF('Rekapitulace stavby'!AN16="","",'Rekapitulace stavby'!AN16)</f>
        <v/>
      </c>
      <c r="K24" s="40"/>
      <c r="L24" s="15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 xml:space="preserve"> </v>
      </c>
      <c r="F25" s="40"/>
      <c r="G25" s="40"/>
      <c r="H25" s="40"/>
      <c r="I25" s="152" t="s">
        <v>34</v>
      </c>
      <c r="J25" s="135" t="str">
        <f>IF('Rekapitulace stavby'!AN17="","",'Rekapitulace stavby'!AN17)</f>
        <v/>
      </c>
      <c r="K25" s="40"/>
      <c r="L25" s="15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149"/>
      <c r="J26" s="40"/>
      <c r="K26" s="40"/>
      <c r="L26" s="15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7" t="s">
        <v>41</v>
      </c>
      <c r="E27" s="40"/>
      <c r="F27" s="40"/>
      <c r="G27" s="40"/>
      <c r="H27" s="40"/>
      <c r="I27" s="152" t="s">
        <v>31</v>
      </c>
      <c r="J27" s="135" t="s">
        <v>35</v>
      </c>
      <c r="K27" s="40"/>
      <c r="L27" s="15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42</v>
      </c>
      <c r="F28" s="40"/>
      <c r="G28" s="40"/>
      <c r="H28" s="40"/>
      <c r="I28" s="152" t="s">
        <v>34</v>
      </c>
      <c r="J28" s="135" t="s">
        <v>35</v>
      </c>
      <c r="K28" s="40"/>
      <c r="L28" s="15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149"/>
      <c r="J29" s="40"/>
      <c r="K29" s="40"/>
      <c r="L29" s="15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149"/>
      <c r="J30" s="40"/>
      <c r="K30" s="40"/>
      <c r="L30" s="15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51" customHeight="1">
      <c r="A31" s="154"/>
      <c r="B31" s="155"/>
      <c r="C31" s="154"/>
      <c r="D31" s="154"/>
      <c r="E31" s="156" t="s">
        <v>44</v>
      </c>
      <c r="F31" s="156"/>
      <c r="G31" s="156"/>
      <c r="H31" s="156"/>
      <c r="I31" s="157"/>
      <c r="J31" s="154"/>
      <c r="K31" s="154"/>
      <c r="L31" s="158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149"/>
      <c r="J32" s="40"/>
      <c r="K32" s="40"/>
      <c r="L32" s="15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9"/>
      <c r="E33" s="159"/>
      <c r="F33" s="159"/>
      <c r="G33" s="159"/>
      <c r="H33" s="159"/>
      <c r="I33" s="160"/>
      <c r="J33" s="159"/>
      <c r="K33" s="159"/>
      <c r="L33" s="15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1" t="s">
        <v>45</v>
      </c>
      <c r="E34" s="40"/>
      <c r="F34" s="40"/>
      <c r="G34" s="40"/>
      <c r="H34" s="40"/>
      <c r="I34" s="149"/>
      <c r="J34" s="162">
        <f>ROUND(J92, 2)</f>
        <v>0</v>
      </c>
      <c r="K34" s="40"/>
      <c r="L34" s="15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9"/>
      <c r="E35" s="159"/>
      <c r="F35" s="159"/>
      <c r="G35" s="159"/>
      <c r="H35" s="159"/>
      <c r="I35" s="160"/>
      <c r="J35" s="159"/>
      <c r="K35" s="159"/>
      <c r="L35" s="15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3" t="s">
        <v>47</v>
      </c>
      <c r="G36" s="40"/>
      <c r="H36" s="40"/>
      <c r="I36" s="164" t="s">
        <v>46</v>
      </c>
      <c r="J36" s="163" t="s">
        <v>48</v>
      </c>
      <c r="K36" s="40"/>
      <c r="L36" s="15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65" t="s">
        <v>49</v>
      </c>
      <c r="E37" s="147" t="s">
        <v>50</v>
      </c>
      <c r="F37" s="166">
        <f>ROUND((SUM(BE92:BE100)),  2)</f>
        <v>0</v>
      </c>
      <c r="G37" s="40"/>
      <c r="H37" s="40"/>
      <c r="I37" s="167">
        <v>0.20999999999999999</v>
      </c>
      <c r="J37" s="166">
        <f>ROUND(((SUM(BE92:BE100))*I37),  2)</f>
        <v>0</v>
      </c>
      <c r="K37" s="40"/>
      <c r="L37" s="15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51</v>
      </c>
      <c r="F38" s="166">
        <f>ROUND((SUM(BF92:BF100)),  2)</f>
        <v>0</v>
      </c>
      <c r="G38" s="40"/>
      <c r="H38" s="40"/>
      <c r="I38" s="167">
        <v>0.14999999999999999</v>
      </c>
      <c r="J38" s="166">
        <f>ROUND(((SUM(BF92:BF100))*I38),  2)</f>
        <v>0</v>
      </c>
      <c r="K38" s="40"/>
      <c r="L38" s="15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52</v>
      </c>
      <c r="F39" s="166">
        <f>ROUND((SUM(BG92:BG100)),  2)</f>
        <v>0</v>
      </c>
      <c r="G39" s="40"/>
      <c r="H39" s="40"/>
      <c r="I39" s="167">
        <v>0.20999999999999999</v>
      </c>
      <c r="J39" s="166">
        <f>0</f>
        <v>0</v>
      </c>
      <c r="K39" s="40"/>
      <c r="L39" s="15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7" t="s">
        <v>53</v>
      </c>
      <c r="F40" s="166">
        <f>ROUND((SUM(BH92:BH100)),  2)</f>
        <v>0</v>
      </c>
      <c r="G40" s="40"/>
      <c r="H40" s="40"/>
      <c r="I40" s="167">
        <v>0.14999999999999999</v>
      </c>
      <c r="J40" s="166">
        <f>0</f>
        <v>0</v>
      </c>
      <c r="K40" s="40"/>
      <c r="L40" s="15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7" t="s">
        <v>54</v>
      </c>
      <c r="F41" s="166">
        <f>ROUND((SUM(BI92:BI100)),  2)</f>
        <v>0</v>
      </c>
      <c r="G41" s="40"/>
      <c r="H41" s="40"/>
      <c r="I41" s="167">
        <v>0</v>
      </c>
      <c r="J41" s="166">
        <f>0</f>
        <v>0</v>
      </c>
      <c r="K41" s="40"/>
      <c r="L41" s="15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149"/>
      <c r="J42" s="40"/>
      <c r="K42" s="40"/>
      <c r="L42" s="15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8"/>
      <c r="D43" s="169" t="s">
        <v>55</v>
      </c>
      <c r="E43" s="170"/>
      <c r="F43" s="170"/>
      <c r="G43" s="171" t="s">
        <v>56</v>
      </c>
      <c r="H43" s="172" t="s">
        <v>57</v>
      </c>
      <c r="I43" s="173"/>
      <c r="J43" s="174">
        <f>SUM(J34:J41)</f>
        <v>0</v>
      </c>
      <c r="K43" s="175"/>
      <c r="L43" s="15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76"/>
      <c r="C44" s="177"/>
      <c r="D44" s="177"/>
      <c r="E44" s="177"/>
      <c r="F44" s="177"/>
      <c r="G44" s="177"/>
      <c r="H44" s="177"/>
      <c r="I44" s="178"/>
      <c r="J44" s="177"/>
      <c r="K44" s="177"/>
      <c r="L44" s="15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9"/>
      <c r="C48" s="180"/>
      <c r="D48" s="180"/>
      <c r="E48" s="180"/>
      <c r="F48" s="180"/>
      <c r="G48" s="180"/>
      <c r="H48" s="180"/>
      <c r="I48" s="181"/>
      <c r="J48" s="180"/>
      <c r="K48" s="180"/>
      <c r="L48" s="15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135</v>
      </c>
      <c r="D49" s="42"/>
      <c r="E49" s="42"/>
      <c r="F49" s="42"/>
      <c r="G49" s="42"/>
      <c r="H49" s="42"/>
      <c r="I49" s="149"/>
      <c r="J49" s="42"/>
      <c r="K49" s="42"/>
      <c r="L49" s="15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149"/>
      <c r="J50" s="42"/>
      <c r="K50" s="42"/>
      <c r="L50" s="15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149"/>
      <c r="J51" s="42"/>
      <c r="K51" s="42"/>
      <c r="L51" s="15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82" t="str">
        <f>E7</f>
        <v>Oprava trati v úseku Teplice, zámecká zahrada - Úpořiny</v>
      </c>
      <c r="F52" s="33"/>
      <c r="G52" s="33"/>
      <c r="H52" s="33"/>
      <c r="I52" s="149"/>
      <c r="J52" s="42"/>
      <c r="K52" s="42"/>
      <c r="L52" s="15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131</v>
      </c>
      <c r="D53" s="23"/>
      <c r="E53" s="23"/>
      <c r="F53" s="23"/>
      <c r="G53" s="23"/>
      <c r="H53" s="23"/>
      <c r="I53" s="141"/>
      <c r="J53" s="23"/>
      <c r="K53" s="23"/>
      <c r="L53" s="21"/>
    </row>
    <row r="54" s="1" customFormat="1" ht="16.5" customHeight="1">
      <c r="B54" s="22"/>
      <c r="C54" s="23"/>
      <c r="D54" s="23"/>
      <c r="E54" s="182" t="s">
        <v>866</v>
      </c>
      <c r="F54" s="23"/>
      <c r="G54" s="23"/>
      <c r="H54" s="23"/>
      <c r="I54" s="141"/>
      <c r="J54" s="23"/>
      <c r="K54" s="23"/>
      <c r="L54" s="21"/>
    </row>
    <row r="55" s="1" customFormat="1" ht="12" customHeight="1">
      <c r="B55" s="22"/>
      <c r="C55" s="33" t="s">
        <v>133</v>
      </c>
      <c r="D55" s="23"/>
      <c r="E55" s="23"/>
      <c r="F55" s="23"/>
      <c r="G55" s="23"/>
      <c r="H55" s="23"/>
      <c r="I55" s="141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296" t="s">
        <v>867</v>
      </c>
      <c r="F56" s="42"/>
      <c r="G56" s="42"/>
      <c r="H56" s="42"/>
      <c r="I56" s="149"/>
      <c r="J56" s="42"/>
      <c r="K56" s="42"/>
      <c r="L56" s="15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868</v>
      </c>
      <c r="D57" s="42"/>
      <c r="E57" s="42"/>
      <c r="F57" s="42"/>
      <c r="G57" s="42"/>
      <c r="H57" s="42"/>
      <c r="I57" s="149"/>
      <c r="J57" s="42"/>
      <c r="K57" s="42"/>
      <c r="L57" s="15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 1.1.1 - elektroinstalace</v>
      </c>
      <c r="F58" s="42"/>
      <c r="G58" s="42"/>
      <c r="H58" s="42"/>
      <c r="I58" s="149"/>
      <c r="J58" s="42"/>
      <c r="K58" s="42"/>
      <c r="L58" s="15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149"/>
      <c r="J59" s="42"/>
      <c r="K59" s="42"/>
      <c r="L59" s="15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>TK Řetenice - Úpořiny</v>
      </c>
      <c r="G60" s="42"/>
      <c r="H60" s="42"/>
      <c r="I60" s="152" t="s">
        <v>24</v>
      </c>
      <c r="J60" s="74" t="str">
        <f>IF(J16="","",J16)</f>
        <v>18. 2. 2019</v>
      </c>
      <c r="K60" s="42"/>
      <c r="L60" s="15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149"/>
      <c r="J61" s="42"/>
      <c r="K61" s="42"/>
      <c r="L61" s="15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>SŽDC s.o. OŘ UNL, ST Most</v>
      </c>
      <c r="G62" s="42"/>
      <c r="H62" s="42"/>
      <c r="I62" s="152" t="s">
        <v>38</v>
      </c>
      <c r="J62" s="38" t="str">
        <f>E25</f>
        <v xml:space="preserve"> </v>
      </c>
      <c r="K62" s="42"/>
      <c r="L62" s="15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36</v>
      </c>
      <c r="D63" s="42"/>
      <c r="E63" s="42"/>
      <c r="F63" s="28" t="str">
        <f>IF(E22="","",E22)</f>
        <v>Vyplň údaj</v>
      </c>
      <c r="G63" s="42"/>
      <c r="H63" s="42"/>
      <c r="I63" s="152" t="s">
        <v>41</v>
      </c>
      <c r="J63" s="38" t="str">
        <f>E28</f>
        <v>Ing. Střítezský Petr</v>
      </c>
      <c r="K63" s="42"/>
      <c r="L63" s="15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149"/>
      <c r="J64" s="42"/>
      <c r="K64" s="42"/>
      <c r="L64" s="15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83" t="s">
        <v>136</v>
      </c>
      <c r="D65" s="184"/>
      <c r="E65" s="184"/>
      <c r="F65" s="184"/>
      <c r="G65" s="184"/>
      <c r="H65" s="184"/>
      <c r="I65" s="185"/>
      <c r="J65" s="186" t="s">
        <v>137</v>
      </c>
      <c r="K65" s="184"/>
      <c r="L65" s="15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149"/>
      <c r="J66" s="42"/>
      <c r="K66" s="42"/>
      <c r="L66" s="15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87" t="s">
        <v>77</v>
      </c>
      <c r="D67" s="42"/>
      <c r="E67" s="42"/>
      <c r="F67" s="42"/>
      <c r="G67" s="42"/>
      <c r="H67" s="42"/>
      <c r="I67" s="149"/>
      <c r="J67" s="104">
        <f>J92</f>
        <v>0</v>
      </c>
      <c r="K67" s="42"/>
      <c r="L67" s="15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138</v>
      </c>
    </row>
    <row r="68" s="9" customFormat="1" ht="24.96" customHeight="1">
      <c r="A68" s="9"/>
      <c r="B68" s="188"/>
      <c r="C68" s="189"/>
      <c r="D68" s="190" t="s">
        <v>141</v>
      </c>
      <c r="E68" s="191"/>
      <c r="F68" s="191"/>
      <c r="G68" s="191"/>
      <c r="H68" s="191"/>
      <c r="I68" s="192"/>
      <c r="J68" s="193">
        <f>J93</f>
        <v>0</v>
      </c>
      <c r="K68" s="189"/>
      <c r="L68" s="19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149"/>
      <c r="J69" s="42"/>
      <c r="K69" s="42"/>
      <c r="L69" s="15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5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181"/>
      <c r="J74" s="64"/>
      <c r="K74" s="64"/>
      <c r="L74" s="15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142</v>
      </c>
      <c r="D75" s="42"/>
      <c r="E75" s="42"/>
      <c r="F75" s="42"/>
      <c r="G75" s="42"/>
      <c r="H75" s="42"/>
      <c r="I75" s="149"/>
      <c r="J75" s="42"/>
      <c r="K75" s="42"/>
      <c r="L75" s="15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49"/>
      <c r="J76" s="42"/>
      <c r="K76" s="42"/>
      <c r="L76" s="15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149"/>
      <c r="J77" s="42"/>
      <c r="K77" s="42"/>
      <c r="L77" s="15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82" t="str">
        <f>E7</f>
        <v>Oprava trati v úseku Teplice, zámecká zahrada - Úpořiny</v>
      </c>
      <c r="F78" s="33"/>
      <c r="G78" s="33"/>
      <c r="H78" s="33"/>
      <c r="I78" s="149"/>
      <c r="J78" s="42"/>
      <c r="K78" s="42"/>
      <c r="L78" s="15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" customFormat="1" ht="12" customHeight="1">
      <c r="B79" s="22"/>
      <c r="C79" s="33" t="s">
        <v>131</v>
      </c>
      <c r="D79" s="23"/>
      <c r="E79" s="23"/>
      <c r="F79" s="23"/>
      <c r="G79" s="23"/>
      <c r="H79" s="23"/>
      <c r="I79" s="141"/>
      <c r="J79" s="23"/>
      <c r="K79" s="23"/>
      <c r="L79" s="21"/>
    </row>
    <row r="80" s="1" customFormat="1" ht="16.5" customHeight="1">
      <c r="B80" s="22"/>
      <c r="C80" s="23"/>
      <c r="D80" s="23"/>
      <c r="E80" s="182" t="s">
        <v>866</v>
      </c>
      <c r="F80" s="23"/>
      <c r="G80" s="23"/>
      <c r="H80" s="23"/>
      <c r="I80" s="141"/>
      <c r="J80" s="23"/>
      <c r="K80" s="23"/>
      <c r="L80" s="21"/>
    </row>
    <row r="81" s="1" customFormat="1" ht="12" customHeight="1">
      <c r="B81" s="22"/>
      <c r="C81" s="33" t="s">
        <v>133</v>
      </c>
      <c r="D81" s="23"/>
      <c r="E81" s="23"/>
      <c r="F81" s="23"/>
      <c r="G81" s="23"/>
      <c r="H81" s="23"/>
      <c r="I81" s="141"/>
      <c r="J81" s="23"/>
      <c r="K81" s="23"/>
      <c r="L81" s="21"/>
    </row>
    <row r="82" s="2" customFormat="1" ht="16.5" customHeight="1">
      <c r="A82" s="40"/>
      <c r="B82" s="41"/>
      <c r="C82" s="42"/>
      <c r="D82" s="42"/>
      <c r="E82" s="296" t="s">
        <v>867</v>
      </c>
      <c r="F82" s="42"/>
      <c r="G82" s="42"/>
      <c r="H82" s="42"/>
      <c r="I82" s="149"/>
      <c r="J82" s="42"/>
      <c r="K82" s="42"/>
      <c r="L82" s="15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3" t="s">
        <v>868</v>
      </c>
      <c r="D83" s="42"/>
      <c r="E83" s="42"/>
      <c r="F83" s="42"/>
      <c r="G83" s="42"/>
      <c r="H83" s="42"/>
      <c r="I83" s="149"/>
      <c r="J83" s="42"/>
      <c r="K83" s="42"/>
      <c r="L83" s="15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E13</f>
        <v>SO 1.1.1 - elektroinstalace</v>
      </c>
      <c r="F84" s="42"/>
      <c r="G84" s="42"/>
      <c r="H84" s="42"/>
      <c r="I84" s="149"/>
      <c r="J84" s="42"/>
      <c r="K84" s="42"/>
      <c r="L84" s="15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49"/>
      <c r="J85" s="42"/>
      <c r="K85" s="42"/>
      <c r="L85" s="15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3" t="s">
        <v>22</v>
      </c>
      <c r="D86" s="42"/>
      <c r="E86" s="42"/>
      <c r="F86" s="28" t="str">
        <f>F16</f>
        <v>TK Řetenice - Úpořiny</v>
      </c>
      <c r="G86" s="42"/>
      <c r="H86" s="42"/>
      <c r="I86" s="152" t="s">
        <v>24</v>
      </c>
      <c r="J86" s="74" t="str">
        <f>IF(J16="","",J16)</f>
        <v>18. 2. 2019</v>
      </c>
      <c r="K86" s="42"/>
      <c r="L86" s="15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49"/>
      <c r="J87" s="42"/>
      <c r="K87" s="42"/>
      <c r="L87" s="15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3" t="s">
        <v>30</v>
      </c>
      <c r="D88" s="42"/>
      <c r="E88" s="42"/>
      <c r="F88" s="28" t="str">
        <f>E19</f>
        <v>SŽDC s.o. OŘ UNL, ST Most</v>
      </c>
      <c r="G88" s="42"/>
      <c r="H88" s="42"/>
      <c r="I88" s="152" t="s">
        <v>38</v>
      </c>
      <c r="J88" s="38" t="str">
        <f>E25</f>
        <v xml:space="preserve"> </v>
      </c>
      <c r="K88" s="42"/>
      <c r="L88" s="15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3" t="s">
        <v>36</v>
      </c>
      <c r="D89" s="42"/>
      <c r="E89" s="42"/>
      <c r="F89" s="28" t="str">
        <f>IF(E22="","",E22)</f>
        <v>Vyplň údaj</v>
      </c>
      <c r="G89" s="42"/>
      <c r="H89" s="42"/>
      <c r="I89" s="152" t="s">
        <v>41</v>
      </c>
      <c r="J89" s="38" t="str">
        <f>E28</f>
        <v>Ing. Střítezský Petr</v>
      </c>
      <c r="K89" s="42"/>
      <c r="L89" s="15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149"/>
      <c r="J90" s="42"/>
      <c r="K90" s="42"/>
      <c r="L90" s="15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201"/>
      <c r="B91" s="202"/>
      <c r="C91" s="203" t="s">
        <v>143</v>
      </c>
      <c r="D91" s="204" t="s">
        <v>64</v>
      </c>
      <c r="E91" s="204" t="s">
        <v>60</v>
      </c>
      <c r="F91" s="204" t="s">
        <v>61</v>
      </c>
      <c r="G91" s="204" t="s">
        <v>144</v>
      </c>
      <c r="H91" s="204" t="s">
        <v>145</v>
      </c>
      <c r="I91" s="205" t="s">
        <v>146</v>
      </c>
      <c r="J91" s="204" t="s">
        <v>137</v>
      </c>
      <c r="K91" s="206" t="s">
        <v>147</v>
      </c>
      <c r="L91" s="207"/>
      <c r="M91" s="94" t="s">
        <v>35</v>
      </c>
      <c r="N91" s="95" t="s">
        <v>49</v>
      </c>
      <c r="O91" s="95" t="s">
        <v>148</v>
      </c>
      <c r="P91" s="95" t="s">
        <v>149</v>
      </c>
      <c r="Q91" s="95" t="s">
        <v>150</v>
      </c>
      <c r="R91" s="95" t="s">
        <v>151</v>
      </c>
      <c r="S91" s="95" t="s">
        <v>152</v>
      </c>
      <c r="T91" s="96" t="s">
        <v>153</v>
      </c>
      <c r="U91" s="201"/>
      <c r="V91" s="201"/>
      <c r="W91" s="201"/>
      <c r="X91" s="201"/>
      <c r="Y91" s="201"/>
      <c r="Z91" s="201"/>
      <c r="AA91" s="201"/>
      <c r="AB91" s="201"/>
      <c r="AC91" s="201"/>
      <c r="AD91" s="201"/>
      <c r="AE91" s="201"/>
    </row>
    <row r="92" s="2" customFormat="1" ht="22.8" customHeight="1">
      <c r="A92" s="40"/>
      <c r="B92" s="41"/>
      <c r="C92" s="101" t="s">
        <v>154</v>
      </c>
      <c r="D92" s="42"/>
      <c r="E92" s="42"/>
      <c r="F92" s="42"/>
      <c r="G92" s="42"/>
      <c r="H92" s="42"/>
      <c r="I92" s="149"/>
      <c r="J92" s="208">
        <f>BK92</f>
        <v>0</v>
      </c>
      <c r="K92" s="42"/>
      <c r="L92" s="46"/>
      <c r="M92" s="97"/>
      <c r="N92" s="209"/>
      <c r="O92" s="98"/>
      <c r="P92" s="210">
        <f>P93</f>
        <v>0</v>
      </c>
      <c r="Q92" s="98"/>
      <c r="R92" s="210">
        <f>R93</f>
        <v>0</v>
      </c>
      <c r="S92" s="98"/>
      <c r="T92" s="211">
        <f>T93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8" t="s">
        <v>78</v>
      </c>
      <c r="AU92" s="18" t="s">
        <v>138</v>
      </c>
      <c r="BK92" s="212">
        <f>BK93</f>
        <v>0</v>
      </c>
    </row>
    <row r="93" s="12" customFormat="1" ht="25.92" customHeight="1">
      <c r="A93" s="12"/>
      <c r="B93" s="213"/>
      <c r="C93" s="214"/>
      <c r="D93" s="215" t="s">
        <v>78</v>
      </c>
      <c r="E93" s="216" t="s">
        <v>342</v>
      </c>
      <c r="F93" s="216" t="s">
        <v>343</v>
      </c>
      <c r="G93" s="214"/>
      <c r="H93" s="214"/>
      <c r="I93" s="217"/>
      <c r="J93" s="218">
        <f>BK93</f>
        <v>0</v>
      </c>
      <c r="K93" s="214"/>
      <c r="L93" s="219"/>
      <c r="M93" s="220"/>
      <c r="N93" s="221"/>
      <c r="O93" s="221"/>
      <c r="P93" s="222">
        <f>SUM(P94:P100)</f>
        <v>0</v>
      </c>
      <c r="Q93" s="221"/>
      <c r="R93" s="222">
        <f>SUM(R94:R100)</f>
        <v>0</v>
      </c>
      <c r="S93" s="221"/>
      <c r="T93" s="223">
        <f>SUM(T94:T100)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24" t="s">
        <v>165</v>
      </c>
      <c r="AT93" s="225" t="s">
        <v>78</v>
      </c>
      <c r="AU93" s="225" t="s">
        <v>79</v>
      </c>
      <c r="AY93" s="224" t="s">
        <v>157</v>
      </c>
      <c r="BK93" s="226">
        <f>SUM(BK94:BK100)</f>
        <v>0</v>
      </c>
    </row>
    <row r="94" s="2" customFormat="1" ht="24" customHeight="1">
      <c r="A94" s="40"/>
      <c r="B94" s="41"/>
      <c r="C94" s="229" t="s">
        <v>86</v>
      </c>
      <c r="D94" s="229" t="s">
        <v>160</v>
      </c>
      <c r="E94" s="230" t="s">
        <v>870</v>
      </c>
      <c r="F94" s="231" t="s">
        <v>871</v>
      </c>
      <c r="G94" s="232" t="s">
        <v>189</v>
      </c>
      <c r="H94" s="233">
        <v>3</v>
      </c>
      <c r="I94" s="234"/>
      <c r="J94" s="235">
        <f>ROUND(I94*H94,2)</f>
        <v>0</v>
      </c>
      <c r="K94" s="231" t="s">
        <v>164</v>
      </c>
      <c r="L94" s="46"/>
      <c r="M94" s="236" t="s">
        <v>35</v>
      </c>
      <c r="N94" s="237" t="s">
        <v>50</v>
      </c>
      <c r="O94" s="86"/>
      <c r="P94" s="238">
        <f>O94*H94</f>
        <v>0</v>
      </c>
      <c r="Q94" s="238">
        <v>0</v>
      </c>
      <c r="R94" s="238">
        <f>Q94*H94</f>
        <v>0</v>
      </c>
      <c r="S94" s="238">
        <v>0</v>
      </c>
      <c r="T94" s="239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40" t="s">
        <v>347</v>
      </c>
      <c r="AT94" s="240" t="s">
        <v>160</v>
      </c>
      <c r="AU94" s="240" t="s">
        <v>86</v>
      </c>
      <c r="AY94" s="18" t="s">
        <v>157</v>
      </c>
      <c r="BE94" s="241">
        <f>IF(N94="základní",J94,0)</f>
        <v>0</v>
      </c>
      <c r="BF94" s="241">
        <f>IF(N94="snížená",J94,0)</f>
        <v>0</v>
      </c>
      <c r="BG94" s="241">
        <f>IF(N94="zákl. přenesená",J94,0)</f>
        <v>0</v>
      </c>
      <c r="BH94" s="241">
        <f>IF(N94="sníž. přenesená",J94,0)</f>
        <v>0</v>
      </c>
      <c r="BI94" s="241">
        <f>IF(N94="nulová",J94,0)</f>
        <v>0</v>
      </c>
      <c r="BJ94" s="18" t="s">
        <v>86</v>
      </c>
      <c r="BK94" s="241">
        <f>ROUND(I94*H94,2)</f>
        <v>0</v>
      </c>
      <c r="BL94" s="18" t="s">
        <v>347</v>
      </c>
      <c r="BM94" s="240" t="s">
        <v>872</v>
      </c>
    </row>
    <row r="95" s="2" customFormat="1" ht="36" customHeight="1">
      <c r="A95" s="40"/>
      <c r="B95" s="41"/>
      <c r="C95" s="229" t="s">
        <v>88</v>
      </c>
      <c r="D95" s="229" t="s">
        <v>160</v>
      </c>
      <c r="E95" s="230" t="s">
        <v>873</v>
      </c>
      <c r="F95" s="231" t="s">
        <v>874</v>
      </c>
      <c r="G95" s="232" t="s">
        <v>189</v>
      </c>
      <c r="H95" s="233">
        <v>3</v>
      </c>
      <c r="I95" s="234"/>
      <c r="J95" s="235">
        <f>ROUND(I95*H95,2)</f>
        <v>0</v>
      </c>
      <c r="K95" s="231" t="s">
        <v>164</v>
      </c>
      <c r="L95" s="46"/>
      <c r="M95" s="236" t="s">
        <v>35</v>
      </c>
      <c r="N95" s="237" t="s">
        <v>50</v>
      </c>
      <c r="O95" s="86"/>
      <c r="P95" s="238">
        <f>O95*H95</f>
        <v>0</v>
      </c>
      <c r="Q95" s="238">
        <v>0</v>
      </c>
      <c r="R95" s="238">
        <f>Q95*H95</f>
        <v>0</v>
      </c>
      <c r="S95" s="238">
        <v>0</v>
      </c>
      <c r="T95" s="239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40" t="s">
        <v>347</v>
      </c>
      <c r="AT95" s="240" t="s">
        <v>160</v>
      </c>
      <c r="AU95" s="240" t="s">
        <v>86</v>
      </c>
      <c r="AY95" s="18" t="s">
        <v>157</v>
      </c>
      <c r="BE95" s="241">
        <f>IF(N95="základní",J95,0)</f>
        <v>0</v>
      </c>
      <c r="BF95" s="241">
        <f>IF(N95="snížená",J95,0)</f>
        <v>0</v>
      </c>
      <c r="BG95" s="241">
        <f>IF(N95="zákl. přenesená",J95,0)</f>
        <v>0</v>
      </c>
      <c r="BH95" s="241">
        <f>IF(N95="sníž. přenesená",J95,0)</f>
        <v>0</v>
      </c>
      <c r="BI95" s="241">
        <f>IF(N95="nulová",J95,0)</f>
        <v>0</v>
      </c>
      <c r="BJ95" s="18" t="s">
        <v>86</v>
      </c>
      <c r="BK95" s="241">
        <f>ROUND(I95*H95,2)</f>
        <v>0</v>
      </c>
      <c r="BL95" s="18" t="s">
        <v>347</v>
      </c>
      <c r="BM95" s="240" t="s">
        <v>875</v>
      </c>
    </row>
    <row r="96" s="2" customFormat="1" ht="24" customHeight="1">
      <c r="A96" s="40"/>
      <c r="B96" s="41"/>
      <c r="C96" s="229" t="s">
        <v>117</v>
      </c>
      <c r="D96" s="229" t="s">
        <v>160</v>
      </c>
      <c r="E96" s="230" t="s">
        <v>876</v>
      </c>
      <c r="F96" s="231" t="s">
        <v>877</v>
      </c>
      <c r="G96" s="232" t="s">
        <v>208</v>
      </c>
      <c r="H96" s="233">
        <v>75</v>
      </c>
      <c r="I96" s="234"/>
      <c r="J96" s="235">
        <f>ROUND(I96*H96,2)</f>
        <v>0</v>
      </c>
      <c r="K96" s="231" t="s">
        <v>164</v>
      </c>
      <c r="L96" s="46"/>
      <c r="M96" s="236" t="s">
        <v>35</v>
      </c>
      <c r="N96" s="237" t="s">
        <v>50</v>
      </c>
      <c r="O96" s="86"/>
      <c r="P96" s="238">
        <f>O96*H96</f>
        <v>0</v>
      </c>
      <c r="Q96" s="238">
        <v>0</v>
      </c>
      <c r="R96" s="238">
        <f>Q96*H96</f>
        <v>0</v>
      </c>
      <c r="S96" s="238">
        <v>0</v>
      </c>
      <c r="T96" s="239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40" t="s">
        <v>347</v>
      </c>
      <c r="AT96" s="240" t="s">
        <v>160</v>
      </c>
      <c r="AU96" s="240" t="s">
        <v>86</v>
      </c>
      <c r="AY96" s="18" t="s">
        <v>157</v>
      </c>
      <c r="BE96" s="241">
        <f>IF(N96="základní",J96,0)</f>
        <v>0</v>
      </c>
      <c r="BF96" s="241">
        <f>IF(N96="snížená",J96,0)</f>
        <v>0</v>
      </c>
      <c r="BG96" s="241">
        <f>IF(N96="zákl. přenesená",J96,0)</f>
        <v>0</v>
      </c>
      <c r="BH96" s="241">
        <f>IF(N96="sníž. přenesená",J96,0)</f>
        <v>0</v>
      </c>
      <c r="BI96" s="241">
        <f>IF(N96="nulová",J96,0)</f>
        <v>0</v>
      </c>
      <c r="BJ96" s="18" t="s">
        <v>86</v>
      </c>
      <c r="BK96" s="241">
        <f>ROUND(I96*H96,2)</f>
        <v>0</v>
      </c>
      <c r="BL96" s="18" t="s">
        <v>347</v>
      </c>
      <c r="BM96" s="240" t="s">
        <v>878</v>
      </c>
    </row>
    <row r="97" s="2" customFormat="1" ht="36" customHeight="1">
      <c r="A97" s="40"/>
      <c r="B97" s="41"/>
      <c r="C97" s="229" t="s">
        <v>165</v>
      </c>
      <c r="D97" s="229" t="s">
        <v>160</v>
      </c>
      <c r="E97" s="230" t="s">
        <v>879</v>
      </c>
      <c r="F97" s="231" t="s">
        <v>880</v>
      </c>
      <c r="G97" s="232" t="s">
        <v>189</v>
      </c>
      <c r="H97" s="233">
        <v>8</v>
      </c>
      <c r="I97" s="234"/>
      <c r="J97" s="235">
        <f>ROUND(I97*H97,2)</f>
        <v>0</v>
      </c>
      <c r="K97" s="231" t="s">
        <v>164</v>
      </c>
      <c r="L97" s="46"/>
      <c r="M97" s="236" t="s">
        <v>35</v>
      </c>
      <c r="N97" s="237" t="s">
        <v>50</v>
      </c>
      <c r="O97" s="86"/>
      <c r="P97" s="238">
        <f>O97*H97</f>
        <v>0</v>
      </c>
      <c r="Q97" s="238">
        <v>0</v>
      </c>
      <c r="R97" s="238">
        <f>Q97*H97</f>
        <v>0</v>
      </c>
      <c r="S97" s="238">
        <v>0</v>
      </c>
      <c r="T97" s="239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40" t="s">
        <v>347</v>
      </c>
      <c r="AT97" s="240" t="s">
        <v>160</v>
      </c>
      <c r="AU97" s="240" t="s">
        <v>86</v>
      </c>
      <c r="AY97" s="18" t="s">
        <v>157</v>
      </c>
      <c r="BE97" s="241">
        <f>IF(N97="základní",J97,0)</f>
        <v>0</v>
      </c>
      <c r="BF97" s="241">
        <f>IF(N97="snížená",J97,0)</f>
        <v>0</v>
      </c>
      <c r="BG97" s="241">
        <f>IF(N97="zákl. přenesená",J97,0)</f>
        <v>0</v>
      </c>
      <c r="BH97" s="241">
        <f>IF(N97="sníž. přenesená",J97,0)</f>
        <v>0</v>
      </c>
      <c r="BI97" s="241">
        <f>IF(N97="nulová",J97,0)</f>
        <v>0</v>
      </c>
      <c r="BJ97" s="18" t="s">
        <v>86</v>
      </c>
      <c r="BK97" s="241">
        <f>ROUND(I97*H97,2)</f>
        <v>0</v>
      </c>
      <c r="BL97" s="18" t="s">
        <v>347</v>
      </c>
      <c r="BM97" s="240" t="s">
        <v>881</v>
      </c>
    </row>
    <row r="98" s="2" customFormat="1" ht="24" customHeight="1">
      <c r="A98" s="40"/>
      <c r="B98" s="41"/>
      <c r="C98" s="278" t="s">
        <v>158</v>
      </c>
      <c r="D98" s="278" t="s">
        <v>367</v>
      </c>
      <c r="E98" s="279" t="s">
        <v>882</v>
      </c>
      <c r="F98" s="280" t="s">
        <v>883</v>
      </c>
      <c r="G98" s="281" t="s">
        <v>208</v>
      </c>
      <c r="H98" s="282">
        <v>75</v>
      </c>
      <c r="I98" s="283"/>
      <c r="J98" s="284">
        <f>ROUND(I98*H98,2)</f>
        <v>0</v>
      </c>
      <c r="K98" s="280" t="s">
        <v>164</v>
      </c>
      <c r="L98" s="285"/>
      <c r="M98" s="286" t="s">
        <v>35</v>
      </c>
      <c r="N98" s="287" t="s">
        <v>50</v>
      </c>
      <c r="O98" s="86"/>
      <c r="P98" s="238">
        <f>O98*H98</f>
        <v>0</v>
      </c>
      <c r="Q98" s="238">
        <v>0</v>
      </c>
      <c r="R98" s="238">
        <f>Q98*H98</f>
        <v>0</v>
      </c>
      <c r="S98" s="238">
        <v>0</v>
      </c>
      <c r="T98" s="239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40" t="s">
        <v>884</v>
      </c>
      <c r="AT98" s="240" t="s">
        <v>367</v>
      </c>
      <c r="AU98" s="240" t="s">
        <v>86</v>
      </c>
      <c r="AY98" s="18" t="s">
        <v>157</v>
      </c>
      <c r="BE98" s="241">
        <f>IF(N98="základní",J98,0)</f>
        <v>0</v>
      </c>
      <c r="BF98" s="241">
        <f>IF(N98="snížená",J98,0)</f>
        <v>0</v>
      </c>
      <c r="BG98" s="241">
        <f>IF(N98="zákl. přenesená",J98,0)</f>
        <v>0</v>
      </c>
      <c r="BH98" s="241">
        <f>IF(N98="sníž. přenesená",J98,0)</f>
        <v>0</v>
      </c>
      <c r="BI98" s="241">
        <f>IF(N98="nulová",J98,0)</f>
        <v>0</v>
      </c>
      <c r="BJ98" s="18" t="s">
        <v>86</v>
      </c>
      <c r="BK98" s="241">
        <f>ROUND(I98*H98,2)</f>
        <v>0</v>
      </c>
      <c r="BL98" s="18" t="s">
        <v>884</v>
      </c>
      <c r="BM98" s="240" t="s">
        <v>885</v>
      </c>
    </row>
    <row r="99" s="2" customFormat="1" ht="24" customHeight="1">
      <c r="A99" s="40"/>
      <c r="B99" s="41"/>
      <c r="C99" s="278" t="s">
        <v>219</v>
      </c>
      <c r="D99" s="278" t="s">
        <v>367</v>
      </c>
      <c r="E99" s="279" t="s">
        <v>886</v>
      </c>
      <c r="F99" s="280" t="s">
        <v>887</v>
      </c>
      <c r="G99" s="281" t="s">
        <v>208</v>
      </c>
      <c r="H99" s="282">
        <v>15</v>
      </c>
      <c r="I99" s="283"/>
      <c r="J99" s="284">
        <f>ROUND(I99*H99,2)</f>
        <v>0</v>
      </c>
      <c r="K99" s="280" t="s">
        <v>164</v>
      </c>
      <c r="L99" s="285"/>
      <c r="M99" s="286" t="s">
        <v>35</v>
      </c>
      <c r="N99" s="287" t="s">
        <v>50</v>
      </c>
      <c r="O99" s="86"/>
      <c r="P99" s="238">
        <f>O99*H99</f>
        <v>0</v>
      </c>
      <c r="Q99" s="238">
        <v>0</v>
      </c>
      <c r="R99" s="238">
        <f>Q99*H99</f>
        <v>0</v>
      </c>
      <c r="S99" s="238">
        <v>0</v>
      </c>
      <c r="T99" s="239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40" t="s">
        <v>884</v>
      </c>
      <c r="AT99" s="240" t="s">
        <v>367</v>
      </c>
      <c r="AU99" s="240" t="s">
        <v>86</v>
      </c>
      <c r="AY99" s="18" t="s">
        <v>157</v>
      </c>
      <c r="BE99" s="241">
        <f>IF(N99="základní",J99,0)</f>
        <v>0</v>
      </c>
      <c r="BF99" s="241">
        <f>IF(N99="snížená",J99,0)</f>
        <v>0</v>
      </c>
      <c r="BG99" s="241">
        <f>IF(N99="zákl. přenesená",J99,0)</f>
        <v>0</v>
      </c>
      <c r="BH99" s="241">
        <f>IF(N99="sníž. přenesená",J99,0)</f>
        <v>0</v>
      </c>
      <c r="BI99" s="241">
        <f>IF(N99="nulová",J99,0)</f>
        <v>0</v>
      </c>
      <c r="BJ99" s="18" t="s">
        <v>86</v>
      </c>
      <c r="BK99" s="241">
        <f>ROUND(I99*H99,2)</f>
        <v>0</v>
      </c>
      <c r="BL99" s="18" t="s">
        <v>884</v>
      </c>
      <c r="BM99" s="240" t="s">
        <v>888</v>
      </c>
    </row>
    <row r="100" s="2" customFormat="1" ht="48" customHeight="1">
      <c r="A100" s="40"/>
      <c r="B100" s="41"/>
      <c r="C100" s="229" t="s">
        <v>224</v>
      </c>
      <c r="D100" s="229" t="s">
        <v>160</v>
      </c>
      <c r="E100" s="230" t="s">
        <v>889</v>
      </c>
      <c r="F100" s="231" t="s">
        <v>890</v>
      </c>
      <c r="G100" s="232" t="s">
        <v>189</v>
      </c>
      <c r="H100" s="233">
        <v>1</v>
      </c>
      <c r="I100" s="234"/>
      <c r="J100" s="235">
        <f>ROUND(I100*H100,2)</f>
        <v>0</v>
      </c>
      <c r="K100" s="231" t="s">
        <v>164</v>
      </c>
      <c r="L100" s="46"/>
      <c r="M100" s="297" t="s">
        <v>35</v>
      </c>
      <c r="N100" s="298" t="s">
        <v>50</v>
      </c>
      <c r="O100" s="290"/>
      <c r="P100" s="291">
        <f>O100*H100</f>
        <v>0</v>
      </c>
      <c r="Q100" s="291">
        <v>0</v>
      </c>
      <c r="R100" s="291">
        <f>Q100*H100</f>
        <v>0</v>
      </c>
      <c r="S100" s="291">
        <v>0</v>
      </c>
      <c r="T100" s="29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40" t="s">
        <v>347</v>
      </c>
      <c r="AT100" s="240" t="s">
        <v>160</v>
      </c>
      <c r="AU100" s="240" t="s">
        <v>86</v>
      </c>
      <c r="AY100" s="18" t="s">
        <v>157</v>
      </c>
      <c r="BE100" s="241">
        <f>IF(N100="základní",J100,0)</f>
        <v>0</v>
      </c>
      <c r="BF100" s="241">
        <f>IF(N100="snížená",J100,0)</f>
        <v>0</v>
      </c>
      <c r="BG100" s="241">
        <f>IF(N100="zákl. přenesená",J100,0)</f>
        <v>0</v>
      </c>
      <c r="BH100" s="241">
        <f>IF(N100="sníž. přenesená",J100,0)</f>
        <v>0</v>
      </c>
      <c r="BI100" s="241">
        <f>IF(N100="nulová",J100,0)</f>
        <v>0</v>
      </c>
      <c r="BJ100" s="18" t="s">
        <v>86</v>
      </c>
      <c r="BK100" s="241">
        <f>ROUND(I100*H100,2)</f>
        <v>0</v>
      </c>
      <c r="BL100" s="18" t="s">
        <v>347</v>
      </c>
      <c r="BM100" s="240" t="s">
        <v>891</v>
      </c>
    </row>
    <row r="101" s="2" customFormat="1" ht="6.96" customHeight="1">
      <c r="A101" s="40"/>
      <c r="B101" s="61"/>
      <c r="C101" s="62"/>
      <c r="D101" s="62"/>
      <c r="E101" s="62"/>
      <c r="F101" s="62"/>
      <c r="G101" s="62"/>
      <c r="H101" s="62"/>
      <c r="I101" s="178"/>
      <c r="J101" s="62"/>
      <c r="K101" s="62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IZSfvqoRc7a6MINrjbwfD1n/VUqEmS52rD+WSfQhGCc2iJJlDOOjhJQu3zxTL9b1+ooHmb+YLBurx4CrZp6Ylg==" hashValue="WFwbtKisMW17OZdj/Yf6e3zNYiPtOh1kkBKSD3CEnWg/lpXynk6NSM822hD39ONoS6k/qOPEVgmlkFZH3HPT8w==" algorithmName="SHA-512" password="CC35"/>
  <autoFilter ref="C91:K100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8:H78"/>
    <mergeCell ref="E82:H82"/>
    <mergeCell ref="E80:H80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41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1"/>
      <c r="AT3" s="18" t="s">
        <v>88</v>
      </c>
    </row>
    <row r="4" s="1" customFormat="1" ht="24.96" customHeight="1">
      <c r="B4" s="21"/>
      <c r="D4" s="145" t="s">
        <v>130</v>
      </c>
      <c r="I4" s="141"/>
      <c r="L4" s="21"/>
      <c r="M4" s="146" t="s">
        <v>10</v>
      </c>
      <c r="AT4" s="18" t="s">
        <v>4</v>
      </c>
    </row>
    <row r="5" s="1" customFormat="1" ht="6.96" customHeight="1">
      <c r="B5" s="21"/>
      <c r="I5" s="141"/>
      <c r="L5" s="21"/>
    </row>
    <row r="6" s="1" customFormat="1" ht="12" customHeight="1">
      <c r="B6" s="21"/>
      <c r="D6" s="147" t="s">
        <v>16</v>
      </c>
      <c r="I6" s="141"/>
      <c r="L6" s="21"/>
    </row>
    <row r="7" s="1" customFormat="1" ht="16.5" customHeight="1">
      <c r="B7" s="21"/>
      <c r="E7" s="148" t="str">
        <f>'Rekapitulace stavby'!K6</f>
        <v>Oprava trati v úseku Teplice, zámecká zahrada - Úpořiny</v>
      </c>
      <c r="F7" s="147"/>
      <c r="G7" s="147"/>
      <c r="H7" s="147"/>
      <c r="I7" s="141"/>
      <c r="L7" s="21"/>
    </row>
    <row r="8">
      <c r="B8" s="21"/>
      <c r="D8" s="147" t="s">
        <v>131</v>
      </c>
      <c r="L8" s="21"/>
    </row>
    <row r="9" s="1" customFormat="1" ht="16.5" customHeight="1">
      <c r="B9" s="21"/>
      <c r="E9" s="148" t="s">
        <v>866</v>
      </c>
      <c r="F9" s="1"/>
      <c r="G9" s="1"/>
      <c r="H9" s="1"/>
      <c r="I9" s="141"/>
      <c r="L9" s="21"/>
    </row>
    <row r="10" s="1" customFormat="1" ht="12" customHeight="1">
      <c r="B10" s="21"/>
      <c r="D10" s="147" t="s">
        <v>133</v>
      </c>
      <c r="I10" s="141"/>
      <c r="L10" s="21"/>
    </row>
    <row r="11" s="2" customFormat="1" ht="16.5" customHeight="1">
      <c r="A11" s="40"/>
      <c r="B11" s="46"/>
      <c r="C11" s="40"/>
      <c r="D11" s="40"/>
      <c r="E11" s="165" t="s">
        <v>867</v>
      </c>
      <c r="F11" s="40"/>
      <c r="G11" s="40"/>
      <c r="H11" s="40"/>
      <c r="I11" s="149"/>
      <c r="J11" s="40"/>
      <c r="K11" s="40"/>
      <c r="L11" s="15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7" t="s">
        <v>868</v>
      </c>
      <c r="E12" s="40"/>
      <c r="F12" s="40"/>
      <c r="G12" s="40"/>
      <c r="H12" s="40"/>
      <c r="I12" s="149"/>
      <c r="J12" s="40"/>
      <c r="K12" s="40"/>
      <c r="L12" s="15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51" t="s">
        <v>892</v>
      </c>
      <c r="F13" s="40"/>
      <c r="G13" s="40"/>
      <c r="H13" s="40"/>
      <c r="I13" s="149"/>
      <c r="J13" s="40"/>
      <c r="K13" s="40"/>
      <c r="L13" s="15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149"/>
      <c r="J14" s="40"/>
      <c r="K14" s="40"/>
      <c r="L14" s="15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7" t="s">
        <v>18</v>
      </c>
      <c r="E15" s="40"/>
      <c r="F15" s="135" t="s">
        <v>35</v>
      </c>
      <c r="G15" s="40"/>
      <c r="H15" s="40"/>
      <c r="I15" s="152" t="s">
        <v>20</v>
      </c>
      <c r="J15" s="135" t="s">
        <v>35</v>
      </c>
      <c r="K15" s="40"/>
      <c r="L15" s="15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7" t="s">
        <v>22</v>
      </c>
      <c r="E16" s="40"/>
      <c r="F16" s="135" t="s">
        <v>23</v>
      </c>
      <c r="G16" s="40"/>
      <c r="H16" s="40"/>
      <c r="I16" s="152" t="s">
        <v>24</v>
      </c>
      <c r="J16" s="153" t="str">
        <f>'Rekapitulace stavby'!AN8</f>
        <v>18. 2. 2019</v>
      </c>
      <c r="K16" s="40"/>
      <c r="L16" s="15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149"/>
      <c r="J17" s="40"/>
      <c r="K17" s="40"/>
      <c r="L17" s="15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7" t="s">
        <v>30</v>
      </c>
      <c r="E18" s="40"/>
      <c r="F18" s="40"/>
      <c r="G18" s="40"/>
      <c r="H18" s="40"/>
      <c r="I18" s="152" t="s">
        <v>31</v>
      </c>
      <c r="J18" s="135" t="s">
        <v>32</v>
      </c>
      <c r="K18" s="40"/>
      <c r="L18" s="15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33</v>
      </c>
      <c r="F19" s="40"/>
      <c r="G19" s="40"/>
      <c r="H19" s="40"/>
      <c r="I19" s="152" t="s">
        <v>34</v>
      </c>
      <c r="J19" s="135" t="s">
        <v>35</v>
      </c>
      <c r="K19" s="40"/>
      <c r="L19" s="15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149"/>
      <c r="J20" s="40"/>
      <c r="K20" s="40"/>
      <c r="L20" s="15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7" t="s">
        <v>36</v>
      </c>
      <c r="E21" s="40"/>
      <c r="F21" s="40"/>
      <c r="G21" s="40"/>
      <c r="H21" s="40"/>
      <c r="I21" s="152" t="s">
        <v>31</v>
      </c>
      <c r="J21" s="34" t="str">
        <f>'Rekapitulace stavby'!AN13</f>
        <v>Vyplň údaj</v>
      </c>
      <c r="K21" s="40"/>
      <c r="L21" s="15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4" t="str">
        <f>'Rekapitulace stavby'!E14</f>
        <v>Vyplň údaj</v>
      </c>
      <c r="F22" s="135"/>
      <c r="G22" s="135"/>
      <c r="H22" s="135"/>
      <c r="I22" s="152" t="s">
        <v>34</v>
      </c>
      <c r="J22" s="34" t="str">
        <f>'Rekapitulace stavby'!AN14</f>
        <v>Vyplň údaj</v>
      </c>
      <c r="K22" s="40"/>
      <c r="L22" s="15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149"/>
      <c r="J23" s="40"/>
      <c r="K23" s="40"/>
      <c r="L23" s="15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7" t="s">
        <v>38</v>
      </c>
      <c r="E24" s="40"/>
      <c r="F24" s="40"/>
      <c r="G24" s="40"/>
      <c r="H24" s="40"/>
      <c r="I24" s="152" t="s">
        <v>31</v>
      </c>
      <c r="J24" s="135" t="str">
        <f>IF('Rekapitulace stavby'!AN16="","",'Rekapitulace stavby'!AN16)</f>
        <v/>
      </c>
      <c r="K24" s="40"/>
      <c r="L24" s="15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tr">
        <f>IF('Rekapitulace stavby'!E17="","",'Rekapitulace stavby'!E17)</f>
        <v xml:space="preserve"> </v>
      </c>
      <c r="F25" s="40"/>
      <c r="G25" s="40"/>
      <c r="H25" s="40"/>
      <c r="I25" s="152" t="s">
        <v>34</v>
      </c>
      <c r="J25" s="135" t="str">
        <f>IF('Rekapitulace stavby'!AN17="","",'Rekapitulace stavby'!AN17)</f>
        <v/>
      </c>
      <c r="K25" s="40"/>
      <c r="L25" s="15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149"/>
      <c r="J26" s="40"/>
      <c r="K26" s="40"/>
      <c r="L26" s="15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7" t="s">
        <v>41</v>
      </c>
      <c r="E27" s="40"/>
      <c r="F27" s="40"/>
      <c r="G27" s="40"/>
      <c r="H27" s="40"/>
      <c r="I27" s="152" t="s">
        <v>31</v>
      </c>
      <c r="J27" s="135" t="s">
        <v>35</v>
      </c>
      <c r="K27" s="40"/>
      <c r="L27" s="15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42</v>
      </c>
      <c r="F28" s="40"/>
      <c r="G28" s="40"/>
      <c r="H28" s="40"/>
      <c r="I28" s="152" t="s">
        <v>34</v>
      </c>
      <c r="J28" s="135" t="s">
        <v>35</v>
      </c>
      <c r="K28" s="40"/>
      <c r="L28" s="15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149"/>
      <c r="J29" s="40"/>
      <c r="K29" s="40"/>
      <c r="L29" s="15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7" t="s">
        <v>43</v>
      </c>
      <c r="E30" s="40"/>
      <c r="F30" s="40"/>
      <c r="G30" s="40"/>
      <c r="H30" s="40"/>
      <c r="I30" s="149"/>
      <c r="J30" s="40"/>
      <c r="K30" s="40"/>
      <c r="L30" s="15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51" customHeight="1">
      <c r="A31" s="154"/>
      <c r="B31" s="155"/>
      <c r="C31" s="154"/>
      <c r="D31" s="154"/>
      <c r="E31" s="156" t="s">
        <v>44</v>
      </c>
      <c r="F31" s="156"/>
      <c r="G31" s="156"/>
      <c r="H31" s="156"/>
      <c r="I31" s="157"/>
      <c r="J31" s="154"/>
      <c r="K31" s="154"/>
      <c r="L31" s="158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149"/>
      <c r="J32" s="40"/>
      <c r="K32" s="40"/>
      <c r="L32" s="15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9"/>
      <c r="E33" s="159"/>
      <c r="F33" s="159"/>
      <c r="G33" s="159"/>
      <c r="H33" s="159"/>
      <c r="I33" s="160"/>
      <c r="J33" s="159"/>
      <c r="K33" s="159"/>
      <c r="L33" s="15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61" t="s">
        <v>45</v>
      </c>
      <c r="E34" s="40"/>
      <c r="F34" s="40"/>
      <c r="G34" s="40"/>
      <c r="H34" s="40"/>
      <c r="I34" s="149"/>
      <c r="J34" s="162">
        <f>ROUND(J96, 2)</f>
        <v>0</v>
      </c>
      <c r="K34" s="40"/>
      <c r="L34" s="15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9"/>
      <c r="E35" s="159"/>
      <c r="F35" s="159"/>
      <c r="G35" s="159"/>
      <c r="H35" s="159"/>
      <c r="I35" s="160"/>
      <c r="J35" s="159"/>
      <c r="K35" s="159"/>
      <c r="L35" s="15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63" t="s">
        <v>47</v>
      </c>
      <c r="G36" s="40"/>
      <c r="H36" s="40"/>
      <c r="I36" s="164" t="s">
        <v>46</v>
      </c>
      <c r="J36" s="163" t="s">
        <v>48</v>
      </c>
      <c r="K36" s="40"/>
      <c r="L36" s="15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65" t="s">
        <v>49</v>
      </c>
      <c r="E37" s="147" t="s">
        <v>50</v>
      </c>
      <c r="F37" s="166">
        <f>ROUND((SUM(BE96:BE117)),  2)</f>
        <v>0</v>
      </c>
      <c r="G37" s="40"/>
      <c r="H37" s="40"/>
      <c r="I37" s="167">
        <v>0.20999999999999999</v>
      </c>
      <c r="J37" s="166">
        <f>ROUND(((SUM(BE96:BE117))*I37),  2)</f>
        <v>0</v>
      </c>
      <c r="K37" s="40"/>
      <c r="L37" s="15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7" t="s">
        <v>51</v>
      </c>
      <c r="F38" s="166">
        <f>ROUND((SUM(BF96:BF117)),  2)</f>
        <v>0</v>
      </c>
      <c r="G38" s="40"/>
      <c r="H38" s="40"/>
      <c r="I38" s="167">
        <v>0.14999999999999999</v>
      </c>
      <c r="J38" s="166">
        <f>ROUND(((SUM(BF96:BF117))*I38),  2)</f>
        <v>0</v>
      </c>
      <c r="K38" s="40"/>
      <c r="L38" s="15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7" t="s">
        <v>52</v>
      </c>
      <c r="F39" s="166">
        <f>ROUND((SUM(BG96:BG117)),  2)</f>
        <v>0</v>
      </c>
      <c r="G39" s="40"/>
      <c r="H39" s="40"/>
      <c r="I39" s="167">
        <v>0.20999999999999999</v>
      </c>
      <c r="J39" s="166">
        <f>0</f>
        <v>0</v>
      </c>
      <c r="K39" s="40"/>
      <c r="L39" s="15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7" t="s">
        <v>53</v>
      </c>
      <c r="F40" s="166">
        <f>ROUND((SUM(BH96:BH117)),  2)</f>
        <v>0</v>
      </c>
      <c r="G40" s="40"/>
      <c r="H40" s="40"/>
      <c r="I40" s="167">
        <v>0.14999999999999999</v>
      </c>
      <c r="J40" s="166">
        <f>0</f>
        <v>0</v>
      </c>
      <c r="K40" s="40"/>
      <c r="L40" s="15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7" t="s">
        <v>54</v>
      </c>
      <c r="F41" s="166">
        <f>ROUND((SUM(BI96:BI117)),  2)</f>
        <v>0</v>
      </c>
      <c r="G41" s="40"/>
      <c r="H41" s="40"/>
      <c r="I41" s="167">
        <v>0</v>
      </c>
      <c r="J41" s="166">
        <f>0</f>
        <v>0</v>
      </c>
      <c r="K41" s="40"/>
      <c r="L41" s="15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149"/>
      <c r="J42" s="40"/>
      <c r="K42" s="40"/>
      <c r="L42" s="15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8"/>
      <c r="D43" s="169" t="s">
        <v>55</v>
      </c>
      <c r="E43" s="170"/>
      <c r="F43" s="170"/>
      <c r="G43" s="171" t="s">
        <v>56</v>
      </c>
      <c r="H43" s="172" t="s">
        <v>57</v>
      </c>
      <c r="I43" s="173"/>
      <c r="J43" s="174">
        <f>SUM(J34:J41)</f>
        <v>0</v>
      </c>
      <c r="K43" s="175"/>
      <c r="L43" s="15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76"/>
      <c r="C44" s="177"/>
      <c r="D44" s="177"/>
      <c r="E44" s="177"/>
      <c r="F44" s="177"/>
      <c r="G44" s="177"/>
      <c r="H44" s="177"/>
      <c r="I44" s="178"/>
      <c r="J44" s="177"/>
      <c r="K44" s="177"/>
      <c r="L44" s="15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9"/>
      <c r="C48" s="180"/>
      <c r="D48" s="180"/>
      <c r="E48" s="180"/>
      <c r="F48" s="180"/>
      <c r="G48" s="180"/>
      <c r="H48" s="180"/>
      <c r="I48" s="181"/>
      <c r="J48" s="180"/>
      <c r="K48" s="180"/>
      <c r="L48" s="15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4" t="s">
        <v>135</v>
      </c>
      <c r="D49" s="42"/>
      <c r="E49" s="42"/>
      <c r="F49" s="42"/>
      <c r="G49" s="42"/>
      <c r="H49" s="42"/>
      <c r="I49" s="149"/>
      <c r="J49" s="42"/>
      <c r="K49" s="42"/>
      <c r="L49" s="15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149"/>
      <c r="J50" s="42"/>
      <c r="K50" s="42"/>
      <c r="L50" s="15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3" t="s">
        <v>16</v>
      </c>
      <c r="D51" s="42"/>
      <c r="E51" s="42"/>
      <c r="F51" s="42"/>
      <c r="G51" s="42"/>
      <c r="H51" s="42"/>
      <c r="I51" s="149"/>
      <c r="J51" s="42"/>
      <c r="K51" s="42"/>
      <c r="L51" s="15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82" t="str">
        <f>E7</f>
        <v>Oprava trati v úseku Teplice, zámecká zahrada - Úpořiny</v>
      </c>
      <c r="F52" s="33"/>
      <c r="G52" s="33"/>
      <c r="H52" s="33"/>
      <c r="I52" s="149"/>
      <c r="J52" s="42"/>
      <c r="K52" s="42"/>
      <c r="L52" s="15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2"/>
      <c r="C53" s="33" t="s">
        <v>131</v>
      </c>
      <c r="D53" s="23"/>
      <c r="E53" s="23"/>
      <c r="F53" s="23"/>
      <c r="G53" s="23"/>
      <c r="H53" s="23"/>
      <c r="I53" s="141"/>
      <c r="J53" s="23"/>
      <c r="K53" s="23"/>
      <c r="L53" s="21"/>
    </row>
    <row r="54" s="1" customFormat="1" ht="16.5" customHeight="1">
      <c r="B54" s="22"/>
      <c r="C54" s="23"/>
      <c r="D54" s="23"/>
      <c r="E54" s="182" t="s">
        <v>866</v>
      </c>
      <c r="F54" s="23"/>
      <c r="G54" s="23"/>
      <c r="H54" s="23"/>
      <c r="I54" s="141"/>
      <c r="J54" s="23"/>
      <c r="K54" s="23"/>
      <c r="L54" s="21"/>
    </row>
    <row r="55" s="1" customFormat="1" ht="12" customHeight="1">
      <c r="B55" s="22"/>
      <c r="C55" s="33" t="s">
        <v>133</v>
      </c>
      <c r="D55" s="23"/>
      <c r="E55" s="23"/>
      <c r="F55" s="23"/>
      <c r="G55" s="23"/>
      <c r="H55" s="23"/>
      <c r="I55" s="141"/>
      <c r="J55" s="23"/>
      <c r="K55" s="23"/>
      <c r="L55" s="21"/>
    </row>
    <row r="56" s="2" customFormat="1" ht="16.5" customHeight="1">
      <c r="A56" s="40"/>
      <c r="B56" s="41"/>
      <c r="C56" s="42"/>
      <c r="D56" s="42"/>
      <c r="E56" s="296" t="s">
        <v>867</v>
      </c>
      <c r="F56" s="42"/>
      <c r="G56" s="42"/>
      <c r="H56" s="42"/>
      <c r="I56" s="149"/>
      <c r="J56" s="42"/>
      <c r="K56" s="42"/>
      <c r="L56" s="15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3" t="s">
        <v>868</v>
      </c>
      <c r="D57" s="42"/>
      <c r="E57" s="42"/>
      <c r="F57" s="42"/>
      <c r="G57" s="42"/>
      <c r="H57" s="42"/>
      <c r="I57" s="149"/>
      <c r="J57" s="42"/>
      <c r="K57" s="42"/>
      <c r="L57" s="15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SO 1.1.2 - zemní práce</v>
      </c>
      <c r="F58" s="42"/>
      <c r="G58" s="42"/>
      <c r="H58" s="42"/>
      <c r="I58" s="149"/>
      <c r="J58" s="42"/>
      <c r="K58" s="42"/>
      <c r="L58" s="15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149"/>
      <c r="J59" s="42"/>
      <c r="K59" s="42"/>
      <c r="L59" s="15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3" t="s">
        <v>22</v>
      </c>
      <c r="D60" s="42"/>
      <c r="E60" s="42"/>
      <c r="F60" s="28" t="str">
        <f>F16</f>
        <v>TK Řetenice - Úpořiny</v>
      </c>
      <c r="G60" s="42"/>
      <c r="H60" s="42"/>
      <c r="I60" s="152" t="s">
        <v>24</v>
      </c>
      <c r="J60" s="74" t="str">
        <f>IF(J16="","",J16)</f>
        <v>18. 2. 2019</v>
      </c>
      <c r="K60" s="42"/>
      <c r="L60" s="15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149"/>
      <c r="J61" s="42"/>
      <c r="K61" s="42"/>
      <c r="L61" s="15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5.15" customHeight="1">
      <c r="A62" s="40"/>
      <c r="B62" s="41"/>
      <c r="C62" s="33" t="s">
        <v>30</v>
      </c>
      <c r="D62" s="42"/>
      <c r="E62" s="42"/>
      <c r="F62" s="28" t="str">
        <f>E19</f>
        <v>SŽDC s.o. OŘ UNL, ST Most</v>
      </c>
      <c r="G62" s="42"/>
      <c r="H62" s="42"/>
      <c r="I62" s="152" t="s">
        <v>38</v>
      </c>
      <c r="J62" s="38" t="str">
        <f>E25</f>
        <v xml:space="preserve"> </v>
      </c>
      <c r="K62" s="42"/>
      <c r="L62" s="15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3" t="s">
        <v>36</v>
      </c>
      <c r="D63" s="42"/>
      <c r="E63" s="42"/>
      <c r="F63" s="28" t="str">
        <f>IF(E22="","",E22)</f>
        <v>Vyplň údaj</v>
      </c>
      <c r="G63" s="42"/>
      <c r="H63" s="42"/>
      <c r="I63" s="152" t="s">
        <v>41</v>
      </c>
      <c r="J63" s="38" t="str">
        <f>E28</f>
        <v>Ing. Střítezský Petr</v>
      </c>
      <c r="K63" s="42"/>
      <c r="L63" s="15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149"/>
      <c r="J64" s="42"/>
      <c r="K64" s="42"/>
      <c r="L64" s="15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83" t="s">
        <v>136</v>
      </c>
      <c r="D65" s="184"/>
      <c r="E65" s="184"/>
      <c r="F65" s="184"/>
      <c r="G65" s="184"/>
      <c r="H65" s="184"/>
      <c r="I65" s="185"/>
      <c r="J65" s="186" t="s">
        <v>137</v>
      </c>
      <c r="K65" s="184"/>
      <c r="L65" s="15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149"/>
      <c r="J66" s="42"/>
      <c r="K66" s="42"/>
      <c r="L66" s="15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87" t="s">
        <v>77</v>
      </c>
      <c r="D67" s="42"/>
      <c r="E67" s="42"/>
      <c r="F67" s="42"/>
      <c r="G67" s="42"/>
      <c r="H67" s="42"/>
      <c r="I67" s="149"/>
      <c r="J67" s="104">
        <f>J96</f>
        <v>0</v>
      </c>
      <c r="K67" s="42"/>
      <c r="L67" s="15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8" t="s">
        <v>138</v>
      </c>
    </row>
    <row r="68" s="9" customFormat="1" ht="24.96" customHeight="1">
      <c r="A68" s="9"/>
      <c r="B68" s="188"/>
      <c r="C68" s="189"/>
      <c r="D68" s="190" t="s">
        <v>139</v>
      </c>
      <c r="E68" s="191"/>
      <c r="F68" s="191"/>
      <c r="G68" s="191"/>
      <c r="H68" s="191"/>
      <c r="I68" s="192"/>
      <c r="J68" s="193">
        <f>J97</f>
        <v>0</v>
      </c>
      <c r="K68" s="189"/>
      <c r="L68" s="19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5"/>
      <c r="C69" s="127"/>
      <c r="D69" s="196" t="s">
        <v>893</v>
      </c>
      <c r="E69" s="197"/>
      <c r="F69" s="197"/>
      <c r="G69" s="197"/>
      <c r="H69" s="197"/>
      <c r="I69" s="198"/>
      <c r="J69" s="199">
        <f>J98</f>
        <v>0</v>
      </c>
      <c r="K69" s="127"/>
      <c r="L69" s="20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5"/>
      <c r="C70" s="127"/>
      <c r="D70" s="196" t="s">
        <v>894</v>
      </c>
      <c r="E70" s="197"/>
      <c r="F70" s="197"/>
      <c r="G70" s="197"/>
      <c r="H70" s="197"/>
      <c r="I70" s="198"/>
      <c r="J70" s="199">
        <f>J111</f>
        <v>0</v>
      </c>
      <c r="K70" s="127"/>
      <c r="L70" s="20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88"/>
      <c r="C71" s="189"/>
      <c r="D71" s="190" t="s">
        <v>895</v>
      </c>
      <c r="E71" s="191"/>
      <c r="F71" s="191"/>
      <c r="G71" s="191"/>
      <c r="H71" s="191"/>
      <c r="I71" s="192"/>
      <c r="J71" s="193">
        <f>J115</f>
        <v>0</v>
      </c>
      <c r="K71" s="189"/>
      <c r="L71" s="19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95"/>
      <c r="C72" s="127"/>
      <c r="D72" s="196" t="s">
        <v>896</v>
      </c>
      <c r="E72" s="197"/>
      <c r="F72" s="197"/>
      <c r="G72" s="197"/>
      <c r="H72" s="197"/>
      <c r="I72" s="198"/>
      <c r="J72" s="199">
        <f>J116</f>
        <v>0</v>
      </c>
      <c r="K72" s="127"/>
      <c r="L72" s="20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149"/>
      <c r="J73" s="42"/>
      <c r="K73" s="42"/>
      <c r="L73" s="15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178"/>
      <c r="J74" s="62"/>
      <c r="K74" s="62"/>
      <c r="L74" s="15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181"/>
      <c r="J78" s="64"/>
      <c r="K78" s="64"/>
      <c r="L78" s="15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4" t="s">
        <v>142</v>
      </c>
      <c r="D79" s="42"/>
      <c r="E79" s="42"/>
      <c r="F79" s="42"/>
      <c r="G79" s="42"/>
      <c r="H79" s="42"/>
      <c r="I79" s="149"/>
      <c r="J79" s="42"/>
      <c r="K79" s="42"/>
      <c r="L79" s="15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49"/>
      <c r="J80" s="42"/>
      <c r="K80" s="42"/>
      <c r="L80" s="15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3" t="s">
        <v>16</v>
      </c>
      <c r="D81" s="42"/>
      <c r="E81" s="42"/>
      <c r="F81" s="42"/>
      <c r="G81" s="42"/>
      <c r="H81" s="42"/>
      <c r="I81" s="149"/>
      <c r="J81" s="42"/>
      <c r="K81" s="42"/>
      <c r="L81" s="15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82" t="str">
        <f>E7</f>
        <v>Oprava trati v úseku Teplice, zámecká zahrada - Úpořiny</v>
      </c>
      <c r="F82" s="33"/>
      <c r="G82" s="33"/>
      <c r="H82" s="33"/>
      <c r="I82" s="149"/>
      <c r="J82" s="42"/>
      <c r="K82" s="42"/>
      <c r="L82" s="15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2"/>
      <c r="C83" s="33" t="s">
        <v>131</v>
      </c>
      <c r="D83" s="23"/>
      <c r="E83" s="23"/>
      <c r="F83" s="23"/>
      <c r="G83" s="23"/>
      <c r="H83" s="23"/>
      <c r="I83" s="141"/>
      <c r="J83" s="23"/>
      <c r="K83" s="23"/>
      <c r="L83" s="21"/>
    </row>
    <row r="84" s="1" customFormat="1" ht="16.5" customHeight="1">
      <c r="B84" s="22"/>
      <c r="C84" s="23"/>
      <c r="D84" s="23"/>
      <c r="E84" s="182" t="s">
        <v>866</v>
      </c>
      <c r="F84" s="23"/>
      <c r="G84" s="23"/>
      <c r="H84" s="23"/>
      <c r="I84" s="141"/>
      <c r="J84" s="23"/>
      <c r="K84" s="23"/>
      <c r="L84" s="21"/>
    </row>
    <row r="85" s="1" customFormat="1" ht="12" customHeight="1">
      <c r="B85" s="22"/>
      <c r="C85" s="33" t="s">
        <v>133</v>
      </c>
      <c r="D85" s="23"/>
      <c r="E85" s="23"/>
      <c r="F85" s="23"/>
      <c r="G85" s="23"/>
      <c r="H85" s="23"/>
      <c r="I85" s="141"/>
      <c r="J85" s="23"/>
      <c r="K85" s="23"/>
      <c r="L85" s="21"/>
    </row>
    <row r="86" s="2" customFormat="1" ht="16.5" customHeight="1">
      <c r="A86" s="40"/>
      <c r="B86" s="41"/>
      <c r="C86" s="42"/>
      <c r="D86" s="42"/>
      <c r="E86" s="296" t="s">
        <v>867</v>
      </c>
      <c r="F86" s="42"/>
      <c r="G86" s="42"/>
      <c r="H86" s="42"/>
      <c r="I86" s="149"/>
      <c r="J86" s="42"/>
      <c r="K86" s="42"/>
      <c r="L86" s="15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3" t="s">
        <v>868</v>
      </c>
      <c r="D87" s="42"/>
      <c r="E87" s="42"/>
      <c r="F87" s="42"/>
      <c r="G87" s="42"/>
      <c r="H87" s="42"/>
      <c r="I87" s="149"/>
      <c r="J87" s="42"/>
      <c r="K87" s="42"/>
      <c r="L87" s="15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E13</f>
        <v>SO 1.1.2 - zemní práce</v>
      </c>
      <c r="F88" s="42"/>
      <c r="G88" s="42"/>
      <c r="H88" s="42"/>
      <c r="I88" s="149"/>
      <c r="J88" s="42"/>
      <c r="K88" s="42"/>
      <c r="L88" s="15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149"/>
      <c r="J89" s="42"/>
      <c r="K89" s="42"/>
      <c r="L89" s="15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3" t="s">
        <v>22</v>
      </c>
      <c r="D90" s="42"/>
      <c r="E90" s="42"/>
      <c r="F90" s="28" t="str">
        <f>F16</f>
        <v>TK Řetenice - Úpořiny</v>
      </c>
      <c r="G90" s="42"/>
      <c r="H90" s="42"/>
      <c r="I90" s="152" t="s">
        <v>24</v>
      </c>
      <c r="J90" s="74" t="str">
        <f>IF(J16="","",J16)</f>
        <v>18. 2. 2019</v>
      </c>
      <c r="K90" s="42"/>
      <c r="L90" s="15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149"/>
      <c r="J91" s="42"/>
      <c r="K91" s="42"/>
      <c r="L91" s="15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3" t="s">
        <v>30</v>
      </c>
      <c r="D92" s="42"/>
      <c r="E92" s="42"/>
      <c r="F92" s="28" t="str">
        <f>E19</f>
        <v>SŽDC s.o. OŘ UNL, ST Most</v>
      </c>
      <c r="G92" s="42"/>
      <c r="H92" s="42"/>
      <c r="I92" s="152" t="s">
        <v>38</v>
      </c>
      <c r="J92" s="38" t="str">
        <f>E25</f>
        <v xml:space="preserve"> </v>
      </c>
      <c r="K92" s="42"/>
      <c r="L92" s="15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3" t="s">
        <v>36</v>
      </c>
      <c r="D93" s="42"/>
      <c r="E93" s="42"/>
      <c r="F93" s="28" t="str">
        <f>IF(E22="","",E22)</f>
        <v>Vyplň údaj</v>
      </c>
      <c r="G93" s="42"/>
      <c r="H93" s="42"/>
      <c r="I93" s="152" t="s">
        <v>41</v>
      </c>
      <c r="J93" s="38" t="str">
        <f>E28</f>
        <v>Ing. Střítezský Petr</v>
      </c>
      <c r="K93" s="42"/>
      <c r="L93" s="15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149"/>
      <c r="J94" s="42"/>
      <c r="K94" s="42"/>
      <c r="L94" s="15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201"/>
      <c r="B95" s="202"/>
      <c r="C95" s="203" t="s">
        <v>143</v>
      </c>
      <c r="D95" s="204" t="s">
        <v>64</v>
      </c>
      <c r="E95" s="204" t="s">
        <v>60</v>
      </c>
      <c r="F95" s="204" t="s">
        <v>61</v>
      </c>
      <c r="G95" s="204" t="s">
        <v>144</v>
      </c>
      <c r="H95" s="204" t="s">
        <v>145</v>
      </c>
      <c r="I95" s="205" t="s">
        <v>146</v>
      </c>
      <c r="J95" s="204" t="s">
        <v>137</v>
      </c>
      <c r="K95" s="206" t="s">
        <v>147</v>
      </c>
      <c r="L95" s="207"/>
      <c r="M95" s="94" t="s">
        <v>35</v>
      </c>
      <c r="N95" s="95" t="s">
        <v>49</v>
      </c>
      <c r="O95" s="95" t="s">
        <v>148</v>
      </c>
      <c r="P95" s="95" t="s">
        <v>149</v>
      </c>
      <c r="Q95" s="95" t="s">
        <v>150</v>
      </c>
      <c r="R95" s="95" t="s">
        <v>151</v>
      </c>
      <c r="S95" s="95" t="s">
        <v>152</v>
      </c>
      <c r="T95" s="96" t="s">
        <v>153</v>
      </c>
      <c r="U95" s="201"/>
      <c r="V95" s="201"/>
      <c r="W95" s="201"/>
      <c r="X95" s="201"/>
      <c r="Y95" s="201"/>
      <c r="Z95" s="201"/>
      <c r="AA95" s="201"/>
      <c r="AB95" s="201"/>
      <c r="AC95" s="201"/>
      <c r="AD95" s="201"/>
      <c r="AE95" s="201"/>
    </row>
    <row r="96" s="2" customFormat="1" ht="22.8" customHeight="1">
      <c r="A96" s="40"/>
      <c r="B96" s="41"/>
      <c r="C96" s="101" t="s">
        <v>154</v>
      </c>
      <c r="D96" s="42"/>
      <c r="E96" s="42"/>
      <c r="F96" s="42"/>
      <c r="G96" s="42"/>
      <c r="H96" s="42"/>
      <c r="I96" s="149"/>
      <c r="J96" s="208">
        <f>BK96</f>
        <v>0</v>
      </c>
      <c r="K96" s="42"/>
      <c r="L96" s="46"/>
      <c r="M96" s="97"/>
      <c r="N96" s="209"/>
      <c r="O96" s="98"/>
      <c r="P96" s="210">
        <f>P97+P115</f>
        <v>0</v>
      </c>
      <c r="Q96" s="98"/>
      <c r="R96" s="210">
        <f>R97+R115</f>
        <v>1.1775792000000001</v>
      </c>
      <c r="S96" s="98"/>
      <c r="T96" s="211">
        <f>T97+T115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8" t="s">
        <v>78</v>
      </c>
      <c r="AU96" s="18" t="s">
        <v>138</v>
      </c>
      <c r="BK96" s="212">
        <f>BK97+BK115</f>
        <v>0</v>
      </c>
    </row>
    <row r="97" s="12" customFormat="1" ht="25.92" customHeight="1">
      <c r="A97" s="12"/>
      <c r="B97" s="213"/>
      <c r="C97" s="214"/>
      <c r="D97" s="215" t="s">
        <v>78</v>
      </c>
      <c r="E97" s="216" t="s">
        <v>155</v>
      </c>
      <c r="F97" s="216" t="s">
        <v>156</v>
      </c>
      <c r="G97" s="214"/>
      <c r="H97" s="214"/>
      <c r="I97" s="217"/>
      <c r="J97" s="218">
        <f>BK97</f>
        <v>0</v>
      </c>
      <c r="K97" s="214"/>
      <c r="L97" s="219"/>
      <c r="M97" s="220"/>
      <c r="N97" s="221"/>
      <c r="O97" s="221"/>
      <c r="P97" s="222">
        <f>P98+P111</f>
        <v>0</v>
      </c>
      <c r="Q97" s="221"/>
      <c r="R97" s="222">
        <f>R98+R111</f>
        <v>1.1775792000000001</v>
      </c>
      <c r="S97" s="221"/>
      <c r="T97" s="223">
        <f>T98+T111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4" t="s">
        <v>86</v>
      </c>
      <c r="AT97" s="225" t="s">
        <v>78</v>
      </c>
      <c r="AU97" s="225" t="s">
        <v>79</v>
      </c>
      <c r="AY97" s="224" t="s">
        <v>157</v>
      </c>
      <c r="BK97" s="226">
        <f>BK98+BK111</f>
        <v>0</v>
      </c>
    </row>
    <row r="98" s="12" customFormat="1" ht="22.8" customHeight="1">
      <c r="A98" s="12"/>
      <c r="B98" s="213"/>
      <c r="C98" s="214"/>
      <c r="D98" s="215" t="s">
        <v>78</v>
      </c>
      <c r="E98" s="227" t="s">
        <v>86</v>
      </c>
      <c r="F98" s="227" t="s">
        <v>897</v>
      </c>
      <c r="G98" s="214"/>
      <c r="H98" s="214"/>
      <c r="I98" s="217"/>
      <c r="J98" s="228">
        <f>BK98</f>
        <v>0</v>
      </c>
      <c r="K98" s="214"/>
      <c r="L98" s="219"/>
      <c r="M98" s="220"/>
      <c r="N98" s="221"/>
      <c r="O98" s="221"/>
      <c r="P98" s="222">
        <f>SUM(P99:P110)</f>
        <v>0</v>
      </c>
      <c r="Q98" s="221"/>
      <c r="R98" s="222">
        <f>SUM(R99:R110)</f>
        <v>0</v>
      </c>
      <c r="S98" s="221"/>
      <c r="T98" s="223">
        <f>SUM(T99:T110)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4" t="s">
        <v>86</v>
      </c>
      <c r="AT98" s="225" t="s">
        <v>78</v>
      </c>
      <c r="AU98" s="225" t="s">
        <v>86</v>
      </c>
      <c r="AY98" s="224" t="s">
        <v>157</v>
      </c>
      <c r="BK98" s="226">
        <f>SUM(BK99:BK110)</f>
        <v>0</v>
      </c>
    </row>
    <row r="99" s="2" customFormat="1" ht="24" customHeight="1">
      <c r="A99" s="40"/>
      <c r="B99" s="41"/>
      <c r="C99" s="229" t="s">
        <v>86</v>
      </c>
      <c r="D99" s="229" t="s">
        <v>160</v>
      </c>
      <c r="E99" s="230" t="s">
        <v>898</v>
      </c>
      <c r="F99" s="231" t="s">
        <v>899</v>
      </c>
      <c r="G99" s="232" t="s">
        <v>163</v>
      </c>
      <c r="H99" s="233">
        <v>3.2000000000000002</v>
      </c>
      <c r="I99" s="234"/>
      <c r="J99" s="235">
        <f>ROUND(I99*H99,2)</f>
        <v>0</v>
      </c>
      <c r="K99" s="231" t="s">
        <v>900</v>
      </c>
      <c r="L99" s="46"/>
      <c r="M99" s="236" t="s">
        <v>35</v>
      </c>
      <c r="N99" s="237" t="s">
        <v>50</v>
      </c>
      <c r="O99" s="86"/>
      <c r="P99" s="238">
        <f>O99*H99</f>
        <v>0</v>
      </c>
      <c r="Q99" s="238">
        <v>0</v>
      </c>
      <c r="R99" s="238">
        <f>Q99*H99</f>
        <v>0</v>
      </c>
      <c r="S99" s="238">
        <v>0</v>
      </c>
      <c r="T99" s="239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40" t="s">
        <v>165</v>
      </c>
      <c r="AT99" s="240" t="s">
        <v>160</v>
      </c>
      <c r="AU99" s="240" t="s">
        <v>88</v>
      </c>
      <c r="AY99" s="18" t="s">
        <v>157</v>
      </c>
      <c r="BE99" s="241">
        <f>IF(N99="základní",J99,0)</f>
        <v>0</v>
      </c>
      <c r="BF99" s="241">
        <f>IF(N99="snížená",J99,0)</f>
        <v>0</v>
      </c>
      <c r="BG99" s="241">
        <f>IF(N99="zákl. přenesená",J99,0)</f>
        <v>0</v>
      </c>
      <c r="BH99" s="241">
        <f>IF(N99="sníž. přenesená",J99,0)</f>
        <v>0</v>
      </c>
      <c r="BI99" s="241">
        <f>IF(N99="nulová",J99,0)</f>
        <v>0</v>
      </c>
      <c r="BJ99" s="18" t="s">
        <v>86</v>
      </c>
      <c r="BK99" s="241">
        <f>ROUND(I99*H99,2)</f>
        <v>0</v>
      </c>
      <c r="BL99" s="18" t="s">
        <v>165</v>
      </c>
      <c r="BM99" s="240" t="s">
        <v>901</v>
      </c>
    </row>
    <row r="100" s="2" customFormat="1">
      <c r="A100" s="40"/>
      <c r="B100" s="41"/>
      <c r="C100" s="42"/>
      <c r="D100" s="242" t="s">
        <v>167</v>
      </c>
      <c r="E100" s="42"/>
      <c r="F100" s="243" t="s">
        <v>902</v>
      </c>
      <c r="G100" s="42"/>
      <c r="H100" s="42"/>
      <c r="I100" s="149"/>
      <c r="J100" s="42"/>
      <c r="K100" s="42"/>
      <c r="L100" s="46"/>
      <c r="M100" s="244"/>
      <c r="N100" s="24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8" t="s">
        <v>167</v>
      </c>
      <c r="AU100" s="18" t="s">
        <v>88</v>
      </c>
    </row>
    <row r="101" s="14" customFormat="1">
      <c r="A101" s="14"/>
      <c r="B101" s="256"/>
      <c r="C101" s="257"/>
      <c r="D101" s="242" t="s">
        <v>169</v>
      </c>
      <c r="E101" s="258" t="s">
        <v>35</v>
      </c>
      <c r="F101" s="259" t="s">
        <v>903</v>
      </c>
      <c r="G101" s="257"/>
      <c r="H101" s="260">
        <v>3.2000000000000002</v>
      </c>
      <c r="I101" s="261"/>
      <c r="J101" s="257"/>
      <c r="K101" s="257"/>
      <c r="L101" s="262"/>
      <c r="M101" s="263"/>
      <c r="N101" s="264"/>
      <c r="O101" s="264"/>
      <c r="P101" s="264"/>
      <c r="Q101" s="264"/>
      <c r="R101" s="264"/>
      <c r="S101" s="264"/>
      <c r="T101" s="26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6" t="s">
        <v>169</v>
      </c>
      <c r="AU101" s="266" t="s">
        <v>88</v>
      </c>
      <c r="AV101" s="14" t="s">
        <v>88</v>
      </c>
      <c r="AW101" s="14" t="s">
        <v>40</v>
      </c>
      <c r="AX101" s="14" t="s">
        <v>86</v>
      </c>
      <c r="AY101" s="266" t="s">
        <v>157</v>
      </c>
    </row>
    <row r="102" s="2" customFormat="1" ht="24" customHeight="1">
      <c r="A102" s="40"/>
      <c r="B102" s="41"/>
      <c r="C102" s="229" t="s">
        <v>88</v>
      </c>
      <c r="D102" s="229" t="s">
        <v>160</v>
      </c>
      <c r="E102" s="230" t="s">
        <v>904</v>
      </c>
      <c r="F102" s="231" t="s">
        <v>905</v>
      </c>
      <c r="G102" s="232" t="s">
        <v>163</v>
      </c>
      <c r="H102" s="233">
        <v>0.82499999999999996</v>
      </c>
      <c r="I102" s="234"/>
      <c r="J102" s="235">
        <f>ROUND(I102*H102,2)</f>
        <v>0</v>
      </c>
      <c r="K102" s="231" t="s">
        <v>900</v>
      </c>
      <c r="L102" s="46"/>
      <c r="M102" s="236" t="s">
        <v>35</v>
      </c>
      <c r="N102" s="237" t="s">
        <v>50</v>
      </c>
      <c r="O102" s="86"/>
      <c r="P102" s="238">
        <f>O102*H102</f>
        <v>0</v>
      </c>
      <c r="Q102" s="238">
        <v>0</v>
      </c>
      <c r="R102" s="238">
        <f>Q102*H102</f>
        <v>0</v>
      </c>
      <c r="S102" s="238">
        <v>0</v>
      </c>
      <c r="T102" s="239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40" t="s">
        <v>165</v>
      </c>
      <c r="AT102" s="240" t="s">
        <v>160</v>
      </c>
      <c r="AU102" s="240" t="s">
        <v>88</v>
      </c>
      <c r="AY102" s="18" t="s">
        <v>157</v>
      </c>
      <c r="BE102" s="241">
        <f>IF(N102="základní",J102,0)</f>
        <v>0</v>
      </c>
      <c r="BF102" s="241">
        <f>IF(N102="snížená",J102,0)</f>
        <v>0</v>
      </c>
      <c r="BG102" s="241">
        <f>IF(N102="zákl. přenesená",J102,0)</f>
        <v>0</v>
      </c>
      <c r="BH102" s="241">
        <f>IF(N102="sníž. přenesená",J102,0)</f>
        <v>0</v>
      </c>
      <c r="BI102" s="241">
        <f>IF(N102="nulová",J102,0)</f>
        <v>0</v>
      </c>
      <c r="BJ102" s="18" t="s">
        <v>86</v>
      </c>
      <c r="BK102" s="241">
        <f>ROUND(I102*H102,2)</f>
        <v>0</v>
      </c>
      <c r="BL102" s="18" t="s">
        <v>165</v>
      </c>
      <c r="BM102" s="240" t="s">
        <v>906</v>
      </c>
    </row>
    <row r="103" s="2" customFormat="1">
      <c r="A103" s="40"/>
      <c r="B103" s="41"/>
      <c r="C103" s="42"/>
      <c r="D103" s="242" t="s">
        <v>167</v>
      </c>
      <c r="E103" s="42"/>
      <c r="F103" s="243" t="s">
        <v>907</v>
      </c>
      <c r="G103" s="42"/>
      <c r="H103" s="42"/>
      <c r="I103" s="149"/>
      <c r="J103" s="42"/>
      <c r="K103" s="42"/>
      <c r="L103" s="46"/>
      <c r="M103" s="244"/>
      <c r="N103" s="24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8" t="s">
        <v>167</v>
      </c>
      <c r="AU103" s="18" t="s">
        <v>88</v>
      </c>
    </row>
    <row r="104" s="14" customFormat="1">
      <c r="A104" s="14"/>
      <c r="B104" s="256"/>
      <c r="C104" s="257"/>
      <c r="D104" s="242" t="s">
        <v>169</v>
      </c>
      <c r="E104" s="258" t="s">
        <v>35</v>
      </c>
      <c r="F104" s="259" t="s">
        <v>908</v>
      </c>
      <c r="G104" s="257"/>
      <c r="H104" s="260">
        <v>0.82499999999999996</v>
      </c>
      <c r="I104" s="261"/>
      <c r="J104" s="257"/>
      <c r="K104" s="257"/>
      <c r="L104" s="262"/>
      <c r="M104" s="263"/>
      <c r="N104" s="264"/>
      <c r="O104" s="264"/>
      <c r="P104" s="264"/>
      <c r="Q104" s="264"/>
      <c r="R104" s="264"/>
      <c r="S104" s="264"/>
      <c r="T104" s="26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66" t="s">
        <v>169</v>
      </c>
      <c r="AU104" s="266" t="s">
        <v>88</v>
      </c>
      <c r="AV104" s="14" t="s">
        <v>88</v>
      </c>
      <c r="AW104" s="14" t="s">
        <v>40</v>
      </c>
      <c r="AX104" s="14" t="s">
        <v>86</v>
      </c>
      <c r="AY104" s="266" t="s">
        <v>157</v>
      </c>
    </row>
    <row r="105" s="2" customFormat="1" ht="24" customHeight="1">
      <c r="A105" s="40"/>
      <c r="B105" s="41"/>
      <c r="C105" s="229" t="s">
        <v>117</v>
      </c>
      <c r="D105" s="229" t="s">
        <v>160</v>
      </c>
      <c r="E105" s="230" t="s">
        <v>909</v>
      </c>
      <c r="F105" s="231" t="s">
        <v>910</v>
      </c>
      <c r="G105" s="232" t="s">
        <v>163</v>
      </c>
      <c r="H105" s="233">
        <v>4</v>
      </c>
      <c r="I105" s="234"/>
      <c r="J105" s="235">
        <f>ROUND(I105*H105,2)</f>
        <v>0</v>
      </c>
      <c r="K105" s="231" t="s">
        <v>900</v>
      </c>
      <c r="L105" s="46"/>
      <c r="M105" s="236" t="s">
        <v>35</v>
      </c>
      <c r="N105" s="237" t="s">
        <v>50</v>
      </c>
      <c r="O105" s="86"/>
      <c r="P105" s="238">
        <f>O105*H105</f>
        <v>0</v>
      </c>
      <c r="Q105" s="238">
        <v>0</v>
      </c>
      <c r="R105" s="238">
        <f>Q105*H105</f>
        <v>0</v>
      </c>
      <c r="S105" s="238">
        <v>0</v>
      </c>
      <c r="T105" s="239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40" t="s">
        <v>165</v>
      </c>
      <c r="AT105" s="240" t="s">
        <v>160</v>
      </c>
      <c r="AU105" s="240" t="s">
        <v>88</v>
      </c>
      <c r="AY105" s="18" t="s">
        <v>157</v>
      </c>
      <c r="BE105" s="241">
        <f>IF(N105="základní",J105,0)</f>
        <v>0</v>
      </c>
      <c r="BF105" s="241">
        <f>IF(N105="snížená",J105,0)</f>
        <v>0</v>
      </c>
      <c r="BG105" s="241">
        <f>IF(N105="zákl. přenesená",J105,0)</f>
        <v>0</v>
      </c>
      <c r="BH105" s="241">
        <f>IF(N105="sníž. přenesená",J105,0)</f>
        <v>0</v>
      </c>
      <c r="BI105" s="241">
        <f>IF(N105="nulová",J105,0)</f>
        <v>0</v>
      </c>
      <c r="BJ105" s="18" t="s">
        <v>86</v>
      </c>
      <c r="BK105" s="241">
        <f>ROUND(I105*H105,2)</f>
        <v>0</v>
      </c>
      <c r="BL105" s="18" t="s">
        <v>165</v>
      </c>
      <c r="BM105" s="240" t="s">
        <v>911</v>
      </c>
    </row>
    <row r="106" s="2" customFormat="1">
      <c r="A106" s="40"/>
      <c r="B106" s="41"/>
      <c r="C106" s="42"/>
      <c r="D106" s="242" t="s">
        <v>167</v>
      </c>
      <c r="E106" s="42"/>
      <c r="F106" s="243" t="s">
        <v>912</v>
      </c>
      <c r="G106" s="42"/>
      <c r="H106" s="42"/>
      <c r="I106" s="149"/>
      <c r="J106" s="42"/>
      <c r="K106" s="42"/>
      <c r="L106" s="46"/>
      <c r="M106" s="244"/>
      <c r="N106" s="24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8" t="s">
        <v>167</v>
      </c>
      <c r="AU106" s="18" t="s">
        <v>88</v>
      </c>
    </row>
    <row r="107" s="2" customFormat="1" ht="24" customHeight="1">
      <c r="A107" s="40"/>
      <c r="B107" s="41"/>
      <c r="C107" s="229" t="s">
        <v>165</v>
      </c>
      <c r="D107" s="229" t="s">
        <v>160</v>
      </c>
      <c r="E107" s="230" t="s">
        <v>913</v>
      </c>
      <c r="F107" s="231" t="s">
        <v>914</v>
      </c>
      <c r="G107" s="232" t="s">
        <v>163</v>
      </c>
      <c r="H107" s="233">
        <v>0.47999999999999998</v>
      </c>
      <c r="I107" s="234"/>
      <c r="J107" s="235">
        <f>ROUND(I107*H107,2)</f>
        <v>0</v>
      </c>
      <c r="K107" s="231" t="s">
        <v>900</v>
      </c>
      <c r="L107" s="46"/>
      <c r="M107" s="236" t="s">
        <v>35</v>
      </c>
      <c r="N107" s="237" t="s">
        <v>50</v>
      </c>
      <c r="O107" s="86"/>
      <c r="P107" s="238">
        <f>O107*H107</f>
        <v>0</v>
      </c>
      <c r="Q107" s="238">
        <v>0</v>
      </c>
      <c r="R107" s="238">
        <f>Q107*H107</f>
        <v>0</v>
      </c>
      <c r="S107" s="238">
        <v>0</v>
      </c>
      <c r="T107" s="239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40" t="s">
        <v>165</v>
      </c>
      <c r="AT107" s="240" t="s">
        <v>160</v>
      </c>
      <c r="AU107" s="240" t="s">
        <v>88</v>
      </c>
      <c r="AY107" s="18" t="s">
        <v>157</v>
      </c>
      <c r="BE107" s="241">
        <f>IF(N107="základní",J107,0)</f>
        <v>0</v>
      </c>
      <c r="BF107" s="241">
        <f>IF(N107="snížená",J107,0)</f>
        <v>0</v>
      </c>
      <c r="BG107" s="241">
        <f>IF(N107="zákl. přenesená",J107,0)</f>
        <v>0</v>
      </c>
      <c r="BH107" s="241">
        <f>IF(N107="sníž. přenesená",J107,0)</f>
        <v>0</v>
      </c>
      <c r="BI107" s="241">
        <f>IF(N107="nulová",J107,0)</f>
        <v>0</v>
      </c>
      <c r="BJ107" s="18" t="s">
        <v>86</v>
      </c>
      <c r="BK107" s="241">
        <f>ROUND(I107*H107,2)</f>
        <v>0</v>
      </c>
      <c r="BL107" s="18" t="s">
        <v>165</v>
      </c>
      <c r="BM107" s="240" t="s">
        <v>915</v>
      </c>
    </row>
    <row r="108" s="2" customFormat="1">
      <c r="A108" s="40"/>
      <c r="B108" s="41"/>
      <c r="C108" s="42"/>
      <c r="D108" s="242" t="s">
        <v>167</v>
      </c>
      <c r="E108" s="42"/>
      <c r="F108" s="243" t="s">
        <v>916</v>
      </c>
      <c r="G108" s="42"/>
      <c r="H108" s="42"/>
      <c r="I108" s="149"/>
      <c r="J108" s="42"/>
      <c r="K108" s="42"/>
      <c r="L108" s="46"/>
      <c r="M108" s="244"/>
      <c r="N108" s="24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8" t="s">
        <v>167</v>
      </c>
      <c r="AU108" s="18" t="s">
        <v>88</v>
      </c>
    </row>
    <row r="109" s="2" customFormat="1">
      <c r="A109" s="40"/>
      <c r="B109" s="41"/>
      <c r="C109" s="42"/>
      <c r="D109" s="242" t="s">
        <v>371</v>
      </c>
      <c r="E109" s="42"/>
      <c r="F109" s="243" t="s">
        <v>917</v>
      </c>
      <c r="G109" s="42"/>
      <c r="H109" s="42"/>
      <c r="I109" s="149"/>
      <c r="J109" s="42"/>
      <c r="K109" s="42"/>
      <c r="L109" s="46"/>
      <c r="M109" s="244"/>
      <c r="N109" s="24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8" t="s">
        <v>371</v>
      </c>
      <c r="AU109" s="18" t="s">
        <v>88</v>
      </c>
    </row>
    <row r="110" s="14" customFormat="1">
      <c r="A110" s="14"/>
      <c r="B110" s="256"/>
      <c r="C110" s="257"/>
      <c r="D110" s="242" t="s">
        <v>169</v>
      </c>
      <c r="E110" s="258" t="s">
        <v>35</v>
      </c>
      <c r="F110" s="259" t="s">
        <v>918</v>
      </c>
      <c r="G110" s="257"/>
      <c r="H110" s="260">
        <v>0.47999999999999998</v>
      </c>
      <c r="I110" s="261"/>
      <c r="J110" s="257"/>
      <c r="K110" s="257"/>
      <c r="L110" s="262"/>
      <c r="M110" s="263"/>
      <c r="N110" s="264"/>
      <c r="O110" s="264"/>
      <c r="P110" s="264"/>
      <c r="Q110" s="264"/>
      <c r="R110" s="264"/>
      <c r="S110" s="264"/>
      <c r="T110" s="26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66" t="s">
        <v>169</v>
      </c>
      <c r="AU110" s="266" t="s">
        <v>88</v>
      </c>
      <c r="AV110" s="14" t="s">
        <v>88</v>
      </c>
      <c r="AW110" s="14" t="s">
        <v>40</v>
      </c>
      <c r="AX110" s="14" t="s">
        <v>86</v>
      </c>
      <c r="AY110" s="266" t="s">
        <v>157</v>
      </c>
    </row>
    <row r="111" s="12" customFormat="1" ht="22.8" customHeight="1">
      <c r="A111" s="12"/>
      <c r="B111" s="213"/>
      <c r="C111" s="214"/>
      <c r="D111" s="215" t="s">
        <v>78</v>
      </c>
      <c r="E111" s="227" t="s">
        <v>88</v>
      </c>
      <c r="F111" s="227" t="s">
        <v>919</v>
      </c>
      <c r="G111" s="214"/>
      <c r="H111" s="214"/>
      <c r="I111" s="217"/>
      <c r="J111" s="228">
        <f>BK111</f>
        <v>0</v>
      </c>
      <c r="K111" s="214"/>
      <c r="L111" s="219"/>
      <c r="M111" s="220"/>
      <c r="N111" s="221"/>
      <c r="O111" s="221"/>
      <c r="P111" s="222">
        <f>SUM(P112:P114)</f>
        <v>0</v>
      </c>
      <c r="Q111" s="221"/>
      <c r="R111" s="222">
        <f>SUM(R112:R114)</f>
        <v>1.1775792000000001</v>
      </c>
      <c r="S111" s="221"/>
      <c r="T111" s="223">
        <f>SUM(T112:T114)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4" t="s">
        <v>86</v>
      </c>
      <c r="AT111" s="225" t="s">
        <v>78</v>
      </c>
      <c r="AU111" s="225" t="s">
        <v>86</v>
      </c>
      <c r="AY111" s="224" t="s">
        <v>157</v>
      </c>
      <c r="BK111" s="226">
        <f>SUM(BK112:BK114)</f>
        <v>0</v>
      </c>
    </row>
    <row r="112" s="2" customFormat="1" ht="16.5" customHeight="1">
      <c r="A112" s="40"/>
      <c r="B112" s="41"/>
      <c r="C112" s="229" t="s">
        <v>158</v>
      </c>
      <c r="D112" s="229" t="s">
        <v>160</v>
      </c>
      <c r="E112" s="230" t="s">
        <v>920</v>
      </c>
      <c r="F112" s="231" t="s">
        <v>921</v>
      </c>
      <c r="G112" s="232" t="s">
        <v>163</v>
      </c>
      <c r="H112" s="233">
        <v>0.47999999999999998</v>
      </c>
      <c r="I112" s="234"/>
      <c r="J112" s="235">
        <f>ROUND(I112*H112,2)</f>
        <v>0</v>
      </c>
      <c r="K112" s="231" t="s">
        <v>900</v>
      </c>
      <c r="L112" s="46"/>
      <c r="M112" s="236" t="s">
        <v>35</v>
      </c>
      <c r="N112" s="237" t="s">
        <v>50</v>
      </c>
      <c r="O112" s="86"/>
      <c r="P112" s="238">
        <f>O112*H112</f>
        <v>0</v>
      </c>
      <c r="Q112" s="238">
        <v>2.45329</v>
      </c>
      <c r="R112" s="238">
        <f>Q112*H112</f>
        <v>1.1775792000000001</v>
      </c>
      <c r="S112" s="238">
        <v>0</v>
      </c>
      <c r="T112" s="239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40" t="s">
        <v>165</v>
      </c>
      <c r="AT112" s="240" t="s">
        <v>160</v>
      </c>
      <c r="AU112" s="240" t="s">
        <v>88</v>
      </c>
      <c r="AY112" s="18" t="s">
        <v>157</v>
      </c>
      <c r="BE112" s="241">
        <f>IF(N112="základní",J112,0)</f>
        <v>0</v>
      </c>
      <c r="BF112" s="241">
        <f>IF(N112="snížená",J112,0)</f>
        <v>0</v>
      </c>
      <c r="BG112" s="241">
        <f>IF(N112="zákl. přenesená",J112,0)</f>
        <v>0</v>
      </c>
      <c r="BH112" s="241">
        <f>IF(N112="sníž. přenesená",J112,0)</f>
        <v>0</v>
      </c>
      <c r="BI112" s="241">
        <f>IF(N112="nulová",J112,0)</f>
        <v>0</v>
      </c>
      <c r="BJ112" s="18" t="s">
        <v>86</v>
      </c>
      <c r="BK112" s="241">
        <f>ROUND(I112*H112,2)</f>
        <v>0</v>
      </c>
      <c r="BL112" s="18" t="s">
        <v>165</v>
      </c>
      <c r="BM112" s="240" t="s">
        <v>922</v>
      </c>
    </row>
    <row r="113" s="2" customFormat="1">
      <c r="A113" s="40"/>
      <c r="B113" s="41"/>
      <c r="C113" s="42"/>
      <c r="D113" s="242" t="s">
        <v>167</v>
      </c>
      <c r="E113" s="42"/>
      <c r="F113" s="243" t="s">
        <v>923</v>
      </c>
      <c r="G113" s="42"/>
      <c r="H113" s="42"/>
      <c r="I113" s="149"/>
      <c r="J113" s="42"/>
      <c r="K113" s="42"/>
      <c r="L113" s="46"/>
      <c r="M113" s="244"/>
      <c r="N113" s="24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8" t="s">
        <v>167</v>
      </c>
      <c r="AU113" s="18" t="s">
        <v>88</v>
      </c>
    </row>
    <row r="114" s="14" customFormat="1">
      <c r="A114" s="14"/>
      <c r="B114" s="256"/>
      <c r="C114" s="257"/>
      <c r="D114" s="242" t="s">
        <v>169</v>
      </c>
      <c r="E114" s="258" t="s">
        <v>35</v>
      </c>
      <c r="F114" s="259" t="s">
        <v>918</v>
      </c>
      <c r="G114" s="257"/>
      <c r="H114" s="260">
        <v>0.47999999999999998</v>
      </c>
      <c r="I114" s="261"/>
      <c r="J114" s="257"/>
      <c r="K114" s="257"/>
      <c r="L114" s="262"/>
      <c r="M114" s="263"/>
      <c r="N114" s="264"/>
      <c r="O114" s="264"/>
      <c r="P114" s="264"/>
      <c r="Q114" s="264"/>
      <c r="R114" s="264"/>
      <c r="S114" s="264"/>
      <c r="T114" s="26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66" t="s">
        <v>169</v>
      </c>
      <c r="AU114" s="266" t="s">
        <v>88</v>
      </c>
      <c r="AV114" s="14" t="s">
        <v>88</v>
      </c>
      <c r="AW114" s="14" t="s">
        <v>40</v>
      </c>
      <c r="AX114" s="14" t="s">
        <v>86</v>
      </c>
      <c r="AY114" s="266" t="s">
        <v>157</v>
      </c>
    </row>
    <row r="115" s="12" customFormat="1" ht="25.92" customHeight="1">
      <c r="A115" s="12"/>
      <c r="B115" s="213"/>
      <c r="C115" s="214"/>
      <c r="D115" s="215" t="s">
        <v>78</v>
      </c>
      <c r="E115" s="216" t="s">
        <v>367</v>
      </c>
      <c r="F115" s="216" t="s">
        <v>924</v>
      </c>
      <c r="G115" s="214"/>
      <c r="H115" s="214"/>
      <c r="I115" s="217"/>
      <c r="J115" s="218">
        <f>BK115</f>
        <v>0</v>
      </c>
      <c r="K115" s="214"/>
      <c r="L115" s="219"/>
      <c r="M115" s="220"/>
      <c r="N115" s="221"/>
      <c r="O115" s="221"/>
      <c r="P115" s="222">
        <f>P116</f>
        <v>0</v>
      </c>
      <c r="Q115" s="221"/>
      <c r="R115" s="222">
        <f>R116</f>
        <v>0</v>
      </c>
      <c r="S115" s="221"/>
      <c r="T115" s="223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24" t="s">
        <v>117</v>
      </c>
      <c r="AT115" s="225" t="s">
        <v>78</v>
      </c>
      <c r="AU115" s="225" t="s">
        <v>79</v>
      </c>
      <c r="AY115" s="224" t="s">
        <v>157</v>
      </c>
      <c r="BK115" s="226">
        <f>BK116</f>
        <v>0</v>
      </c>
    </row>
    <row r="116" s="12" customFormat="1" ht="22.8" customHeight="1">
      <c r="A116" s="12"/>
      <c r="B116" s="213"/>
      <c r="C116" s="214"/>
      <c r="D116" s="215" t="s">
        <v>78</v>
      </c>
      <c r="E116" s="227" t="s">
        <v>925</v>
      </c>
      <c r="F116" s="227" t="s">
        <v>926</v>
      </c>
      <c r="G116" s="214"/>
      <c r="H116" s="214"/>
      <c r="I116" s="217"/>
      <c r="J116" s="228">
        <f>BK116</f>
        <v>0</v>
      </c>
      <c r="K116" s="214"/>
      <c r="L116" s="219"/>
      <c r="M116" s="220"/>
      <c r="N116" s="221"/>
      <c r="O116" s="221"/>
      <c r="P116" s="222">
        <f>P117</f>
        <v>0</v>
      </c>
      <c r="Q116" s="221"/>
      <c r="R116" s="222">
        <f>R117</f>
        <v>0</v>
      </c>
      <c r="S116" s="221"/>
      <c r="T116" s="223">
        <f>T117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24" t="s">
        <v>117</v>
      </c>
      <c r="AT116" s="225" t="s">
        <v>78</v>
      </c>
      <c r="AU116" s="225" t="s">
        <v>86</v>
      </c>
      <c r="AY116" s="224" t="s">
        <v>157</v>
      </c>
      <c r="BK116" s="226">
        <f>BK117</f>
        <v>0</v>
      </c>
    </row>
    <row r="117" s="2" customFormat="1" ht="16.5" customHeight="1">
      <c r="A117" s="40"/>
      <c r="B117" s="41"/>
      <c r="C117" s="229" t="s">
        <v>219</v>
      </c>
      <c r="D117" s="229" t="s">
        <v>160</v>
      </c>
      <c r="E117" s="230" t="s">
        <v>927</v>
      </c>
      <c r="F117" s="231" t="s">
        <v>928</v>
      </c>
      <c r="G117" s="232" t="s">
        <v>208</v>
      </c>
      <c r="H117" s="233">
        <v>75</v>
      </c>
      <c r="I117" s="234"/>
      <c r="J117" s="235">
        <f>ROUND(I117*H117,2)</f>
        <v>0</v>
      </c>
      <c r="K117" s="231" t="s">
        <v>900</v>
      </c>
      <c r="L117" s="46"/>
      <c r="M117" s="297" t="s">
        <v>35</v>
      </c>
      <c r="N117" s="298" t="s">
        <v>50</v>
      </c>
      <c r="O117" s="290"/>
      <c r="P117" s="291">
        <f>O117*H117</f>
        <v>0</v>
      </c>
      <c r="Q117" s="291">
        <v>0</v>
      </c>
      <c r="R117" s="291">
        <f>Q117*H117</f>
        <v>0</v>
      </c>
      <c r="S117" s="291">
        <v>0</v>
      </c>
      <c r="T117" s="29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40" t="s">
        <v>929</v>
      </c>
      <c r="AT117" s="240" t="s">
        <v>160</v>
      </c>
      <c r="AU117" s="240" t="s">
        <v>88</v>
      </c>
      <c r="AY117" s="18" t="s">
        <v>157</v>
      </c>
      <c r="BE117" s="241">
        <f>IF(N117="základní",J117,0)</f>
        <v>0</v>
      </c>
      <c r="BF117" s="241">
        <f>IF(N117="snížená",J117,0)</f>
        <v>0</v>
      </c>
      <c r="BG117" s="241">
        <f>IF(N117="zákl. přenesená",J117,0)</f>
        <v>0</v>
      </c>
      <c r="BH117" s="241">
        <f>IF(N117="sníž. přenesená",J117,0)</f>
        <v>0</v>
      </c>
      <c r="BI117" s="241">
        <f>IF(N117="nulová",J117,0)</f>
        <v>0</v>
      </c>
      <c r="BJ117" s="18" t="s">
        <v>86</v>
      </c>
      <c r="BK117" s="241">
        <f>ROUND(I117*H117,2)</f>
        <v>0</v>
      </c>
      <c r="BL117" s="18" t="s">
        <v>929</v>
      </c>
      <c r="BM117" s="240" t="s">
        <v>930</v>
      </c>
    </row>
    <row r="118" s="2" customFormat="1" ht="6.96" customHeight="1">
      <c r="A118" s="40"/>
      <c r="B118" s="61"/>
      <c r="C118" s="62"/>
      <c r="D118" s="62"/>
      <c r="E118" s="62"/>
      <c r="F118" s="62"/>
      <c r="G118" s="62"/>
      <c r="H118" s="62"/>
      <c r="I118" s="178"/>
      <c r="J118" s="62"/>
      <c r="K118" s="62"/>
      <c r="L118" s="46"/>
      <c r="M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</sheetData>
  <sheetProtection sheet="1" autoFilter="0" formatColumns="0" formatRows="0" objects="1" scenarios="1" spinCount="100000" saltValue="Rl6kqrUcGt/AjP8iEcCnnW0DknuWCsSQDGuH532D4Pg7u4FDUcy/+ztOWBgxj2W1NBIZ0cu/Jto83lhaDcKGmg==" hashValue="LGFNGaEyvfYhtP6pD8JKrKQ8GCqxH/cY6IZ3MY82Y0Nz9hAXaYisn9U9ruEXdt/RQUKQNJCdM+whWtMDknXCxg==" algorithmName="SHA-512" password="CC35"/>
  <autoFilter ref="C95:K11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2019-07-24T10:12:17Z</dcterms:created>
  <dcterms:modified xsi:type="dcterms:W3CDTF">2019-07-24T10:12:27Z</dcterms:modified>
</cp:coreProperties>
</file>