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Č11 - Přejezd P1963  km 0..." sheetId="2" r:id="rId2"/>
    <sheet name="Č12 - Přejezd P1964  km 0..." sheetId="3" r:id="rId3"/>
    <sheet name="Č21 - Zabezpečovací zařízení" sheetId="4" r:id="rId4"/>
    <sheet name="Č22 - Silnoproud" sheetId="5" r:id="rId5"/>
    <sheet name="Č31 - VRN" sheetId="6" r:id="rId6"/>
    <sheet name="Pokyny pro vyplnění" sheetId="7" r:id="rId7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'Č11 - Přejezd P1963  km 0...'!$C$87:$K$293</definedName>
    <definedName name="_xlnm.Print_Area" localSheetId="1">'Č11 - Přejezd P1963  km 0...'!$C$4:$J$41,'Č11 - Přejezd P1963  km 0...'!$C$47:$J$67,'Č11 - Přejezd P1963  km 0...'!$C$73:$K$293</definedName>
    <definedName name="_xlnm.Print_Titles" localSheetId="1">'Č11 - Přejezd P1963  km 0...'!$87:$87</definedName>
    <definedName name="_xlnm._FilterDatabase" localSheetId="2" hidden="1">'Č12 - Přejezd P1964  km 0...'!$C$87:$K$308</definedName>
    <definedName name="_xlnm.Print_Area" localSheetId="2">'Č12 - Přejezd P1964  km 0...'!$C$4:$J$41,'Č12 - Přejezd P1964  km 0...'!$C$47:$J$67,'Č12 - Přejezd P1964  km 0...'!$C$73:$K$308</definedName>
    <definedName name="_xlnm.Print_Titles" localSheetId="2">'Č12 - Přejezd P1964  km 0...'!$87:$87</definedName>
    <definedName name="_xlnm._FilterDatabase" localSheetId="3" hidden="1">'Č21 - Zabezpečovací zařízení'!$C$87:$K$123</definedName>
    <definedName name="_xlnm.Print_Area" localSheetId="3">'Č21 - Zabezpečovací zařízení'!$C$4:$J$41,'Č21 - Zabezpečovací zařízení'!$C$47:$J$67,'Č21 - Zabezpečovací zařízení'!$C$73:$K$123</definedName>
    <definedName name="_xlnm.Print_Titles" localSheetId="3">'Č21 - Zabezpečovací zařízení'!$87:$87</definedName>
    <definedName name="_xlnm._FilterDatabase" localSheetId="4" hidden="1">'Č22 - Silnoproud'!$C$86:$K$95</definedName>
    <definedName name="_xlnm.Print_Area" localSheetId="4">'Č22 - Silnoproud'!$C$4:$J$41,'Č22 - Silnoproud'!$C$47:$J$66,'Č22 - Silnoproud'!$C$72:$K$95</definedName>
    <definedName name="_xlnm.Print_Titles" localSheetId="4">'Č22 - Silnoproud'!$86:$86</definedName>
    <definedName name="_xlnm._FilterDatabase" localSheetId="5" hidden="1">'Č31 - VRN'!$C$85:$K$121</definedName>
    <definedName name="_xlnm.Print_Area" localSheetId="5">'Č31 - VRN'!$C$4:$J$41,'Č31 - VRN'!$C$47:$J$65,'Č31 - VRN'!$C$71:$K$121</definedName>
    <definedName name="_xlnm.Print_Titles" localSheetId="5">'Č31 - VRN'!$85:$85</definedName>
    <definedName name="_xlnm.Print_Area" localSheetId="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6" r="J39"/>
  <c r="J38"/>
  <c i="1" r="AY62"/>
  <c i="6" r="J37"/>
  <c i="1" r="AX62"/>
  <c i="6" r="BI118"/>
  <c r="BH118"/>
  <c r="BF118"/>
  <c r="BE118"/>
  <c r="T118"/>
  <c r="R118"/>
  <c r="P118"/>
  <c r="BK118"/>
  <c r="J118"/>
  <c r="BG118"/>
  <c r="BI117"/>
  <c r="BH117"/>
  <c r="BF117"/>
  <c r="BE117"/>
  <c r="T117"/>
  <c r="R117"/>
  <c r="P117"/>
  <c r="BK117"/>
  <c r="J117"/>
  <c r="BG117"/>
  <c r="BI116"/>
  <c r="BH116"/>
  <c r="BF116"/>
  <c r="BE116"/>
  <c r="T116"/>
  <c r="R116"/>
  <c r="P116"/>
  <c r="BK116"/>
  <c r="J116"/>
  <c r="BG116"/>
  <c r="BI115"/>
  <c r="BH115"/>
  <c r="BF115"/>
  <c r="BE115"/>
  <c r="T115"/>
  <c r="R115"/>
  <c r="P115"/>
  <c r="BK115"/>
  <c r="J115"/>
  <c r="BG115"/>
  <c r="BI114"/>
  <c r="BH114"/>
  <c r="BF114"/>
  <c r="BE114"/>
  <c r="T114"/>
  <c r="R114"/>
  <c r="P114"/>
  <c r="BK114"/>
  <c r="J114"/>
  <c r="BG114"/>
  <c r="BI112"/>
  <c r="BH112"/>
  <c r="BF112"/>
  <c r="BE112"/>
  <c r="T112"/>
  <c r="R112"/>
  <c r="P112"/>
  <c r="BK112"/>
  <c r="J112"/>
  <c r="BG112"/>
  <c r="BI108"/>
  <c r="BH108"/>
  <c r="BF108"/>
  <c r="BE108"/>
  <c r="T108"/>
  <c r="R108"/>
  <c r="P108"/>
  <c r="BK108"/>
  <c r="J108"/>
  <c r="BG108"/>
  <c r="BI104"/>
  <c r="BH104"/>
  <c r="BF104"/>
  <c r="BE104"/>
  <c r="T104"/>
  <c r="R104"/>
  <c r="P104"/>
  <c r="BK104"/>
  <c r="J104"/>
  <c r="BG104"/>
  <c r="BI102"/>
  <c r="BH102"/>
  <c r="BF102"/>
  <c r="BE102"/>
  <c r="T102"/>
  <c r="R102"/>
  <c r="P102"/>
  <c r="BK102"/>
  <c r="J102"/>
  <c r="BG102"/>
  <c r="BI98"/>
  <c r="BH98"/>
  <c r="BF98"/>
  <c r="BE98"/>
  <c r="T98"/>
  <c r="R98"/>
  <c r="P98"/>
  <c r="BK98"/>
  <c r="J98"/>
  <c r="BG98"/>
  <c r="BI96"/>
  <c r="BH96"/>
  <c r="BF96"/>
  <c r="BE96"/>
  <c r="T96"/>
  <c r="R96"/>
  <c r="P96"/>
  <c r="BK96"/>
  <c r="J96"/>
  <c r="BG96"/>
  <c r="BI95"/>
  <c r="BH95"/>
  <c r="BF95"/>
  <c r="BE95"/>
  <c r="T95"/>
  <c r="R95"/>
  <c r="P95"/>
  <c r="BK95"/>
  <c r="J95"/>
  <c r="BG95"/>
  <c r="BI94"/>
  <c r="BH94"/>
  <c r="BF94"/>
  <c r="BE94"/>
  <c r="T94"/>
  <c r="R94"/>
  <c r="P94"/>
  <c r="BK94"/>
  <c r="J94"/>
  <c r="BG94"/>
  <c r="BI92"/>
  <c r="BH92"/>
  <c r="BF92"/>
  <c r="BE92"/>
  <c r="T92"/>
  <c r="R92"/>
  <c r="P92"/>
  <c r="BK92"/>
  <c r="J92"/>
  <c r="BG92"/>
  <c r="BI89"/>
  <c r="BH89"/>
  <c r="BF89"/>
  <c r="BE89"/>
  <c r="T89"/>
  <c r="R89"/>
  <c r="P89"/>
  <c r="BK89"/>
  <c r="J89"/>
  <c r="BG89"/>
  <c r="BI88"/>
  <c r="F39"/>
  <c i="1" r="BD62"/>
  <c i="6" r="BH88"/>
  <c r="F38"/>
  <c i="1" r="BC62"/>
  <c i="6" r="BF88"/>
  <c r="J36"/>
  <c i="1" r="AW62"/>
  <c i="6" r="F36"/>
  <c i="1" r="BA62"/>
  <c i="6" r="BE88"/>
  <c r="J35"/>
  <c i="1" r="AV62"/>
  <c i="6" r="F35"/>
  <c i="1" r="AZ62"/>
  <c i="6" r="T88"/>
  <c r="T87"/>
  <c r="T86"/>
  <c r="R88"/>
  <c r="R87"/>
  <c r="R86"/>
  <c r="P88"/>
  <c r="P87"/>
  <c r="P86"/>
  <c i="1" r="AU62"/>
  <c i="6" r="BK88"/>
  <c r="BK87"/>
  <c r="J87"/>
  <c r="BK86"/>
  <c r="J86"/>
  <c r="J63"/>
  <c r="J32"/>
  <c i="1" r="AG62"/>
  <c i="6" r="J88"/>
  <c r="BG88"/>
  <c r="F37"/>
  <c i="1" r="BB62"/>
  <c i="6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5" r="J39"/>
  <c r="J38"/>
  <c i="1" r="AY60"/>
  <c i="5" r="J37"/>
  <c i="1" r="AX60"/>
  <c i="5" r="BI95"/>
  <c r="BH95"/>
  <c r="BF95"/>
  <c r="BE95"/>
  <c r="T95"/>
  <c r="R95"/>
  <c r="P95"/>
  <c r="BK95"/>
  <c r="J95"/>
  <c r="BG95"/>
  <c r="BI94"/>
  <c r="BH94"/>
  <c r="BF94"/>
  <c r="BE94"/>
  <c r="T94"/>
  <c r="T93"/>
  <c r="T92"/>
  <c r="R94"/>
  <c r="R93"/>
  <c r="R92"/>
  <c r="P94"/>
  <c r="P93"/>
  <c r="P92"/>
  <c r="BK94"/>
  <c r="BK93"/>
  <c r="J93"/>
  <c r="BK92"/>
  <c r="J92"/>
  <c r="J94"/>
  <c r="BG94"/>
  <c r="J65"/>
  <c r="J64"/>
  <c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60"/>
  <c i="5" r="BH88"/>
  <c r="F38"/>
  <c i="1" r="BC60"/>
  <c i="5" r="BF88"/>
  <c r="J36"/>
  <c i="1" r="AW60"/>
  <c i="5" r="F36"/>
  <c i="1" r="BA60"/>
  <c i="5" r="BE88"/>
  <c r="J35"/>
  <c i="1" r="AV60"/>
  <c i="5" r="F35"/>
  <c i="1" r="AZ60"/>
  <c i="5" r="T88"/>
  <c r="T87"/>
  <c r="R88"/>
  <c r="R87"/>
  <c r="P88"/>
  <c r="P87"/>
  <c i="1" r="AU60"/>
  <c i="5" r="BK88"/>
  <c r="BK87"/>
  <c r="J87"/>
  <c r="J63"/>
  <c r="J32"/>
  <c i="1" r="AG60"/>
  <c i="5" r="J88"/>
  <c r="BG88"/>
  <c r="F37"/>
  <c i="1" r="BB60"/>
  <c i="5" r="J84"/>
  <c r="F83"/>
  <c r="F81"/>
  <c r="E79"/>
  <c r="J59"/>
  <c r="F58"/>
  <c r="F56"/>
  <c r="E54"/>
  <c r="J41"/>
  <c r="J23"/>
  <c r="E23"/>
  <c r="J83"/>
  <c r="J58"/>
  <c r="J22"/>
  <c r="J20"/>
  <c r="E20"/>
  <c r="F84"/>
  <c r="F59"/>
  <c r="J19"/>
  <c r="J14"/>
  <c r="J81"/>
  <c r="J56"/>
  <c r="E7"/>
  <c r="E75"/>
  <c r="E50"/>
  <c i="4" r="J39"/>
  <c r="J38"/>
  <c i="1" r="AY59"/>
  <c i="4" r="J37"/>
  <c i="1" r="AX59"/>
  <c i="4" r="BI123"/>
  <c r="BH123"/>
  <c r="BF123"/>
  <c r="BE123"/>
  <c r="T123"/>
  <c r="R123"/>
  <c r="P123"/>
  <c r="BK123"/>
  <c r="J123"/>
  <c r="BG123"/>
  <c r="BI122"/>
  <c r="BH122"/>
  <c r="BF122"/>
  <c r="BE122"/>
  <c r="T122"/>
  <c r="R122"/>
  <c r="P122"/>
  <c r="BK122"/>
  <c r="J122"/>
  <c r="BG122"/>
  <c r="BI121"/>
  <c r="BH121"/>
  <c r="BF121"/>
  <c r="BE121"/>
  <c r="T121"/>
  <c r="R121"/>
  <c r="P121"/>
  <c r="BK121"/>
  <c r="J121"/>
  <c r="BG121"/>
  <c r="BI120"/>
  <c r="BH120"/>
  <c r="BF120"/>
  <c r="BE120"/>
  <c r="T120"/>
  <c r="R120"/>
  <c r="P120"/>
  <c r="BK120"/>
  <c r="J120"/>
  <c r="BG120"/>
  <c r="BI119"/>
  <c r="BH119"/>
  <c r="BF119"/>
  <c r="BE119"/>
  <c r="T119"/>
  <c r="R119"/>
  <c r="P119"/>
  <c r="BK119"/>
  <c r="J119"/>
  <c r="BG119"/>
  <c r="BI118"/>
  <c r="BH118"/>
  <c r="BF118"/>
  <c r="BE118"/>
  <c r="T118"/>
  <c r="R118"/>
  <c r="P118"/>
  <c r="BK118"/>
  <c r="J118"/>
  <c r="BG118"/>
  <c r="BI117"/>
  <c r="BH117"/>
  <c r="BF117"/>
  <c r="BE117"/>
  <c r="T117"/>
  <c r="R117"/>
  <c r="P117"/>
  <c r="BK117"/>
  <c r="J117"/>
  <c r="BG117"/>
  <c r="BI116"/>
  <c r="BH116"/>
  <c r="BF116"/>
  <c r="BE116"/>
  <c r="T116"/>
  <c r="R116"/>
  <c r="P116"/>
  <c r="BK116"/>
  <c r="J116"/>
  <c r="BG116"/>
  <c r="BI115"/>
  <c r="BH115"/>
  <c r="BF115"/>
  <c r="BE115"/>
  <c r="T115"/>
  <c r="R115"/>
  <c r="P115"/>
  <c r="BK115"/>
  <c r="J115"/>
  <c r="BG115"/>
  <c r="BI114"/>
  <c r="BH114"/>
  <c r="BF114"/>
  <c r="BE114"/>
  <c r="T114"/>
  <c r="R114"/>
  <c r="P114"/>
  <c r="BK114"/>
  <c r="J114"/>
  <c r="BG114"/>
  <c r="BI113"/>
  <c r="BH113"/>
  <c r="BF113"/>
  <c r="BE113"/>
  <c r="T113"/>
  <c r="R113"/>
  <c r="P113"/>
  <c r="BK113"/>
  <c r="J113"/>
  <c r="BG113"/>
  <c r="BI112"/>
  <c r="BH112"/>
  <c r="BF112"/>
  <c r="BE112"/>
  <c r="T112"/>
  <c r="R112"/>
  <c r="P112"/>
  <c r="BK112"/>
  <c r="J112"/>
  <c r="BG112"/>
  <c r="BI111"/>
  <c r="BH111"/>
  <c r="BF111"/>
  <c r="BE111"/>
  <c r="T111"/>
  <c r="R111"/>
  <c r="P111"/>
  <c r="BK111"/>
  <c r="J111"/>
  <c r="BG111"/>
  <c r="BI110"/>
  <c r="BH110"/>
  <c r="BF110"/>
  <c r="BE110"/>
  <c r="T110"/>
  <c r="R110"/>
  <c r="P110"/>
  <c r="BK110"/>
  <c r="J110"/>
  <c r="BG110"/>
  <c r="BI109"/>
  <c r="BH109"/>
  <c r="BF109"/>
  <c r="BE109"/>
  <c r="T109"/>
  <c r="R109"/>
  <c r="P109"/>
  <c r="BK109"/>
  <c r="J109"/>
  <c r="BG109"/>
  <c r="BI108"/>
  <c r="BH108"/>
  <c r="BF108"/>
  <c r="BE108"/>
  <c r="T108"/>
  <c r="R108"/>
  <c r="P108"/>
  <c r="BK108"/>
  <c r="J108"/>
  <c r="BG108"/>
  <c r="BI107"/>
  <c r="BH107"/>
  <c r="BF107"/>
  <c r="BE107"/>
  <c r="T107"/>
  <c r="R107"/>
  <c r="P107"/>
  <c r="BK107"/>
  <c r="J107"/>
  <c r="BG107"/>
  <c r="BI106"/>
  <c r="BH106"/>
  <c r="BF106"/>
  <c r="BE106"/>
  <c r="T106"/>
  <c r="R106"/>
  <c r="P106"/>
  <c r="BK106"/>
  <c r="J106"/>
  <c r="BG106"/>
  <c r="BI105"/>
  <c r="BH105"/>
  <c r="BF105"/>
  <c r="BE105"/>
  <c r="T105"/>
  <c r="R105"/>
  <c r="P105"/>
  <c r="BK105"/>
  <c r="J105"/>
  <c r="BG105"/>
  <c r="BI104"/>
  <c r="BH104"/>
  <c r="BF104"/>
  <c r="BE104"/>
  <c r="T104"/>
  <c r="R104"/>
  <c r="P104"/>
  <c r="BK104"/>
  <c r="J104"/>
  <c r="BG104"/>
  <c r="BI103"/>
  <c r="BH103"/>
  <c r="BF103"/>
  <c r="BE103"/>
  <c r="T103"/>
  <c r="R103"/>
  <c r="P103"/>
  <c r="BK103"/>
  <c r="J103"/>
  <c r="BG103"/>
  <c r="BI102"/>
  <c r="BH102"/>
  <c r="BF102"/>
  <c r="BE102"/>
  <c r="T102"/>
  <c r="R102"/>
  <c r="P102"/>
  <c r="BK102"/>
  <c r="J102"/>
  <c r="BG102"/>
  <c r="BI101"/>
  <c r="BH101"/>
  <c r="BF101"/>
  <c r="BE101"/>
  <c r="T101"/>
  <c r="R101"/>
  <c r="P101"/>
  <c r="BK101"/>
  <c r="J101"/>
  <c r="BG101"/>
  <c r="BI100"/>
  <c r="BH100"/>
  <c r="BF100"/>
  <c r="BE100"/>
  <c r="T100"/>
  <c r="R100"/>
  <c r="P100"/>
  <c r="BK100"/>
  <c r="J100"/>
  <c r="BG100"/>
  <c r="BI99"/>
  <c r="BH99"/>
  <c r="BF99"/>
  <c r="BE99"/>
  <c r="T99"/>
  <c r="R99"/>
  <c r="P99"/>
  <c r="BK99"/>
  <c r="J99"/>
  <c r="BG99"/>
  <c r="BI98"/>
  <c r="BH98"/>
  <c r="BF98"/>
  <c r="BE98"/>
  <c r="T98"/>
  <c r="R98"/>
  <c r="P98"/>
  <c r="BK98"/>
  <c r="J98"/>
  <c r="BG98"/>
  <c r="BI97"/>
  <c r="BH97"/>
  <c r="BF97"/>
  <c r="BE97"/>
  <c r="T97"/>
  <c r="T96"/>
  <c r="R97"/>
  <c r="R96"/>
  <c r="P97"/>
  <c r="P96"/>
  <c r="BK97"/>
  <c r="BK96"/>
  <c r="J96"/>
  <c r="J97"/>
  <c r="BG97"/>
  <c r="J66"/>
  <c r="BI95"/>
  <c r="BH95"/>
  <c r="BF95"/>
  <c r="BE95"/>
  <c r="T95"/>
  <c r="R95"/>
  <c r="P95"/>
  <c r="BK95"/>
  <c r="J95"/>
  <c r="BG95"/>
  <c r="BI94"/>
  <c r="BH94"/>
  <c r="BF94"/>
  <c r="BE94"/>
  <c r="T94"/>
  <c r="R94"/>
  <c r="P94"/>
  <c r="BK94"/>
  <c r="J94"/>
  <c r="BG94"/>
  <c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91"/>
  <c r="F39"/>
  <c i="1" r="BD59"/>
  <c i="4" r="BH91"/>
  <c r="F38"/>
  <c i="1" r="BC59"/>
  <c i="4" r="BF91"/>
  <c r="J36"/>
  <c i="1" r="AW59"/>
  <c i="4" r="F36"/>
  <c i="1" r="BA59"/>
  <c i="4" r="BE91"/>
  <c r="J35"/>
  <c i="1" r="AV59"/>
  <c i="4" r="F35"/>
  <c i="1" r="AZ59"/>
  <c i="4" r="T91"/>
  <c r="T90"/>
  <c r="T89"/>
  <c r="T88"/>
  <c r="R91"/>
  <c r="R90"/>
  <c r="R89"/>
  <c r="R88"/>
  <c r="P91"/>
  <c r="P90"/>
  <c r="P89"/>
  <c r="P88"/>
  <c i="1" r="AU59"/>
  <c i="4" r="BK91"/>
  <c r="BK90"/>
  <c r="J90"/>
  <c r="BK89"/>
  <c r="J89"/>
  <c r="BK88"/>
  <c r="J88"/>
  <c r="J63"/>
  <c r="J32"/>
  <c i="1" r="AG59"/>
  <c i="4" r="J91"/>
  <c r="BG91"/>
  <c r="F37"/>
  <c i="1" r="BB59"/>
  <c i="4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3" r="J39"/>
  <c r="J38"/>
  <c i="1" r="AY57"/>
  <c i="3" r="J37"/>
  <c i="1" r="AX57"/>
  <c i="3" r="BI304"/>
  <c r="BH304"/>
  <c r="BF304"/>
  <c r="BE304"/>
  <c r="T304"/>
  <c r="R304"/>
  <c r="P304"/>
  <c r="BK304"/>
  <c r="J304"/>
  <c r="BG304"/>
  <c r="BI295"/>
  <c r="BH295"/>
  <c r="BF295"/>
  <c r="BE295"/>
  <c r="T295"/>
  <c r="R295"/>
  <c r="P295"/>
  <c r="BK295"/>
  <c r="J295"/>
  <c r="BG295"/>
  <c r="BI290"/>
  <c r="BH290"/>
  <c r="BF290"/>
  <c r="BE290"/>
  <c r="T290"/>
  <c r="R290"/>
  <c r="P290"/>
  <c r="BK290"/>
  <c r="J290"/>
  <c r="BG290"/>
  <c r="BI283"/>
  <c r="BH283"/>
  <c r="BF283"/>
  <c r="BE283"/>
  <c r="T283"/>
  <c r="R283"/>
  <c r="P283"/>
  <c r="BK283"/>
  <c r="J283"/>
  <c r="BG283"/>
  <c r="BI275"/>
  <c r="BH275"/>
  <c r="BF275"/>
  <c r="BE275"/>
  <c r="T275"/>
  <c r="R275"/>
  <c r="P275"/>
  <c r="BK275"/>
  <c r="J275"/>
  <c r="BG275"/>
  <c r="BI272"/>
  <c r="BH272"/>
  <c r="BF272"/>
  <c r="BE272"/>
  <c r="T272"/>
  <c r="R272"/>
  <c r="P272"/>
  <c r="BK272"/>
  <c r="J272"/>
  <c r="BG272"/>
  <c r="BI257"/>
  <c r="BH257"/>
  <c r="BF257"/>
  <c r="BE257"/>
  <c r="T257"/>
  <c r="T256"/>
  <c r="R257"/>
  <c r="R256"/>
  <c r="P257"/>
  <c r="P256"/>
  <c r="BK257"/>
  <c r="BK256"/>
  <c r="J256"/>
  <c r="J257"/>
  <c r="BG257"/>
  <c r="J66"/>
  <c r="BI251"/>
  <c r="BH251"/>
  <c r="BF251"/>
  <c r="BE251"/>
  <c r="T251"/>
  <c r="R251"/>
  <c r="P251"/>
  <c r="BK251"/>
  <c r="J251"/>
  <c r="BG251"/>
  <c r="BI248"/>
  <c r="BH248"/>
  <c r="BF248"/>
  <c r="BE248"/>
  <c r="T248"/>
  <c r="R248"/>
  <c r="P248"/>
  <c r="BK248"/>
  <c r="J248"/>
  <c r="BG248"/>
  <c r="BI246"/>
  <c r="BH246"/>
  <c r="BF246"/>
  <c r="BE246"/>
  <c r="T246"/>
  <c r="R246"/>
  <c r="P246"/>
  <c r="BK246"/>
  <c r="J246"/>
  <c r="BG246"/>
  <c r="BI244"/>
  <c r="BH244"/>
  <c r="BF244"/>
  <c r="BE244"/>
  <c r="T244"/>
  <c r="R244"/>
  <c r="P244"/>
  <c r="BK244"/>
  <c r="J244"/>
  <c r="BG244"/>
  <c r="BI243"/>
  <c r="BH243"/>
  <c r="BF243"/>
  <c r="BE243"/>
  <c r="T243"/>
  <c r="R243"/>
  <c r="P243"/>
  <c r="BK243"/>
  <c r="J243"/>
  <c r="BG243"/>
  <c r="BI242"/>
  <c r="BH242"/>
  <c r="BF242"/>
  <c r="BE242"/>
  <c r="T242"/>
  <c r="R242"/>
  <c r="P242"/>
  <c r="BK242"/>
  <c r="J242"/>
  <c r="BG242"/>
  <c r="BI241"/>
  <c r="BH241"/>
  <c r="BF241"/>
  <c r="BE241"/>
  <c r="T241"/>
  <c r="R241"/>
  <c r="P241"/>
  <c r="BK241"/>
  <c r="J241"/>
  <c r="BG241"/>
  <c r="BI239"/>
  <c r="BH239"/>
  <c r="BF239"/>
  <c r="BE239"/>
  <c r="T239"/>
  <c r="R239"/>
  <c r="P239"/>
  <c r="BK239"/>
  <c r="J239"/>
  <c r="BG239"/>
  <c r="BI236"/>
  <c r="BH236"/>
  <c r="BF236"/>
  <c r="BE236"/>
  <c r="T236"/>
  <c r="R236"/>
  <c r="P236"/>
  <c r="BK236"/>
  <c r="J236"/>
  <c r="BG236"/>
  <c r="BI232"/>
  <c r="BH232"/>
  <c r="BF232"/>
  <c r="BE232"/>
  <c r="T232"/>
  <c r="R232"/>
  <c r="P232"/>
  <c r="BK232"/>
  <c r="J232"/>
  <c r="BG232"/>
  <c r="BI228"/>
  <c r="BH228"/>
  <c r="BF228"/>
  <c r="BE228"/>
  <c r="T228"/>
  <c r="R228"/>
  <c r="P228"/>
  <c r="BK228"/>
  <c r="J228"/>
  <c r="BG228"/>
  <c r="BI224"/>
  <c r="BH224"/>
  <c r="BF224"/>
  <c r="BE224"/>
  <c r="T224"/>
  <c r="R224"/>
  <c r="P224"/>
  <c r="BK224"/>
  <c r="J224"/>
  <c r="BG224"/>
  <c r="BI221"/>
  <c r="BH221"/>
  <c r="BF221"/>
  <c r="BE221"/>
  <c r="T221"/>
  <c r="R221"/>
  <c r="P221"/>
  <c r="BK221"/>
  <c r="J221"/>
  <c r="BG221"/>
  <c r="BI218"/>
  <c r="BH218"/>
  <c r="BF218"/>
  <c r="BE218"/>
  <c r="T218"/>
  <c r="R218"/>
  <c r="P218"/>
  <c r="BK218"/>
  <c r="J218"/>
  <c r="BG218"/>
  <c r="BI214"/>
  <c r="BH214"/>
  <c r="BF214"/>
  <c r="BE214"/>
  <c r="T214"/>
  <c r="R214"/>
  <c r="P214"/>
  <c r="BK214"/>
  <c r="J214"/>
  <c r="BG214"/>
  <c r="BI210"/>
  <c r="BH210"/>
  <c r="BF210"/>
  <c r="BE210"/>
  <c r="T210"/>
  <c r="R210"/>
  <c r="P210"/>
  <c r="BK210"/>
  <c r="J210"/>
  <c r="BG210"/>
  <c r="BI206"/>
  <c r="BH206"/>
  <c r="BF206"/>
  <c r="BE206"/>
  <c r="T206"/>
  <c r="R206"/>
  <c r="P206"/>
  <c r="BK206"/>
  <c r="J206"/>
  <c r="BG206"/>
  <c r="BI205"/>
  <c r="BH205"/>
  <c r="BF205"/>
  <c r="BE205"/>
  <c r="T205"/>
  <c r="R205"/>
  <c r="P205"/>
  <c r="BK205"/>
  <c r="J205"/>
  <c r="BG205"/>
  <c r="BI199"/>
  <c r="BH199"/>
  <c r="BF199"/>
  <c r="BE199"/>
  <c r="T199"/>
  <c r="R199"/>
  <c r="P199"/>
  <c r="BK199"/>
  <c r="J199"/>
  <c r="BG199"/>
  <c r="BI193"/>
  <c r="BH193"/>
  <c r="BF193"/>
  <c r="BE193"/>
  <c r="T193"/>
  <c r="R193"/>
  <c r="P193"/>
  <c r="BK193"/>
  <c r="J193"/>
  <c r="BG193"/>
  <c r="BI188"/>
  <c r="BH188"/>
  <c r="BF188"/>
  <c r="BE188"/>
  <c r="T188"/>
  <c r="R188"/>
  <c r="P188"/>
  <c r="BK188"/>
  <c r="J188"/>
  <c r="BG188"/>
  <c r="BI184"/>
  <c r="BH184"/>
  <c r="BF184"/>
  <c r="BE184"/>
  <c r="T184"/>
  <c r="R184"/>
  <c r="P184"/>
  <c r="BK184"/>
  <c r="J184"/>
  <c r="BG184"/>
  <c r="BI180"/>
  <c r="BH180"/>
  <c r="BF180"/>
  <c r="BE180"/>
  <c r="T180"/>
  <c r="R180"/>
  <c r="P180"/>
  <c r="BK180"/>
  <c r="J180"/>
  <c r="BG180"/>
  <c r="BI175"/>
  <c r="BH175"/>
  <c r="BF175"/>
  <c r="BE175"/>
  <c r="T175"/>
  <c r="R175"/>
  <c r="P175"/>
  <c r="BK175"/>
  <c r="J175"/>
  <c r="BG175"/>
  <c r="BI170"/>
  <c r="BH170"/>
  <c r="BF170"/>
  <c r="BE170"/>
  <c r="T170"/>
  <c r="R170"/>
  <c r="P170"/>
  <c r="BK170"/>
  <c r="J170"/>
  <c r="BG170"/>
  <c r="BI165"/>
  <c r="BH165"/>
  <c r="BF165"/>
  <c r="BE165"/>
  <c r="T165"/>
  <c r="R165"/>
  <c r="P165"/>
  <c r="BK165"/>
  <c r="J165"/>
  <c r="BG165"/>
  <c r="BI160"/>
  <c r="BH160"/>
  <c r="BF160"/>
  <c r="BE160"/>
  <c r="T160"/>
  <c r="R160"/>
  <c r="P160"/>
  <c r="BK160"/>
  <c r="J160"/>
  <c r="BG160"/>
  <c r="BI155"/>
  <c r="BH155"/>
  <c r="BF155"/>
  <c r="BE155"/>
  <c r="T155"/>
  <c r="R155"/>
  <c r="P155"/>
  <c r="BK155"/>
  <c r="J155"/>
  <c r="BG155"/>
  <c r="BI151"/>
  <c r="BH151"/>
  <c r="BF151"/>
  <c r="BE151"/>
  <c r="T151"/>
  <c r="R151"/>
  <c r="P151"/>
  <c r="BK151"/>
  <c r="J151"/>
  <c r="BG151"/>
  <c r="BI147"/>
  <c r="BH147"/>
  <c r="BF147"/>
  <c r="BE147"/>
  <c r="T147"/>
  <c r="R147"/>
  <c r="P147"/>
  <c r="BK147"/>
  <c r="J147"/>
  <c r="BG147"/>
  <c r="BI143"/>
  <c r="BH143"/>
  <c r="BF143"/>
  <c r="BE143"/>
  <c r="T143"/>
  <c r="R143"/>
  <c r="P143"/>
  <c r="BK143"/>
  <c r="J143"/>
  <c r="BG143"/>
  <c r="BI140"/>
  <c r="BH140"/>
  <c r="BF140"/>
  <c r="BE140"/>
  <c r="T140"/>
  <c r="R140"/>
  <c r="P140"/>
  <c r="BK140"/>
  <c r="J140"/>
  <c r="BG140"/>
  <c r="BI133"/>
  <c r="BH133"/>
  <c r="BF133"/>
  <c r="BE133"/>
  <c r="T133"/>
  <c r="R133"/>
  <c r="P133"/>
  <c r="BK133"/>
  <c r="J133"/>
  <c r="BG133"/>
  <c r="BI131"/>
  <c r="BH131"/>
  <c r="BF131"/>
  <c r="BE131"/>
  <c r="T131"/>
  <c r="R131"/>
  <c r="P131"/>
  <c r="BK131"/>
  <c r="J131"/>
  <c r="BG131"/>
  <c r="BI129"/>
  <c r="BH129"/>
  <c r="BF129"/>
  <c r="BE129"/>
  <c r="T129"/>
  <c r="R129"/>
  <c r="P129"/>
  <c r="BK129"/>
  <c r="J129"/>
  <c r="BG129"/>
  <c r="BI125"/>
  <c r="BH125"/>
  <c r="BF125"/>
  <c r="BE125"/>
  <c r="T125"/>
  <c r="R125"/>
  <c r="P125"/>
  <c r="BK125"/>
  <c r="J125"/>
  <c r="BG125"/>
  <c r="BI121"/>
  <c r="BH121"/>
  <c r="BF121"/>
  <c r="BE121"/>
  <c r="T121"/>
  <c r="R121"/>
  <c r="P121"/>
  <c r="BK121"/>
  <c r="J121"/>
  <c r="BG121"/>
  <c r="BI119"/>
  <c r="BH119"/>
  <c r="BF119"/>
  <c r="BE119"/>
  <c r="T119"/>
  <c r="R119"/>
  <c r="P119"/>
  <c r="BK119"/>
  <c r="J119"/>
  <c r="BG119"/>
  <c r="BI114"/>
  <c r="BH114"/>
  <c r="BF114"/>
  <c r="BE114"/>
  <c r="T114"/>
  <c r="R114"/>
  <c r="P114"/>
  <c r="BK114"/>
  <c r="J114"/>
  <c r="BG114"/>
  <c r="BI110"/>
  <c r="BH110"/>
  <c r="BF110"/>
  <c r="BE110"/>
  <c r="T110"/>
  <c r="R110"/>
  <c r="P110"/>
  <c r="BK110"/>
  <c r="J110"/>
  <c r="BG110"/>
  <c r="BI106"/>
  <c r="BH106"/>
  <c r="BF106"/>
  <c r="BE106"/>
  <c r="T106"/>
  <c r="R106"/>
  <c r="P106"/>
  <c r="BK106"/>
  <c r="J106"/>
  <c r="BG106"/>
  <c r="BI102"/>
  <c r="BH102"/>
  <c r="BF102"/>
  <c r="BE102"/>
  <c r="T102"/>
  <c r="R102"/>
  <c r="P102"/>
  <c r="BK102"/>
  <c r="J102"/>
  <c r="BG102"/>
  <c r="BI97"/>
  <c r="BH97"/>
  <c r="BF97"/>
  <c r="BE97"/>
  <c r="T97"/>
  <c r="R97"/>
  <c r="P97"/>
  <c r="BK97"/>
  <c r="J97"/>
  <c r="BG97"/>
  <c r="BI91"/>
  <c r="F39"/>
  <c i="1" r="BD57"/>
  <c i="3" r="BH91"/>
  <c r="F38"/>
  <c i="1" r="BC57"/>
  <c i="3" r="BF91"/>
  <c r="J36"/>
  <c i="1" r="AW57"/>
  <c i="3" r="F36"/>
  <c i="1" r="BA57"/>
  <c i="3" r="BE91"/>
  <c r="J35"/>
  <c i="1" r="AV57"/>
  <c i="3" r="F35"/>
  <c i="1" r="AZ57"/>
  <c i="3" r="T91"/>
  <c r="T90"/>
  <c r="T89"/>
  <c r="T88"/>
  <c r="R91"/>
  <c r="R90"/>
  <c r="R89"/>
  <c r="R88"/>
  <c r="P91"/>
  <c r="P90"/>
  <c r="P89"/>
  <c r="P88"/>
  <c i="1" r="AU57"/>
  <c i="3" r="BK91"/>
  <c r="BK90"/>
  <c r="J90"/>
  <c r="BK89"/>
  <c r="J89"/>
  <c r="BK88"/>
  <c r="J88"/>
  <c r="J63"/>
  <c r="J32"/>
  <c i="1" r="AG57"/>
  <c i="3" r="J91"/>
  <c r="BG91"/>
  <c r="F37"/>
  <c i="1" r="BB57"/>
  <c i="3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2" r="J39"/>
  <c r="J38"/>
  <c i="1" r="AY56"/>
  <c i="2" r="J37"/>
  <c i="1" r="AX56"/>
  <c i="2" r="BI289"/>
  <c r="BH289"/>
  <c r="BF289"/>
  <c r="BE289"/>
  <c r="T289"/>
  <c r="R289"/>
  <c r="P289"/>
  <c r="BK289"/>
  <c r="J289"/>
  <c r="BG289"/>
  <c r="BI284"/>
  <c r="BH284"/>
  <c r="BF284"/>
  <c r="BE284"/>
  <c r="T284"/>
  <c r="R284"/>
  <c r="P284"/>
  <c r="BK284"/>
  <c r="J284"/>
  <c r="BG284"/>
  <c r="BI278"/>
  <c r="BH278"/>
  <c r="BF278"/>
  <c r="BE278"/>
  <c r="T278"/>
  <c r="R278"/>
  <c r="P278"/>
  <c r="BK278"/>
  <c r="J278"/>
  <c r="BG278"/>
  <c r="BI269"/>
  <c r="BH269"/>
  <c r="BF269"/>
  <c r="BE269"/>
  <c r="T269"/>
  <c r="R269"/>
  <c r="P269"/>
  <c r="BK269"/>
  <c r="J269"/>
  <c r="BG269"/>
  <c r="BI261"/>
  <c r="BH261"/>
  <c r="BF261"/>
  <c r="BE261"/>
  <c r="T261"/>
  <c r="R261"/>
  <c r="P261"/>
  <c r="BK261"/>
  <c r="J261"/>
  <c r="BG261"/>
  <c r="BI252"/>
  <c r="BH252"/>
  <c r="BF252"/>
  <c r="BE252"/>
  <c r="T252"/>
  <c r="R252"/>
  <c r="P252"/>
  <c r="BK252"/>
  <c r="J252"/>
  <c r="BG252"/>
  <c r="BI232"/>
  <c r="BH232"/>
  <c r="BF232"/>
  <c r="BE232"/>
  <c r="T232"/>
  <c r="T231"/>
  <c r="R232"/>
  <c r="R231"/>
  <c r="P232"/>
  <c r="P231"/>
  <c r="BK232"/>
  <c r="BK231"/>
  <c r="J231"/>
  <c r="J232"/>
  <c r="BG232"/>
  <c r="J66"/>
  <c r="BI228"/>
  <c r="BH228"/>
  <c r="BF228"/>
  <c r="BE228"/>
  <c r="T228"/>
  <c r="R228"/>
  <c r="P228"/>
  <c r="BK228"/>
  <c r="J228"/>
  <c r="BG228"/>
  <c r="BI225"/>
  <c r="BH225"/>
  <c r="BF225"/>
  <c r="BE225"/>
  <c r="T225"/>
  <c r="R225"/>
  <c r="P225"/>
  <c r="BK225"/>
  <c r="J225"/>
  <c r="BG225"/>
  <c r="BI222"/>
  <c r="BH222"/>
  <c r="BF222"/>
  <c r="BE222"/>
  <c r="T222"/>
  <c r="R222"/>
  <c r="P222"/>
  <c r="BK222"/>
  <c r="J222"/>
  <c r="BG222"/>
  <c r="BI221"/>
  <c r="BH221"/>
  <c r="BF221"/>
  <c r="BE221"/>
  <c r="T221"/>
  <c r="R221"/>
  <c r="P221"/>
  <c r="BK221"/>
  <c r="J221"/>
  <c r="BG221"/>
  <c r="BI220"/>
  <c r="BH220"/>
  <c r="BF220"/>
  <c r="BE220"/>
  <c r="T220"/>
  <c r="R220"/>
  <c r="P220"/>
  <c r="BK220"/>
  <c r="J220"/>
  <c r="BG220"/>
  <c r="BI219"/>
  <c r="BH219"/>
  <c r="BF219"/>
  <c r="BE219"/>
  <c r="T219"/>
  <c r="R219"/>
  <c r="P219"/>
  <c r="BK219"/>
  <c r="J219"/>
  <c r="BG219"/>
  <c r="BI217"/>
  <c r="BH217"/>
  <c r="BF217"/>
  <c r="BE217"/>
  <c r="T217"/>
  <c r="R217"/>
  <c r="P217"/>
  <c r="BK217"/>
  <c r="J217"/>
  <c r="BG217"/>
  <c r="BI214"/>
  <c r="BH214"/>
  <c r="BF214"/>
  <c r="BE214"/>
  <c r="T214"/>
  <c r="R214"/>
  <c r="P214"/>
  <c r="BK214"/>
  <c r="J214"/>
  <c r="BG214"/>
  <c r="BI209"/>
  <c r="BH209"/>
  <c r="BF209"/>
  <c r="BE209"/>
  <c r="T209"/>
  <c r="R209"/>
  <c r="P209"/>
  <c r="BK209"/>
  <c r="J209"/>
  <c r="BG209"/>
  <c r="BI206"/>
  <c r="BH206"/>
  <c r="BF206"/>
  <c r="BE206"/>
  <c r="T206"/>
  <c r="R206"/>
  <c r="P206"/>
  <c r="BK206"/>
  <c r="J206"/>
  <c r="BG206"/>
  <c r="BI203"/>
  <c r="BH203"/>
  <c r="BF203"/>
  <c r="BE203"/>
  <c r="T203"/>
  <c r="R203"/>
  <c r="P203"/>
  <c r="BK203"/>
  <c r="J203"/>
  <c r="BG203"/>
  <c r="BI199"/>
  <c r="BH199"/>
  <c r="BF199"/>
  <c r="BE199"/>
  <c r="T199"/>
  <c r="R199"/>
  <c r="P199"/>
  <c r="BK199"/>
  <c r="J199"/>
  <c r="BG199"/>
  <c r="BI198"/>
  <c r="BH198"/>
  <c r="BF198"/>
  <c r="BE198"/>
  <c r="T198"/>
  <c r="R198"/>
  <c r="P198"/>
  <c r="BK198"/>
  <c r="J198"/>
  <c r="BG198"/>
  <c r="BI197"/>
  <c r="BH197"/>
  <c r="BF197"/>
  <c r="BE197"/>
  <c r="T197"/>
  <c r="R197"/>
  <c r="P197"/>
  <c r="BK197"/>
  <c r="J197"/>
  <c r="BG197"/>
  <c r="BI196"/>
  <c r="BH196"/>
  <c r="BF196"/>
  <c r="BE196"/>
  <c r="T196"/>
  <c r="R196"/>
  <c r="P196"/>
  <c r="BK196"/>
  <c r="J196"/>
  <c r="BG196"/>
  <c r="BI195"/>
  <c r="BH195"/>
  <c r="BF195"/>
  <c r="BE195"/>
  <c r="T195"/>
  <c r="R195"/>
  <c r="P195"/>
  <c r="BK195"/>
  <c r="J195"/>
  <c r="BG195"/>
  <c r="BI194"/>
  <c r="BH194"/>
  <c r="BF194"/>
  <c r="BE194"/>
  <c r="T194"/>
  <c r="R194"/>
  <c r="P194"/>
  <c r="BK194"/>
  <c r="J194"/>
  <c r="BG194"/>
  <c r="BI190"/>
  <c r="BH190"/>
  <c r="BF190"/>
  <c r="BE190"/>
  <c r="T190"/>
  <c r="R190"/>
  <c r="P190"/>
  <c r="BK190"/>
  <c r="J190"/>
  <c r="BG190"/>
  <c r="BI187"/>
  <c r="BH187"/>
  <c r="BF187"/>
  <c r="BE187"/>
  <c r="T187"/>
  <c r="R187"/>
  <c r="P187"/>
  <c r="BK187"/>
  <c r="J187"/>
  <c r="BG187"/>
  <c r="BI183"/>
  <c r="BH183"/>
  <c r="BF183"/>
  <c r="BE183"/>
  <c r="T183"/>
  <c r="R183"/>
  <c r="P183"/>
  <c r="BK183"/>
  <c r="J183"/>
  <c r="BG183"/>
  <c r="BI180"/>
  <c r="BH180"/>
  <c r="BF180"/>
  <c r="BE180"/>
  <c r="T180"/>
  <c r="R180"/>
  <c r="P180"/>
  <c r="BK180"/>
  <c r="J180"/>
  <c r="BG180"/>
  <c r="BI174"/>
  <c r="BH174"/>
  <c r="BF174"/>
  <c r="BE174"/>
  <c r="T174"/>
  <c r="R174"/>
  <c r="P174"/>
  <c r="BK174"/>
  <c r="J174"/>
  <c r="BG174"/>
  <c r="BI168"/>
  <c r="BH168"/>
  <c r="BF168"/>
  <c r="BE168"/>
  <c r="T168"/>
  <c r="R168"/>
  <c r="P168"/>
  <c r="BK168"/>
  <c r="J168"/>
  <c r="BG168"/>
  <c r="BI163"/>
  <c r="BH163"/>
  <c r="BF163"/>
  <c r="BE163"/>
  <c r="T163"/>
  <c r="R163"/>
  <c r="P163"/>
  <c r="BK163"/>
  <c r="J163"/>
  <c r="BG163"/>
  <c r="BI159"/>
  <c r="BH159"/>
  <c r="BF159"/>
  <c r="BE159"/>
  <c r="T159"/>
  <c r="R159"/>
  <c r="P159"/>
  <c r="BK159"/>
  <c r="J159"/>
  <c r="BG159"/>
  <c r="BI155"/>
  <c r="BH155"/>
  <c r="BF155"/>
  <c r="BE155"/>
  <c r="T155"/>
  <c r="R155"/>
  <c r="P155"/>
  <c r="BK155"/>
  <c r="J155"/>
  <c r="BG155"/>
  <c r="BI151"/>
  <c r="BH151"/>
  <c r="BF151"/>
  <c r="BE151"/>
  <c r="T151"/>
  <c r="R151"/>
  <c r="P151"/>
  <c r="BK151"/>
  <c r="J151"/>
  <c r="BG151"/>
  <c r="BI147"/>
  <c r="BH147"/>
  <c r="BF147"/>
  <c r="BE147"/>
  <c r="T147"/>
  <c r="R147"/>
  <c r="P147"/>
  <c r="BK147"/>
  <c r="J147"/>
  <c r="BG147"/>
  <c r="BI143"/>
  <c r="BH143"/>
  <c r="BF143"/>
  <c r="BE143"/>
  <c r="T143"/>
  <c r="R143"/>
  <c r="P143"/>
  <c r="BK143"/>
  <c r="J143"/>
  <c r="BG143"/>
  <c r="BI140"/>
  <c r="BH140"/>
  <c r="BF140"/>
  <c r="BE140"/>
  <c r="T140"/>
  <c r="R140"/>
  <c r="P140"/>
  <c r="BK140"/>
  <c r="J140"/>
  <c r="BG140"/>
  <c r="BI138"/>
  <c r="BH138"/>
  <c r="BF138"/>
  <c r="BE138"/>
  <c r="T138"/>
  <c r="R138"/>
  <c r="P138"/>
  <c r="BK138"/>
  <c r="J138"/>
  <c r="BG138"/>
  <c r="BI136"/>
  <c r="BH136"/>
  <c r="BF136"/>
  <c r="BE136"/>
  <c r="T136"/>
  <c r="R136"/>
  <c r="P136"/>
  <c r="BK136"/>
  <c r="J136"/>
  <c r="BG136"/>
  <c r="BI131"/>
  <c r="BH131"/>
  <c r="BF131"/>
  <c r="BE131"/>
  <c r="T131"/>
  <c r="R131"/>
  <c r="P131"/>
  <c r="BK131"/>
  <c r="J131"/>
  <c r="BG131"/>
  <c r="BI129"/>
  <c r="BH129"/>
  <c r="BF129"/>
  <c r="BE129"/>
  <c r="T129"/>
  <c r="R129"/>
  <c r="P129"/>
  <c r="BK129"/>
  <c r="J129"/>
  <c r="BG129"/>
  <c r="BI127"/>
  <c r="BH127"/>
  <c r="BF127"/>
  <c r="BE127"/>
  <c r="T127"/>
  <c r="R127"/>
  <c r="P127"/>
  <c r="BK127"/>
  <c r="J127"/>
  <c r="BG127"/>
  <c r="BI123"/>
  <c r="BH123"/>
  <c r="BF123"/>
  <c r="BE123"/>
  <c r="T123"/>
  <c r="R123"/>
  <c r="P123"/>
  <c r="BK123"/>
  <c r="J123"/>
  <c r="BG123"/>
  <c r="BI121"/>
  <c r="BH121"/>
  <c r="BF121"/>
  <c r="BE121"/>
  <c r="T121"/>
  <c r="R121"/>
  <c r="P121"/>
  <c r="BK121"/>
  <c r="J121"/>
  <c r="BG121"/>
  <c r="BI117"/>
  <c r="BH117"/>
  <c r="BF117"/>
  <c r="BE117"/>
  <c r="T117"/>
  <c r="R117"/>
  <c r="P117"/>
  <c r="BK117"/>
  <c r="J117"/>
  <c r="BG117"/>
  <c r="BI113"/>
  <c r="BH113"/>
  <c r="BF113"/>
  <c r="BE113"/>
  <c r="T113"/>
  <c r="R113"/>
  <c r="P113"/>
  <c r="BK113"/>
  <c r="J113"/>
  <c r="BG113"/>
  <c r="BI109"/>
  <c r="BH109"/>
  <c r="BF109"/>
  <c r="BE109"/>
  <c r="T109"/>
  <c r="R109"/>
  <c r="P109"/>
  <c r="BK109"/>
  <c r="J109"/>
  <c r="BG109"/>
  <c r="BI105"/>
  <c r="BH105"/>
  <c r="BF105"/>
  <c r="BE105"/>
  <c r="T105"/>
  <c r="R105"/>
  <c r="P105"/>
  <c r="BK105"/>
  <c r="J105"/>
  <c r="BG105"/>
  <c r="BI100"/>
  <c r="BH100"/>
  <c r="BF100"/>
  <c r="BE100"/>
  <c r="T100"/>
  <c r="R100"/>
  <c r="P100"/>
  <c r="BK100"/>
  <c r="J100"/>
  <c r="BG100"/>
  <c r="BI96"/>
  <c r="BH96"/>
  <c r="BF96"/>
  <c r="BE96"/>
  <c r="T96"/>
  <c r="R96"/>
  <c r="P96"/>
  <c r="BK96"/>
  <c r="J96"/>
  <c r="BG96"/>
  <c r="BI91"/>
  <c r="F39"/>
  <c i="1" r="BD56"/>
  <c i="2" r="BH91"/>
  <c r="F38"/>
  <c i="1" r="BC56"/>
  <c i="2" r="BF91"/>
  <c r="J36"/>
  <c i="1" r="AW56"/>
  <c i="2" r="F36"/>
  <c i="1" r="BA56"/>
  <c i="2" r="BE91"/>
  <c r="J35"/>
  <c i="1" r="AV56"/>
  <c i="2" r="F35"/>
  <c i="1" r="AZ56"/>
  <c i="2" r="T91"/>
  <c r="T90"/>
  <c r="T89"/>
  <c r="T88"/>
  <c r="R91"/>
  <c r="R90"/>
  <c r="R89"/>
  <c r="R88"/>
  <c r="P91"/>
  <c r="P90"/>
  <c r="P89"/>
  <c r="P88"/>
  <c i="1" r="AU56"/>
  <c i="2" r="BK91"/>
  <c r="BK90"/>
  <c r="J90"/>
  <c r="BK89"/>
  <c r="J89"/>
  <c r="BK88"/>
  <c r="J88"/>
  <c r="J63"/>
  <c r="J32"/>
  <c i="1" r="AG56"/>
  <c i="2" r="J91"/>
  <c r="BG91"/>
  <c r="F37"/>
  <c i="1" r="BB56"/>
  <c i="2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1" r="BD61"/>
  <c r="BC61"/>
  <c r="BB61"/>
  <c r="BA61"/>
  <c r="AZ61"/>
  <c r="AY61"/>
  <c r="AX61"/>
  <c r="AW61"/>
  <c r="AV61"/>
  <c r="AU61"/>
  <c r="AT61"/>
  <c r="AS61"/>
  <c r="AG61"/>
  <c r="BD58"/>
  <c r="BC58"/>
  <c r="BB58"/>
  <c r="BA58"/>
  <c r="AZ58"/>
  <c r="AY58"/>
  <c r="AX58"/>
  <c r="AW58"/>
  <c r="AV58"/>
  <c r="AU58"/>
  <c r="AT58"/>
  <c r="AS58"/>
  <c r="AG58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2"/>
  <c r="AN62"/>
  <c r="AN61"/>
  <c r="AT60"/>
  <c r="AN60"/>
  <c r="AT59"/>
  <c r="AN59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<sst xmlns="http://schemas.openxmlformats.org/spreadsheetml/2006/main">
  <si>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</si>
  <si>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</si>
  <si>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</si>
  <si>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</si>
  <si>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</si>
  <si>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{3565d6c4-8838-4c00-b2d8-7ffd783ec1e6}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</si>
  <si>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</si>
  <si>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</si>
  <si>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</si>
  <si>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</si>
  <si>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</si>
  <si>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</si>
  <si>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</si>
  <si>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</si>
  <si>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65019141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</si>
  <si>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</si>
  <si>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</si>
  <si>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přejezdů P1963 v km 0,788 a P1964 v km 0,941 v ŽST Chomutov</t>
  </si>
  <si>
    <t>KSO:</t>
  </si>
  <si>
    <t>824 26</t>
  </si>
  <si>
    <t>CC-CZ:</t>
  </si>
  <si>
    <t>21212</t>
  </si>
  <si>
    <t>Místo:</t>
  </si>
  <si>
    <t>TK Chomutov - Černovice</t>
  </si>
  <si>
    <t>Datum:</t>
  </si>
  <si>
    <t>15. 7. 2019</t>
  </si>
  <si>
    <t>CZ-CPV:</t>
  </si>
  <si>
    <t>44212000-9</t>
  </si>
  <si>
    <t>CZ-CPA:</t>
  </si>
  <si>
    <t>42.12.10</t>
  </si>
  <si>
    <t>Zadavatel:</t>
  </si>
  <si>
    <t>IČ:</t>
  </si>
  <si>
    <t>70994234</t>
  </si>
  <si>
    <t>SŽDC s.o. OŘ UNL, ST Most</t>
  </si>
  <si>
    <t>DIČ:</t>
  </si>
  <si>
    <t/>
  </si>
  <si>
    <t>Uchazeč:</t>
  </si>
  <si>
    <t>Vyplň údaj</t>
  </si>
  <si>
    <t>Projektant:</t>
  </si>
  <si>
    <t xml:space="preserve"> </t>
  </si>
  <si>
    <t>True</t>
  </si>
  <si>
    <t>Zpracovatel:</t>
  </si>
  <si>
    <t>Ing. Horák Jiří, horak@szdc.cz, +420 602155923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</si>
  <si>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</si>
  <si>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</si>
  <si>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</si>
  <si>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</si>
  <si>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</si>
  <si>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</si>
  <si>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</si>
  <si>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</si>
  <si>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</si>
  <si>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</si>
  <si>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</si>
  <si>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</si>
  <si>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</si>
  <si>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</si>
  <si>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</si>
  <si>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</si>
  <si>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</si>
  <si>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</si>
  <si>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</si>
  <si>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</si>
  <si>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</si>
  <si>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</si>
  <si>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</si>
  <si>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</si>
  <si>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</si>
  <si>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</si>
  <si>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</si>
  <si>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</si>
  <si>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</si>
  <si>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</si>
  <si>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</si>
  <si>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</si>
  <si>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</si>
  <si>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</si>
  <si>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</si>
  <si>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</si>
  <si>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</si>
  <si>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</si>
  <si>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</si>
  <si>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</si>
  <si>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</si>
  <si>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Oprava přejezdů P1963 a P1964</t>
  </si>
  <si>
    <t>STA</t>
  </si>
  <si>
    <t>1</t>
  </si>
  <si>
    <t>{66a1bb82-73d9-44a6-91f7-6fb16eb36515}</t>
  </si>
  <si>
    <t>2</t>
  </si>
  <si>
    <t>/</t>
  </si>
  <si>
    <t>Č11</t>
  </si>
  <si>
    <t xml:space="preserve">Přejezd P1963  km 0,788</t>
  </si>
  <si>
    <t>Soupis</t>
  </si>
  <si>
    <t>{7a4b38bb-ce3d-4ed6-8310-5ebb0ca21861}</t>
  </si>
  <si>
    <t>Č12</t>
  </si>
  <si>
    <t xml:space="preserve">Přejezd P1964  km 0,941</t>
  </si>
  <si>
    <t>{9a7c7ba0-f1d1-408b-8089-f9075a51634b}</t>
  </si>
  <si>
    <t>O2</t>
  </si>
  <si>
    <t>Zabezpečovací zařízení</t>
  </si>
  <si>
    <t>{fac72b8d-7508-4962-82ce-798dc708fd9c}</t>
  </si>
  <si>
    <t>Č21</t>
  </si>
  <si>
    <t>{723cdd45-6785-4492-a8da-516db504a262}</t>
  </si>
  <si>
    <t>Č22</t>
  </si>
  <si>
    <t>Silnoproud</t>
  </si>
  <si>
    <t>{97bad107-7361-4a3d-95f8-d6ce8574f67f}</t>
  </si>
  <si>
    <t>O3</t>
  </si>
  <si>
    <t>Vedlejší rozpočtové náklady</t>
  </si>
  <si>
    <t>{efa19cc5-f7ef-435a-aaef-13bb9804d941}</t>
  </si>
  <si>
    <t>Č31</t>
  </si>
  <si>
    <t>VRN</t>
  </si>
  <si>
    <t>{88fc9bc6-549c-42c7-bea7-7e09a60ac92c}</t>
  </si>
  <si>
    <t>Demontáž_KR</t>
  </si>
  <si>
    <t>Demontáž kolejového roštu</t>
  </si>
  <si>
    <t>m</t>
  </si>
  <si>
    <t>0,042</t>
  </si>
  <si>
    <t>Doplnění_štěrk</t>
  </si>
  <si>
    <t>Doplnění štěrku 32/63 do koleje a přechodových oblastí</t>
  </si>
  <si>
    <t>m3</t>
  </si>
  <si>
    <t>35</t>
  </si>
  <si>
    <t>KRYCÍ LIST SOUPISU PRACÍ</t>
  </si>
  <si>
    <t>Nová_vozovka</t>
  </si>
  <si>
    <t>Zřízení nové AB vozovky ( odpočet za BO-TRACK )</t>
  </si>
  <si>
    <t>m2</t>
  </si>
  <si>
    <t>179,55</t>
  </si>
  <si>
    <t>Nový_přejezd</t>
  </si>
  <si>
    <t>Nová přejezdová konstrukce</t>
  </si>
  <si>
    <t>31,5</t>
  </si>
  <si>
    <t>Odpad_AB</t>
  </si>
  <si>
    <t>Odpad asfalt na skládku</t>
  </si>
  <si>
    <t>t</t>
  </si>
  <si>
    <t>108</t>
  </si>
  <si>
    <t>Odpad_beton</t>
  </si>
  <si>
    <t>Betonové prefabrikáty na skládku</t>
  </si>
  <si>
    <t>44,257</t>
  </si>
  <si>
    <t>Objekt:</t>
  </si>
  <si>
    <t>Odpad_zemina_m3</t>
  </si>
  <si>
    <t>Odtěžená zemina ze žel.spodku</t>
  </si>
  <si>
    <t>117,231</t>
  </si>
  <si>
    <t>O1 - Oprava přejezdů P1963 a P1964</t>
  </si>
  <si>
    <t>Odst_KL_přechod</t>
  </si>
  <si>
    <t>Odstranění kolejového lože z přechodových oblastí</t>
  </si>
  <si>
    <t>21,1</t>
  </si>
  <si>
    <t>Soupis:</t>
  </si>
  <si>
    <t>Odstr_KL_přejezd</t>
  </si>
  <si>
    <t>Odstranění KL z P1963</t>
  </si>
  <si>
    <t>44,415</t>
  </si>
  <si>
    <t xml:space="preserve">Č11 - Přejezd P1963  km 0,788</t>
  </si>
  <si>
    <t>Řezy_AB</t>
  </si>
  <si>
    <t>Řezy AB po obou stranách přejezdu</t>
  </si>
  <si>
    <t>60</t>
  </si>
  <si>
    <t>Stará_vozovka</t>
  </si>
  <si>
    <t>Stará AB vozovka k odtěžení ( odpočet za Strail )</t>
  </si>
  <si>
    <t>144</t>
  </si>
  <si>
    <t>ŠD_0_32_m2</t>
  </si>
  <si>
    <t>Konstrukční vrstva štěrkodrtě tl. 0,2-0,4 m</t>
  </si>
  <si>
    <t>152,775</t>
  </si>
  <si>
    <t>ŠD_0L4_m2</t>
  </si>
  <si>
    <t>Vyrovnávací vrstva z jemné štěrkodrtě 0/4 mm</t>
  </si>
  <si>
    <t>84,906</t>
  </si>
  <si>
    <t>Trativod_m</t>
  </si>
  <si>
    <t>Trativod</t>
  </si>
  <si>
    <t>55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</si>
  <si>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</si>
  <si>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</si>
  <si>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</si>
  <si>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</si>
  <si>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</si>
  <si>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</si>
  <si>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</si>
  <si>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</si>
  <si>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</si>
  <si>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</si>
  <si>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</si>
  <si>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</si>
  <si>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</si>
  <si>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</si>
  <si>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</si>
  <si>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</si>
  <si>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</si>
  <si>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</si>
  <si>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</si>
  <si>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</si>
  <si>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</si>
  <si>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</si>
  <si>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</si>
  <si>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</si>
  <si>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</si>
  <si>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</si>
  <si>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</si>
  <si>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</si>
  <si>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Sborník UOŽI 01 2019</t>
  </si>
  <si>
    <t>4</t>
  </si>
  <si>
    <t>-1789615790</t>
  </si>
  <si>
    <t>PSC</t>
  </si>
  <si>
    <t>Poznámka k souboru cen:_x000d_
1. V cenách jsou započteny náklady na odstranění KL, úpravu pláně a rozprostření výzisku na terén nebo jeho naložení na dopravní prostředek._x000d_
2. Položka se použije v případech, kdy se nové KL nezřizuje.</t>
  </si>
  <si>
    <t>VV</t>
  </si>
  <si>
    <t xml:space="preserve">"Přejezd P1963                       "Nový_přejezd*(2,7*0,6-0,126/0,6)</t>
  </si>
  <si>
    <t xml:space="preserve">"Přechodové oblasti            "2*5*2,110</t>
  </si>
  <si>
    <t>Součet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</si>
  <si>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</si>
  <si>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</si>
  <si>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-1185189192</t>
  </si>
  <si>
    <t>Poznámka k souboru cen:_x000d_
1. V cenách jsou započteny náklady na zřízení KL nově zřizované koleje, vložení geosyntetika, rozprostření vrstvy kameniva, zřízení homogenizované vrstvy kameniva a úprava KL do profilu._x000d_
2. V cenách nejsou obsaženy náklady na položení KR, úpravu směrového a výškového uspořádání, doplnění a dodávku kameniva a snížení KL pod patou kolejnice._x000d_
3. Položka se použije v případech nově zřizované koleje nebo výhybky.</t>
  </si>
  <si>
    <t>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</si>
  <si>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</si>
  <si>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</si>
  <si>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1156427287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</si>
  <si>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</si>
  <si>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 xml:space="preserve">"km 0,691-0,883               "13,9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</si>
  <si>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</si>
  <si>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</si>
  <si>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km</t>
  </si>
  <si>
    <t>1985889444</t>
  </si>
  <si>
    <t>Poznámka k souboru cen:_x000d_
1. V cenách jsou započteny náklady na snížení KL pod patou kolejnice ručně vidlemi._x000d_
2. V cenách nejsou obsaženy náklady na doplnění a dodávku kameniva.</t>
  </si>
  <si>
    <t xml:space="preserve">"Přechodové oblasti          "4*0,005</t>
  </si>
  <si>
    <t>5906130190</t>
  </si>
  <si>
    <t>Montáž kolejového roštu v ose koleje pražce dřevěné vystrojené tv. S49 rozdělení"u". Poznámka: 1. V cenách jsou započteny náklady na vrtání pražců dřevěných nevystrojených, manipulaci a montáž KR. 2. V cenách nejsou obsaženy náklady na dodávku materiálu.</t>
  </si>
  <si>
    <t>1886276873</t>
  </si>
  <si>
    <t>Poznámka k souboru cen:_x000d_
1. V cenách jsou započteny náklady na vrtání pražců dřevěných nevystrojených, manipulaci a montáž KR._x000d_
2. V cenách nejsou obsaženy náklady na dodávku materiálu.</t>
  </si>
  <si>
    <t>"Přechodové oblasti "2*0,005</t>
  </si>
  <si>
    <t>6</t>
  </si>
  <si>
    <t>5906140210</t>
  </si>
  <si>
    <t>Demontáž kolejového roštu koleje v ose koleje pražce betonové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</si>
  <si>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-1675333354</t>
  </si>
  <si>
    <t>Poznámka k souboru cen:_x000d_
1. V cenách jsou započteny náklady na případné odstranění kameniva, rozebrání roštu do součástí, manipulaci, naložení výzisku na dopravní prostředek a uložení na úložišti._x000d_
2. V cenách nejsou obsaženy náklady na dopravu a vytřídění.</t>
  </si>
  <si>
    <t xml:space="preserve">" Přejezd + po obou stranách přechodové oblasti 5 m         "Nový_přejezd/1000+(2*0,005)</t>
  </si>
  <si>
    <t>7</t>
  </si>
  <si>
    <t>5907030045R1</t>
  </si>
  <si>
    <t>Vložení kolejnice tv. S49 do žlábku pžejezdové konstrukce</t>
  </si>
  <si>
    <t>-1950211405</t>
  </si>
  <si>
    <t>P</t>
  </si>
  <si>
    <t>Poznámka k položce:_x000d_
Vložení kolejnice S49 do žlábku přejezdové konstrukce,_x000d_
vysušení a vyfoukání žlábku,vložení podložek, fixačních trubek, _x000d_
vyrovnání kolejnice korkovými klíny,_x000d_
zalití pryskiřičnou směsí_x000d_
Do ceny započíst i pronájem provizorních přejezdových náběhů</t>
  </si>
  <si>
    <t>Vložení kolejnice S49 do žlábku přejezdové konstrukce, její směrování pomocí distančních podložek, zalití pružnou zálivkou</t>
  </si>
  <si>
    <t>Nový_přejezd*2</t>
  </si>
  <si>
    <t>8</t>
  </si>
  <si>
    <t>5907050020</t>
  </si>
  <si>
    <t>Dělení kolejnic řezáním nebo rozbroušením tv. S49. Poznámka: 1. V cenách jsou započteny náklady na manipulaci podložení, označení a provedení řezu kolejnice.</t>
  </si>
  <si>
    <t>kus</t>
  </si>
  <si>
    <t>864679364</t>
  </si>
  <si>
    <t>Poznámka k souboru cen:_x000d_
1. V cenách jsou započteny náklady na manipulaci podložení, označení a provedení řezu kolejnice.</t>
  </si>
  <si>
    <t>9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</si>
  <si>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</si>
  <si>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</si>
  <si>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-1858270598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</si>
  <si>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</si>
  <si>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"km "(0,691-0,883)*-1-Nový_přejezd/1000</t>
  </si>
  <si>
    <t>10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</si>
  <si>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</si>
  <si>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</si>
  <si>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</si>
  <si>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-1266604642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</si>
  <si>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</si>
  <si>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11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</si>
  <si>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</si>
  <si>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</si>
  <si>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1870633673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</si>
  <si>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</si>
  <si>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12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</si>
  <si>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</si>
  <si>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</si>
  <si>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-1553852716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</si>
  <si>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</si>
  <si>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>výběhy BK</t>
  </si>
  <si>
    <t>50*4</t>
  </si>
  <si>
    <t>13</t>
  </si>
  <si>
    <t>5912060210</t>
  </si>
  <si>
    <t>Demontáž zajišťovací značky včetně sloupku a základu konzolové. Poznámka: 1. V cenách jsou započteny náklady na demontáž součástí značky, úpravu a urovnání terénu.</t>
  </si>
  <si>
    <t>-2145477629</t>
  </si>
  <si>
    <t>Poznámka k souboru cen:_x000d_
1. V cenách jsou započteny náklady na demontáž součástí značky, úpravu a urovnání terénu.</t>
  </si>
  <si>
    <t>14</t>
  </si>
  <si>
    <t>5912065210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</si>
  <si>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</si>
  <si>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532536283</t>
  </si>
  <si>
    <t>Poznámka k souboru cen:_x000d_
1. V cenách jsou započteny náklady na montáž součástí značky včetně zemních prací a úpravy terénu._x000d_
2. V cenách nejsou obsaženy náklady na dodávku materiálu.</t>
  </si>
  <si>
    <t>5913035230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</si>
  <si>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</si>
  <si>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367364992</t>
  </si>
  <si>
    <t>Poznámka k souboru cen:_x000d_
1. V cenách jsou započteny náklady na demontáž konstrukce, naložení na dopravní prostředek.</t>
  </si>
  <si>
    <t xml:space="preserve">"Demontáž celé přejezdové konstrukce Strail včetně závěrných zídek a prefabrikovaných základů závěrných zídek  ( 300x 450 mm )" 30,4</t>
  </si>
  <si>
    <t>16</t>
  </si>
  <si>
    <t>5913145010</t>
  </si>
  <si>
    <t>Montáž přejezdové konstrukce se silničními panely vnější i vnitřní část. Poznámka: 1. V cenách jsou započteny náklady na montáž konstrukce. 2. V cenách nejsou obsaženy náklady na dodávku materiálu.</t>
  </si>
  <si>
    <t>-843706272</t>
  </si>
  <si>
    <t>Poznámka k souboru cen:_x000d_
1. V cenách jsou započteny náklady na montáž konstrukce._x000d_
2. V cenách nejsou obsaženy náklady na dodávku materiálu.</t>
  </si>
  <si>
    <t>7*4,5</t>
  </si>
  <si>
    <t>17</t>
  </si>
  <si>
    <t>5913235030</t>
  </si>
  <si>
    <t>Dělení AB komunikace řezáním hloubky do 30 cm. Poznámka: 1. V cenách jsou započteny náklady na provedení úkolu.</t>
  </si>
  <si>
    <t>1954980141</t>
  </si>
  <si>
    <t>Poznámka k souboru cen:_x000d_
1. V cenách jsou započteny náklady na provedení úkolu.</t>
  </si>
  <si>
    <t>2*30</t>
  </si>
  <si>
    <t>18</t>
  </si>
  <si>
    <t>5913240030</t>
  </si>
  <si>
    <t>Odstranění AB komunikace odtěžením nebo frézováním hloubky do 30 cm. Poznámka: 1. V cenách jsou započteny náklady na odtěžení nebo frézování a naložení výzisku na dopravní prostředek.</t>
  </si>
  <si>
    <t>1342332381</t>
  </si>
  <si>
    <t>Poznámka k souboru cen:_x000d_
1. V cenách jsou započteny náklady na odtěžení nebo frézování a naložení výzisku na dopravní prostředek.</t>
  </si>
  <si>
    <t>Řezy_AB/2*(4+4-3,2)</t>
  </si>
  <si>
    <t>19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</si>
  <si>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</si>
  <si>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</si>
  <si>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1501522661</t>
  </si>
  <si>
    <t>Poznámka k souboru cen:_x000d_
1. V cenách jsou započteny náklady na zřízení netuhé vozovky podle VL s živičným podkladem ze stmelených vrstev podle vzorového listu Ž._x000d_
2. V cenách nejsou obsaženy náklady na dodávku materiálu.</t>
  </si>
  <si>
    <t>Nový_přejezd*(4+4-2,3)</t>
  </si>
  <si>
    <t>20</t>
  </si>
  <si>
    <t>5914055010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</si>
  <si>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</si>
  <si>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1368700572</t>
  </si>
  <si>
    <t>Poznámka k souboru cen:_x000d_
1. V cenách jsou započteny náklady na zřízení podkladní vrstvy, uložení, obsypání a zásyp zařízení podle vzorového listu a rozprostření výzisku na terén nebo naložení na dopravní prostředek._x000d_
2. V cenách nejsou obsaženy náklady na provedení výkopku, ruční dočištění a dodávku materiálu.</t>
  </si>
  <si>
    <t xml:space="preserve">"Trativod pod silnicí, podél přechodových oblastí a 15 m do stávající betonové šachty        "Řezy_AB/2+2*5+15</t>
  </si>
  <si>
    <t>5914070010</t>
  </si>
  <si>
    <t>Oprava konstrukční vrstvy pražcového podloží tl. do 0,15 m. Poznámka: 1. V cenách jsou započteny náklady na opravu konstrukční vrstvy zemního tělesa a naložení výzisku na dopravní prostředek. 2. V cenách nejsou obsaženy náklady na zemní práce a dodávku materiálu.</t>
  </si>
  <si>
    <t>250468872</t>
  </si>
  <si>
    <t>Poznámka k souboru cen:_x000d_
1. V cenách jsou započteny náklady na opravu konstrukční vrstvy zemního tělesa a naložení výzisku na dopravní prostředek._x000d_
2. V cenách nejsou obsaženy náklady na zemní práce a dodávku materiálu.</t>
  </si>
  <si>
    <t>"Vyrovnávací vrstva z jemné štěrkodrtě 0/4 mm pod přejezdovou konstrukcí v tl. 2-5 cm, 15 cm přesah přes okraj "</t>
  </si>
  <si>
    <t>(Nový_přejezd+2*0,15)*(2,37+2*0,15)</t>
  </si>
  <si>
    <t>22</t>
  </si>
  <si>
    <t>5914075020</t>
  </si>
  <si>
    <t>Zřízení konstrukční vrstvy pražcového podloží bez geomateriálu tl. 0,30 m. Poznámka: 1. V cenách jsou započteny náklady na naložení výzisku na dopravní prostředek. 2. V cenách nejsou obsaženy náklady na dodávku materiálu a odtěžení zeminy.</t>
  </si>
  <si>
    <t>481558261</t>
  </si>
  <si>
    <t>Poznámka k souboru cen:_x000d_
1. V cenách jsou započteny náklady na naložení výzisku na dopravní prostředek._x000d_
2. V cenách nejsou obsaženy náklady na dodávku materiálu a odtěžení zeminy.</t>
  </si>
  <si>
    <t xml:space="preserve">"Konstrukční vrstva štěrkodrtě tl. 0,2-0,4 m na sklonu 5%                                                                   "Nový_přejezd* (2,35+2,5)</t>
  </si>
  <si>
    <t>KSC_m2</t>
  </si>
  <si>
    <t xml:space="preserve">"Konstrukční vrstva KSC tl. 0,3 m na sklonu 5%  včetně přechodových oblastí délky 2*5 m  " (Nový_přejezd+2*5)* (2,35+2,5)</t>
  </si>
  <si>
    <t>"Podloží vozovky z betonu tl.0,29 m" Nová_vozovka</t>
  </si>
  <si>
    <t>23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</si>
  <si>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</si>
  <si>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</si>
  <si>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-1845212911</t>
  </si>
  <si>
    <t>Poznámka k souboru cen:_x000d_
1. V cenách jsou započteny náklady na těžení a uložení výzisku na terén nebo naložení na dopravní prostředek a uložení na úložišti.</t>
  </si>
  <si>
    <t xml:space="preserve">" Pod přejezdem             " Demontáž_KR*1000*3,6*0,6</t>
  </si>
  <si>
    <t xml:space="preserve">" Pod vozovkou                "(2*4-2,37)*(0,45-0,3)</t>
  </si>
  <si>
    <t xml:space="preserve">" Pro trativod                     "Trativod_m*1,037*0,45</t>
  </si>
  <si>
    <t>24</t>
  </si>
  <si>
    <t>M</t>
  </si>
  <si>
    <t>5955101005</t>
  </si>
  <si>
    <t>Kamenivo drcené štěrk frakce 31,5/63 třídy min. BII</t>
  </si>
  <si>
    <t>-336345317</t>
  </si>
  <si>
    <t>Doplnění_štěrk*1,6</t>
  </si>
  <si>
    <t>25</t>
  </si>
  <si>
    <t>5955101013</t>
  </si>
  <si>
    <t>Kamenivo drcené štěrkodrť frakce 0/4</t>
  </si>
  <si>
    <t>1866665673</t>
  </si>
  <si>
    <t>podkladní vrstva přejezdové kce v tl. 3 cm</t>
  </si>
  <si>
    <t>ŠD_0L4_m2*0,03*1,8</t>
  </si>
  <si>
    <t>26</t>
  </si>
  <si>
    <t>5955101012</t>
  </si>
  <si>
    <t>Kamenivo drcené štěrk frakce 16/32</t>
  </si>
  <si>
    <t>826341309</t>
  </si>
  <si>
    <t xml:space="preserve">"Zásyp trativodu             "(Trativod_m-15)*0,937*0,45*1,6</t>
  </si>
  <si>
    <t>27</t>
  </si>
  <si>
    <t>5955101020</t>
  </si>
  <si>
    <t>Kamenivo drcené štěrkodrť frakce 0/32</t>
  </si>
  <si>
    <t>1078647515</t>
  </si>
  <si>
    <t>ŠD_0_32_m2*0,3*1,8</t>
  </si>
  <si>
    <t xml:space="preserve">"Podsyp trativodu            "Trativod_m*0,45*0,1*1,8</t>
  </si>
  <si>
    <t>28</t>
  </si>
  <si>
    <t>5957104025</t>
  </si>
  <si>
    <t>Kolejnicové pásy třídy R260 tv. 49 E1 délky 75 metrů</t>
  </si>
  <si>
    <t>-1737572898</t>
  </si>
  <si>
    <t>29</t>
  </si>
  <si>
    <t>5962119000</t>
  </si>
  <si>
    <t>Zajištění PPK sloupek zajišťovací značka</t>
  </si>
  <si>
    <t>579081050</t>
  </si>
  <si>
    <t>30</t>
  </si>
  <si>
    <t>5962119005</t>
  </si>
  <si>
    <t>Zajištění PPK betonový prefabrikovaný základ</t>
  </si>
  <si>
    <t>528835441</t>
  </si>
  <si>
    <t>31</t>
  </si>
  <si>
    <t>5962119010</t>
  </si>
  <si>
    <t>Zajištění PPK konzolová značka</t>
  </si>
  <si>
    <t>-922425080</t>
  </si>
  <si>
    <t>32</t>
  </si>
  <si>
    <t>5962119020</t>
  </si>
  <si>
    <t>Zajištění PPK štítek konzolové a hřebové značky</t>
  </si>
  <si>
    <t>-335705251</t>
  </si>
  <si>
    <t>33</t>
  </si>
  <si>
    <t>5963104035</t>
  </si>
  <si>
    <t>Přejezd železobetonový kompletní sestava</t>
  </si>
  <si>
    <t>-1499444748</t>
  </si>
  <si>
    <t xml:space="preserve">Poznámka k položce:_x000d_
Jedná se o přejezdovou konstrukci skládajících se z železobetonových desek o tloušťce 450 mm, šířce 2300 mm a délce 4500 mm, která se ukládá na vyrovnávací vrstvu z jemného štěrku o tloušťce 2-3 cm. Tato vyrovnávací vrstva je přímo na zemní pláni o únosnosti minimálně 80 Mpa.    _x000d_
Kolejnice je vložena do žlábku na polymerové podložky, které zajišťují správnou výšku a úklon kolejnice a je zalita zálivkou._x000d_
</t>
  </si>
  <si>
    <t xml:space="preserve">" Panely * délka ks             " 7*4,5</t>
  </si>
  <si>
    <t>34</t>
  </si>
  <si>
    <t>5963146000</t>
  </si>
  <si>
    <t>Asfaltový beton ACO 11S 50/70 střednězrnný-obrusná vrstva</t>
  </si>
  <si>
    <t>1580729608</t>
  </si>
  <si>
    <t>Nová_vozovka*0,08*2,5</t>
  </si>
  <si>
    <t>5963146010</t>
  </si>
  <si>
    <t>Asfaltový beton ACL 16S 50/70 hrubozrnný-ložní vrstva</t>
  </si>
  <si>
    <t>283425225</t>
  </si>
  <si>
    <t>36</t>
  </si>
  <si>
    <t>5964161000R</t>
  </si>
  <si>
    <t xml:space="preserve">C8/10  Kamenivo stmelené cementem KSC I</t>
  </si>
  <si>
    <t>-2070490461</t>
  </si>
  <si>
    <t>"Podloží vozovky " Nová_vozovka*0,29</t>
  </si>
  <si>
    <t xml:space="preserve">"Pod štěrkodrť pod přejezdem a do přechodových oblastí      "KSC_m2*0,3</t>
  </si>
  <si>
    <t>"KSC - jakost upřesní PD"</t>
  </si>
  <si>
    <t>37</t>
  </si>
  <si>
    <t>5964103005</t>
  </si>
  <si>
    <t>Drenážní plastové díly trubka celoperforovaná DN 150 mm</t>
  </si>
  <si>
    <t>1601275053</t>
  </si>
  <si>
    <t>Trativod_m-15</t>
  </si>
  <si>
    <t>38</t>
  </si>
  <si>
    <t>5964104000</t>
  </si>
  <si>
    <t>Kanalizační díly plastové trubka hladká DN 150</t>
  </si>
  <si>
    <t>-1633972539</t>
  </si>
  <si>
    <t>Poznámka k položce:_x000d_
Od koleje k zapojení do betonové šachty</t>
  </si>
  <si>
    <t>39</t>
  </si>
  <si>
    <t>5964103065</t>
  </si>
  <si>
    <t>Drenážní plastové díly koleno 90° DN 150 mm</t>
  </si>
  <si>
    <t>-2037994082</t>
  </si>
  <si>
    <t>40</t>
  </si>
  <si>
    <t>5964103120R</t>
  </si>
  <si>
    <t xml:space="preserve">Drenážní plastové díly šachta průchozí DN 400/150  1 vtok/1 odtok DN 150 mm</t>
  </si>
  <si>
    <t>2019975775</t>
  </si>
  <si>
    <t>41</t>
  </si>
  <si>
    <t>5964104150</t>
  </si>
  <si>
    <t>Kanalizační díly plastové Krycí víko šachty plastové pochůzné</t>
  </si>
  <si>
    <t>-185316096</t>
  </si>
  <si>
    <t>42</t>
  </si>
  <si>
    <t>5964105015</t>
  </si>
  <si>
    <t>Díly pro odvodnění betonové skruž přechodová 1000/625 x 600</t>
  </si>
  <si>
    <t>183678041</t>
  </si>
  <si>
    <t>"Náhrada za rozbité"1</t>
  </si>
  <si>
    <t>43</t>
  </si>
  <si>
    <t>5964105025</t>
  </si>
  <si>
    <t>Díly pro odvodnění betonové poklop na šachtu 1100/80</t>
  </si>
  <si>
    <t>-74403554</t>
  </si>
  <si>
    <t>44</t>
  </si>
  <si>
    <t>5964133020</t>
  </si>
  <si>
    <t>Geotextilie drenážní</t>
  </si>
  <si>
    <t>1126963832</t>
  </si>
  <si>
    <t>(Trativod_m-15)*(2*1,037+2*0,45)</t>
  </si>
  <si>
    <t>OST</t>
  </si>
  <si>
    <t>Ostatní</t>
  </si>
  <si>
    <t>45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</si>
  <si>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</si>
  <si>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</si>
  <si>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512</t>
  </si>
  <si>
    <t>-791378966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</si>
  <si>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</si>
  <si>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 xml:space="preserve">                           Odvoz odpadu ze stavby na skládku odpadů</t>
  </si>
  <si>
    <t>pražce</t>
  </si>
  <si>
    <t>31/0,6*0,304</t>
  </si>
  <si>
    <t>základ ZZ</t>
  </si>
  <si>
    <t>31*2*0,3*0,5*2,5</t>
  </si>
  <si>
    <t>závěrné zídky (50% výzisk)</t>
  </si>
  <si>
    <t>25*0,212</t>
  </si>
  <si>
    <t>Mezisoučet</t>
  </si>
  <si>
    <t>Vyzískané asf. kry</t>
  </si>
  <si>
    <t>Stará_vozovka*0,3*2,5</t>
  </si>
  <si>
    <t>Štěrkové lože</t>
  </si>
  <si>
    <t>Odstr_KL_přejezd*1,8</t>
  </si>
  <si>
    <t>Odst_KL_přechod*1,8</t>
  </si>
  <si>
    <t>Odpad_zemina_m3*1,8</t>
  </si>
  <si>
    <t>46</t>
  </si>
  <si>
    <t>1870885662</t>
  </si>
  <si>
    <t xml:space="preserve">                                   Odvoz vyzískané celopryžové konstrukce Strail na SVD Most</t>
  </si>
  <si>
    <t>pryžový přejezd</t>
  </si>
  <si>
    <t>25*2*0,12</t>
  </si>
  <si>
    <t>50*0,15</t>
  </si>
  <si>
    <t>47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</si>
  <si>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</si>
  <si>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</si>
  <si>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1195832616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</si>
  <si>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</si>
  <si>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48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</si>
  <si>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</si>
  <si>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</si>
  <si>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-1906536578</t>
  </si>
  <si>
    <t>Poznámka k položce:_x000d_
naložení vyzískaného celopryžové kce na SVD Most</t>
  </si>
  <si>
    <t>pryž</t>
  </si>
  <si>
    <t>49</t>
  </si>
  <si>
    <t>9909000100</t>
  </si>
  <si>
    <t>Poplatek za uložení suti nebo hmot na oficiální skládku Poznámka: V cenách jsou započteny náklady na uložení stavebního odpadu na oficiální skládku.</t>
  </si>
  <si>
    <t>-620510900</t>
  </si>
  <si>
    <t>Poznámka k souboru cen:_x000d_
V cenách jsou započteny náklady na uložení stavebního odpadu na oficiální skládku.</t>
  </si>
  <si>
    <t>50</t>
  </si>
  <si>
    <t>9909000500</t>
  </si>
  <si>
    <t>Poplatek uložení odpadu betonových prefabrikátů Poznámka: V cenách jsou započteny náklady na uložení stavebního odpadu na oficiální skládku.</t>
  </si>
  <si>
    <t>523648630</t>
  </si>
  <si>
    <t>Poznámka k položce:_x000d_
likvidace bet. odpadu ze stavby na skládce odpadů</t>
  </si>
  <si>
    <t>51</t>
  </si>
  <si>
    <t>9909000600</t>
  </si>
  <si>
    <t>Poplatek za recyklaci odpadu Poznámka: V cenách jsou započteny náklady na uložení stavebního odpadu na oficiální skládku.</t>
  </si>
  <si>
    <t>1884242846</t>
  </si>
  <si>
    <t>Poznámka k položce:_x000d_
likvidace vyzískaných asf. ker na skládce odpadů</t>
  </si>
  <si>
    <t>Doplnění kolejového lože 32/63 mm v přechodových oblastech a při propracování</t>
  </si>
  <si>
    <t>8,68</t>
  </si>
  <si>
    <t>108,3</t>
  </si>
  <si>
    <t>Nová_vozovka_přechod</t>
  </si>
  <si>
    <t>Nová vozovka tl.0,12 m u přechodu</t>
  </si>
  <si>
    <t>23,7</t>
  </si>
  <si>
    <t>86,4</t>
  </si>
  <si>
    <t>66,818</t>
  </si>
  <si>
    <t>Odstr_KL_kolej</t>
  </si>
  <si>
    <t>Odstranění KL při výměně pražců</t>
  </si>
  <si>
    <t>215,22</t>
  </si>
  <si>
    <t>26,79</t>
  </si>
  <si>
    <t xml:space="preserve">Č12 - Přejezd P1964  km 0,941</t>
  </si>
  <si>
    <t>Přeprava_užit_mater</t>
  </si>
  <si>
    <t>Přeprava užitého materiálu</t>
  </si>
  <si>
    <t>60,144</t>
  </si>
  <si>
    <t>Řezy_AB_přechod</t>
  </si>
  <si>
    <t>Řezy AB na přechodě k P1964</t>
  </si>
  <si>
    <t>Řezy_AB_silnice</t>
  </si>
  <si>
    <t>Řezy AB na silniční komunikaci</t>
  </si>
  <si>
    <t>St_vozovka_přechod</t>
  </si>
  <si>
    <t>Starý povvrch po stranách přechodu</t>
  </si>
  <si>
    <t>St_vozovka_silnice</t>
  </si>
  <si>
    <t>91,2</t>
  </si>
  <si>
    <t>92,15</t>
  </si>
  <si>
    <t>51,531</t>
  </si>
  <si>
    <t>ZřízeníKL</t>
  </si>
  <si>
    <t>Přechodová pole a výměna pražců</t>
  </si>
  <si>
    <t>236,32</t>
  </si>
  <si>
    <t>"km " ((0,925 - 1,056)*-1000-Nový_přejezd-2*5)*2,110</t>
  </si>
  <si>
    <t>-562360124</t>
  </si>
  <si>
    <t>605176576</t>
  </si>
  <si>
    <t xml:space="preserve">"km 0,883-1,092                     "8,68</t>
  </si>
  <si>
    <t>1842740394</t>
  </si>
  <si>
    <t xml:space="preserve">"Přechodové oblasti            "4*0,005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</si>
  <si>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</si>
  <si>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</si>
  <si>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 xml:space="preserve">" Přejezd + po obou stranách přechodové oblasti 5 m + okolní úseky na dřevěných pražcích  - celkem km " (0,925 - 1,056)*-1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</si>
  <si>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</si>
  <si>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</si>
  <si>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Sborník UOŽI 01 2018</t>
  </si>
  <si>
    <t>-1556546874</t>
  </si>
  <si>
    <t>"km " (0,925 - 1,056)*-1</t>
  </si>
  <si>
    <t>" odečet kce přejezdu "-Nový_přejezd/1000</t>
  </si>
  <si>
    <t>Montáž_kolej</t>
  </si>
  <si>
    <t>Vložení kolejnice tv. S49 do žlábku přejezdové konstrukce</t>
  </si>
  <si>
    <t>1255028933</t>
  </si>
  <si>
    <t>"km " (0,883-1,092)*-1-Nový_přejezd/1000</t>
  </si>
  <si>
    <t>50*2</t>
  </si>
  <si>
    <t>výměna KP</t>
  </si>
  <si>
    <t>106*2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</si>
  <si>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</si>
  <si>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</si>
  <si>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 xml:space="preserve">"Demontáž celé přejezdové konstrukce Gumokov  ( 300x 450 mm )" 18,4</t>
  </si>
  <si>
    <t>5913070020</t>
  </si>
  <si>
    <t>Demontáž betonové přejezdové konstrukce část vnitřní. Poznámka: 1. V cenách jsou započteny náklady na demontáž konstrukce a naložení na dopravní prostředek.</t>
  </si>
  <si>
    <t>-174647603</t>
  </si>
  <si>
    <t>Poznámka k souboru cen:_x000d_
1. V cenách jsou započteny náklady na demontáž konstrukce a naložení na dopravní prostředek.</t>
  </si>
  <si>
    <t xml:space="preserve">"Demontáž přechodu pro pěší  vedle P1964          "3</t>
  </si>
  <si>
    <t>5*3,80</t>
  </si>
  <si>
    <t>5913170030</t>
  </si>
  <si>
    <t>Montáž polymerové přejezdové konstrukce část vnější a vnitřní včetně závěrných zídek. Poznámka: 1. V cenách jsou započteny náklady na montáž a manipulaci. 2. V cenách nejsou obsaženy náklady na dodávku materiálu.</t>
  </si>
  <si>
    <t>-665091489</t>
  </si>
  <si>
    <t>Poznámka k souboru cen:_x000d_
1. V cenách jsou započteny náklady na montáž a manipulaci._x000d_
2. V cenách nejsou obsaženy náklady na dodávku materiálu.</t>
  </si>
  <si>
    <t>" přechod" 3</t>
  </si>
  <si>
    <t>5913235020</t>
  </si>
  <si>
    <t>Dělení AB komunikace řezáním hloubky do 20 cm. Poznámka: 1. V cenách jsou započteny náklady na provedení úkolu.</t>
  </si>
  <si>
    <t>1309521662</t>
  </si>
  <si>
    <t>přechod</t>
  </si>
  <si>
    <t>3*2</t>
  </si>
  <si>
    <t>přejezd</t>
  </si>
  <si>
    <t>19*2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</si>
  <si>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</si>
  <si>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</si>
  <si>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487799226</t>
  </si>
  <si>
    <t>" Přechod ( vpravo se odtěží 3 m, vlevo 9 m od osy koleje) "</t>
  </si>
  <si>
    <t>Řezy_AB_přechod/2*(3+9)</t>
  </si>
  <si>
    <t>Řezy_AB_silnice/2*(4+4-3,2)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</si>
  <si>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</si>
  <si>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</si>
  <si>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669516152</t>
  </si>
  <si>
    <t xml:space="preserve">" Přechod ( vpravo se zabalí 3 m, vlevo 9 m od osy koleje , vloží se nahradí se 1,2 m vnější panely, 0,1 závěrná zídka  a balená   "</t>
  </si>
  <si>
    <t>Řezy_AB_přechod/2*((3+9)-(0,1+1,2+1,5+1,2+0,1))</t>
  </si>
  <si>
    <t xml:space="preserve">"Trativod pod silnicí, podél přechodových oblastí a 5 m do vsakovací šachty        "Nový_přejezd+2*5+5</t>
  </si>
  <si>
    <t xml:space="preserve">" Pod přejezdem             " (Nový_přejezd+2*5)*3,6*0,5</t>
  </si>
  <si>
    <t xml:space="preserve">" Pod vozovkou                "(2*4-2,37)*(0,35-0,3)</t>
  </si>
  <si>
    <t xml:space="preserve">" Pro trativod                     "Trativod_m*0,937*0,45</t>
  </si>
  <si>
    <t>-1403506947</t>
  </si>
  <si>
    <t>ZřízeníKL*1,6</t>
  </si>
  <si>
    <t xml:space="preserve">"Zásyp trativodu             "(Trativod_m-5)*0,937*0,45*1,6</t>
  </si>
  <si>
    <t>5963122001</t>
  </si>
  <si>
    <t>Přejezd z polymerového betonu kompletní sestava</t>
  </si>
  <si>
    <t>1266930482</t>
  </si>
  <si>
    <t xml:space="preserve">"Přechodová konstrukce včetně vnějších panelů včetně přepravy od výrobce                 "3</t>
  </si>
  <si>
    <t xml:space="preserve">Poznámka k položce:_x000d_
Jedná se o přejezdovou konstrukci skládajících se z železobetonových desek o tloušťce 350 mm, šířce 2300 mm a délce 3800 mm, která se ukládá na vyrovnávací vrstvu z jemného štěrku o tloušťce 2-3 cm. Tato vyrovnávací vrstva je přímo na zemní pláni o únosnosti minimálně 80 Mpa.    _x000d_
Kolejnice je vložena do žlábku na polymerové podložky, které zajišťují správnou výšku a úklon kolejnice a je zalita zálivkou.</t>
  </si>
  <si>
    <t>Nová_vozovka_přechod*0,04*2,5</t>
  </si>
  <si>
    <t>Nová_vozovka_přechod*0,08*2,5</t>
  </si>
  <si>
    <t>Trativod_m-5</t>
  </si>
  <si>
    <t>Poznámka k položce:_x000d_
Od koleje k zapojení do vsakovací šachty</t>
  </si>
  <si>
    <t>5964103085</t>
  </si>
  <si>
    <t>Drenážní plastové díly koleno 45° DN 150 mm</t>
  </si>
  <si>
    <t>5964105010</t>
  </si>
  <si>
    <t>Díly pro odvodnění betonové skruž šachtová 1000x1000</t>
  </si>
  <si>
    <t>1490091454</t>
  </si>
  <si>
    <t>Poznámka k položce:_x000d_
pro jímku vsakovací</t>
  </si>
  <si>
    <t>1636528199</t>
  </si>
  <si>
    <t>1310082322</t>
  </si>
  <si>
    <t>(Trativod_m-15)*(2*0,937+2*0,45)</t>
  </si>
  <si>
    <t>St_vozovka_silnice*0,3*2,5</t>
  </si>
  <si>
    <t>St_vozovka_přechod*0,2*2,5</t>
  </si>
  <si>
    <t>Odstr_KL_kolej*1,8</t>
  </si>
  <si>
    <t>5999005020</t>
  </si>
  <si>
    <t>Třídění pražců a kolejnicových podpor. Poznámka: 1. V cenách jsou započteny náklady na manipulaci, vytřídění a uložení materiálu na úložiště nebo do skladu.</t>
  </si>
  <si>
    <t>687137128</t>
  </si>
  <si>
    <t>Poznámka k souboru cen:_x000d_
1. V cenách jsou započteny náklady na manipulaci, vytřídění a uložení materiálu na úložiště nebo do skladu.</t>
  </si>
  <si>
    <t>Poznámka k položce:_x000d_
svoz dřev. pražců na deponii</t>
  </si>
  <si>
    <t>1465694724</t>
  </si>
  <si>
    <t>9902200300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</si>
  <si>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</si>
  <si>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</si>
  <si>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                                   Odvoz vyzískané ocelopryžové konstrukce GUMOKOV na SVD Most</t>
  </si>
  <si>
    <t>výzisk panely ocelopryžové z přejezd</t>
  </si>
  <si>
    <t>(15*0,12)+(30*0,06)</t>
  </si>
  <si>
    <t xml:space="preserve">                                  Dovoz pražců B91S/2 </t>
  </si>
  <si>
    <t>Pražce B91S/2 z Louky u Lit.</t>
  </si>
  <si>
    <t>186*0,304</t>
  </si>
  <si>
    <t>O2 - Zabezpečovací zařízení</t>
  </si>
  <si>
    <t>Č21 - Zabezpečovací zařízení</t>
  </si>
  <si>
    <t xml:space="preserve">    1 - Zemní práce</t>
  </si>
  <si>
    <t>Zemní práce</t>
  </si>
  <si>
    <t>1320010001-R</t>
  </si>
  <si>
    <t>Výkop a odkop zeminy ke stávajícím kabelům ručně, zabezpečení výkopu</t>
  </si>
  <si>
    <t>663733979</t>
  </si>
  <si>
    <t>1320010035-R</t>
  </si>
  <si>
    <t>Odstranění výstražné folie ve stávající kabelové trase</t>
  </si>
  <si>
    <t>1978397993</t>
  </si>
  <si>
    <t>1320010031-R</t>
  </si>
  <si>
    <t>Pokládka výstražné folie ve stávající kabelové trase</t>
  </si>
  <si>
    <t>-750954324</t>
  </si>
  <si>
    <t>1320010041-R</t>
  </si>
  <si>
    <t>Zához osazené kabelové trasy ručně včetně hutnění</t>
  </si>
  <si>
    <t>-1682164882</t>
  </si>
  <si>
    <t>1320010051-R</t>
  </si>
  <si>
    <t>Povrchová úprava po záhozu ve stávající kabelové trase</t>
  </si>
  <si>
    <t>-1749868815</t>
  </si>
  <si>
    <t>7594107040</t>
  </si>
  <si>
    <t>Demontáž lanového propojení tlumivek z dřevěných pražců</t>
  </si>
  <si>
    <t>-386202457</t>
  </si>
  <si>
    <t>7592007050</t>
  </si>
  <si>
    <t>Demontáž počítacího bodu (senzoru) RSR 180</t>
  </si>
  <si>
    <t>905623512</t>
  </si>
  <si>
    <t>7594207050</t>
  </si>
  <si>
    <t>Demontáž stojánku kabelového KSL, KSLP</t>
  </si>
  <si>
    <t>168203671</t>
  </si>
  <si>
    <t>7590527042</t>
  </si>
  <si>
    <t>Demontáž kabelu volně uloženého</t>
  </si>
  <si>
    <t>-1932827685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</si>
  <si>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</si>
  <si>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</si>
  <si>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456104850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</si>
  <si>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</si>
  <si>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</si>
  <si>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1124738319</t>
  </si>
  <si>
    <t>7592005050</t>
  </si>
  <si>
    <t>Montáž počítacího bodu (senzoru) RSR 180 - uložení a připevnění na určené místo, seřízení polohy, přezkoušení</t>
  </si>
  <si>
    <t>-53230734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</si>
  <si>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</si>
  <si>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</si>
  <si>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187158299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</si>
  <si>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</si>
  <si>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</si>
  <si>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-1786634173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</si>
  <si>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</si>
  <si>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</si>
  <si>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1783978873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</si>
  <si>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</si>
  <si>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</si>
  <si>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-337101403</t>
  </si>
  <si>
    <t>7590525541</t>
  </si>
  <si>
    <t>Montáž smršťovací spojky Raychem bez pancíře na jednoplášťovém celoplastovém kabelu do 20 žil - nasazení manžety, spojení žil, převlečení manžety, nahřátí pro její tepelné smrštění, uložení spojky v jámě</t>
  </si>
  <si>
    <t>1556895788</t>
  </si>
  <si>
    <t>7590525542</t>
  </si>
  <si>
    <t>Montáž smršťovací spojky Raychem bez pancíře na jednoplášťovém celoplastovém kabelu do 32 žil - nasazení manžety, spojení žil, převlečení manžety, nahřátí pro její tepelné smrštění, uložení spojky v jámě</t>
  </si>
  <si>
    <t>232779636</t>
  </si>
  <si>
    <t>7590525544</t>
  </si>
  <si>
    <t>Montáž smršťovací spojky Raychem bez pancíře na jednoplášťovém celoplastovém kabelu do 60 žil - nasazení manžety, spojení žil, převlečení manžety, nahřátí pro její tepelné smrštění, uložení spojky v jámě</t>
  </si>
  <si>
    <t>-979003176</t>
  </si>
  <si>
    <t>7598015085</t>
  </si>
  <si>
    <t>Přeměření izolačního stavu kabelu úložného 10 žil</t>
  </si>
  <si>
    <t>184673446</t>
  </si>
  <si>
    <t>7598015090</t>
  </si>
  <si>
    <t>Přeměření izolačního stavu kabelu úložného 20 žil</t>
  </si>
  <si>
    <t>-1931514999</t>
  </si>
  <si>
    <t>7598015100</t>
  </si>
  <si>
    <t>Přeměření izolačního stavu kabelu úložného 40 žil</t>
  </si>
  <si>
    <t>1115838550</t>
  </si>
  <si>
    <t>7598015105</t>
  </si>
  <si>
    <t>Přeměření izolačního stavu kabelu úložného 60 žil</t>
  </si>
  <si>
    <t>-2071186090</t>
  </si>
  <si>
    <t>7590521469</t>
  </si>
  <si>
    <t>Venkovní vedení kabelová - metalické sítě Plněné, párované s ochr. vodičem TCEKPFLE 7 P 1,0 D</t>
  </si>
  <si>
    <t>128</t>
  </si>
  <si>
    <t>1263013451</t>
  </si>
  <si>
    <t>7590521609</t>
  </si>
  <si>
    <t>Venkovní vedení kabelová - metalické sítě Plněné, párované s ochr. vodičem, armované Al dráty TCEKPFLEZE 12 P 1,0 D</t>
  </si>
  <si>
    <t>1375564987</t>
  </si>
  <si>
    <t>7590521614</t>
  </si>
  <si>
    <t>Venkovní vedení kabelová - metalické sítě Plněné, párované s ochr. vodičem, armované Al dráty TCEKPFLEZE 16 P 1,0 D</t>
  </si>
  <si>
    <t>-1744847853</t>
  </si>
  <si>
    <t>7590521624</t>
  </si>
  <si>
    <t>Venkovní vedení kabelová - metalické sítě Plněné, párované s ochr. vodičem, armované Al dráty TCEKPFLEZE 30 P 1,0 D</t>
  </si>
  <si>
    <t>341892070</t>
  </si>
  <si>
    <t>7492600190</t>
  </si>
  <si>
    <t>Kabely, vodiče, šňůry Al - nn Kabel silový 4 a 5-žílový, plastová izolace 1-AYKY 4x16</t>
  </si>
  <si>
    <t>-15423702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</si>
  <si>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</si>
  <si>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</si>
  <si>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-1889524901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</si>
  <si>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</si>
  <si>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</si>
  <si>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-1640021007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</si>
  <si>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</si>
  <si>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</si>
  <si>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-1706591672</t>
  </si>
  <si>
    <t>7593500600</t>
  </si>
  <si>
    <t>Trasy kabelového vedení Kabelové krycí desky a pásy Fólie výstražná modrá š. 34 cm</t>
  </si>
  <si>
    <t>-1341448869</t>
  </si>
  <si>
    <t>Č22 - Silnoproud</t>
  </si>
  <si>
    <t>PSV - Práce a dodávky PSV</t>
  </si>
  <si>
    <t xml:space="preserve">    741 - Elektroinstalace - silnoproud</t>
  </si>
  <si>
    <t>34112312</t>
  </si>
  <si>
    <t>kabel silový s Al jádrem 1 kV 4x10mm2</t>
  </si>
  <si>
    <t>CS ÚRS 2019 01</t>
  </si>
  <si>
    <t>-1588007008</t>
  </si>
  <si>
    <t>35436029</t>
  </si>
  <si>
    <t>spojka kabelová smršťovaná přímá do 1kV 91ahsc-35 3-4ž.x6-35mm</t>
  </si>
  <si>
    <t>-848499888</t>
  </si>
  <si>
    <t>34575138</t>
  </si>
  <si>
    <t>žlab kabelový s víkem PVC (120x100)</t>
  </si>
  <si>
    <t>-1143292009</t>
  </si>
  <si>
    <t>34575139</t>
  </si>
  <si>
    <t>spojka kabelového žlabu PVC (120x100)</t>
  </si>
  <si>
    <t>-668902032</t>
  </si>
  <si>
    <t>PSV</t>
  </si>
  <si>
    <t>Práce a dodávky PSV</t>
  </si>
  <si>
    <t>741</t>
  </si>
  <si>
    <t>Elektroinstalace - silnoproud</t>
  </si>
  <si>
    <t>741123201</t>
  </si>
  <si>
    <t>Montáž kabelů hliníkových bez ukončení uložených volně plných nebo laněných kulatých (AYKY) počtu a průřezu žil 2x16 mm2</t>
  </si>
  <si>
    <t>1759430163</t>
  </si>
  <si>
    <t>741136001</t>
  </si>
  <si>
    <t>Propojení kabelů nebo vodičů spojkou venkovní teplem smršťovací kabelů celoplastových, počtu a průřezu žil 4x10 až 16 mm2</t>
  </si>
  <si>
    <t>-1870637313</t>
  </si>
  <si>
    <t>O3 - Vedlejší rozpočtové náklady</t>
  </si>
  <si>
    <t>Č31 - VRN</t>
  </si>
  <si>
    <t>VRN - Vedlejší rozpočtové náklady</t>
  </si>
  <si>
    <t>011101001</t>
  </si>
  <si>
    <t>Finanční náklady pojistné</t>
  </si>
  <si>
    <t>%</t>
  </si>
  <si>
    <t>1343896557</t>
  </si>
  <si>
    <t>021102001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</si>
  <si>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</si>
  <si>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-1903306173</t>
  </si>
  <si>
    <t>Poznámka k souboru cen:_x000d_
V ceně jsou započteny náklady na posouzení stavu a zjištění složení, stavu a únosnosti konstrukčních vrstev tělesa železničního spodku a pro objasnění příčin jejich poruch a deformací.</t>
  </si>
  <si>
    <t>"km "(0,691-1,091)*-1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</si>
  <si>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</si>
  <si>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</si>
  <si>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1024</t>
  </si>
  <si>
    <t>1279788805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</si>
  <si>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</si>
  <si>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</si>
  <si>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</si>
  <si>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942932576</t>
  </si>
  <si>
    <t>022101011</t>
  </si>
  <si>
    <t>Geodetické práce Geodetické práce v průběhu opravy</t>
  </si>
  <si>
    <t>553016986</t>
  </si>
  <si>
    <t>022101021</t>
  </si>
  <si>
    <t>Geodetické práce Geodetické práce po ukončení opravy</t>
  </si>
  <si>
    <t>1272097632</t>
  </si>
  <si>
    <t>Poznámka k položce:_x000d_
VRN pro objekt SO 01-55-01 Ochrana a přeložka kabelů inženýrských sítí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</si>
  <si>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</si>
  <si>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</si>
  <si>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1354154015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</si>
  <si>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</si>
  <si>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</si>
  <si>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</si>
  <si>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-227783478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</si>
  <si>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</si>
  <si>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023113001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</si>
  <si>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</si>
  <si>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158756609</t>
  </si>
  <si>
    <t>Poznámka k souboru cen:_x000d_
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</si>
  <si>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</si>
  <si>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</si>
  <si>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-703146577</t>
  </si>
  <si>
    <t>Poznámka k souboru cen:_x000d_
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</si>
  <si>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</si>
  <si>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</si>
  <si>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-472592208</t>
  </si>
  <si>
    <t>Poznámka k souboru cen:_x000d_
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</si>
  <si>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024101301</t>
  </si>
  <si>
    <t>Inženýrská činnost posudky (např. statické aj.) a dozory</t>
  </si>
  <si>
    <t>-1680957036</t>
  </si>
  <si>
    <t>024101401</t>
  </si>
  <si>
    <t>Inženýrská činnost koordinační a kompletační činnost</t>
  </si>
  <si>
    <t>-408587973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</si>
  <si>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</si>
  <si>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</si>
  <si>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1297386505</t>
  </si>
  <si>
    <t>033111001</t>
  </si>
  <si>
    <t>Provozní vlivy Výluka silničního provozu se zajištěním objížďky</t>
  </si>
  <si>
    <t>1293758373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</si>
  <si>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</si>
  <si>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</si>
  <si>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-1984340895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</si>
  <si>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</si>
  <si>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"km "((0,691-1,091)*-2+2*0,05)*1000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</si>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</sst>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9" fillId="2" borderId="20" xfId="0" applyFont="1" applyFill="1" applyBorder="1" applyAlignment="1" applyProtection="1">
      <alignment horizontal="left" vertical="center"/>
      <protection locked="0"/>
    </xf>
    <xf numFmtId="0" fontId="3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6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40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35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1" customHeight="1">
      <c r="B23" s="23"/>
      <c r="C23" s="24"/>
      <c r="D23" s="24"/>
      <c r="E23" s="39" t="s">
        <v>44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45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46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47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48</v>
      </c>
      <c r="AL28" s="48"/>
      <c r="AM28" s="48"/>
      <c r="AN28" s="48"/>
      <c r="AO28" s="48"/>
      <c r="AP28" s="43"/>
      <c r="AQ28" s="43"/>
      <c r="AR28" s="47"/>
      <c r="BE28" s="33"/>
    </row>
    <row r="29" hidden="1" s="3" customFormat="1" ht="14.4" customHeight="1">
      <c r="A29" s="3"/>
      <c r="B29" s="49"/>
      <c r="C29" s="50"/>
      <c r="D29" s="34" t="s">
        <v>49</v>
      </c>
      <c r="E29" s="50"/>
      <c r="F29" s="34" t="s">
        <v>50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hidden="1" s="3" customFormat="1" ht="14.4" customHeight="1">
      <c r="A30" s="3"/>
      <c r="B30" s="49"/>
      <c r="C30" s="50"/>
      <c r="D30" s="50"/>
      <c r="E30" s="50"/>
      <c r="F30" s="34" t="s">
        <v>51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s="3" customFormat="1" ht="14.4" customHeight="1">
      <c r="A31" s="3"/>
      <c r="B31" s="49"/>
      <c r="C31" s="50"/>
      <c r="D31" s="55" t="s">
        <v>49</v>
      </c>
      <c r="E31" s="50"/>
      <c r="F31" s="34" t="s">
        <v>52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s="3" customFormat="1" ht="14.4" customHeight="1">
      <c r="A32" s="3"/>
      <c r="B32" s="49"/>
      <c r="C32" s="50"/>
      <c r="D32" s="50"/>
      <c r="E32" s="50"/>
      <c r="F32" s="34" t="s">
        <v>53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54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6"/>
      <c r="D35" s="57" t="s">
        <v>55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56</v>
      </c>
      <c r="U35" s="58"/>
      <c r="V35" s="58"/>
      <c r="W35" s="58"/>
      <c r="X35" s="60" t="s">
        <v>57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7"/>
      <c r="BE37" s="41"/>
    </row>
    <row r="41" s="2" customFormat="1" ht="6.96" customHeight="1">
      <c r="A41" s="41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7"/>
      <c r="BE41" s="41"/>
    </row>
    <row r="42" s="2" customFormat="1" ht="24.96" customHeight="1">
      <c r="A42" s="41"/>
      <c r="B42" s="42"/>
      <c r="C42" s="25" t="s">
        <v>58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7"/>
      <c r="C44" s="34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65019141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Oprava přejezdů P1963 v km 0,788 a P1964 v km 0,941 v ŽST Chomutov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5" t="str">
        <f>IF(K8="","",K8)</f>
        <v>TK Chomutov - Černovice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6" t="str">
        <f>IF(AN8= "","",AN8)</f>
        <v>15. 7. 2019</v>
      </c>
      <c r="AN47" s="76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8" t="str">
        <f>IF(E11= "","",E11)</f>
        <v>SŽDC s.o. OŘ UNL, ST Most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7" t="str">
        <f>IF(E17="","",E17)</f>
        <v xml:space="preserve"> </v>
      </c>
      <c r="AN49" s="68"/>
      <c r="AO49" s="68"/>
      <c r="AP49" s="68"/>
      <c r="AQ49" s="43"/>
      <c r="AR49" s="47"/>
      <c r="AS49" s="78" t="s">
        <v>59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1"/>
    </row>
    <row r="50" s="2" customFormat="1" ht="43.0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8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41</v>
      </c>
      <c r="AJ50" s="43"/>
      <c r="AK50" s="43"/>
      <c r="AL50" s="43"/>
      <c r="AM50" s="77" t="str">
        <f>IF(E20="","",E20)</f>
        <v>Ing. Horák Jiří, horak@szdc.cz, +420 602155923</v>
      </c>
      <c r="AN50" s="68"/>
      <c r="AO50" s="68"/>
      <c r="AP50" s="68"/>
      <c r="AQ50" s="43"/>
      <c r="AR50" s="47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1"/>
    </row>
    <row r="52" s="2" customFormat="1" ht="29.28" customHeight="1">
      <c r="A52" s="41"/>
      <c r="B52" s="42"/>
      <c r="C52" s="90" t="s">
        <v>60</v>
      </c>
      <c r="D52" s="91"/>
      <c r="E52" s="91"/>
      <c r="F52" s="91"/>
      <c r="G52" s="91"/>
      <c r="H52" s="92"/>
      <c r="I52" s="93" t="s">
        <v>61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62</v>
      </c>
      <c r="AH52" s="91"/>
      <c r="AI52" s="91"/>
      <c r="AJ52" s="91"/>
      <c r="AK52" s="91"/>
      <c r="AL52" s="91"/>
      <c r="AM52" s="91"/>
      <c r="AN52" s="93" t="s">
        <v>63</v>
      </c>
      <c r="AO52" s="91"/>
      <c r="AP52" s="91"/>
      <c r="AQ52" s="95" t="s">
        <v>64</v>
      </c>
      <c r="AR52" s="47"/>
      <c r="AS52" s="96" t="s">
        <v>65</v>
      </c>
      <c r="AT52" s="97" t="s">
        <v>66</v>
      </c>
      <c r="AU52" s="97" t="s">
        <v>67</v>
      </c>
      <c r="AV52" s="97" t="s">
        <v>68</v>
      </c>
      <c r="AW52" s="97" t="s">
        <v>69</v>
      </c>
      <c r="AX52" s="97" t="s">
        <v>70</v>
      </c>
      <c r="AY52" s="97" t="s">
        <v>71</v>
      </c>
      <c r="AZ52" s="97" t="s">
        <v>72</v>
      </c>
      <c r="BA52" s="97" t="s">
        <v>73</v>
      </c>
      <c r="BB52" s="97" t="s">
        <v>74</v>
      </c>
      <c r="BC52" s="97" t="s">
        <v>75</v>
      </c>
      <c r="BD52" s="98" t="s">
        <v>76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1"/>
    </row>
    <row r="54" s="6" customFormat="1" ht="32.4" customHeight="1">
      <c r="A54" s="6"/>
      <c r="B54" s="102"/>
      <c r="C54" s="103" t="s">
        <v>77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ROUND(AG55+AG58+AG61,2)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35</v>
      </c>
      <c r="AR54" s="108"/>
      <c r="AS54" s="109">
        <f>ROUND(AS55+AS58+AS61,2)</f>
        <v>0</v>
      </c>
      <c r="AT54" s="110">
        <f>ROUND(SUM(AV54:AW54),2)</f>
        <v>0</v>
      </c>
      <c r="AU54" s="111">
        <f>ROUND(AU55+AU58+AU61,5)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ROUND(AZ55+AZ58+AZ61,2)</f>
        <v>0</v>
      </c>
      <c r="BA54" s="110">
        <f>ROUND(BA55+BA58+BA61,2)</f>
        <v>0</v>
      </c>
      <c r="BB54" s="110">
        <f>ROUND(BB55+BB58+BB61,2)</f>
        <v>0</v>
      </c>
      <c r="BC54" s="110">
        <f>ROUND(BC55+BC58+BC61,2)</f>
        <v>0</v>
      </c>
      <c r="BD54" s="112">
        <f>ROUND(BD55+BD58+BD61,2)</f>
        <v>0</v>
      </c>
      <c r="BE54" s="6"/>
      <c r="BS54" s="113" t="s">
        <v>78</v>
      </c>
      <c r="BT54" s="113" t="s">
        <v>79</v>
      </c>
      <c r="BU54" s="114" t="s">
        <v>80</v>
      </c>
      <c r="BV54" s="113" t="s">
        <v>81</v>
      </c>
      <c r="BW54" s="113" t="s">
        <v>5</v>
      </c>
      <c r="BX54" s="113" t="s">
        <v>82</v>
      </c>
      <c r="CL54" s="113" t="s">
        <v>19</v>
      </c>
    </row>
    <row r="55" s="7" customFormat="1" ht="16.5" customHeight="1">
      <c r="A55" s="7"/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ROUND(SUM(AG56:AG57),2)</f>
        <v>0</v>
      </c>
      <c r="AH55" s="118"/>
      <c r="AI55" s="118"/>
      <c r="AJ55" s="118"/>
      <c r="AK55" s="118"/>
      <c r="AL55" s="118"/>
      <c r="AM55" s="118"/>
      <c r="AN55" s="120">
        <f>SUM(AG55,AT55)</f>
        <v>0</v>
      </c>
      <c r="AO55" s="118"/>
      <c r="AP55" s="118"/>
      <c r="AQ55" s="121" t="s">
        <v>85</v>
      </c>
      <c r="AR55" s="122"/>
      <c r="AS55" s="123">
        <f>ROUND(SUM(AS56:AS57),2)</f>
        <v>0</v>
      </c>
      <c r="AT55" s="124">
        <f>ROUND(SUM(AV55:AW55),2)</f>
        <v>0</v>
      </c>
      <c r="AU55" s="125">
        <f>ROUND(SUM(AU56:AU57),5)</f>
        <v>0</v>
      </c>
      <c r="AV55" s="124">
        <f>ROUND(AZ55*L29,2)</f>
        <v>0</v>
      </c>
      <c r="AW55" s="124">
        <f>ROUND(BA55*L30,2)</f>
        <v>0</v>
      </c>
      <c r="AX55" s="124">
        <f>ROUND(BB55*L29,2)</f>
        <v>0</v>
      </c>
      <c r="AY55" s="124">
        <f>ROUND(BC55*L30,2)</f>
        <v>0</v>
      </c>
      <c r="AZ55" s="124">
        <f>ROUND(SUM(AZ56:AZ57),2)</f>
        <v>0</v>
      </c>
      <c r="BA55" s="124">
        <f>ROUND(SUM(BA56:BA57),2)</f>
        <v>0</v>
      </c>
      <c r="BB55" s="124">
        <f>ROUND(SUM(BB56:BB57),2)</f>
        <v>0</v>
      </c>
      <c r="BC55" s="124">
        <f>ROUND(SUM(BC56:BC57),2)</f>
        <v>0</v>
      </c>
      <c r="BD55" s="126">
        <f>ROUND(SUM(BD56:BD57),2)</f>
        <v>0</v>
      </c>
      <c r="BE55" s="7"/>
      <c r="BS55" s="127" t="s">
        <v>78</v>
      </c>
      <c r="BT55" s="127" t="s">
        <v>86</v>
      </c>
      <c r="BU55" s="127" t="s">
        <v>80</v>
      </c>
      <c r="BV55" s="127" t="s">
        <v>81</v>
      </c>
      <c r="BW55" s="127" t="s">
        <v>87</v>
      </c>
      <c r="BX55" s="127" t="s">
        <v>5</v>
      </c>
      <c r="CL55" s="127" t="s">
        <v>35</v>
      </c>
      <c r="CM55" s="127" t="s">
        <v>88</v>
      </c>
    </row>
    <row r="56" s="4" customFormat="1" ht="16.5" customHeight="1">
      <c r="A56" s="128" t="s">
        <v>89</v>
      </c>
      <c r="B56" s="67"/>
      <c r="C56" s="129"/>
      <c r="D56" s="129"/>
      <c r="E56" s="130" t="s">
        <v>90</v>
      </c>
      <c r="F56" s="130"/>
      <c r="G56" s="130"/>
      <c r="H56" s="130"/>
      <c r="I56" s="130"/>
      <c r="J56" s="129"/>
      <c r="K56" s="130" t="s">
        <v>91</v>
      </c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1">
        <f>'Č11 - Přejezd P1963  km 0...'!J32</f>
        <v>0</v>
      </c>
      <c r="AH56" s="129"/>
      <c r="AI56" s="129"/>
      <c r="AJ56" s="129"/>
      <c r="AK56" s="129"/>
      <c r="AL56" s="129"/>
      <c r="AM56" s="129"/>
      <c r="AN56" s="131">
        <f>SUM(AG56,AT56)</f>
        <v>0</v>
      </c>
      <c r="AO56" s="129"/>
      <c r="AP56" s="129"/>
      <c r="AQ56" s="132" t="s">
        <v>92</v>
      </c>
      <c r="AR56" s="69"/>
      <c r="AS56" s="133">
        <v>0</v>
      </c>
      <c r="AT56" s="134">
        <f>ROUND(SUM(AV56:AW56),2)</f>
        <v>0</v>
      </c>
      <c r="AU56" s="135">
        <f>'Č11 - Přejezd P1963  km 0...'!P88</f>
        <v>0</v>
      </c>
      <c r="AV56" s="134">
        <f>'Č11 - Přejezd P1963  km 0...'!J35</f>
        <v>0</v>
      </c>
      <c r="AW56" s="134">
        <f>'Č11 - Přejezd P1963  km 0...'!J36</f>
        <v>0</v>
      </c>
      <c r="AX56" s="134">
        <f>'Č11 - Přejezd P1963  km 0...'!J37</f>
        <v>0</v>
      </c>
      <c r="AY56" s="134">
        <f>'Č11 - Přejezd P1963  km 0...'!J38</f>
        <v>0</v>
      </c>
      <c r="AZ56" s="134">
        <f>'Č11 - Přejezd P1963  km 0...'!F35</f>
        <v>0</v>
      </c>
      <c r="BA56" s="134">
        <f>'Č11 - Přejezd P1963  km 0...'!F36</f>
        <v>0</v>
      </c>
      <c r="BB56" s="134">
        <f>'Č11 - Přejezd P1963  km 0...'!F37</f>
        <v>0</v>
      </c>
      <c r="BC56" s="134">
        <f>'Č11 - Přejezd P1963  km 0...'!F38</f>
        <v>0</v>
      </c>
      <c r="BD56" s="136">
        <f>'Č11 - Přejezd P1963  km 0...'!F39</f>
        <v>0</v>
      </c>
      <c r="BE56" s="4"/>
      <c r="BT56" s="137" t="s">
        <v>88</v>
      </c>
      <c r="BV56" s="137" t="s">
        <v>81</v>
      </c>
      <c r="BW56" s="137" t="s">
        <v>93</v>
      </c>
      <c r="BX56" s="137" t="s">
        <v>87</v>
      </c>
      <c r="CL56" s="137" t="s">
        <v>35</v>
      </c>
    </row>
    <row r="57" s="4" customFormat="1" ht="16.5" customHeight="1">
      <c r="A57" s="128" t="s">
        <v>89</v>
      </c>
      <c r="B57" s="67"/>
      <c r="C57" s="129"/>
      <c r="D57" s="129"/>
      <c r="E57" s="130" t="s">
        <v>94</v>
      </c>
      <c r="F57" s="130"/>
      <c r="G57" s="130"/>
      <c r="H57" s="130"/>
      <c r="I57" s="130"/>
      <c r="J57" s="129"/>
      <c r="K57" s="130" t="s">
        <v>95</v>
      </c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1">
        <f>'Č12 - Přejezd P1964  km 0...'!J32</f>
        <v>0</v>
      </c>
      <c r="AH57" s="129"/>
      <c r="AI57" s="129"/>
      <c r="AJ57" s="129"/>
      <c r="AK57" s="129"/>
      <c r="AL57" s="129"/>
      <c r="AM57" s="129"/>
      <c r="AN57" s="131">
        <f>SUM(AG57,AT57)</f>
        <v>0</v>
      </c>
      <c r="AO57" s="129"/>
      <c r="AP57" s="129"/>
      <c r="AQ57" s="132" t="s">
        <v>92</v>
      </c>
      <c r="AR57" s="69"/>
      <c r="AS57" s="133">
        <v>0</v>
      </c>
      <c r="AT57" s="134">
        <f>ROUND(SUM(AV57:AW57),2)</f>
        <v>0</v>
      </c>
      <c r="AU57" s="135">
        <f>'Č12 - Přejezd P1964  km 0...'!P88</f>
        <v>0</v>
      </c>
      <c r="AV57" s="134">
        <f>'Č12 - Přejezd P1964  km 0...'!J35</f>
        <v>0</v>
      </c>
      <c r="AW57" s="134">
        <f>'Č12 - Přejezd P1964  km 0...'!J36</f>
        <v>0</v>
      </c>
      <c r="AX57" s="134">
        <f>'Č12 - Přejezd P1964  km 0...'!J37</f>
        <v>0</v>
      </c>
      <c r="AY57" s="134">
        <f>'Č12 - Přejezd P1964  km 0...'!J38</f>
        <v>0</v>
      </c>
      <c r="AZ57" s="134">
        <f>'Č12 - Přejezd P1964  km 0...'!F35</f>
        <v>0</v>
      </c>
      <c r="BA57" s="134">
        <f>'Č12 - Přejezd P1964  km 0...'!F36</f>
        <v>0</v>
      </c>
      <c r="BB57" s="134">
        <f>'Č12 - Přejezd P1964  km 0...'!F37</f>
        <v>0</v>
      </c>
      <c r="BC57" s="134">
        <f>'Č12 - Přejezd P1964  km 0...'!F38</f>
        <v>0</v>
      </c>
      <c r="BD57" s="136">
        <f>'Č12 - Přejezd P1964  km 0...'!F39</f>
        <v>0</v>
      </c>
      <c r="BE57" s="4"/>
      <c r="BT57" s="137" t="s">
        <v>88</v>
      </c>
      <c r="BV57" s="137" t="s">
        <v>81</v>
      </c>
      <c r="BW57" s="137" t="s">
        <v>96</v>
      </c>
      <c r="BX57" s="137" t="s">
        <v>87</v>
      </c>
      <c r="CL57" s="137" t="s">
        <v>35</v>
      </c>
    </row>
    <row r="58" s="7" customFormat="1" ht="16.5" customHeight="1">
      <c r="A58" s="7"/>
      <c r="B58" s="115"/>
      <c r="C58" s="116"/>
      <c r="D58" s="117" t="s">
        <v>97</v>
      </c>
      <c r="E58" s="117"/>
      <c r="F58" s="117"/>
      <c r="G58" s="117"/>
      <c r="H58" s="117"/>
      <c r="I58" s="118"/>
      <c r="J58" s="117" t="s">
        <v>98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ROUND(SUM(AG59:AG60),2)</f>
        <v>0</v>
      </c>
      <c r="AH58" s="118"/>
      <c r="AI58" s="118"/>
      <c r="AJ58" s="118"/>
      <c r="AK58" s="118"/>
      <c r="AL58" s="118"/>
      <c r="AM58" s="118"/>
      <c r="AN58" s="120">
        <f>SUM(AG58,AT58)</f>
        <v>0</v>
      </c>
      <c r="AO58" s="118"/>
      <c r="AP58" s="118"/>
      <c r="AQ58" s="121" t="s">
        <v>85</v>
      </c>
      <c r="AR58" s="122"/>
      <c r="AS58" s="123">
        <f>ROUND(SUM(AS59:AS60),2)</f>
        <v>0</v>
      </c>
      <c r="AT58" s="124">
        <f>ROUND(SUM(AV58:AW58),2)</f>
        <v>0</v>
      </c>
      <c r="AU58" s="125">
        <f>ROUND(SUM(AU59:AU60),5)</f>
        <v>0</v>
      </c>
      <c r="AV58" s="124">
        <f>ROUND(AZ58*L29,2)</f>
        <v>0</v>
      </c>
      <c r="AW58" s="124">
        <f>ROUND(BA58*L30,2)</f>
        <v>0</v>
      </c>
      <c r="AX58" s="124">
        <f>ROUND(BB58*L29,2)</f>
        <v>0</v>
      </c>
      <c r="AY58" s="124">
        <f>ROUND(BC58*L30,2)</f>
        <v>0</v>
      </c>
      <c r="AZ58" s="124">
        <f>ROUND(SUM(AZ59:AZ60),2)</f>
        <v>0</v>
      </c>
      <c r="BA58" s="124">
        <f>ROUND(SUM(BA59:BA60),2)</f>
        <v>0</v>
      </c>
      <c r="BB58" s="124">
        <f>ROUND(SUM(BB59:BB60),2)</f>
        <v>0</v>
      </c>
      <c r="BC58" s="124">
        <f>ROUND(SUM(BC59:BC60),2)</f>
        <v>0</v>
      </c>
      <c r="BD58" s="126">
        <f>ROUND(SUM(BD59:BD60),2)</f>
        <v>0</v>
      </c>
      <c r="BE58" s="7"/>
      <c r="BS58" s="127" t="s">
        <v>78</v>
      </c>
      <c r="BT58" s="127" t="s">
        <v>86</v>
      </c>
      <c r="BU58" s="127" t="s">
        <v>80</v>
      </c>
      <c r="BV58" s="127" t="s">
        <v>81</v>
      </c>
      <c r="BW58" s="127" t="s">
        <v>99</v>
      </c>
      <c r="BX58" s="127" t="s">
        <v>5</v>
      </c>
      <c r="CL58" s="127" t="s">
        <v>35</v>
      </c>
      <c r="CM58" s="127" t="s">
        <v>88</v>
      </c>
    </row>
    <row r="59" s="4" customFormat="1" ht="16.5" customHeight="1">
      <c r="A59" s="128" t="s">
        <v>89</v>
      </c>
      <c r="B59" s="67"/>
      <c r="C59" s="129"/>
      <c r="D59" s="129"/>
      <c r="E59" s="130" t="s">
        <v>100</v>
      </c>
      <c r="F59" s="130"/>
      <c r="G59" s="130"/>
      <c r="H59" s="130"/>
      <c r="I59" s="130"/>
      <c r="J59" s="129"/>
      <c r="K59" s="130" t="s">
        <v>98</v>
      </c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1">
        <f>'Č21 - Zabezpečovací zařízení'!J32</f>
        <v>0</v>
      </c>
      <c r="AH59" s="129"/>
      <c r="AI59" s="129"/>
      <c r="AJ59" s="129"/>
      <c r="AK59" s="129"/>
      <c r="AL59" s="129"/>
      <c r="AM59" s="129"/>
      <c r="AN59" s="131">
        <f>SUM(AG59,AT59)</f>
        <v>0</v>
      </c>
      <c r="AO59" s="129"/>
      <c r="AP59" s="129"/>
      <c r="AQ59" s="132" t="s">
        <v>92</v>
      </c>
      <c r="AR59" s="69"/>
      <c r="AS59" s="133">
        <v>0</v>
      </c>
      <c r="AT59" s="134">
        <f>ROUND(SUM(AV59:AW59),2)</f>
        <v>0</v>
      </c>
      <c r="AU59" s="135">
        <f>'Č21 - Zabezpečovací zařízení'!P88</f>
        <v>0</v>
      </c>
      <c r="AV59" s="134">
        <f>'Č21 - Zabezpečovací zařízení'!J35</f>
        <v>0</v>
      </c>
      <c r="AW59" s="134">
        <f>'Č21 - Zabezpečovací zařízení'!J36</f>
        <v>0</v>
      </c>
      <c r="AX59" s="134">
        <f>'Č21 - Zabezpečovací zařízení'!J37</f>
        <v>0</v>
      </c>
      <c r="AY59" s="134">
        <f>'Č21 - Zabezpečovací zařízení'!J38</f>
        <v>0</v>
      </c>
      <c r="AZ59" s="134">
        <f>'Č21 - Zabezpečovací zařízení'!F35</f>
        <v>0</v>
      </c>
      <c r="BA59" s="134">
        <f>'Č21 - Zabezpečovací zařízení'!F36</f>
        <v>0</v>
      </c>
      <c r="BB59" s="134">
        <f>'Č21 - Zabezpečovací zařízení'!F37</f>
        <v>0</v>
      </c>
      <c r="BC59" s="134">
        <f>'Č21 - Zabezpečovací zařízení'!F38</f>
        <v>0</v>
      </c>
      <c r="BD59" s="136">
        <f>'Č21 - Zabezpečovací zařízení'!F39</f>
        <v>0</v>
      </c>
      <c r="BE59" s="4"/>
      <c r="BT59" s="137" t="s">
        <v>88</v>
      </c>
      <c r="BV59" s="137" t="s">
        <v>81</v>
      </c>
      <c r="BW59" s="137" t="s">
        <v>101</v>
      </c>
      <c r="BX59" s="137" t="s">
        <v>99</v>
      </c>
      <c r="CL59" s="137" t="s">
        <v>35</v>
      </c>
    </row>
    <row r="60" s="4" customFormat="1" ht="16.5" customHeight="1">
      <c r="A60" s="128" t="s">
        <v>89</v>
      </c>
      <c r="B60" s="67"/>
      <c r="C60" s="129"/>
      <c r="D60" s="129"/>
      <c r="E60" s="130" t="s">
        <v>102</v>
      </c>
      <c r="F60" s="130"/>
      <c r="G60" s="130"/>
      <c r="H60" s="130"/>
      <c r="I60" s="130"/>
      <c r="J60" s="129"/>
      <c r="K60" s="130" t="s">
        <v>103</v>
      </c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1">
        <f>'Č22 - Silnoproud'!J32</f>
        <v>0</v>
      </c>
      <c r="AH60" s="129"/>
      <c r="AI60" s="129"/>
      <c r="AJ60" s="129"/>
      <c r="AK60" s="129"/>
      <c r="AL60" s="129"/>
      <c r="AM60" s="129"/>
      <c r="AN60" s="131">
        <f>SUM(AG60,AT60)</f>
        <v>0</v>
      </c>
      <c r="AO60" s="129"/>
      <c r="AP60" s="129"/>
      <c r="AQ60" s="132" t="s">
        <v>92</v>
      </c>
      <c r="AR60" s="69"/>
      <c r="AS60" s="133">
        <v>0</v>
      </c>
      <c r="AT60" s="134">
        <f>ROUND(SUM(AV60:AW60),2)</f>
        <v>0</v>
      </c>
      <c r="AU60" s="135">
        <f>'Č22 - Silnoproud'!P87</f>
        <v>0</v>
      </c>
      <c r="AV60" s="134">
        <f>'Č22 - Silnoproud'!J35</f>
        <v>0</v>
      </c>
      <c r="AW60" s="134">
        <f>'Č22 - Silnoproud'!J36</f>
        <v>0</v>
      </c>
      <c r="AX60" s="134">
        <f>'Č22 - Silnoproud'!J37</f>
        <v>0</v>
      </c>
      <c r="AY60" s="134">
        <f>'Č22 - Silnoproud'!J38</f>
        <v>0</v>
      </c>
      <c r="AZ60" s="134">
        <f>'Č22 - Silnoproud'!F35</f>
        <v>0</v>
      </c>
      <c r="BA60" s="134">
        <f>'Č22 - Silnoproud'!F36</f>
        <v>0</v>
      </c>
      <c r="BB60" s="134">
        <f>'Č22 - Silnoproud'!F37</f>
        <v>0</v>
      </c>
      <c r="BC60" s="134">
        <f>'Č22 - Silnoproud'!F38</f>
        <v>0</v>
      </c>
      <c r="BD60" s="136">
        <f>'Č22 - Silnoproud'!F39</f>
        <v>0</v>
      </c>
      <c r="BE60" s="4"/>
      <c r="BT60" s="137" t="s">
        <v>88</v>
      </c>
      <c r="BV60" s="137" t="s">
        <v>81</v>
      </c>
      <c r="BW60" s="137" t="s">
        <v>104</v>
      </c>
      <c r="BX60" s="137" t="s">
        <v>99</v>
      </c>
      <c r="CL60" s="137" t="s">
        <v>35</v>
      </c>
    </row>
    <row r="61" s="7" customFormat="1" ht="16.5" customHeight="1">
      <c r="A61" s="7"/>
      <c r="B61" s="115"/>
      <c r="C61" s="116"/>
      <c r="D61" s="117" t="s">
        <v>105</v>
      </c>
      <c r="E61" s="117"/>
      <c r="F61" s="117"/>
      <c r="G61" s="117"/>
      <c r="H61" s="117"/>
      <c r="I61" s="118"/>
      <c r="J61" s="117" t="s">
        <v>106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9">
        <f>ROUND(AG62,2)</f>
        <v>0</v>
      </c>
      <c r="AH61" s="118"/>
      <c r="AI61" s="118"/>
      <c r="AJ61" s="118"/>
      <c r="AK61" s="118"/>
      <c r="AL61" s="118"/>
      <c r="AM61" s="118"/>
      <c r="AN61" s="120">
        <f>SUM(AG61,AT61)</f>
        <v>0</v>
      </c>
      <c r="AO61" s="118"/>
      <c r="AP61" s="118"/>
      <c r="AQ61" s="121" t="s">
        <v>85</v>
      </c>
      <c r="AR61" s="122"/>
      <c r="AS61" s="123">
        <f>ROUND(AS62,2)</f>
        <v>0</v>
      </c>
      <c r="AT61" s="124">
        <f>ROUND(SUM(AV61:AW61),2)</f>
        <v>0</v>
      </c>
      <c r="AU61" s="125">
        <f>ROUND(AU62,5)</f>
        <v>0</v>
      </c>
      <c r="AV61" s="124">
        <f>ROUND(AZ61*L29,2)</f>
        <v>0</v>
      </c>
      <c r="AW61" s="124">
        <f>ROUND(BA61*L30,2)</f>
        <v>0</v>
      </c>
      <c r="AX61" s="124">
        <f>ROUND(BB61*L29,2)</f>
        <v>0</v>
      </c>
      <c r="AY61" s="124">
        <f>ROUND(BC61*L30,2)</f>
        <v>0</v>
      </c>
      <c r="AZ61" s="124">
        <f>ROUND(AZ62,2)</f>
        <v>0</v>
      </c>
      <c r="BA61" s="124">
        <f>ROUND(BA62,2)</f>
        <v>0</v>
      </c>
      <c r="BB61" s="124">
        <f>ROUND(BB62,2)</f>
        <v>0</v>
      </c>
      <c r="BC61" s="124">
        <f>ROUND(BC62,2)</f>
        <v>0</v>
      </c>
      <c r="BD61" s="126">
        <f>ROUND(BD62,2)</f>
        <v>0</v>
      </c>
      <c r="BE61" s="7"/>
      <c r="BS61" s="127" t="s">
        <v>78</v>
      </c>
      <c r="BT61" s="127" t="s">
        <v>86</v>
      </c>
      <c r="BU61" s="127" t="s">
        <v>80</v>
      </c>
      <c r="BV61" s="127" t="s">
        <v>81</v>
      </c>
      <c r="BW61" s="127" t="s">
        <v>107</v>
      </c>
      <c r="BX61" s="127" t="s">
        <v>5</v>
      </c>
      <c r="CL61" s="127" t="s">
        <v>35</v>
      </c>
      <c r="CM61" s="127" t="s">
        <v>88</v>
      </c>
    </row>
    <row r="62" s="4" customFormat="1" ht="16.5" customHeight="1">
      <c r="A62" s="128" t="s">
        <v>89</v>
      </c>
      <c r="B62" s="67"/>
      <c r="C62" s="129"/>
      <c r="D62" s="129"/>
      <c r="E62" s="130" t="s">
        <v>108</v>
      </c>
      <c r="F62" s="130"/>
      <c r="G62" s="130"/>
      <c r="H62" s="130"/>
      <c r="I62" s="130"/>
      <c r="J62" s="129"/>
      <c r="K62" s="130" t="s">
        <v>109</v>
      </c>
      <c r="L62" s="130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1">
        <f>'Č31 - VRN'!J32</f>
        <v>0</v>
      </c>
      <c r="AH62" s="129"/>
      <c r="AI62" s="129"/>
      <c r="AJ62" s="129"/>
      <c r="AK62" s="129"/>
      <c r="AL62" s="129"/>
      <c r="AM62" s="129"/>
      <c r="AN62" s="131">
        <f>SUM(AG62,AT62)</f>
        <v>0</v>
      </c>
      <c r="AO62" s="129"/>
      <c r="AP62" s="129"/>
      <c r="AQ62" s="132" t="s">
        <v>92</v>
      </c>
      <c r="AR62" s="69"/>
      <c r="AS62" s="138">
        <v>0</v>
      </c>
      <c r="AT62" s="139">
        <f>ROUND(SUM(AV62:AW62),2)</f>
        <v>0</v>
      </c>
      <c r="AU62" s="140">
        <f>'Č31 - VRN'!P86</f>
        <v>0</v>
      </c>
      <c r="AV62" s="139">
        <f>'Č31 - VRN'!J35</f>
        <v>0</v>
      </c>
      <c r="AW62" s="139">
        <f>'Č31 - VRN'!J36</f>
        <v>0</v>
      </c>
      <c r="AX62" s="139">
        <f>'Č31 - VRN'!J37</f>
        <v>0</v>
      </c>
      <c r="AY62" s="139">
        <f>'Č31 - VRN'!J38</f>
        <v>0</v>
      </c>
      <c r="AZ62" s="139">
        <f>'Č31 - VRN'!F35</f>
        <v>0</v>
      </c>
      <c r="BA62" s="139">
        <f>'Č31 - VRN'!F36</f>
        <v>0</v>
      </c>
      <c r="BB62" s="139">
        <f>'Č31 - VRN'!F37</f>
        <v>0</v>
      </c>
      <c r="BC62" s="139">
        <f>'Č31 - VRN'!F38</f>
        <v>0</v>
      </c>
      <c r="BD62" s="141">
        <f>'Č31 - VRN'!F39</f>
        <v>0</v>
      </c>
      <c r="BE62" s="4"/>
      <c r="BT62" s="137" t="s">
        <v>88</v>
      </c>
      <c r="BV62" s="137" t="s">
        <v>81</v>
      </c>
      <c r="BW62" s="137" t="s">
        <v>110</v>
      </c>
      <c r="BX62" s="137" t="s">
        <v>107</v>
      </c>
      <c r="CL62" s="137" t="s">
        <v>35</v>
      </c>
    </row>
    <row r="63" s="2" customFormat="1" ht="30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  <row r="64" s="2" customFormat="1" ht="6.96" customHeight="1">
      <c r="A64" s="41"/>
      <c r="B64" s="63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47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</row>
  </sheetData>
  <sheetProtection sheet="1" formatColumns="0" formatRows="0" objects="1" scenarios="1" spinCount="100000" saltValue="7BU5f5jSoqIqFmSzpOxE4cVz8XwQxPVXG9+AJ5IKza2ypMr6NQ+dSEVeyCvNGLzja5jwJZg2jB8O5oaAXqumVw==" hashValue="//XHZ2d/wOZlLVNS6OgvFPHkIgiAClE/LiaT5ZHgMEHu7h5JP5rIohNcICyBklf7ECyiwo571LLP9xBDuVE81A==" algorithmName="SHA-512" password="CC35"/>
  <mergeCells count="7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E62:I62"/>
    <mergeCell ref="D55:H55"/>
    <mergeCell ref="E56:I56"/>
    <mergeCell ref="E57:I57"/>
    <mergeCell ref="D58:H58"/>
    <mergeCell ref="E59:I59"/>
    <mergeCell ref="E60:I60"/>
    <mergeCell ref="D61:H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J58:AF58"/>
    <mergeCell ref="K59:AF59"/>
    <mergeCell ref="K60:AF60"/>
    <mergeCell ref="J61:AF61"/>
    <mergeCell ref="K62:AF62"/>
  </mergeCells>
  <hyperlinks>
    <hyperlink ref="A56" location="'Č11 - Přejezd P1963  km 0...'!C2" display="/"/>
    <hyperlink ref="A57" location="'Č12 - Přejezd P1964  km 0...'!C2" display="/"/>
    <hyperlink ref="A59" location="'Č21 - Zabezpečovací zařízení'!C2" display="/"/>
    <hyperlink ref="A60" location="'Č22 - Silnoproud'!C2" display="/"/>
    <hyperlink ref="A62" location="'Č3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  <c r="AZ2" s="143" t="s">
        <v>111</v>
      </c>
      <c r="BA2" s="143" t="s">
        <v>112</v>
      </c>
      <c r="BB2" s="143" t="s">
        <v>113</v>
      </c>
      <c r="BC2" s="143" t="s">
        <v>114</v>
      </c>
      <c r="BD2" s="143" t="s">
        <v>88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22"/>
      <c r="AT3" s="19" t="s">
        <v>88</v>
      </c>
      <c r="AZ3" s="143" t="s">
        <v>115</v>
      </c>
      <c r="BA3" s="143" t="s">
        <v>116</v>
      </c>
      <c r="BB3" s="143" t="s">
        <v>117</v>
      </c>
      <c r="BC3" s="143" t="s">
        <v>118</v>
      </c>
      <c r="BD3" s="143" t="s">
        <v>88</v>
      </c>
    </row>
    <row r="4" s="1" customFormat="1" ht="24.96" customHeight="1">
      <c r="B4" s="22"/>
      <c r="D4" s="147" t="s">
        <v>119</v>
      </c>
      <c r="I4" s="142"/>
      <c r="L4" s="22"/>
      <c r="M4" s="148" t="s">
        <v>10</v>
      </c>
      <c r="AT4" s="19" t="s">
        <v>40</v>
      </c>
      <c r="AZ4" s="143" t="s">
        <v>120</v>
      </c>
      <c r="BA4" s="143" t="s">
        <v>121</v>
      </c>
      <c r="BB4" s="143" t="s">
        <v>122</v>
      </c>
      <c r="BC4" s="143" t="s">
        <v>123</v>
      </c>
      <c r="BD4" s="143" t="s">
        <v>88</v>
      </c>
    </row>
    <row r="5" s="1" customFormat="1" ht="6.96" customHeight="1">
      <c r="B5" s="22"/>
      <c r="I5" s="142"/>
      <c r="L5" s="22"/>
      <c r="AZ5" s="143" t="s">
        <v>124</v>
      </c>
      <c r="BA5" s="143" t="s">
        <v>125</v>
      </c>
      <c r="BB5" s="143" t="s">
        <v>113</v>
      </c>
      <c r="BC5" s="143" t="s">
        <v>126</v>
      </c>
      <c r="BD5" s="143" t="s">
        <v>88</v>
      </c>
    </row>
    <row r="6" s="1" customFormat="1" ht="12" customHeight="1">
      <c r="B6" s="22"/>
      <c r="D6" s="149" t="s">
        <v>16</v>
      </c>
      <c r="I6" s="142"/>
      <c r="L6" s="22"/>
      <c r="AZ6" s="143" t="s">
        <v>127</v>
      </c>
      <c r="BA6" s="143" t="s">
        <v>128</v>
      </c>
      <c r="BB6" s="143" t="s">
        <v>129</v>
      </c>
      <c r="BC6" s="143" t="s">
        <v>130</v>
      </c>
      <c r="BD6" s="143" t="s">
        <v>88</v>
      </c>
    </row>
    <row r="7" s="1" customFormat="1" ht="16.5" customHeight="1">
      <c r="B7" s="22"/>
      <c r="E7" s="150" t="str">
        <f>'Rekapitulace stavby'!K6</f>
        <v>Oprava přejezdů P1963 v km 0,788 a P1964 v km 0,941 v ŽST Chomutov</v>
      </c>
      <c r="F7" s="149"/>
      <c r="G7" s="149"/>
      <c r="H7" s="149"/>
      <c r="I7" s="142"/>
      <c r="L7" s="22"/>
      <c r="AZ7" s="143" t="s">
        <v>131</v>
      </c>
      <c r="BA7" s="143" t="s">
        <v>132</v>
      </c>
      <c r="BB7" s="143" t="s">
        <v>129</v>
      </c>
      <c r="BC7" s="143" t="s">
        <v>133</v>
      </c>
      <c r="BD7" s="143" t="s">
        <v>88</v>
      </c>
    </row>
    <row r="8" s="1" customFormat="1" ht="12" customHeight="1">
      <c r="B8" s="22"/>
      <c r="D8" s="149" t="s">
        <v>134</v>
      </c>
      <c r="I8" s="142"/>
      <c r="L8" s="22"/>
      <c r="AZ8" s="143" t="s">
        <v>135</v>
      </c>
      <c r="BA8" s="143" t="s">
        <v>136</v>
      </c>
      <c r="BB8" s="143" t="s">
        <v>117</v>
      </c>
      <c r="BC8" s="143" t="s">
        <v>137</v>
      </c>
      <c r="BD8" s="143" t="s">
        <v>88</v>
      </c>
    </row>
    <row r="9" s="2" customFormat="1" ht="16.5" customHeight="1">
      <c r="A9" s="41"/>
      <c r="B9" s="47"/>
      <c r="C9" s="41"/>
      <c r="D9" s="41"/>
      <c r="E9" s="150" t="s">
        <v>138</v>
      </c>
      <c r="F9" s="41"/>
      <c r="G9" s="41"/>
      <c r="H9" s="41"/>
      <c r="I9" s="151"/>
      <c r="J9" s="41"/>
      <c r="K9" s="41"/>
      <c r="L9" s="15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43" t="s">
        <v>139</v>
      </c>
      <c r="BA9" s="143" t="s">
        <v>140</v>
      </c>
      <c r="BB9" s="143" t="s">
        <v>117</v>
      </c>
      <c r="BC9" s="143" t="s">
        <v>141</v>
      </c>
      <c r="BD9" s="143" t="s">
        <v>88</v>
      </c>
    </row>
    <row r="10" s="2" customFormat="1" ht="12" customHeight="1">
      <c r="A10" s="41"/>
      <c r="B10" s="47"/>
      <c r="C10" s="41"/>
      <c r="D10" s="149" t="s">
        <v>142</v>
      </c>
      <c r="E10" s="41"/>
      <c r="F10" s="41"/>
      <c r="G10" s="41"/>
      <c r="H10" s="41"/>
      <c r="I10" s="151"/>
      <c r="J10" s="41"/>
      <c r="K10" s="41"/>
      <c r="L10" s="15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43" t="s">
        <v>143</v>
      </c>
      <c r="BA10" s="143" t="s">
        <v>144</v>
      </c>
      <c r="BB10" s="143" t="s">
        <v>117</v>
      </c>
      <c r="BC10" s="143" t="s">
        <v>145</v>
      </c>
      <c r="BD10" s="143" t="s">
        <v>88</v>
      </c>
    </row>
    <row r="11" s="2" customFormat="1" ht="16.5" customHeight="1">
      <c r="A11" s="41"/>
      <c r="B11" s="47"/>
      <c r="C11" s="41"/>
      <c r="D11" s="41"/>
      <c r="E11" s="153" t="s">
        <v>146</v>
      </c>
      <c r="F11" s="41"/>
      <c r="G11" s="41"/>
      <c r="H11" s="41"/>
      <c r="I11" s="151"/>
      <c r="J11" s="41"/>
      <c r="K11" s="41"/>
      <c r="L11" s="15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43" t="s">
        <v>147</v>
      </c>
      <c r="BA11" s="143" t="s">
        <v>148</v>
      </c>
      <c r="BB11" s="143" t="s">
        <v>113</v>
      </c>
      <c r="BC11" s="143" t="s">
        <v>149</v>
      </c>
      <c r="BD11" s="143" t="s">
        <v>88</v>
      </c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151"/>
      <c r="J12" s="41"/>
      <c r="K12" s="41"/>
      <c r="L12" s="15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43" t="s">
        <v>150</v>
      </c>
      <c r="BA12" s="143" t="s">
        <v>151</v>
      </c>
      <c r="BB12" s="143" t="s">
        <v>122</v>
      </c>
      <c r="BC12" s="143" t="s">
        <v>152</v>
      </c>
      <c r="BD12" s="143" t="s">
        <v>88</v>
      </c>
    </row>
    <row r="13" s="2" customFormat="1" ht="12" customHeight="1">
      <c r="A13" s="41"/>
      <c r="B13" s="47"/>
      <c r="C13" s="41"/>
      <c r="D13" s="149" t="s">
        <v>18</v>
      </c>
      <c r="E13" s="41"/>
      <c r="F13" s="137" t="s">
        <v>35</v>
      </c>
      <c r="G13" s="41"/>
      <c r="H13" s="41"/>
      <c r="I13" s="154" t="s">
        <v>20</v>
      </c>
      <c r="J13" s="137" t="s">
        <v>35</v>
      </c>
      <c r="K13" s="41"/>
      <c r="L13" s="15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43" t="s">
        <v>153</v>
      </c>
      <c r="BA13" s="143" t="s">
        <v>154</v>
      </c>
      <c r="BB13" s="143" t="s">
        <v>122</v>
      </c>
      <c r="BC13" s="143" t="s">
        <v>155</v>
      </c>
      <c r="BD13" s="143" t="s">
        <v>88</v>
      </c>
    </row>
    <row r="14" s="2" customFormat="1" ht="12" customHeight="1">
      <c r="A14" s="41"/>
      <c r="B14" s="47"/>
      <c r="C14" s="41"/>
      <c r="D14" s="149" t="s">
        <v>22</v>
      </c>
      <c r="E14" s="41"/>
      <c r="F14" s="137" t="s">
        <v>23</v>
      </c>
      <c r="G14" s="41"/>
      <c r="H14" s="41"/>
      <c r="I14" s="154" t="s">
        <v>24</v>
      </c>
      <c r="J14" s="155" t="str">
        <f>'Rekapitulace stavby'!AN8</f>
        <v>15. 7. 2019</v>
      </c>
      <c r="K14" s="41"/>
      <c r="L14" s="15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43" t="s">
        <v>156</v>
      </c>
      <c r="BA14" s="143" t="s">
        <v>157</v>
      </c>
      <c r="BB14" s="143" t="s">
        <v>122</v>
      </c>
      <c r="BC14" s="143" t="s">
        <v>158</v>
      </c>
      <c r="BD14" s="143" t="s">
        <v>88</v>
      </c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151"/>
      <c r="J15" s="41"/>
      <c r="K15" s="41"/>
      <c r="L15" s="15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43" t="s">
        <v>159</v>
      </c>
      <c r="BA15" s="143" t="s">
        <v>160</v>
      </c>
      <c r="BB15" s="143" t="s">
        <v>113</v>
      </c>
      <c r="BC15" s="143" t="s">
        <v>161</v>
      </c>
      <c r="BD15" s="143" t="s">
        <v>88</v>
      </c>
    </row>
    <row r="16" s="2" customFormat="1" ht="12" customHeight="1">
      <c r="A16" s="41"/>
      <c r="B16" s="47"/>
      <c r="C16" s="41"/>
      <c r="D16" s="149" t="s">
        <v>30</v>
      </c>
      <c r="E16" s="41"/>
      <c r="F16" s="41"/>
      <c r="G16" s="41"/>
      <c r="H16" s="41"/>
      <c r="I16" s="154" t="s">
        <v>31</v>
      </c>
      <c r="J16" s="137" t="s">
        <v>32</v>
      </c>
      <c r="K16" s="41"/>
      <c r="L16" s="15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7" t="s">
        <v>33</v>
      </c>
      <c r="F17" s="41"/>
      <c r="G17" s="41"/>
      <c r="H17" s="41"/>
      <c r="I17" s="154" t="s">
        <v>34</v>
      </c>
      <c r="J17" s="137" t="s">
        <v>35</v>
      </c>
      <c r="K17" s="41"/>
      <c r="L17" s="15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151"/>
      <c r="J18" s="41"/>
      <c r="K18" s="41"/>
      <c r="L18" s="15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9" t="s">
        <v>36</v>
      </c>
      <c r="E19" s="41"/>
      <c r="F19" s="41"/>
      <c r="G19" s="41"/>
      <c r="H19" s="41"/>
      <c r="I19" s="154" t="s">
        <v>31</v>
      </c>
      <c r="J19" s="35" t="str">
        <f>'Rekapitulace stavby'!AN13</f>
        <v>Vyplň údaj</v>
      </c>
      <c r="K19" s="41"/>
      <c r="L19" s="15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7"/>
      <c r="G20" s="137"/>
      <c r="H20" s="137"/>
      <c r="I20" s="154" t="s">
        <v>34</v>
      </c>
      <c r="J20" s="35" t="str">
        <f>'Rekapitulace stavby'!AN14</f>
        <v>Vyplň údaj</v>
      </c>
      <c r="K20" s="41"/>
      <c r="L20" s="15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151"/>
      <c r="J21" s="41"/>
      <c r="K21" s="41"/>
      <c r="L21" s="15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9" t="s">
        <v>38</v>
      </c>
      <c r="E22" s="41"/>
      <c r="F22" s="41"/>
      <c r="G22" s="41"/>
      <c r="H22" s="41"/>
      <c r="I22" s="154" t="s">
        <v>31</v>
      </c>
      <c r="J22" s="137" t="str">
        <f>IF('Rekapitulace stavby'!AN16="","",'Rekapitulace stavby'!AN16)</f>
        <v/>
      </c>
      <c r="K22" s="41"/>
      <c r="L22" s="15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7" t="str">
        <f>IF('Rekapitulace stavby'!E17="","",'Rekapitulace stavby'!E17)</f>
        <v xml:space="preserve"> </v>
      </c>
      <c r="F23" s="41"/>
      <c r="G23" s="41"/>
      <c r="H23" s="41"/>
      <c r="I23" s="154" t="s">
        <v>34</v>
      </c>
      <c r="J23" s="137" t="str">
        <f>IF('Rekapitulace stavby'!AN17="","",'Rekapitulace stavby'!AN17)</f>
        <v/>
      </c>
      <c r="K23" s="41"/>
      <c r="L23" s="15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151"/>
      <c r="J24" s="41"/>
      <c r="K24" s="41"/>
      <c r="L24" s="15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9" t="s">
        <v>41</v>
      </c>
      <c r="E25" s="41"/>
      <c r="F25" s="41"/>
      <c r="G25" s="41"/>
      <c r="H25" s="41"/>
      <c r="I25" s="154" t="s">
        <v>31</v>
      </c>
      <c r="J25" s="137" t="s">
        <v>35</v>
      </c>
      <c r="K25" s="41"/>
      <c r="L25" s="15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7" t="s">
        <v>42</v>
      </c>
      <c r="F26" s="41"/>
      <c r="G26" s="41"/>
      <c r="H26" s="41"/>
      <c r="I26" s="154" t="s">
        <v>34</v>
      </c>
      <c r="J26" s="137" t="s">
        <v>35</v>
      </c>
      <c r="K26" s="41"/>
      <c r="L26" s="15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151"/>
      <c r="J27" s="41"/>
      <c r="K27" s="41"/>
      <c r="L27" s="15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9" t="s">
        <v>43</v>
      </c>
      <c r="E28" s="41"/>
      <c r="F28" s="41"/>
      <c r="G28" s="41"/>
      <c r="H28" s="41"/>
      <c r="I28" s="151"/>
      <c r="J28" s="41"/>
      <c r="K28" s="41"/>
      <c r="L28" s="15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51" customHeight="1">
      <c r="A29" s="156"/>
      <c r="B29" s="157"/>
      <c r="C29" s="156"/>
      <c r="D29" s="156"/>
      <c r="E29" s="158" t="s">
        <v>44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151"/>
      <c r="J30" s="41"/>
      <c r="K30" s="41"/>
      <c r="L30" s="15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61"/>
      <c r="E31" s="161"/>
      <c r="F31" s="161"/>
      <c r="G31" s="161"/>
      <c r="H31" s="161"/>
      <c r="I31" s="162"/>
      <c r="J31" s="161"/>
      <c r="K31" s="161"/>
      <c r="L31" s="15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63" t="s">
        <v>45</v>
      </c>
      <c r="E32" s="41"/>
      <c r="F32" s="41"/>
      <c r="G32" s="41"/>
      <c r="H32" s="41"/>
      <c r="I32" s="151"/>
      <c r="J32" s="164">
        <f>ROUND(J88, 2)</f>
        <v>0</v>
      </c>
      <c r="K32" s="41"/>
      <c r="L32" s="15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1"/>
      <c r="E33" s="161"/>
      <c r="F33" s="161"/>
      <c r="G33" s="161"/>
      <c r="H33" s="161"/>
      <c r="I33" s="162"/>
      <c r="J33" s="161"/>
      <c r="K33" s="161"/>
      <c r="L33" s="15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65" t="s">
        <v>47</v>
      </c>
      <c r="G34" s="41"/>
      <c r="H34" s="41"/>
      <c r="I34" s="166" t="s">
        <v>46</v>
      </c>
      <c r="J34" s="165" t="s">
        <v>48</v>
      </c>
      <c r="K34" s="41"/>
      <c r="L34" s="15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167" t="s">
        <v>49</v>
      </c>
      <c r="E35" s="149" t="s">
        <v>50</v>
      </c>
      <c r="F35" s="168">
        <f>ROUND((SUM(BE88:BE293)),  2)</f>
        <v>0</v>
      </c>
      <c r="G35" s="41"/>
      <c r="H35" s="41"/>
      <c r="I35" s="169">
        <v>0.20999999999999999</v>
      </c>
      <c r="J35" s="168">
        <f>ROUND(((SUM(BE88:BE293))*I35),  2)</f>
        <v>0</v>
      </c>
      <c r="K35" s="41"/>
      <c r="L35" s="15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9" t="s">
        <v>51</v>
      </c>
      <c r="F36" s="168">
        <f>ROUND((SUM(BF88:BF293)),  2)</f>
        <v>0</v>
      </c>
      <c r="G36" s="41"/>
      <c r="H36" s="41"/>
      <c r="I36" s="169">
        <v>0.14999999999999999</v>
      </c>
      <c r="J36" s="168">
        <f>ROUND(((SUM(BF88:BF293))*I36),  2)</f>
        <v>0</v>
      </c>
      <c r="K36" s="41"/>
      <c r="L36" s="15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9" t="s">
        <v>49</v>
      </c>
      <c r="E37" s="149" t="s">
        <v>52</v>
      </c>
      <c r="F37" s="168">
        <f>ROUND((SUM(BG88:BG293)),  2)</f>
        <v>0</v>
      </c>
      <c r="G37" s="41"/>
      <c r="H37" s="41"/>
      <c r="I37" s="169">
        <v>0.20999999999999999</v>
      </c>
      <c r="J37" s="168">
        <f>0</f>
        <v>0</v>
      </c>
      <c r="K37" s="41"/>
      <c r="L37" s="15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9" t="s">
        <v>53</v>
      </c>
      <c r="F38" s="168">
        <f>ROUND((SUM(BH88:BH293)),  2)</f>
        <v>0</v>
      </c>
      <c r="G38" s="41"/>
      <c r="H38" s="41"/>
      <c r="I38" s="169">
        <v>0.14999999999999999</v>
      </c>
      <c r="J38" s="168">
        <f>0</f>
        <v>0</v>
      </c>
      <c r="K38" s="41"/>
      <c r="L38" s="15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9" t="s">
        <v>54</v>
      </c>
      <c r="F39" s="168">
        <f>ROUND((SUM(BI88:BI293)),  2)</f>
        <v>0</v>
      </c>
      <c r="G39" s="41"/>
      <c r="H39" s="41"/>
      <c r="I39" s="169">
        <v>0</v>
      </c>
      <c r="J39" s="168">
        <f>0</f>
        <v>0</v>
      </c>
      <c r="K39" s="41"/>
      <c r="L39" s="15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151"/>
      <c r="J40" s="41"/>
      <c r="K40" s="41"/>
      <c r="L40" s="15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70"/>
      <c r="D41" s="171" t="s">
        <v>55</v>
      </c>
      <c r="E41" s="172"/>
      <c r="F41" s="172"/>
      <c r="G41" s="173" t="s">
        <v>56</v>
      </c>
      <c r="H41" s="174" t="s">
        <v>57</v>
      </c>
      <c r="I41" s="175"/>
      <c r="J41" s="176">
        <f>SUM(J32:J39)</f>
        <v>0</v>
      </c>
      <c r="K41" s="177"/>
      <c r="L41" s="15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5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52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162</v>
      </c>
      <c r="D47" s="43"/>
      <c r="E47" s="43"/>
      <c r="F47" s="43"/>
      <c r="G47" s="43"/>
      <c r="H47" s="43"/>
      <c r="I47" s="151"/>
      <c r="J47" s="43"/>
      <c r="K47" s="43"/>
      <c r="L47" s="152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151"/>
      <c r="J48" s="43"/>
      <c r="K48" s="43"/>
      <c r="L48" s="152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151"/>
      <c r="J49" s="43"/>
      <c r="K49" s="43"/>
      <c r="L49" s="152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84" t="str">
        <f>E7</f>
        <v>Oprava přejezdů P1963 v km 0,788 a P1964 v km 0,941 v ŽST Chomutov</v>
      </c>
      <c r="F50" s="34"/>
      <c r="G50" s="34"/>
      <c r="H50" s="34"/>
      <c r="I50" s="151"/>
      <c r="J50" s="43"/>
      <c r="K50" s="43"/>
      <c r="L50" s="152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134</v>
      </c>
      <c r="D51" s="24"/>
      <c r="E51" s="24"/>
      <c r="F51" s="24"/>
      <c r="G51" s="24"/>
      <c r="H51" s="24"/>
      <c r="I51" s="142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84" t="s">
        <v>138</v>
      </c>
      <c r="F52" s="43"/>
      <c r="G52" s="43"/>
      <c r="H52" s="43"/>
      <c r="I52" s="151"/>
      <c r="J52" s="43"/>
      <c r="K52" s="43"/>
      <c r="L52" s="152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142</v>
      </c>
      <c r="D53" s="43"/>
      <c r="E53" s="43"/>
      <c r="F53" s="43"/>
      <c r="G53" s="43"/>
      <c r="H53" s="43"/>
      <c r="I53" s="151"/>
      <c r="J53" s="43"/>
      <c r="K53" s="43"/>
      <c r="L53" s="152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3" t="str">
        <f>E11</f>
        <v xml:space="preserve">Č11 - Přejezd P1963  km 0,788</v>
      </c>
      <c r="F54" s="43"/>
      <c r="G54" s="43"/>
      <c r="H54" s="43"/>
      <c r="I54" s="151"/>
      <c r="J54" s="43"/>
      <c r="K54" s="43"/>
      <c r="L54" s="152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151"/>
      <c r="J55" s="43"/>
      <c r="K55" s="43"/>
      <c r="L55" s="152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TK Chomutov - Černovice</v>
      </c>
      <c r="G56" s="43"/>
      <c r="H56" s="43"/>
      <c r="I56" s="154" t="s">
        <v>24</v>
      </c>
      <c r="J56" s="76" t="str">
        <f>IF(J14="","",J14)</f>
        <v>15. 7. 2019</v>
      </c>
      <c r="K56" s="43"/>
      <c r="L56" s="152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151"/>
      <c r="J57" s="43"/>
      <c r="K57" s="43"/>
      <c r="L57" s="152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SŽDC s.o. OŘ UNL, ST Most</v>
      </c>
      <c r="G58" s="43"/>
      <c r="H58" s="43"/>
      <c r="I58" s="154" t="s">
        <v>38</v>
      </c>
      <c r="J58" s="39" t="str">
        <f>E23</f>
        <v xml:space="preserve"> </v>
      </c>
      <c r="K58" s="43"/>
      <c r="L58" s="152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3.0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154" t="s">
        <v>41</v>
      </c>
      <c r="J59" s="39" t="str">
        <f>E26</f>
        <v>Ing. Horák Jiří, horak@szdc.cz, +420 602155923</v>
      </c>
      <c r="K59" s="43"/>
      <c r="L59" s="152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151"/>
      <c r="J60" s="43"/>
      <c r="K60" s="43"/>
      <c r="L60" s="152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85" t="s">
        <v>163</v>
      </c>
      <c r="D61" s="186"/>
      <c r="E61" s="186"/>
      <c r="F61" s="186"/>
      <c r="G61" s="186"/>
      <c r="H61" s="186"/>
      <c r="I61" s="187"/>
      <c r="J61" s="188" t="s">
        <v>164</v>
      </c>
      <c r="K61" s="186"/>
      <c r="L61" s="15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151"/>
      <c r="J62" s="43"/>
      <c r="K62" s="43"/>
      <c r="L62" s="152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89" t="s">
        <v>77</v>
      </c>
      <c r="D63" s="43"/>
      <c r="E63" s="43"/>
      <c r="F63" s="43"/>
      <c r="G63" s="43"/>
      <c r="H63" s="43"/>
      <c r="I63" s="151"/>
      <c r="J63" s="106">
        <f>J88</f>
        <v>0</v>
      </c>
      <c r="K63" s="43"/>
      <c r="L63" s="152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165</v>
      </c>
    </row>
    <row r="64" s="9" customFormat="1" ht="24.96" customHeight="1">
      <c r="A64" s="9"/>
      <c r="B64" s="190"/>
      <c r="C64" s="191"/>
      <c r="D64" s="192" t="s">
        <v>166</v>
      </c>
      <c r="E64" s="193"/>
      <c r="F64" s="193"/>
      <c r="G64" s="193"/>
      <c r="H64" s="193"/>
      <c r="I64" s="194"/>
      <c r="J64" s="195">
        <f>J89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7"/>
      <c r="C65" s="129"/>
      <c r="D65" s="198" t="s">
        <v>167</v>
      </c>
      <c r="E65" s="199"/>
      <c r="F65" s="199"/>
      <c r="G65" s="199"/>
      <c r="H65" s="199"/>
      <c r="I65" s="200"/>
      <c r="J65" s="201">
        <f>J90</f>
        <v>0</v>
      </c>
      <c r="K65" s="129"/>
      <c r="L65" s="20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90"/>
      <c r="C66" s="191"/>
      <c r="D66" s="192" t="s">
        <v>168</v>
      </c>
      <c r="E66" s="193"/>
      <c r="F66" s="193"/>
      <c r="G66" s="193"/>
      <c r="H66" s="193"/>
      <c r="I66" s="194"/>
      <c r="J66" s="195">
        <f>J231</f>
        <v>0</v>
      </c>
      <c r="K66" s="191"/>
      <c r="L66" s="19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151"/>
      <c r="J67" s="43"/>
      <c r="K67" s="43"/>
      <c r="L67" s="152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3"/>
      <c r="C68" s="64"/>
      <c r="D68" s="64"/>
      <c r="E68" s="64"/>
      <c r="F68" s="64"/>
      <c r="G68" s="64"/>
      <c r="H68" s="64"/>
      <c r="I68" s="180"/>
      <c r="J68" s="64"/>
      <c r="K68" s="64"/>
      <c r="L68" s="152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5"/>
      <c r="C72" s="66"/>
      <c r="D72" s="66"/>
      <c r="E72" s="66"/>
      <c r="F72" s="66"/>
      <c r="G72" s="66"/>
      <c r="H72" s="66"/>
      <c r="I72" s="183"/>
      <c r="J72" s="66"/>
      <c r="K72" s="66"/>
      <c r="L72" s="152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5" t="s">
        <v>169</v>
      </c>
      <c r="D73" s="43"/>
      <c r="E73" s="43"/>
      <c r="F73" s="43"/>
      <c r="G73" s="43"/>
      <c r="H73" s="43"/>
      <c r="I73" s="151"/>
      <c r="J73" s="43"/>
      <c r="K73" s="43"/>
      <c r="L73" s="152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151"/>
      <c r="J74" s="43"/>
      <c r="K74" s="43"/>
      <c r="L74" s="152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16</v>
      </c>
      <c r="D75" s="43"/>
      <c r="E75" s="43"/>
      <c r="F75" s="43"/>
      <c r="G75" s="43"/>
      <c r="H75" s="43"/>
      <c r="I75" s="151"/>
      <c r="J75" s="43"/>
      <c r="K75" s="43"/>
      <c r="L75" s="152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84" t="str">
        <f>E7</f>
        <v>Oprava přejezdů P1963 v km 0,788 a P1964 v km 0,941 v ŽST Chomutov</v>
      </c>
      <c r="F76" s="34"/>
      <c r="G76" s="34"/>
      <c r="H76" s="34"/>
      <c r="I76" s="151"/>
      <c r="J76" s="43"/>
      <c r="K76" s="43"/>
      <c r="L76" s="15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3"/>
      <c r="C77" s="34" t="s">
        <v>134</v>
      </c>
      <c r="D77" s="24"/>
      <c r="E77" s="24"/>
      <c r="F77" s="24"/>
      <c r="G77" s="24"/>
      <c r="H77" s="24"/>
      <c r="I77" s="142"/>
      <c r="J77" s="24"/>
      <c r="K77" s="24"/>
      <c r="L77" s="22"/>
    </row>
    <row r="78" s="2" customFormat="1" ht="16.5" customHeight="1">
      <c r="A78" s="41"/>
      <c r="B78" s="42"/>
      <c r="C78" s="43"/>
      <c r="D78" s="43"/>
      <c r="E78" s="184" t="s">
        <v>138</v>
      </c>
      <c r="F78" s="43"/>
      <c r="G78" s="43"/>
      <c r="H78" s="43"/>
      <c r="I78" s="151"/>
      <c r="J78" s="43"/>
      <c r="K78" s="43"/>
      <c r="L78" s="152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142</v>
      </c>
      <c r="D79" s="43"/>
      <c r="E79" s="43"/>
      <c r="F79" s="43"/>
      <c r="G79" s="43"/>
      <c r="H79" s="43"/>
      <c r="I79" s="151"/>
      <c r="J79" s="43"/>
      <c r="K79" s="43"/>
      <c r="L79" s="152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3" t="str">
        <f>E11</f>
        <v xml:space="preserve">Č11 - Přejezd P1963  km 0,788</v>
      </c>
      <c r="F80" s="43"/>
      <c r="G80" s="43"/>
      <c r="H80" s="43"/>
      <c r="I80" s="151"/>
      <c r="J80" s="43"/>
      <c r="K80" s="43"/>
      <c r="L80" s="152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151"/>
      <c r="J81" s="43"/>
      <c r="K81" s="43"/>
      <c r="L81" s="15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22</v>
      </c>
      <c r="D82" s="43"/>
      <c r="E82" s="43"/>
      <c r="F82" s="29" t="str">
        <f>F14</f>
        <v>TK Chomutov - Černovice</v>
      </c>
      <c r="G82" s="43"/>
      <c r="H82" s="43"/>
      <c r="I82" s="154" t="s">
        <v>24</v>
      </c>
      <c r="J82" s="76" t="str">
        <f>IF(J14="","",J14)</f>
        <v>15. 7. 2019</v>
      </c>
      <c r="K82" s="43"/>
      <c r="L82" s="15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51"/>
      <c r="J83" s="43"/>
      <c r="K83" s="43"/>
      <c r="L83" s="15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4" t="s">
        <v>30</v>
      </c>
      <c r="D84" s="43"/>
      <c r="E84" s="43"/>
      <c r="F84" s="29" t="str">
        <f>E17</f>
        <v>SŽDC s.o. OŘ UNL, ST Most</v>
      </c>
      <c r="G84" s="43"/>
      <c r="H84" s="43"/>
      <c r="I84" s="154" t="s">
        <v>38</v>
      </c>
      <c r="J84" s="39" t="str">
        <f>E23</f>
        <v xml:space="preserve"> </v>
      </c>
      <c r="K84" s="43"/>
      <c r="L84" s="15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43.05" customHeight="1">
      <c r="A85" s="41"/>
      <c r="B85" s="42"/>
      <c r="C85" s="34" t="s">
        <v>36</v>
      </c>
      <c r="D85" s="43"/>
      <c r="E85" s="43"/>
      <c r="F85" s="29" t="str">
        <f>IF(E20="","",E20)</f>
        <v>Vyplň údaj</v>
      </c>
      <c r="G85" s="43"/>
      <c r="H85" s="43"/>
      <c r="I85" s="154" t="s">
        <v>41</v>
      </c>
      <c r="J85" s="39" t="str">
        <f>E26</f>
        <v>Ing. Horák Jiří, horak@szdc.cz, +420 602155923</v>
      </c>
      <c r="K85" s="43"/>
      <c r="L85" s="15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151"/>
      <c r="J86" s="43"/>
      <c r="K86" s="43"/>
      <c r="L86" s="152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203"/>
      <c r="B87" s="204"/>
      <c r="C87" s="205" t="s">
        <v>170</v>
      </c>
      <c r="D87" s="206" t="s">
        <v>64</v>
      </c>
      <c r="E87" s="206" t="s">
        <v>60</v>
      </c>
      <c r="F87" s="206" t="s">
        <v>61</v>
      </c>
      <c r="G87" s="206" t="s">
        <v>171</v>
      </c>
      <c r="H87" s="206" t="s">
        <v>172</v>
      </c>
      <c r="I87" s="207" t="s">
        <v>173</v>
      </c>
      <c r="J87" s="206" t="s">
        <v>164</v>
      </c>
      <c r="K87" s="208" t="s">
        <v>174</v>
      </c>
      <c r="L87" s="209"/>
      <c r="M87" s="96" t="s">
        <v>35</v>
      </c>
      <c r="N87" s="97" t="s">
        <v>49</v>
      </c>
      <c r="O87" s="97" t="s">
        <v>175</v>
      </c>
      <c r="P87" s="97" t="s">
        <v>176</v>
      </c>
      <c r="Q87" s="97" t="s">
        <v>177</v>
      </c>
      <c r="R87" s="97" t="s">
        <v>178</v>
      </c>
      <c r="S87" s="97" t="s">
        <v>179</v>
      </c>
      <c r="T87" s="98" t="s">
        <v>180</v>
      </c>
      <c r="U87" s="203"/>
      <c r="V87" s="203"/>
      <c r="W87" s="203"/>
      <c r="X87" s="203"/>
      <c r="Y87" s="203"/>
      <c r="Z87" s="203"/>
      <c r="AA87" s="203"/>
      <c r="AB87" s="203"/>
      <c r="AC87" s="203"/>
      <c r="AD87" s="203"/>
      <c r="AE87" s="203"/>
    </row>
    <row r="88" s="2" customFormat="1" ht="22.8" customHeight="1">
      <c r="A88" s="41"/>
      <c r="B88" s="42"/>
      <c r="C88" s="103" t="s">
        <v>181</v>
      </c>
      <c r="D88" s="43"/>
      <c r="E88" s="43"/>
      <c r="F88" s="43"/>
      <c r="G88" s="43"/>
      <c r="H88" s="43"/>
      <c r="I88" s="151"/>
      <c r="J88" s="210">
        <f>BK88</f>
        <v>0</v>
      </c>
      <c r="K88" s="43"/>
      <c r="L88" s="47"/>
      <c r="M88" s="99"/>
      <c r="N88" s="211"/>
      <c r="O88" s="100"/>
      <c r="P88" s="212">
        <f>P89+P231</f>
        <v>0</v>
      </c>
      <c r="Q88" s="100"/>
      <c r="R88" s="212">
        <f>R89+R231</f>
        <v>509.92129599999993</v>
      </c>
      <c r="S88" s="100"/>
      <c r="T88" s="213">
        <f>T89+T231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78</v>
      </c>
      <c r="AU88" s="19" t="s">
        <v>165</v>
      </c>
      <c r="BK88" s="214">
        <f>BK89+BK231</f>
        <v>0</v>
      </c>
    </row>
    <row r="89" s="12" customFormat="1" ht="25.92" customHeight="1">
      <c r="A89" s="12"/>
      <c r="B89" s="215"/>
      <c r="C89" s="216"/>
      <c r="D89" s="217" t="s">
        <v>78</v>
      </c>
      <c r="E89" s="218" t="s">
        <v>182</v>
      </c>
      <c r="F89" s="218" t="s">
        <v>183</v>
      </c>
      <c r="G89" s="216"/>
      <c r="H89" s="216"/>
      <c r="I89" s="219"/>
      <c r="J89" s="220">
        <f>BK89</f>
        <v>0</v>
      </c>
      <c r="K89" s="216"/>
      <c r="L89" s="221"/>
      <c r="M89" s="222"/>
      <c r="N89" s="223"/>
      <c r="O89" s="223"/>
      <c r="P89" s="224">
        <f>P90</f>
        <v>0</v>
      </c>
      <c r="Q89" s="223"/>
      <c r="R89" s="224">
        <f>R90</f>
        <v>509.92129599999993</v>
      </c>
      <c r="S89" s="223"/>
      <c r="T89" s="225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6" t="s">
        <v>86</v>
      </c>
      <c r="AT89" s="227" t="s">
        <v>78</v>
      </c>
      <c r="AU89" s="227" t="s">
        <v>79</v>
      </c>
      <c r="AY89" s="226" t="s">
        <v>184</v>
      </c>
      <c r="BK89" s="228">
        <f>BK90</f>
        <v>0</v>
      </c>
    </row>
    <row r="90" s="12" customFormat="1" ht="22.8" customHeight="1">
      <c r="A90" s="12"/>
      <c r="B90" s="215"/>
      <c r="C90" s="216"/>
      <c r="D90" s="217" t="s">
        <v>78</v>
      </c>
      <c r="E90" s="229" t="s">
        <v>185</v>
      </c>
      <c r="F90" s="229" t="s">
        <v>186</v>
      </c>
      <c r="G90" s="216"/>
      <c r="H90" s="216"/>
      <c r="I90" s="219"/>
      <c r="J90" s="230">
        <f>BK90</f>
        <v>0</v>
      </c>
      <c r="K90" s="216"/>
      <c r="L90" s="221"/>
      <c r="M90" s="222"/>
      <c r="N90" s="223"/>
      <c r="O90" s="223"/>
      <c r="P90" s="224">
        <f>SUM(P91:P230)</f>
        <v>0</v>
      </c>
      <c r="Q90" s="223"/>
      <c r="R90" s="224">
        <f>SUM(R91:R230)</f>
        <v>509.92129599999993</v>
      </c>
      <c r="S90" s="223"/>
      <c r="T90" s="225">
        <f>SUM(T91:T230)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6" t="s">
        <v>86</v>
      </c>
      <c r="AT90" s="227" t="s">
        <v>78</v>
      </c>
      <c r="AU90" s="227" t="s">
        <v>86</v>
      </c>
      <c r="AY90" s="226" t="s">
        <v>184</v>
      </c>
      <c r="BK90" s="228">
        <f>SUM(BK91:BK230)</f>
        <v>0</v>
      </c>
    </row>
    <row r="91" s="2" customFormat="1" ht="36" customHeight="1">
      <c r="A91" s="41"/>
      <c r="B91" s="42"/>
      <c r="C91" s="231" t="s">
        <v>86</v>
      </c>
      <c r="D91" s="231" t="s">
        <v>187</v>
      </c>
      <c r="E91" s="232" t="s">
        <v>188</v>
      </c>
      <c r="F91" s="233" t="s">
        <v>189</v>
      </c>
      <c r="G91" s="234" t="s">
        <v>117</v>
      </c>
      <c r="H91" s="235">
        <v>65.515000000000001</v>
      </c>
      <c r="I91" s="236"/>
      <c r="J91" s="237">
        <f>ROUND(I91*H91,2)</f>
        <v>0</v>
      </c>
      <c r="K91" s="233" t="s">
        <v>190</v>
      </c>
      <c r="L91" s="47"/>
      <c r="M91" s="238" t="s">
        <v>35</v>
      </c>
      <c r="N91" s="239" t="s">
        <v>52</v>
      </c>
      <c r="O91" s="88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42" t="s">
        <v>191</v>
      </c>
      <c r="AT91" s="242" t="s">
        <v>187</v>
      </c>
      <c r="AU91" s="242" t="s">
        <v>88</v>
      </c>
      <c r="AY91" s="19" t="s">
        <v>184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9" t="s">
        <v>191</v>
      </c>
      <c r="BK91" s="243">
        <f>ROUND(I91*H91,2)</f>
        <v>0</v>
      </c>
      <c r="BL91" s="19" t="s">
        <v>191</v>
      </c>
      <c r="BM91" s="242" t="s">
        <v>192</v>
      </c>
    </row>
    <row r="92" s="2" customFormat="1">
      <c r="A92" s="41"/>
      <c r="B92" s="42"/>
      <c r="C92" s="43"/>
      <c r="D92" s="244" t="s">
        <v>193</v>
      </c>
      <c r="E92" s="43"/>
      <c r="F92" s="245" t="s">
        <v>194</v>
      </c>
      <c r="G92" s="43"/>
      <c r="H92" s="43"/>
      <c r="I92" s="151"/>
      <c r="J92" s="43"/>
      <c r="K92" s="43"/>
      <c r="L92" s="47"/>
      <c r="M92" s="246"/>
      <c r="N92" s="247"/>
      <c r="O92" s="88"/>
      <c r="P92" s="88"/>
      <c r="Q92" s="88"/>
      <c r="R92" s="88"/>
      <c r="S92" s="88"/>
      <c r="T92" s="89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193</v>
      </c>
      <c r="AU92" s="19" t="s">
        <v>88</v>
      </c>
    </row>
    <row r="93" s="13" customFormat="1">
      <c r="A93" s="13"/>
      <c r="B93" s="248"/>
      <c r="C93" s="249"/>
      <c r="D93" s="244" t="s">
        <v>195</v>
      </c>
      <c r="E93" s="250" t="s">
        <v>143</v>
      </c>
      <c r="F93" s="251" t="s">
        <v>196</v>
      </c>
      <c r="G93" s="249"/>
      <c r="H93" s="252">
        <v>44.414999999999999</v>
      </c>
      <c r="I93" s="253"/>
      <c r="J93" s="249"/>
      <c r="K93" s="249"/>
      <c r="L93" s="254"/>
      <c r="M93" s="255"/>
      <c r="N93" s="256"/>
      <c r="O93" s="256"/>
      <c r="P93" s="256"/>
      <c r="Q93" s="256"/>
      <c r="R93" s="256"/>
      <c r="S93" s="256"/>
      <c r="T93" s="25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8" t="s">
        <v>195</v>
      </c>
      <c r="AU93" s="258" t="s">
        <v>88</v>
      </c>
      <c r="AV93" s="13" t="s">
        <v>88</v>
      </c>
      <c r="AW93" s="13" t="s">
        <v>40</v>
      </c>
      <c r="AX93" s="13" t="s">
        <v>79</v>
      </c>
      <c r="AY93" s="258" t="s">
        <v>184</v>
      </c>
    </row>
    <row r="94" s="13" customFormat="1">
      <c r="A94" s="13"/>
      <c r="B94" s="248"/>
      <c r="C94" s="249"/>
      <c r="D94" s="244" t="s">
        <v>195</v>
      </c>
      <c r="E94" s="250" t="s">
        <v>139</v>
      </c>
      <c r="F94" s="251" t="s">
        <v>197</v>
      </c>
      <c r="G94" s="249"/>
      <c r="H94" s="252">
        <v>21.100000000000001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8" t="s">
        <v>195</v>
      </c>
      <c r="AU94" s="258" t="s">
        <v>88</v>
      </c>
      <c r="AV94" s="13" t="s">
        <v>88</v>
      </c>
      <c r="AW94" s="13" t="s">
        <v>40</v>
      </c>
      <c r="AX94" s="13" t="s">
        <v>79</v>
      </c>
      <c r="AY94" s="258" t="s">
        <v>184</v>
      </c>
    </row>
    <row r="95" s="14" customFormat="1">
      <c r="A95" s="14"/>
      <c r="B95" s="259"/>
      <c r="C95" s="260"/>
      <c r="D95" s="244" t="s">
        <v>195</v>
      </c>
      <c r="E95" s="261" t="s">
        <v>35</v>
      </c>
      <c r="F95" s="262" t="s">
        <v>198</v>
      </c>
      <c r="G95" s="260"/>
      <c r="H95" s="263">
        <v>65.515000000000001</v>
      </c>
      <c r="I95" s="264"/>
      <c r="J95" s="260"/>
      <c r="K95" s="260"/>
      <c r="L95" s="265"/>
      <c r="M95" s="266"/>
      <c r="N95" s="267"/>
      <c r="O95" s="267"/>
      <c r="P95" s="267"/>
      <c r="Q95" s="267"/>
      <c r="R95" s="267"/>
      <c r="S95" s="267"/>
      <c r="T95" s="26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9" t="s">
        <v>195</v>
      </c>
      <c r="AU95" s="269" t="s">
        <v>88</v>
      </c>
      <c r="AV95" s="14" t="s">
        <v>191</v>
      </c>
      <c r="AW95" s="14" t="s">
        <v>40</v>
      </c>
      <c r="AX95" s="14" t="s">
        <v>86</v>
      </c>
      <c r="AY95" s="269" t="s">
        <v>184</v>
      </c>
    </row>
    <row r="96" s="2" customFormat="1" ht="60" customHeight="1">
      <c r="A96" s="41"/>
      <c r="B96" s="42"/>
      <c r="C96" s="231" t="s">
        <v>88</v>
      </c>
      <c r="D96" s="231" t="s">
        <v>187</v>
      </c>
      <c r="E96" s="232" t="s">
        <v>199</v>
      </c>
      <c r="F96" s="233" t="s">
        <v>200</v>
      </c>
      <c r="G96" s="234" t="s">
        <v>117</v>
      </c>
      <c r="H96" s="235">
        <v>21.100000000000001</v>
      </c>
      <c r="I96" s="236"/>
      <c r="J96" s="237">
        <f>ROUND(I96*H96,2)</f>
        <v>0</v>
      </c>
      <c r="K96" s="233" t="s">
        <v>190</v>
      </c>
      <c r="L96" s="47"/>
      <c r="M96" s="238" t="s">
        <v>35</v>
      </c>
      <c r="N96" s="239" t="s">
        <v>52</v>
      </c>
      <c r="O96" s="88"/>
      <c r="P96" s="240">
        <f>O96*H96</f>
        <v>0</v>
      </c>
      <c r="Q96" s="240">
        <v>0</v>
      </c>
      <c r="R96" s="240">
        <f>Q96*H96</f>
        <v>0</v>
      </c>
      <c r="S96" s="240">
        <v>0</v>
      </c>
      <c r="T96" s="241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42" t="s">
        <v>191</v>
      </c>
      <c r="AT96" s="242" t="s">
        <v>187</v>
      </c>
      <c r="AU96" s="242" t="s">
        <v>88</v>
      </c>
      <c r="AY96" s="19" t="s">
        <v>184</v>
      </c>
      <c r="BE96" s="243">
        <f>IF(N96="základní",J96,0)</f>
        <v>0</v>
      </c>
      <c r="BF96" s="243">
        <f>IF(N96="snížená",J96,0)</f>
        <v>0</v>
      </c>
      <c r="BG96" s="243">
        <f>IF(N96="zákl. přenesená",J96,0)</f>
        <v>0</v>
      </c>
      <c r="BH96" s="243">
        <f>IF(N96="sníž. přenesená",J96,0)</f>
        <v>0</v>
      </c>
      <c r="BI96" s="243">
        <f>IF(N96="nulová",J96,0)</f>
        <v>0</v>
      </c>
      <c r="BJ96" s="19" t="s">
        <v>191</v>
      </c>
      <c r="BK96" s="243">
        <f>ROUND(I96*H96,2)</f>
        <v>0</v>
      </c>
      <c r="BL96" s="19" t="s">
        <v>191</v>
      </c>
      <c r="BM96" s="242" t="s">
        <v>201</v>
      </c>
    </row>
    <row r="97" s="2" customFormat="1">
      <c r="A97" s="41"/>
      <c r="B97" s="42"/>
      <c r="C97" s="43"/>
      <c r="D97" s="244" t="s">
        <v>193</v>
      </c>
      <c r="E97" s="43"/>
      <c r="F97" s="245" t="s">
        <v>202</v>
      </c>
      <c r="G97" s="43"/>
      <c r="H97" s="43"/>
      <c r="I97" s="151"/>
      <c r="J97" s="43"/>
      <c r="K97" s="43"/>
      <c r="L97" s="47"/>
      <c r="M97" s="246"/>
      <c r="N97" s="247"/>
      <c r="O97" s="88"/>
      <c r="P97" s="88"/>
      <c r="Q97" s="88"/>
      <c r="R97" s="88"/>
      <c r="S97" s="88"/>
      <c r="T97" s="89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193</v>
      </c>
      <c r="AU97" s="19" t="s">
        <v>88</v>
      </c>
    </row>
    <row r="98" s="13" customFormat="1">
      <c r="A98" s="13"/>
      <c r="B98" s="248"/>
      <c r="C98" s="249"/>
      <c r="D98" s="244" t="s">
        <v>195</v>
      </c>
      <c r="E98" s="250" t="s">
        <v>35</v>
      </c>
      <c r="F98" s="251" t="s">
        <v>139</v>
      </c>
      <c r="G98" s="249"/>
      <c r="H98" s="252">
        <v>21.100000000000001</v>
      </c>
      <c r="I98" s="253"/>
      <c r="J98" s="249"/>
      <c r="K98" s="249"/>
      <c r="L98" s="254"/>
      <c r="M98" s="255"/>
      <c r="N98" s="256"/>
      <c r="O98" s="256"/>
      <c r="P98" s="256"/>
      <c r="Q98" s="256"/>
      <c r="R98" s="256"/>
      <c r="S98" s="256"/>
      <c r="T98" s="25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8" t="s">
        <v>195</v>
      </c>
      <c r="AU98" s="258" t="s">
        <v>88</v>
      </c>
      <c r="AV98" s="13" t="s">
        <v>88</v>
      </c>
      <c r="AW98" s="13" t="s">
        <v>40</v>
      </c>
      <c r="AX98" s="13" t="s">
        <v>79</v>
      </c>
      <c r="AY98" s="258" t="s">
        <v>184</v>
      </c>
    </row>
    <row r="99" s="14" customFormat="1">
      <c r="A99" s="14"/>
      <c r="B99" s="259"/>
      <c r="C99" s="260"/>
      <c r="D99" s="244" t="s">
        <v>195</v>
      </c>
      <c r="E99" s="261" t="s">
        <v>35</v>
      </c>
      <c r="F99" s="262" t="s">
        <v>198</v>
      </c>
      <c r="G99" s="260"/>
      <c r="H99" s="263">
        <v>21.100000000000001</v>
      </c>
      <c r="I99" s="264"/>
      <c r="J99" s="260"/>
      <c r="K99" s="260"/>
      <c r="L99" s="265"/>
      <c r="M99" s="266"/>
      <c r="N99" s="267"/>
      <c r="O99" s="267"/>
      <c r="P99" s="267"/>
      <c r="Q99" s="267"/>
      <c r="R99" s="267"/>
      <c r="S99" s="267"/>
      <c r="T99" s="26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9" t="s">
        <v>195</v>
      </c>
      <c r="AU99" s="269" t="s">
        <v>88</v>
      </c>
      <c r="AV99" s="14" t="s">
        <v>191</v>
      </c>
      <c r="AW99" s="14" t="s">
        <v>40</v>
      </c>
      <c r="AX99" s="14" t="s">
        <v>86</v>
      </c>
      <c r="AY99" s="269" t="s">
        <v>184</v>
      </c>
    </row>
    <row r="100" s="2" customFormat="1" ht="36" customHeight="1">
      <c r="A100" s="41"/>
      <c r="B100" s="42"/>
      <c r="C100" s="231" t="s">
        <v>203</v>
      </c>
      <c r="D100" s="231" t="s">
        <v>187</v>
      </c>
      <c r="E100" s="232" t="s">
        <v>204</v>
      </c>
      <c r="F100" s="233" t="s">
        <v>205</v>
      </c>
      <c r="G100" s="234" t="s">
        <v>117</v>
      </c>
      <c r="H100" s="235">
        <v>35</v>
      </c>
      <c r="I100" s="236"/>
      <c r="J100" s="237">
        <f>ROUND(I100*H100,2)</f>
        <v>0</v>
      </c>
      <c r="K100" s="233" t="s">
        <v>190</v>
      </c>
      <c r="L100" s="47"/>
      <c r="M100" s="238" t="s">
        <v>35</v>
      </c>
      <c r="N100" s="239" t="s">
        <v>52</v>
      </c>
      <c r="O100" s="88"/>
      <c r="P100" s="240">
        <f>O100*H100</f>
        <v>0</v>
      </c>
      <c r="Q100" s="240">
        <v>0</v>
      </c>
      <c r="R100" s="240">
        <f>Q100*H100</f>
        <v>0</v>
      </c>
      <c r="S100" s="240">
        <v>0</v>
      </c>
      <c r="T100" s="241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42" t="s">
        <v>191</v>
      </c>
      <c r="AT100" s="242" t="s">
        <v>187</v>
      </c>
      <c r="AU100" s="242" t="s">
        <v>88</v>
      </c>
      <c r="AY100" s="19" t="s">
        <v>184</v>
      </c>
      <c r="BE100" s="243">
        <f>IF(N100="základní",J100,0)</f>
        <v>0</v>
      </c>
      <c r="BF100" s="243">
        <f>IF(N100="snížená",J100,0)</f>
        <v>0</v>
      </c>
      <c r="BG100" s="243">
        <f>IF(N100="zákl. přenesená",J100,0)</f>
        <v>0</v>
      </c>
      <c r="BH100" s="243">
        <f>IF(N100="sníž. přenesená",J100,0)</f>
        <v>0</v>
      </c>
      <c r="BI100" s="243">
        <f>IF(N100="nulová",J100,0)</f>
        <v>0</v>
      </c>
      <c r="BJ100" s="19" t="s">
        <v>191</v>
      </c>
      <c r="BK100" s="243">
        <f>ROUND(I100*H100,2)</f>
        <v>0</v>
      </c>
      <c r="BL100" s="19" t="s">
        <v>191</v>
      </c>
      <c r="BM100" s="242" t="s">
        <v>206</v>
      </c>
    </row>
    <row r="101" s="2" customFormat="1">
      <c r="A101" s="41"/>
      <c r="B101" s="42"/>
      <c r="C101" s="43"/>
      <c r="D101" s="244" t="s">
        <v>193</v>
      </c>
      <c r="E101" s="43"/>
      <c r="F101" s="245" t="s">
        <v>207</v>
      </c>
      <c r="G101" s="43"/>
      <c r="H101" s="43"/>
      <c r="I101" s="151"/>
      <c r="J101" s="43"/>
      <c r="K101" s="43"/>
      <c r="L101" s="47"/>
      <c r="M101" s="246"/>
      <c r="N101" s="247"/>
      <c r="O101" s="88"/>
      <c r="P101" s="88"/>
      <c r="Q101" s="88"/>
      <c r="R101" s="88"/>
      <c r="S101" s="88"/>
      <c r="T101" s="89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193</v>
      </c>
      <c r="AU101" s="19" t="s">
        <v>88</v>
      </c>
    </row>
    <row r="102" s="13" customFormat="1">
      <c r="A102" s="13"/>
      <c r="B102" s="248"/>
      <c r="C102" s="249"/>
      <c r="D102" s="244" t="s">
        <v>195</v>
      </c>
      <c r="E102" s="250" t="s">
        <v>35</v>
      </c>
      <c r="F102" s="251" t="s">
        <v>139</v>
      </c>
      <c r="G102" s="249"/>
      <c r="H102" s="252">
        <v>21.100000000000001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8" t="s">
        <v>195</v>
      </c>
      <c r="AU102" s="258" t="s">
        <v>88</v>
      </c>
      <c r="AV102" s="13" t="s">
        <v>88</v>
      </c>
      <c r="AW102" s="13" t="s">
        <v>40</v>
      </c>
      <c r="AX102" s="13" t="s">
        <v>79</v>
      </c>
      <c r="AY102" s="258" t="s">
        <v>184</v>
      </c>
    </row>
    <row r="103" s="13" customFormat="1">
      <c r="A103" s="13"/>
      <c r="B103" s="248"/>
      <c r="C103" s="249"/>
      <c r="D103" s="244" t="s">
        <v>195</v>
      </c>
      <c r="E103" s="250" t="s">
        <v>35</v>
      </c>
      <c r="F103" s="251" t="s">
        <v>208</v>
      </c>
      <c r="G103" s="249"/>
      <c r="H103" s="252">
        <v>13.9</v>
      </c>
      <c r="I103" s="253"/>
      <c r="J103" s="249"/>
      <c r="K103" s="249"/>
      <c r="L103" s="254"/>
      <c r="M103" s="255"/>
      <c r="N103" s="256"/>
      <c r="O103" s="256"/>
      <c r="P103" s="256"/>
      <c r="Q103" s="256"/>
      <c r="R103" s="256"/>
      <c r="S103" s="256"/>
      <c r="T103" s="25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8" t="s">
        <v>195</v>
      </c>
      <c r="AU103" s="258" t="s">
        <v>88</v>
      </c>
      <c r="AV103" s="13" t="s">
        <v>88</v>
      </c>
      <c r="AW103" s="13" t="s">
        <v>40</v>
      </c>
      <c r="AX103" s="13" t="s">
        <v>79</v>
      </c>
      <c r="AY103" s="258" t="s">
        <v>184</v>
      </c>
    </row>
    <row r="104" s="14" customFormat="1">
      <c r="A104" s="14"/>
      <c r="B104" s="259"/>
      <c r="C104" s="260"/>
      <c r="D104" s="244" t="s">
        <v>195</v>
      </c>
      <c r="E104" s="261" t="s">
        <v>115</v>
      </c>
      <c r="F104" s="262" t="s">
        <v>198</v>
      </c>
      <c r="G104" s="260"/>
      <c r="H104" s="263">
        <v>35</v>
      </c>
      <c r="I104" s="264"/>
      <c r="J104" s="260"/>
      <c r="K104" s="260"/>
      <c r="L104" s="265"/>
      <c r="M104" s="266"/>
      <c r="N104" s="267"/>
      <c r="O104" s="267"/>
      <c r="P104" s="267"/>
      <c r="Q104" s="267"/>
      <c r="R104" s="267"/>
      <c r="S104" s="267"/>
      <c r="T104" s="26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9" t="s">
        <v>195</v>
      </c>
      <c r="AU104" s="269" t="s">
        <v>88</v>
      </c>
      <c r="AV104" s="14" t="s">
        <v>191</v>
      </c>
      <c r="AW104" s="14" t="s">
        <v>40</v>
      </c>
      <c r="AX104" s="14" t="s">
        <v>86</v>
      </c>
      <c r="AY104" s="269" t="s">
        <v>184</v>
      </c>
    </row>
    <row r="105" s="2" customFormat="1" ht="24" customHeight="1">
      <c r="A105" s="41"/>
      <c r="B105" s="42"/>
      <c r="C105" s="231" t="s">
        <v>191</v>
      </c>
      <c r="D105" s="231" t="s">
        <v>187</v>
      </c>
      <c r="E105" s="232" t="s">
        <v>209</v>
      </c>
      <c r="F105" s="233" t="s">
        <v>210</v>
      </c>
      <c r="G105" s="234" t="s">
        <v>211</v>
      </c>
      <c r="H105" s="235">
        <v>0.02</v>
      </c>
      <c r="I105" s="236"/>
      <c r="J105" s="237">
        <f>ROUND(I105*H105,2)</f>
        <v>0</v>
      </c>
      <c r="K105" s="233" t="s">
        <v>190</v>
      </c>
      <c r="L105" s="47"/>
      <c r="M105" s="238" t="s">
        <v>35</v>
      </c>
      <c r="N105" s="239" t="s">
        <v>52</v>
      </c>
      <c r="O105" s="88"/>
      <c r="P105" s="240">
        <f>O105*H105</f>
        <v>0</v>
      </c>
      <c r="Q105" s="240">
        <v>0</v>
      </c>
      <c r="R105" s="240">
        <f>Q105*H105</f>
        <v>0</v>
      </c>
      <c r="S105" s="240">
        <v>0</v>
      </c>
      <c r="T105" s="241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42" t="s">
        <v>191</v>
      </c>
      <c r="AT105" s="242" t="s">
        <v>187</v>
      </c>
      <c r="AU105" s="242" t="s">
        <v>88</v>
      </c>
      <c r="AY105" s="19" t="s">
        <v>184</v>
      </c>
      <c r="BE105" s="243">
        <f>IF(N105="základní",J105,0)</f>
        <v>0</v>
      </c>
      <c r="BF105" s="243">
        <f>IF(N105="snížená",J105,0)</f>
        <v>0</v>
      </c>
      <c r="BG105" s="243">
        <f>IF(N105="zákl. přenesená",J105,0)</f>
        <v>0</v>
      </c>
      <c r="BH105" s="243">
        <f>IF(N105="sníž. přenesená",J105,0)</f>
        <v>0</v>
      </c>
      <c r="BI105" s="243">
        <f>IF(N105="nulová",J105,0)</f>
        <v>0</v>
      </c>
      <c r="BJ105" s="19" t="s">
        <v>191</v>
      </c>
      <c r="BK105" s="243">
        <f>ROUND(I105*H105,2)</f>
        <v>0</v>
      </c>
      <c r="BL105" s="19" t="s">
        <v>191</v>
      </c>
      <c r="BM105" s="242" t="s">
        <v>212</v>
      </c>
    </row>
    <row r="106" s="2" customFormat="1">
      <c r="A106" s="41"/>
      <c r="B106" s="42"/>
      <c r="C106" s="43"/>
      <c r="D106" s="244" t="s">
        <v>193</v>
      </c>
      <c r="E106" s="43"/>
      <c r="F106" s="245" t="s">
        <v>213</v>
      </c>
      <c r="G106" s="43"/>
      <c r="H106" s="43"/>
      <c r="I106" s="151"/>
      <c r="J106" s="43"/>
      <c r="K106" s="43"/>
      <c r="L106" s="47"/>
      <c r="M106" s="246"/>
      <c r="N106" s="247"/>
      <c r="O106" s="88"/>
      <c r="P106" s="88"/>
      <c r="Q106" s="88"/>
      <c r="R106" s="88"/>
      <c r="S106" s="88"/>
      <c r="T106" s="89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19" t="s">
        <v>193</v>
      </c>
      <c r="AU106" s="19" t="s">
        <v>88</v>
      </c>
    </row>
    <row r="107" s="13" customFormat="1">
      <c r="A107" s="13"/>
      <c r="B107" s="248"/>
      <c r="C107" s="249"/>
      <c r="D107" s="244" t="s">
        <v>195</v>
      </c>
      <c r="E107" s="250" t="s">
        <v>35</v>
      </c>
      <c r="F107" s="251" t="s">
        <v>214</v>
      </c>
      <c r="G107" s="249"/>
      <c r="H107" s="252">
        <v>0.02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8" t="s">
        <v>195</v>
      </c>
      <c r="AU107" s="258" t="s">
        <v>88</v>
      </c>
      <c r="AV107" s="13" t="s">
        <v>88</v>
      </c>
      <c r="AW107" s="13" t="s">
        <v>40</v>
      </c>
      <c r="AX107" s="13" t="s">
        <v>79</v>
      </c>
      <c r="AY107" s="258" t="s">
        <v>184</v>
      </c>
    </row>
    <row r="108" s="14" customFormat="1">
      <c r="A108" s="14"/>
      <c r="B108" s="259"/>
      <c r="C108" s="260"/>
      <c r="D108" s="244" t="s">
        <v>195</v>
      </c>
      <c r="E108" s="261" t="s">
        <v>35</v>
      </c>
      <c r="F108" s="262" t="s">
        <v>198</v>
      </c>
      <c r="G108" s="260"/>
      <c r="H108" s="263">
        <v>0.02</v>
      </c>
      <c r="I108" s="264"/>
      <c r="J108" s="260"/>
      <c r="K108" s="260"/>
      <c r="L108" s="265"/>
      <c r="M108" s="266"/>
      <c r="N108" s="267"/>
      <c r="O108" s="267"/>
      <c r="P108" s="267"/>
      <c r="Q108" s="267"/>
      <c r="R108" s="267"/>
      <c r="S108" s="267"/>
      <c r="T108" s="26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9" t="s">
        <v>195</v>
      </c>
      <c r="AU108" s="269" t="s">
        <v>88</v>
      </c>
      <c r="AV108" s="14" t="s">
        <v>191</v>
      </c>
      <c r="AW108" s="14" t="s">
        <v>40</v>
      </c>
      <c r="AX108" s="14" t="s">
        <v>86</v>
      </c>
      <c r="AY108" s="269" t="s">
        <v>184</v>
      </c>
    </row>
    <row r="109" s="2" customFormat="1" ht="36" customHeight="1">
      <c r="A109" s="41"/>
      <c r="B109" s="42"/>
      <c r="C109" s="231" t="s">
        <v>185</v>
      </c>
      <c r="D109" s="231" t="s">
        <v>187</v>
      </c>
      <c r="E109" s="232" t="s">
        <v>215</v>
      </c>
      <c r="F109" s="233" t="s">
        <v>216</v>
      </c>
      <c r="G109" s="234" t="s">
        <v>211</v>
      </c>
      <c r="H109" s="235">
        <v>0.01</v>
      </c>
      <c r="I109" s="236"/>
      <c r="J109" s="237">
        <f>ROUND(I109*H109,2)</f>
        <v>0</v>
      </c>
      <c r="K109" s="233" t="s">
        <v>190</v>
      </c>
      <c r="L109" s="47"/>
      <c r="M109" s="238" t="s">
        <v>35</v>
      </c>
      <c r="N109" s="239" t="s">
        <v>52</v>
      </c>
      <c r="O109" s="88"/>
      <c r="P109" s="240">
        <f>O109*H109</f>
        <v>0</v>
      </c>
      <c r="Q109" s="240">
        <v>0</v>
      </c>
      <c r="R109" s="240">
        <f>Q109*H109</f>
        <v>0</v>
      </c>
      <c r="S109" s="240">
        <v>0</v>
      </c>
      <c r="T109" s="241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42" t="s">
        <v>191</v>
      </c>
      <c r="AT109" s="242" t="s">
        <v>187</v>
      </c>
      <c r="AU109" s="242" t="s">
        <v>88</v>
      </c>
      <c r="AY109" s="19" t="s">
        <v>184</v>
      </c>
      <c r="BE109" s="243">
        <f>IF(N109="základní",J109,0)</f>
        <v>0</v>
      </c>
      <c r="BF109" s="243">
        <f>IF(N109="snížená",J109,0)</f>
        <v>0</v>
      </c>
      <c r="BG109" s="243">
        <f>IF(N109="zákl. přenesená",J109,0)</f>
        <v>0</v>
      </c>
      <c r="BH109" s="243">
        <f>IF(N109="sníž. přenesená",J109,0)</f>
        <v>0</v>
      </c>
      <c r="BI109" s="243">
        <f>IF(N109="nulová",J109,0)</f>
        <v>0</v>
      </c>
      <c r="BJ109" s="19" t="s">
        <v>191</v>
      </c>
      <c r="BK109" s="243">
        <f>ROUND(I109*H109,2)</f>
        <v>0</v>
      </c>
      <c r="BL109" s="19" t="s">
        <v>191</v>
      </c>
      <c r="BM109" s="242" t="s">
        <v>217</v>
      </c>
    </row>
    <row r="110" s="2" customFormat="1">
      <c r="A110" s="41"/>
      <c r="B110" s="42"/>
      <c r="C110" s="43"/>
      <c r="D110" s="244" t="s">
        <v>193</v>
      </c>
      <c r="E110" s="43"/>
      <c r="F110" s="245" t="s">
        <v>218</v>
      </c>
      <c r="G110" s="43"/>
      <c r="H110" s="43"/>
      <c r="I110" s="151"/>
      <c r="J110" s="43"/>
      <c r="K110" s="43"/>
      <c r="L110" s="47"/>
      <c r="M110" s="246"/>
      <c r="N110" s="247"/>
      <c r="O110" s="88"/>
      <c r="P110" s="88"/>
      <c r="Q110" s="88"/>
      <c r="R110" s="88"/>
      <c r="S110" s="88"/>
      <c r="T110" s="89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193</v>
      </c>
      <c r="AU110" s="19" t="s">
        <v>88</v>
      </c>
    </row>
    <row r="111" s="13" customFormat="1">
      <c r="A111" s="13"/>
      <c r="B111" s="248"/>
      <c r="C111" s="249"/>
      <c r="D111" s="244" t="s">
        <v>195</v>
      </c>
      <c r="E111" s="250" t="s">
        <v>35</v>
      </c>
      <c r="F111" s="251" t="s">
        <v>219</v>
      </c>
      <c r="G111" s="249"/>
      <c r="H111" s="252">
        <v>0.01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8" t="s">
        <v>195</v>
      </c>
      <c r="AU111" s="258" t="s">
        <v>88</v>
      </c>
      <c r="AV111" s="13" t="s">
        <v>88</v>
      </c>
      <c r="AW111" s="13" t="s">
        <v>40</v>
      </c>
      <c r="AX111" s="13" t="s">
        <v>79</v>
      </c>
      <c r="AY111" s="258" t="s">
        <v>184</v>
      </c>
    </row>
    <row r="112" s="14" customFormat="1">
      <c r="A112" s="14"/>
      <c r="B112" s="259"/>
      <c r="C112" s="260"/>
      <c r="D112" s="244" t="s">
        <v>195</v>
      </c>
      <c r="E112" s="261" t="s">
        <v>35</v>
      </c>
      <c r="F112" s="262" t="s">
        <v>198</v>
      </c>
      <c r="G112" s="260"/>
      <c r="H112" s="263">
        <v>0.01</v>
      </c>
      <c r="I112" s="264"/>
      <c r="J112" s="260"/>
      <c r="K112" s="260"/>
      <c r="L112" s="265"/>
      <c r="M112" s="266"/>
      <c r="N112" s="267"/>
      <c r="O112" s="267"/>
      <c r="P112" s="267"/>
      <c r="Q112" s="267"/>
      <c r="R112" s="267"/>
      <c r="S112" s="267"/>
      <c r="T112" s="26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9" t="s">
        <v>195</v>
      </c>
      <c r="AU112" s="269" t="s">
        <v>88</v>
      </c>
      <c r="AV112" s="14" t="s">
        <v>191</v>
      </c>
      <c r="AW112" s="14" t="s">
        <v>40</v>
      </c>
      <c r="AX112" s="14" t="s">
        <v>86</v>
      </c>
      <c r="AY112" s="269" t="s">
        <v>184</v>
      </c>
    </row>
    <row r="113" s="2" customFormat="1" ht="48" customHeight="1">
      <c r="A113" s="41"/>
      <c r="B113" s="42"/>
      <c r="C113" s="231" t="s">
        <v>220</v>
      </c>
      <c r="D113" s="231" t="s">
        <v>187</v>
      </c>
      <c r="E113" s="232" t="s">
        <v>221</v>
      </c>
      <c r="F113" s="233" t="s">
        <v>222</v>
      </c>
      <c r="G113" s="234" t="s">
        <v>211</v>
      </c>
      <c r="H113" s="235">
        <v>0.042000000000000003</v>
      </c>
      <c r="I113" s="236"/>
      <c r="J113" s="237">
        <f>ROUND(I113*H113,2)</f>
        <v>0</v>
      </c>
      <c r="K113" s="233" t="s">
        <v>190</v>
      </c>
      <c r="L113" s="47"/>
      <c r="M113" s="238" t="s">
        <v>35</v>
      </c>
      <c r="N113" s="239" t="s">
        <v>52</v>
      </c>
      <c r="O113" s="88"/>
      <c r="P113" s="240">
        <f>O113*H113</f>
        <v>0</v>
      </c>
      <c r="Q113" s="240">
        <v>0</v>
      </c>
      <c r="R113" s="240">
        <f>Q113*H113</f>
        <v>0</v>
      </c>
      <c r="S113" s="240">
        <v>0</v>
      </c>
      <c r="T113" s="241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42" t="s">
        <v>191</v>
      </c>
      <c r="AT113" s="242" t="s">
        <v>187</v>
      </c>
      <c r="AU113" s="242" t="s">
        <v>88</v>
      </c>
      <c r="AY113" s="19" t="s">
        <v>184</v>
      </c>
      <c r="BE113" s="243">
        <f>IF(N113="základní",J113,0)</f>
        <v>0</v>
      </c>
      <c r="BF113" s="243">
        <f>IF(N113="snížená",J113,0)</f>
        <v>0</v>
      </c>
      <c r="BG113" s="243">
        <f>IF(N113="zákl. přenesená",J113,0)</f>
        <v>0</v>
      </c>
      <c r="BH113" s="243">
        <f>IF(N113="sníž. přenesená",J113,0)</f>
        <v>0</v>
      </c>
      <c r="BI113" s="243">
        <f>IF(N113="nulová",J113,0)</f>
        <v>0</v>
      </c>
      <c r="BJ113" s="19" t="s">
        <v>191</v>
      </c>
      <c r="BK113" s="243">
        <f>ROUND(I113*H113,2)</f>
        <v>0</v>
      </c>
      <c r="BL113" s="19" t="s">
        <v>191</v>
      </c>
      <c r="BM113" s="242" t="s">
        <v>223</v>
      </c>
    </row>
    <row r="114" s="2" customFormat="1">
      <c r="A114" s="41"/>
      <c r="B114" s="42"/>
      <c r="C114" s="43"/>
      <c r="D114" s="244" t="s">
        <v>193</v>
      </c>
      <c r="E114" s="43"/>
      <c r="F114" s="245" t="s">
        <v>224</v>
      </c>
      <c r="G114" s="43"/>
      <c r="H114" s="43"/>
      <c r="I114" s="151"/>
      <c r="J114" s="43"/>
      <c r="K114" s="43"/>
      <c r="L114" s="47"/>
      <c r="M114" s="246"/>
      <c r="N114" s="247"/>
      <c r="O114" s="88"/>
      <c r="P114" s="88"/>
      <c r="Q114" s="88"/>
      <c r="R114" s="88"/>
      <c r="S114" s="88"/>
      <c r="T114" s="89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193</v>
      </c>
      <c r="AU114" s="19" t="s">
        <v>88</v>
      </c>
    </row>
    <row r="115" s="13" customFormat="1">
      <c r="A115" s="13"/>
      <c r="B115" s="248"/>
      <c r="C115" s="249"/>
      <c r="D115" s="244" t="s">
        <v>195</v>
      </c>
      <c r="E115" s="250" t="s">
        <v>35</v>
      </c>
      <c r="F115" s="251" t="s">
        <v>225</v>
      </c>
      <c r="G115" s="249"/>
      <c r="H115" s="252">
        <v>0.042000000000000003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8" t="s">
        <v>195</v>
      </c>
      <c r="AU115" s="258" t="s">
        <v>88</v>
      </c>
      <c r="AV115" s="13" t="s">
        <v>88</v>
      </c>
      <c r="AW115" s="13" t="s">
        <v>40</v>
      </c>
      <c r="AX115" s="13" t="s">
        <v>79</v>
      </c>
      <c r="AY115" s="258" t="s">
        <v>184</v>
      </c>
    </row>
    <row r="116" s="14" customFormat="1">
      <c r="A116" s="14"/>
      <c r="B116" s="259"/>
      <c r="C116" s="260"/>
      <c r="D116" s="244" t="s">
        <v>195</v>
      </c>
      <c r="E116" s="261" t="s">
        <v>111</v>
      </c>
      <c r="F116" s="262" t="s">
        <v>198</v>
      </c>
      <c r="G116" s="260"/>
      <c r="H116" s="263">
        <v>0.042000000000000003</v>
      </c>
      <c r="I116" s="264"/>
      <c r="J116" s="260"/>
      <c r="K116" s="260"/>
      <c r="L116" s="265"/>
      <c r="M116" s="266"/>
      <c r="N116" s="267"/>
      <c r="O116" s="267"/>
      <c r="P116" s="267"/>
      <c r="Q116" s="267"/>
      <c r="R116" s="267"/>
      <c r="S116" s="267"/>
      <c r="T116" s="26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9" t="s">
        <v>195</v>
      </c>
      <c r="AU116" s="269" t="s">
        <v>88</v>
      </c>
      <c r="AV116" s="14" t="s">
        <v>191</v>
      </c>
      <c r="AW116" s="14" t="s">
        <v>40</v>
      </c>
      <c r="AX116" s="14" t="s">
        <v>86</v>
      </c>
      <c r="AY116" s="269" t="s">
        <v>184</v>
      </c>
    </row>
    <row r="117" s="2" customFormat="1" ht="16.5" customHeight="1">
      <c r="A117" s="41"/>
      <c r="B117" s="42"/>
      <c r="C117" s="231" t="s">
        <v>226</v>
      </c>
      <c r="D117" s="231" t="s">
        <v>187</v>
      </c>
      <c r="E117" s="232" t="s">
        <v>227</v>
      </c>
      <c r="F117" s="233" t="s">
        <v>228</v>
      </c>
      <c r="G117" s="234" t="s">
        <v>113</v>
      </c>
      <c r="H117" s="235">
        <v>63</v>
      </c>
      <c r="I117" s="236"/>
      <c r="J117" s="237">
        <f>ROUND(I117*H117,2)</f>
        <v>0</v>
      </c>
      <c r="K117" s="233" t="s">
        <v>35</v>
      </c>
      <c r="L117" s="47"/>
      <c r="M117" s="238" t="s">
        <v>35</v>
      </c>
      <c r="N117" s="239" t="s">
        <v>52</v>
      </c>
      <c r="O117" s="88"/>
      <c r="P117" s="240">
        <f>O117*H117</f>
        <v>0</v>
      </c>
      <c r="Q117" s="240">
        <v>0</v>
      </c>
      <c r="R117" s="240">
        <f>Q117*H117</f>
        <v>0</v>
      </c>
      <c r="S117" s="240">
        <v>0</v>
      </c>
      <c r="T117" s="241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42" t="s">
        <v>191</v>
      </c>
      <c r="AT117" s="242" t="s">
        <v>187</v>
      </c>
      <c r="AU117" s="242" t="s">
        <v>88</v>
      </c>
      <c r="AY117" s="19" t="s">
        <v>184</v>
      </c>
      <c r="BE117" s="243">
        <f>IF(N117="základní",J117,0)</f>
        <v>0</v>
      </c>
      <c r="BF117" s="243">
        <f>IF(N117="snížená",J117,0)</f>
        <v>0</v>
      </c>
      <c r="BG117" s="243">
        <f>IF(N117="zákl. přenesená",J117,0)</f>
        <v>0</v>
      </c>
      <c r="BH117" s="243">
        <f>IF(N117="sníž. přenesená",J117,0)</f>
        <v>0</v>
      </c>
      <c r="BI117" s="243">
        <f>IF(N117="nulová",J117,0)</f>
        <v>0</v>
      </c>
      <c r="BJ117" s="19" t="s">
        <v>191</v>
      </c>
      <c r="BK117" s="243">
        <f>ROUND(I117*H117,2)</f>
        <v>0</v>
      </c>
      <c r="BL117" s="19" t="s">
        <v>191</v>
      </c>
      <c r="BM117" s="242" t="s">
        <v>229</v>
      </c>
    </row>
    <row r="118" s="2" customFormat="1">
      <c r="A118" s="41"/>
      <c r="B118" s="42"/>
      <c r="C118" s="43"/>
      <c r="D118" s="244" t="s">
        <v>230</v>
      </c>
      <c r="E118" s="43"/>
      <c r="F118" s="245" t="s">
        <v>231</v>
      </c>
      <c r="G118" s="43"/>
      <c r="H118" s="43"/>
      <c r="I118" s="151"/>
      <c r="J118" s="43"/>
      <c r="K118" s="43"/>
      <c r="L118" s="47"/>
      <c r="M118" s="246"/>
      <c r="N118" s="247"/>
      <c r="O118" s="88"/>
      <c r="P118" s="88"/>
      <c r="Q118" s="88"/>
      <c r="R118" s="88"/>
      <c r="S118" s="88"/>
      <c r="T118" s="89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230</v>
      </c>
      <c r="AU118" s="19" t="s">
        <v>88</v>
      </c>
    </row>
    <row r="119" s="15" customFormat="1">
      <c r="A119" s="15"/>
      <c r="B119" s="270"/>
      <c r="C119" s="271"/>
      <c r="D119" s="244" t="s">
        <v>195</v>
      </c>
      <c r="E119" s="272" t="s">
        <v>35</v>
      </c>
      <c r="F119" s="273" t="s">
        <v>232</v>
      </c>
      <c r="G119" s="271"/>
      <c r="H119" s="272" t="s">
        <v>35</v>
      </c>
      <c r="I119" s="274"/>
      <c r="J119" s="271"/>
      <c r="K119" s="271"/>
      <c r="L119" s="275"/>
      <c r="M119" s="276"/>
      <c r="N119" s="277"/>
      <c r="O119" s="277"/>
      <c r="P119" s="277"/>
      <c r="Q119" s="277"/>
      <c r="R119" s="277"/>
      <c r="S119" s="277"/>
      <c r="T119" s="278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9" t="s">
        <v>195</v>
      </c>
      <c r="AU119" s="279" t="s">
        <v>88</v>
      </c>
      <c r="AV119" s="15" t="s">
        <v>86</v>
      </c>
      <c r="AW119" s="15" t="s">
        <v>40</v>
      </c>
      <c r="AX119" s="15" t="s">
        <v>79</v>
      </c>
      <c r="AY119" s="279" t="s">
        <v>184</v>
      </c>
    </row>
    <row r="120" s="13" customFormat="1">
      <c r="A120" s="13"/>
      <c r="B120" s="248"/>
      <c r="C120" s="249"/>
      <c r="D120" s="244" t="s">
        <v>195</v>
      </c>
      <c r="E120" s="250" t="s">
        <v>35</v>
      </c>
      <c r="F120" s="251" t="s">
        <v>233</v>
      </c>
      <c r="G120" s="249"/>
      <c r="H120" s="252">
        <v>63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8" t="s">
        <v>195</v>
      </c>
      <c r="AU120" s="258" t="s">
        <v>88</v>
      </c>
      <c r="AV120" s="13" t="s">
        <v>88</v>
      </c>
      <c r="AW120" s="13" t="s">
        <v>40</v>
      </c>
      <c r="AX120" s="13" t="s">
        <v>86</v>
      </c>
      <c r="AY120" s="258" t="s">
        <v>184</v>
      </c>
    </row>
    <row r="121" s="2" customFormat="1" ht="24" customHeight="1">
      <c r="A121" s="41"/>
      <c r="B121" s="42"/>
      <c r="C121" s="231" t="s">
        <v>234</v>
      </c>
      <c r="D121" s="231" t="s">
        <v>187</v>
      </c>
      <c r="E121" s="232" t="s">
        <v>235</v>
      </c>
      <c r="F121" s="233" t="s">
        <v>236</v>
      </c>
      <c r="G121" s="234" t="s">
        <v>237</v>
      </c>
      <c r="H121" s="235">
        <v>8</v>
      </c>
      <c r="I121" s="236"/>
      <c r="J121" s="237">
        <f>ROUND(I121*H121,2)</f>
        <v>0</v>
      </c>
      <c r="K121" s="233" t="s">
        <v>190</v>
      </c>
      <c r="L121" s="47"/>
      <c r="M121" s="238" t="s">
        <v>35</v>
      </c>
      <c r="N121" s="239" t="s">
        <v>52</v>
      </c>
      <c r="O121" s="88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42" t="s">
        <v>191</v>
      </c>
      <c r="AT121" s="242" t="s">
        <v>187</v>
      </c>
      <c r="AU121" s="242" t="s">
        <v>88</v>
      </c>
      <c r="AY121" s="19" t="s">
        <v>184</v>
      </c>
      <c r="BE121" s="243">
        <f>IF(N121="základní",J121,0)</f>
        <v>0</v>
      </c>
      <c r="BF121" s="243">
        <f>IF(N121="snížená",J121,0)</f>
        <v>0</v>
      </c>
      <c r="BG121" s="243">
        <f>IF(N121="zákl. přenesená",J121,0)</f>
        <v>0</v>
      </c>
      <c r="BH121" s="243">
        <f>IF(N121="sníž. přenesená",J121,0)</f>
        <v>0</v>
      </c>
      <c r="BI121" s="243">
        <f>IF(N121="nulová",J121,0)</f>
        <v>0</v>
      </c>
      <c r="BJ121" s="19" t="s">
        <v>191</v>
      </c>
      <c r="BK121" s="243">
        <f>ROUND(I121*H121,2)</f>
        <v>0</v>
      </c>
      <c r="BL121" s="19" t="s">
        <v>191</v>
      </c>
      <c r="BM121" s="242" t="s">
        <v>238</v>
      </c>
    </row>
    <row r="122" s="2" customFormat="1">
      <c r="A122" s="41"/>
      <c r="B122" s="42"/>
      <c r="C122" s="43"/>
      <c r="D122" s="244" t="s">
        <v>193</v>
      </c>
      <c r="E122" s="43"/>
      <c r="F122" s="245" t="s">
        <v>239</v>
      </c>
      <c r="G122" s="43"/>
      <c r="H122" s="43"/>
      <c r="I122" s="151"/>
      <c r="J122" s="43"/>
      <c r="K122" s="43"/>
      <c r="L122" s="47"/>
      <c r="M122" s="246"/>
      <c r="N122" s="247"/>
      <c r="O122" s="88"/>
      <c r="P122" s="88"/>
      <c r="Q122" s="88"/>
      <c r="R122" s="88"/>
      <c r="S122" s="88"/>
      <c r="T122" s="89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19" t="s">
        <v>193</v>
      </c>
      <c r="AU122" s="19" t="s">
        <v>88</v>
      </c>
    </row>
    <row r="123" s="2" customFormat="1" ht="60" customHeight="1">
      <c r="A123" s="41"/>
      <c r="B123" s="42"/>
      <c r="C123" s="231" t="s">
        <v>240</v>
      </c>
      <c r="D123" s="231" t="s">
        <v>187</v>
      </c>
      <c r="E123" s="232" t="s">
        <v>241</v>
      </c>
      <c r="F123" s="233" t="s">
        <v>242</v>
      </c>
      <c r="G123" s="234" t="s">
        <v>211</v>
      </c>
      <c r="H123" s="235">
        <v>0.161</v>
      </c>
      <c r="I123" s="236"/>
      <c r="J123" s="237">
        <f>ROUND(I123*H123,2)</f>
        <v>0</v>
      </c>
      <c r="K123" s="233" t="s">
        <v>190</v>
      </c>
      <c r="L123" s="47"/>
      <c r="M123" s="238" t="s">
        <v>35</v>
      </c>
      <c r="N123" s="239" t="s">
        <v>52</v>
      </c>
      <c r="O123" s="88"/>
      <c r="P123" s="240">
        <f>O123*H123</f>
        <v>0</v>
      </c>
      <c r="Q123" s="240">
        <v>0</v>
      </c>
      <c r="R123" s="240">
        <f>Q123*H123</f>
        <v>0</v>
      </c>
      <c r="S123" s="240">
        <v>0</v>
      </c>
      <c r="T123" s="241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42" t="s">
        <v>191</v>
      </c>
      <c r="AT123" s="242" t="s">
        <v>187</v>
      </c>
      <c r="AU123" s="242" t="s">
        <v>88</v>
      </c>
      <c r="AY123" s="19" t="s">
        <v>184</v>
      </c>
      <c r="BE123" s="243">
        <f>IF(N123="základní",J123,0)</f>
        <v>0</v>
      </c>
      <c r="BF123" s="243">
        <f>IF(N123="snížená",J123,0)</f>
        <v>0</v>
      </c>
      <c r="BG123" s="243">
        <f>IF(N123="zákl. přenesená",J123,0)</f>
        <v>0</v>
      </c>
      <c r="BH123" s="243">
        <f>IF(N123="sníž. přenesená",J123,0)</f>
        <v>0</v>
      </c>
      <c r="BI123" s="243">
        <f>IF(N123="nulová",J123,0)</f>
        <v>0</v>
      </c>
      <c r="BJ123" s="19" t="s">
        <v>191</v>
      </c>
      <c r="BK123" s="243">
        <f>ROUND(I123*H123,2)</f>
        <v>0</v>
      </c>
      <c r="BL123" s="19" t="s">
        <v>191</v>
      </c>
      <c r="BM123" s="242" t="s">
        <v>243</v>
      </c>
    </row>
    <row r="124" s="2" customFormat="1">
      <c r="A124" s="41"/>
      <c r="B124" s="42"/>
      <c r="C124" s="43"/>
      <c r="D124" s="244" t="s">
        <v>193</v>
      </c>
      <c r="E124" s="43"/>
      <c r="F124" s="245" t="s">
        <v>244</v>
      </c>
      <c r="G124" s="43"/>
      <c r="H124" s="43"/>
      <c r="I124" s="151"/>
      <c r="J124" s="43"/>
      <c r="K124" s="43"/>
      <c r="L124" s="47"/>
      <c r="M124" s="246"/>
      <c r="N124" s="247"/>
      <c r="O124" s="88"/>
      <c r="P124" s="88"/>
      <c r="Q124" s="88"/>
      <c r="R124" s="88"/>
      <c r="S124" s="88"/>
      <c r="T124" s="89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193</v>
      </c>
      <c r="AU124" s="19" t="s">
        <v>88</v>
      </c>
    </row>
    <row r="125" s="13" customFormat="1">
      <c r="A125" s="13"/>
      <c r="B125" s="248"/>
      <c r="C125" s="249"/>
      <c r="D125" s="244" t="s">
        <v>195</v>
      </c>
      <c r="E125" s="250" t="s">
        <v>35</v>
      </c>
      <c r="F125" s="251" t="s">
        <v>245</v>
      </c>
      <c r="G125" s="249"/>
      <c r="H125" s="252">
        <v>0.161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8" t="s">
        <v>195</v>
      </c>
      <c r="AU125" s="258" t="s">
        <v>88</v>
      </c>
      <c r="AV125" s="13" t="s">
        <v>88</v>
      </c>
      <c r="AW125" s="13" t="s">
        <v>40</v>
      </c>
      <c r="AX125" s="13" t="s">
        <v>79</v>
      </c>
      <c r="AY125" s="258" t="s">
        <v>184</v>
      </c>
    </row>
    <row r="126" s="14" customFormat="1">
      <c r="A126" s="14"/>
      <c r="B126" s="259"/>
      <c r="C126" s="260"/>
      <c r="D126" s="244" t="s">
        <v>195</v>
      </c>
      <c r="E126" s="261" t="s">
        <v>35</v>
      </c>
      <c r="F126" s="262" t="s">
        <v>198</v>
      </c>
      <c r="G126" s="260"/>
      <c r="H126" s="263">
        <v>0.161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9" t="s">
        <v>195</v>
      </c>
      <c r="AU126" s="269" t="s">
        <v>88</v>
      </c>
      <c r="AV126" s="14" t="s">
        <v>191</v>
      </c>
      <c r="AW126" s="14" t="s">
        <v>40</v>
      </c>
      <c r="AX126" s="14" t="s">
        <v>86</v>
      </c>
      <c r="AY126" s="269" t="s">
        <v>184</v>
      </c>
    </row>
    <row r="127" s="2" customFormat="1" ht="48" customHeight="1">
      <c r="A127" s="41"/>
      <c r="B127" s="42"/>
      <c r="C127" s="231" t="s">
        <v>246</v>
      </c>
      <c r="D127" s="231" t="s">
        <v>187</v>
      </c>
      <c r="E127" s="232" t="s">
        <v>247</v>
      </c>
      <c r="F127" s="233" t="s">
        <v>248</v>
      </c>
      <c r="G127" s="234" t="s">
        <v>249</v>
      </c>
      <c r="H127" s="235">
        <v>4</v>
      </c>
      <c r="I127" s="236"/>
      <c r="J127" s="237">
        <f>ROUND(I127*H127,2)</f>
        <v>0</v>
      </c>
      <c r="K127" s="233" t="s">
        <v>190</v>
      </c>
      <c r="L127" s="47"/>
      <c r="M127" s="238" t="s">
        <v>35</v>
      </c>
      <c r="N127" s="239" t="s">
        <v>52</v>
      </c>
      <c r="O127" s="88"/>
      <c r="P127" s="240">
        <f>O127*H127</f>
        <v>0</v>
      </c>
      <c r="Q127" s="240">
        <v>0</v>
      </c>
      <c r="R127" s="240">
        <f>Q127*H127</f>
        <v>0</v>
      </c>
      <c r="S127" s="240">
        <v>0</v>
      </c>
      <c r="T127" s="241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42" t="s">
        <v>191</v>
      </c>
      <c r="AT127" s="242" t="s">
        <v>187</v>
      </c>
      <c r="AU127" s="242" t="s">
        <v>88</v>
      </c>
      <c r="AY127" s="19" t="s">
        <v>184</v>
      </c>
      <c r="BE127" s="243">
        <f>IF(N127="základní",J127,0)</f>
        <v>0</v>
      </c>
      <c r="BF127" s="243">
        <f>IF(N127="snížená",J127,0)</f>
        <v>0</v>
      </c>
      <c r="BG127" s="243">
        <f>IF(N127="zákl. přenesená",J127,0)</f>
        <v>0</v>
      </c>
      <c r="BH127" s="243">
        <f>IF(N127="sníž. přenesená",J127,0)</f>
        <v>0</v>
      </c>
      <c r="BI127" s="243">
        <f>IF(N127="nulová",J127,0)</f>
        <v>0</v>
      </c>
      <c r="BJ127" s="19" t="s">
        <v>191</v>
      </c>
      <c r="BK127" s="243">
        <f>ROUND(I127*H127,2)</f>
        <v>0</v>
      </c>
      <c r="BL127" s="19" t="s">
        <v>191</v>
      </c>
      <c r="BM127" s="242" t="s">
        <v>250</v>
      </c>
    </row>
    <row r="128" s="2" customFormat="1">
      <c r="A128" s="41"/>
      <c r="B128" s="42"/>
      <c r="C128" s="43"/>
      <c r="D128" s="244" t="s">
        <v>193</v>
      </c>
      <c r="E128" s="43"/>
      <c r="F128" s="245" t="s">
        <v>251</v>
      </c>
      <c r="G128" s="43"/>
      <c r="H128" s="43"/>
      <c r="I128" s="151"/>
      <c r="J128" s="43"/>
      <c r="K128" s="43"/>
      <c r="L128" s="47"/>
      <c r="M128" s="246"/>
      <c r="N128" s="247"/>
      <c r="O128" s="88"/>
      <c r="P128" s="88"/>
      <c r="Q128" s="88"/>
      <c r="R128" s="88"/>
      <c r="S128" s="88"/>
      <c r="T128" s="89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19" t="s">
        <v>193</v>
      </c>
      <c r="AU128" s="19" t="s">
        <v>88</v>
      </c>
    </row>
    <row r="129" s="2" customFormat="1" ht="48" customHeight="1">
      <c r="A129" s="41"/>
      <c r="B129" s="42"/>
      <c r="C129" s="231" t="s">
        <v>252</v>
      </c>
      <c r="D129" s="231" t="s">
        <v>187</v>
      </c>
      <c r="E129" s="232" t="s">
        <v>253</v>
      </c>
      <c r="F129" s="233" t="s">
        <v>254</v>
      </c>
      <c r="G129" s="234" t="s">
        <v>249</v>
      </c>
      <c r="H129" s="235">
        <v>4</v>
      </c>
      <c r="I129" s="236"/>
      <c r="J129" s="237">
        <f>ROUND(I129*H129,2)</f>
        <v>0</v>
      </c>
      <c r="K129" s="233" t="s">
        <v>190</v>
      </c>
      <c r="L129" s="47"/>
      <c r="M129" s="238" t="s">
        <v>35</v>
      </c>
      <c r="N129" s="239" t="s">
        <v>52</v>
      </c>
      <c r="O129" s="88"/>
      <c r="P129" s="240">
        <f>O129*H129</f>
        <v>0</v>
      </c>
      <c r="Q129" s="240">
        <v>0</v>
      </c>
      <c r="R129" s="240">
        <f>Q129*H129</f>
        <v>0</v>
      </c>
      <c r="S129" s="240">
        <v>0</v>
      </c>
      <c r="T129" s="241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42" t="s">
        <v>191</v>
      </c>
      <c r="AT129" s="242" t="s">
        <v>187</v>
      </c>
      <c r="AU129" s="242" t="s">
        <v>88</v>
      </c>
      <c r="AY129" s="19" t="s">
        <v>184</v>
      </c>
      <c r="BE129" s="243">
        <f>IF(N129="základní",J129,0)</f>
        <v>0</v>
      </c>
      <c r="BF129" s="243">
        <f>IF(N129="snížená",J129,0)</f>
        <v>0</v>
      </c>
      <c r="BG129" s="243">
        <f>IF(N129="zákl. přenesená",J129,0)</f>
        <v>0</v>
      </c>
      <c r="BH129" s="243">
        <f>IF(N129="sníž. přenesená",J129,0)</f>
        <v>0</v>
      </c>
      <c r="BI129" s="243">
        <f>IF(N129="nulová",J129,0)</f>
        <v>0</v>
      </c>
      <c r="BJ129" s="19" t="s">
        <v>191</v>
      </c>
      <c r="BK129" s="243">
        <f>ROUND(I129*H129,2)</f>
        <v>0</v>
      </c>
      <c r="BL129" s="19" t="s">
        <v>191</v>
      </c>
      <c r="BM129" s="242" t="s">
        <v>255</v>
      </c>
    </row>
    <row r="130" s="2" customFormat="1">
      <c r="A130" s="41"/>
      <c r="B130" s="42"/>
      <c r="C130" s="43"/>
      <c r="D130" s="244" t="s">
        <v>193</v>
      </c>
      <c r="E130" s="43"/>
      <c r="F130" s="245" t="s">
        <v>256</v>
      </c>
      <c r="G130" s="43"/>
      <c r="H130" s="43"/>
      <c r="I130" s="151"/>
      <c r="J130" s="43"/>
      <c r="K130" s="43"/>
      <c r="L130" s="47"/>
      <c r="M130" s="246"/>
      <c r="N130" s="247"/>
      <c r="O130" s="88"/>
      <c r="P130" s="88"/>
      <c r="Q130" s="88"/>
      <c r="R130" s="88"/>
      <c r="S130" s="88"/>
      <c r="T130" s="89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193</v>
      </c>
      <c r="AU130" s="19" t="s">
        <v>88</v>
      </c>
    </row>
    <row r="131" s="2" customFormat="1" ht="48" customHeight="1">
      <c r="A131" s="41"/>
      <c r="B131" s="42"/>
      <c r="C131" s="231" t="s">
        <v>257</v>
      </c>
      <c r="D131" s="231" t="s">
        <v>187</v>
      </c>
      <c r="E131" s="232" t="s">
        <v>258</v>
      </c>
      <c r="F131" s="233" t="s">
        <v>259</v>
      </c>
      <c r="G131" s="234" t="s">
        <v>113</v>
      </c>
      <c r="H131" s="235">
        <v>200</v>
      </c>
      <c r="I131" s="236"/>
      <c r="J131" s="237">
        <f>ROUND(I131*H131,2)</f>
        <v>0</v>
      </c>
      <c r="K131" s="233" t="s">
        <v>190</v>
      </c>
      <c r="L131" s="47"/>
      <c r="M131" s="238" t="s">
        <v>35</v>
      </c>
      <c r="N131" s="239" t="s">
        <v>52</v>
      </c>
      <c r="O131" s="88"/>
      <c r="P131" s="240">
        <f>O131*H131</f>
        <v>0</v>
      </c>
      <c r="Q131" s="240">
        <v>0</v>
      </c>
      <c r="R131" s="240">
        <f>Q131*H131</f>
        <v>0</v>
      </c>
      <c r="S131" s="240">
        <v>0</v>
      </c>
      <c r="T131" s="241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42" t="s">
        <v>191</v>
      </c>
      <c r="AT131" s="242" t="s">
        <v>187</v>
      </c>
      <c r="AU131" s="242" t="s">
        <v>88</v>
      </c>
      <c r="AY131" s="19" t="s">
        <v>184</v>
      </c>
      <c r="BE131" s="243">
        <f>IF(N131="základní",J131,0)</f>
        <v>0</v>
      </c>
      <c r="BF131" s="243">
        <f>IF(N131="snížená",J131,0)</f>
        <v>0</v>
      </c>
      <c r="BG131" s="243">
        <f>IF(N131="zákl. přenesená",J131,0)</f>
        <v>0</v>
      </c>
      <c r="BH131" s="243">
        <f>IF(N131="sníž. přenesená",J131,0)</f>
        <v>0</v>
      </c>
      <c r="BI131" s="243">
        <f>IF(N131="nulová",J131,0)</f>
        <v>0</v>
      </c>
      <c r="BJ131" s="19" t="s">
        <v>191</v>
      </c>
      <c r="BK131" s="243">
        <f>ROUND(I131*H131,2)</f>
        <v>0</v>
      </c>
      <c r="BL131" s="19" t="s">
        <v>191</v>
      </c>
      <c r="BM131" s="242" t="s">
        <v>260</v>
      </c>
    </row>
    <row r="132" s="2" customFormat="1">
      <c r="A132" s="41"/>
      <c r="B132" s="42"/>
      <c r="C132" s="43"/>
      <c r="D132" s="244" t="s">
        <v>193</v>
      </c>
      <c r="E132" s="43"/>
      <c r="F132" s="245" t="s">
        <v>261</v>
      </c>
      <c r="G132" s="43"/>
      <c r="H132" s="43"/>
      <c r="I132" s="151"/>
      <c r="J132" s="43"/>
      <c r="K132" s="43"/>
      <c r="L132" s="47"/>
      <c r="M132" s="246"/>
      <c r="N132" s="247"/>
      <c r="O132" s="88"/>
      <c r="P132" s="88"/>
      <c r="Q132" s="88"/>
      <c r="R132" s="88"/>
      <c r="S132" s="88"/>
      <c r="T132" s="89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193</v>
      </c>
      <c r="AU132" s="19" t="s">
        <v>88</v>
      </c>
    </row>
    <row r="133" s="15" customFormat="1">
      <c r="A133" s="15"/>
      <c r="B133" s="270"/>
      <c r="C133" s="271"/>
      <c r="D133" s="244" t="s">
        <v>195</v>
      </c>
      <c r="E133" s="272" t="s">
        <v>35</v>
      </c>
      <c r="F133" s="273" t="s">
        <v>262</v>
      </c>
      <c r="G133" s="271"/>
      <c r="H133" s="272" t="s">
        <v>35</v>
      </c>
      <c r="I133" s="274"/>
      <c r="J133" s="271"/>
      <c r="K133" s="271"/>
      <c r="L133" s="275"/>
      <c r="M133" s="276"/>
      <c r="N133" s="277"/>
      <c r="O133" s="277"/>
      <c r="P133" s="277"/>
      <c r="Q133" s="277"/>
      <c r="R133" s="277"/>
      <c r="S133" s="277"/>
      <c r="T133" s="27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9" t="s">
        <v>195</v>
      </c>
      <c r="AU133" s="279" t="s">
        <v>88</v>
      </c>
      <c r="AV133" s="15" t="s">
        <v>86</v>
      </c>
      <c r="AW133" s="15" t="s">
        <v>40</v>
      </c>
      <c r="AX133" s="15" t="s">
        <v>79</v>
      </c>
      <c r="AY133" s="279" t="s">
        <v>184</v>
      </c>
    </row>
    <row r="134" s="13" customFormat="1">
      <c r="A134" s="13"/>
      <c r="B134" s="248"/>
      <c r="C134" s="249"/>
      <c r="D134" s="244" t="s">
        <v>195</v>
      </c>
      <c r="E134" s="250" t="s">
        <v>35</v>
      </c>
      <c r="F134" s="251" t="s">
        <v>263</v>
      </c>
      <c r="G134" s="249"/>
      <c r="H134" s="252">
        <v>200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8" t="s">
        <v>195</v>
      </c>
      <c r="AU134" s="258" t="s">
        <v>88</v>
      </c>
      <c r="AV134" s="13" t="s">
        <v>88</v>
      </c>
      <c r="AW134" s="13" t="s">
        <v>40</v>
      </c>
      <c r="AX134" s="13" t="s">
        <v>79</v>
      </c>
      <c r="AY134" s="258" t="s">
        <v>184</v>
      </c>
    </row>
    <row r="135" s="14" customFormat="1">
      <c r="A135" s="14"/>
      <c r="B135" s="259"/>
      <c r="C135" s="260"/>
      <c r="D135" s="244" t="s">
        <v>195</v>
      </c>
      <c r="E135" s="261" t="s">
        <v>35</v>
      </c>
      <c r="F135" s="262" t="s">
        <v>198</v>
      </c>
      <c r="G135" s="260"/>
      <c r="H135" s="263">
        <v>200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9" t="s">
        <v>195</v>
      </c>
      <c r="AU135" s="269" t="s">
        <v>88</v>
      </c>
      <c r="AV135" s="14" t="s">
        <v>191</v>
      </c>
      <c r="AW135" s="14" t="s">
        <v>40</v>
      </c>
      <c r="AX135" s="14" t="s">
        <v>86</v>
      </c>
      <c r="AY135" s="269" t="s">
        <v>184</v>
      </c>
    </row>
    <row r="136" s="2" customFormat="1" ht="24" customHeight="1">
      <c r="A136" s="41"/>
      <c r="B136" s="42"/>
      <c r="C136" s="231" t="s">
        <v>264</v>
      </c>
      <c r="D136" s="231" t="s">
        <v>187</v>
      </c>
      <c r="E136" s="232" t="s">
        <v>265</v>
      </c>
      <c r="F136" s="233" t="s">
        <v>266</v>
      </c>
      <c r="G136" s="234" t="s">
        <v>237</v>
      </c>
      <c r="H136" s="235">
        <v>10</v>
      </c>
      <c r="I136" s="236"/>
      <c r="J136" s="237">
        <f>ROUND(I136*H136,2)</f>
        <v>0</v>
      </c>
      <c r="K136" s="233" t="s">
        <v>190</v>
      </c>
      <c r="L136" s="47"/>
      <c r="M136" s="238" t="s">
        <v>35</v>
      </c>
      <c r="N136" s="239" t="s">
        <v>52</v>
      </c>
      <c r="O136" s="88"/>
      <c r="P136" s="240">
        <f>O136*H136</f>
        <v>0</v>
      </c>
      <c r="Q136" s="240">
        <v>0</v>
      </c>
      <c r="R136" s="240">
        <f>Q136*H136</f>
        <v>0</v>
      </c>
      <c r="S136" s="240">
        <v>0</v>
      </c>
      <c r="T136" s="241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42" t="s">
        <v>191</v>
      </c>
      <c r="AT136" s="242" t="s">
        <v>187</v>
      </c>
      <c r="AU136" s="242" t="s">
        <v>88</v>
      </c>
      <c r="AY136" s="19" t="s">
        <v>184</v>
      </c>
      <c r="BE136" s="243">
        <f>IF(N136="základní",J136,0)</f>
        <v>0</v>
      </c>
      <c r="BF136" s="243">
        <f>IF(N136="snížená",J136,0)</f>
        <v>0</v>
      </c>
      <c r="BG136" s="243">
        <f>IF(N136="zákl. přenesená",J136,0)</f>
        <v>0</v>
      </c>
      <c r="BH136" s="243">
        <f>IF(N136="sníž. přenesená",J136,0)</f>
        <v>0</v>
      </c>
      <c r="BI136" s="243">
        <f>IF(N136="nulová",J136,0)</f>
        <v>0</v>
      </c>
      <c r="BJ136" s="19" t="s">
        <v>191</v>
      </c>
      <c r="BK136" s="243">
        <f>ROUND(I136*H136,2)</f>
        <v>0</v>
      </c>
      <c r="BL136" s="19" t="s">
        <v>191</v>
      </c>
      <c r="BM136" s="242" t="s">
        <v>267</v>
      </c>
    </row>
    <row r="137" s="2" customFormat="1">
      <c r="A137" s="41"/>
      <c r="B137" s="42"/>
      <c r="C137" s="43"/>
      <c r="D137" s="244" t="s">
        <v>193</v>
      </c>
      <c r="E137" s="43"/>
      <c r="F137" s="245" t="s">
        <v>268</v>
      </c>
      <c r="G137" s="43"/>
      <c r="H137" s="43"/>
      <c r="I137" s="151"/>
      <c r="J137" s="43"/>
      <c r="K137" s="43"/>
      <c r="L137" s="47"/>
      <c r="M137" s="246"/>
      <c r="N137" s="247"/>
      <c r="O137" s="88"/>
      <c r="P137" s="88"/>
      <c r="Q137" s="88"/>
      <c r="R137" s="88"/>
      <c r="S137" s="88"/>
      <c r="T137" s="89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19" t="s">
        <v>193</v>
      </c>
      <c r="AU137" s="19" t="s">
        <v>88</v>
      </c>
    </row>
    <row r="138" s="2" customFormat="1" ht="36" customHeight="1">
      <c r="A138" s="41"/>
      <c r="B138" s="42"/>
      <c r="C138" s="231" t="s">
        <v>269</v>
      </c>
      <c r="D138" s="231" t="s">
        <v>187</v>
      </c>
      <c r="E138" s="232" t="s">
        <v>270</v>
      </c>
      <c r="F138" s="233" t="s">
        <v>271</v>
      </c>
      <c r="G138" s="234" t="s">
        <v>237</v>
      </c>
      <c r="H138" s="235">
        <v>40</v>
      </c>
      <c r="I138" s="236"/>
      <c r="J138" s="237">
        <f>ROUND(I138*H138,2)</f>
        <v>0</v>
      </c>
      <c r="K138" s="233" t="s">
        <v>190</v>
      </c>
      <c r="L138" s="47"/>
      <c r="M138" s="238" t="s">
        <v>35</v>
      </c>
      <c r="N138" s="239" t="s">
        <v>52</v>
      </c>
      <c r="O138" s="88"/>
      <c r="P138" s="240">
        <f>O138*H138</f>
        <v>0</v>
      </c>
      <c r="Q138" s="240">
        <v>0</v>
      </c>
      <c r="R138" s="240">
        <f>Q138*H138</f>
        <v>0</v>
      </c>
      <c r="S138" s="240">
        <v>0</v>
      </c>
      <c r="T138" s="241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42" t="s">
        <v>191</v>
      </c>
      <c r="AT138" s="242" t="s">
        <v>187</v>
      </c>
      <c r="AU138" s="242" t="s">
        <v>88</v>
      </c>
      <c r="AY138" s="19" t="s">
        <v>184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9" t="s">
        <v>191</v>
      </c>
      <c r="BK138" s="243">
        <f>ROUND(I138*H138,2)</f>
        <v>0</v>
      </c>
      <c r="BL138" s="19" t="s">
        <v>191</v>
      </c>
      <c r="BM138" s="242" t="s">
        <v>272</v>
      </c>
    </row>
    <row r="139" s="2" customFormat="1">
      <c r="A139" s="41"/>
      <c r="B139" s="42"/>
      <c r="C139" s="43"/>
      <c r="D139" s="244" t="s">
        <v>193</v>
      </c>
      <c r="E139" s="43"/>
      <c r="F139" s="245" t="s">
        <v>273</v>
      </c>
      <c r="G139" s="43"/>
      <c r="H139" s="43"/>
      <c r="I139" s="151"/>
      <c r="J139" s="43"/>
      <c r="K139" s="43"/>
      <c r="L139" s="47"/>
      <c r="M139" s="246"/>
      <c r="N139" s="247"/>
      <c r="O139" s="88"/>
      <c r="P139" s="88"/>
      <c r="Q139" s="88"/>
      <c r="R139" s="88"/>
      <c r="S139" s="88"/>
      <c r="T139" s="89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193</v>
      </c>
      <c r="AU139" s="19" t="s">
        <v>88</v>
      </c>
    </row>
    <row r="140" s="2" customFormat="1" ht="24" customHeight="1">
      <c r="A140" s="41"/>
      <c r="B140" s="42"/>
      <c r="C140" s="231" t="s">
        <v>8</v>
      </c>
      <c r="D140" s="231" t="s">
        <v>187</v>
      </c>
      <c r="E140" s="232" t="s">
        <v>274</v>
      </c>
      <c r="F140" s="233" t="s">
        <v>275</v>
      </c>
      <c r="G140" s="234" t="s">
        <v>113</v>
      </c>
      <c r="H140" s="235">
        <v>30.399999999999999</v>
      </c>
      <c r="I140" s="236"/>
      <c r="J140" s="237">
        <f>ROUND(I140*H140,2)</f>
        <v>0</v>
      </c>
      <c r="K140" s="233" t="s">
        <v>190</v>
      </c>
      <c r="L140" s="47"/>
      <c r="M140" s="238" t="s">
        <v>35</v>
      </c>
      <c r="N140" s="239" t="s">
        <v>52</v>
      </c>
      <c r="O140" s="88"/>
      <c r="P140" s="240">
        <f>O140*H140</f>
        <v>0</v>
      </c>
      <c r="Q140" s="240">
        <v>0</v>
      </c>
      <c r="R140" s="240">
        <f>Q140*H140</f>
        <v>0</v>
      </c>
      <c r="S140" s="240">
        <v>0</v>
      </c>
      <c r="T140" s="241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42" t="s">
        <v>191</v>
      </c>
      <c r="AT140" s="242" t="s">
        <v>187</v>
      </c>
      <c r="AU140" s="242" t="s">
        <v>88</v>
      </c>
      <c r="AY140" s="19" t="s">
        <v>184</v>
      </c>
      <c r="BE140" s="243">
        <f>IF(N140="základní",J140,0)</f>
        <v>0</v>
      </c>
      <c r="BF140" s="243">
        <f>IF(N140="snížená",J140,0)</f>
        <v>0</v>
      </c>
      <c r="BG140" s="243">
        <f>IF(N140="zákl. přenesená",J140,0)</f>
        <v>0</v>
      </c>
      <c r="BH140" s="243">
        <f>IF(N140="sníž. přenesená",J140,0)</f>
        <v>0</v>
      </c>
      <c r="BI140" s="243">
        <f>IF(N140="nulová",J140,0)</f>
        <v>0</v>
      </c>
      <c r="BJ140" s="19" t="s">
        <v>191</v>
      </c>
      <c r="BK140" s="243">
        <f>ROUND(I140*H140,2)</f>
        <v>0</v>
      </c>
      <c r="BL140" s="19" t="s">
        <v>191</v>
      </c>
      <c r="BM140" s="242" t="s">
        <v>276</v>
      </c>
    </row>
    <row r="141" s="2" customFormat="1">
      <c r="A141" s="41"/>
      <c r="B141" s="42"/>
      <c r="C141" s="43"/>
      <c r="D141" s="244" t="s">
        <v>193</v>
      </c>
      <c r="E141" s="43"/>
      <c r="F141" s="245" t="s">
        <v>277</v>
      </c>
      <c r="G141" s="43"/>
      <c r="H141" s="43"/>
      <c r="I141" s="151"/>
      <c r="J141" s="43"/>
      <c r="K141" s="43"/>
      <c r="L141" s="47"/>
      <c r="M141" s="246"/>
      <c r="N141" s="247"/>
      <c r="O141" s="88"/>
      <c r="P141" s="88"/>
      <c r="Q141" s="88"/>
      <c r="R141" s="88"/>
      <c r="S141" s="88"/>
      <c r="T141" s="89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193</v>
      </c>
      <c r="AU141" s="19" t="s">
        <v>88</v>
      </c>
    </row>
    <row r="142" s="13" customFormat="1">
      <c r="A142" s="13"/>
      <c r="B142" s="248"/>
      <c r="C142" s="249"/>
      <c r="D142" s="244" t="s">
        <v>195</v>
      </c>
      <c r="E142" s="250" t="s">
        <v>35</v>
      </c>
      <c r="F142" s="251" t="s">
        <v>278</v>
      </c>
      <c r="G142" s="249"/>
      <c r="H142" s="252">
        <v>30.399999999999999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195</v>
      </c>
      <c r="AU142" s="258" t="s">
        <v>88</v>
      </c>
      <c r="AV142" s="13" t="s">
        <v>88</v>
      </c>
      <c r="AW142" s="13" t="s">
        <v>40</v>
      </c>
      <c r="AX142" s="13" t="s">
        <v>86</v>
      </c>
      <c r="AY142" s="258" t="s">
        <v>184</v>
      </c>
    </row>
    <row r="143" s="2" customFormat="1" ht="24" customHeight="1">
      <c r="A143" s="41"/>
      <c r="B143" s="42"/>
      <c r="C143" s="231" t="s">
        <v>279</v>
      </c>
      <c r="D143" s="231" t="s">
        <v>187</v>
      </c>
      <c r="E143" s="232" t="s">
        <v>280</v>
      </c>
      <c r="F143" s="233" t="s">
        <v>281</v>
      </c>
      <c r="G143" s="234" t="s">
        <v>113</v>
      </c>
      <c r="H143" s="235">
        <v>31.5</v>
      </c>
      <c r="I143" s="236"/>
      <c r="J143" s="237">
        <f>ROUND(I143*H143,2)</f>
        <v>0</v>
      </c>
      <c r="K143" s="233" t="s">
        <v>190</v>
      </c>
      <c r="L143" s="47"/>
      <c r="M143" s="238" t="s">
        <v>35</v>
      </c>
      <c r="N143" s="239" t="s">
        <v>52</v>
      </c>
      <c r="O143" s="88"/>
      <c r="P143" s="240">
        <f>O143*H143</f>
        <v>0</v>
      </c>
      <c r="Q143" s="240">
        <v>0</v>
      </c>
      <c r="R143" s="240">
        <f>Q143*H143</f>
        <v>0</v>
      </c>
      <c r="S143" s="240">
        <v>0</v>
      </c>
      <c r="T143" s="241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42" t="s">
        <v>191</v>
      </c>
      <c r="AT143" s="242" t="s">
        <v>187</v>
      </c>
      <c r="AU143" s="242" t="s">
        <v>88</v>
      </c>
      <c r="AY143" s="19" t="s">
        <v>184</v>
      </c>
      <c r="BE143" s="243">
        <f>IF(N143="základní",J143,0)</f>
        <v>0</v>
      </c>
      <c r="BF143" s="243">
        <f>IF(N143="snížená",J143,0)</f>
        <v>0</v>
      </c>
      <c r="BG143" s="243">
        <f>IF(N143="zákl. přenesená",J143,0)</f>
        <v>0</v>
      </c>
      <c r="BH143" s="243">
        <f>IF(N143="sníž. přenesená",J143,0)</f>
        <v>0</v>
      </c>
      <c r="BI143" s="243">
        <f>IF(N143="nulová",J143,0)</f>
        <v>0</v>
      </c>
      <c r="BJ143" s="19" t="s">
        <v>191</v>
      </c>
      <c r="BK143" s="243">
        <f>ROUND(I143*H143,2)</f>
        <v>0</v>
      </c>
      <c r="BL143" s="19" t="s">
        <v>191</v>
      </c>
      <c r="BM143" s="242" t="s">
        <v>282</v>
      </c>
    </row>
    <row r="144" s="2" customFormat="1">
      <c r="A144" s="41"/>
      <c r="B144" s="42"/>
      <c r="C144" s="43"/>
      <c r="D144" s="244" t="s">
        <v>193</v>
      </c>
      <c r="E144" s="43"/>
      <c r="F144" s="245" t="s">
        <v>283</v>
      </c>
      <c r="G144" s="43"/>
      <c r="H144" s="43"/>
      <c r="I144" s="151"/>
      <c r="J144" s="43"/>
      <c r="K144" s="43"/>
      <c r="L144" s="47"/>
      <c r="M144" s="246"/>
      <c r="N144" s="247"/>
      <c r="O144" s="88"/>
      <c r="P144" s="88"/>
      <c r="Q144" s="88"/>
      <c r="R144" s="88"/>
      <c r="S144" s="88"/>
      <c r="T144" s="89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193</v>
      </c>
      <c r="AU144" s="19" t="s">
        <v>88</v>
      </c>
    </row>
    <row r="145" s="13" customFormat="1">
      <c r="A145" s="13"/>
      <c r="B145" s="248"/>
      <c r="C145" s="249"/>
      <c r="D145" s="244" t="s">
        <v>195</v>
      </c>
      <c r="E145" s="250" t="s">
        <v>35</v>
      </c>
      <c r="F145" s="251" t="s">
        <v>284</v>
      </c>
      <c r="G145" s="249"/>
      <c r="H145" s="252">
        <v>31.5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8" t="s">
        <v>195</v>
      </c>
      <c r="AU145" s="258" t="s">
        <v>88</v>
      </c>
      <c r="AV145" s="13" t="s">
        <v>88</v>
      </c>
      <c r="AW145" s="13" t="s">
        <v>40</v>
      </c>
      <c r="AX145" s="13" t="s">
        <v>79</v>
      </c>
      <c r="AY145" s="258" t="s">
        <v>184</v>
      </c>
    </row>
    <row r="146" s="14" customFormat="1">
      <c r="A146" s="14"/>
      <c r="B146" s="259"/>
      <c r="C146" s="260"/>
      <c r="D146" s="244" t="s">
        <v>195</v>
      </c>
      <c r="E146" s="261" t="s">
        <v>124</v>
      </c>
      <c r="F146" s="262" t="s">
        <v>198</v>
      </c>
      <c r="G146" s="260"/>
      <c r="H146" s="263">
        <v>31.5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9" t="s">
        <v>195</v>
      </c>
      <c r="AU146" s="269" t="s">
        <v>88</v>
      </c>
      <c r="AV146" s="14" t="s">
        <v>191</v>
      </c>
      <c r="AW146" s="14" t="s">
        <v>40</v>
      </c>
      <c r="AX146" s="14" t="s">
        <v>86</v>
      </c>
      <c r="AY146" s="269" t="s">
        <v>184</v>
      </c>
    </row>
    <row r="147" s="2" customFormat="1" ht="24" customHeight="1">
      <c r="A147" s="41"/>
      <c r="B147" s="42"/>
      <c r="C147" s="231" t="s">
        <v>285</v>
      </c>
      <c r="D147" s="231" t="s">
        <v>187</v>
      </c>
      <c r="E147" s="232" t="s">
        <v>286</v>
      </c>
      <c r="F147" s="233" t="s">
        <v>287</v>
      </c>
      <c r="G147" s="234" t="s">
        <v>113</v>
      </c>
      <c r="H147" s="235">
        <v>60</v>
      </c>
      <c r="I147" s="236"/>
      <c r="J147" s="237">
        <f>ROUND(I147*H147,2)</f>
        <v>0</v>
      </c>
      <c r="K147" s="233" t="s">
        <v>190</v>
      </c>
      <c r="L147" s="47"/>
      <c r="M147" s="238" t="s">
        <v>35</v>
      </c>
      <c r="N147" s="239" t="s">
        <v>52</v>
      </c>
      <c r="O147" s="88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42" t="s">
        <v>191</v>
      </c>
      <c r="AT147" s="242" t="s">
        <v>187</v>
      </c>
      <c r="AU147" s="242" t="s">
        <v>88</v>
      </c>
      <c r="AY147" s="19" t="s">
        <v>184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9" t="s">
        <v>191</v>
      </c>
      <c r="BK147" s="243">
        <f>ROUND(I147*H147,2)</f>
        <v>0</v>
      </c>
      <c r="BL147" s="19" t="s">
        <v>191</v>
      </c>
      <c r="BM147" s="242" t="s">
        <v>288</v>
      </c>
    </row>
    <row r="148" s="2" customFormat="1">
      <c r="A148" s="41"/>
      <c r="B148" s="42"/>
      <c r="C148" s="43"/>
      <c r="D148" s="244" t="s">
        <v>193</v>
      </c>
      <c r="E148" s="43"/>
      <c r="F148" s="245" t="s">
        <v>289</v>
      </c>
      <c r="G148" s="43"/>
      <c r="H148" s="43"/>
      <c r="I148" s="151"/>
      <c r="J148" s="43"/>
      <c r="K148" s="43"/>
      <c r="L148" s="47"/>
      <c r="M148" s="246"/>
      <c r="N148" s="247"/>
      <c r="O148" s="88"/>
      <c r="P148" s="88"/>
      <c r="Q148" s="88"/>
      <c r="R148" s="88"/>
      <c r="S148" s="88"/>
      <c r="T148" s="89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193</v>
      </c>
      <c r="AU148" s="19" t="s">
        <v>88</v>
      </c>
    </row>
    <row r="149" s="13" customFormat="1">
      <c r="A149" s="13"/>
      <c r="B149" s="248"/>
      <c r="C149" s="249"/>
      <c r="D149" s="244" t="s">
        <v>195</v>
      </c>
      <c r="E149" s="250" t="s">
        <v>35</v>
      </c>
      <c r="F149" s="251" t="s">
        <v>290</v>
      </c>
      <c r="G149" s="249"/>
      <c r="H149" s="252">
        <v>60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8" t="s">
        <v>195</v>
      </c>
      <c r="AU149" s="258" t="s">
        <v>88</v>
      </c>
      <c r="AV149" s="13" t="s">
        <v>88</v>
      </c>
      <c r="AW149" s="13" t="s">
        <v>40</v>
      </c>
      <c r="AX149" s="13" t="s">
        <v>79</v>
      </c>
      <c r="AY149" s="258" t="s">
        <v>184</v>
      </c>
    </row>
    <row r="150" s="14" customFormat="1">
      <c r="A150" s="14"/>
      <c r="B150" s="259"/>
      <c r="C150" s="260"/>
      <c r="D150" s="244" t="s">
        <v>195</v>
      </c>
      <c r="E150" s="261" t="s">
        <v>147</v>
      </c>
      <c r="F150" s="262" t="s">
        <v>198</v>
      </c>
      <c r="G150" s="260"/>
      <c r="H150" s="263">
        <v>60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9" t="s">
        <v>195</v>
      </c>
      <c r="AU150" s="269" t="s">
        <v>88</v>
      </c>
      <c r="AV150" s="14" t="s">
        <v>191</v>
      </c>
      <c r="AW150" s="14" t="s">
        <v>40</v>
      </c>
      <c r="AX150" s="14" t="s">
        <v>86</v>
      </c>
      <c r="AY150" s="269" t="s">
        <v>184</v>
      </c>
    </row>
    <row r="151" s="2" customFormat="1" ht="24" customHeight="1">
      <c r="A151" s="41"/>
      <c r="B151" s="42"/>
      <c r="C151" s="231" t="s">
        <v>291</v>
      </c>
      <c r="D151" s="231" t="s">
        <v>187</v>
      </c>
      <c r="E151" s="232" t="s">
        <v>292</v>
      </c>
      <c r="F151" s="233" t="s">
        <v>293</v>
      </c>
      <c r="G151" s="234" t="s">
        <v>122</v>
      </c>
      <c r="H151" s="235">
        <v>144</v>
      </c>
      <c r="I151" s="236"/>
      <c r="J151" s="237">
        <f>ROUND(I151*H151,2)</f>
        <v>0</v>
      </c>
      <c r="K151" s="233" t="s">
        <v>190</v>
      </c>
      <c r="L151" s="47"/>
      <c r="M151" s="238" t="s">
        <v>35</v>
      </c>
      <c r="N151" s="239" t="s">
        <v>52</v>
      </c>
      <c r="O151" s="88"/>
      <c r="P151" s="240">
        <f>O151*H151</f>
        <v>0</v>
      </c>
      <c r="Q151" s="240">
        <v>0</v>
      </c>
      <c r="R151" s="240">
        <f>Q151*H151</f>
        <v>0</v>
      </c>
      <c r="S151" s="240">
        <v>0</v>
      </c>
      <c r="T151" s="241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42" t="s">
        <v>191</v>
      </c>
      <c r="AT151" s="242" t="s">
        <v>187</v>
      </c>
      <c r="AU151" s="242" t="s">
        <v>88</v>
      </c>
      <c r="AY151" s="19" t="s">
        <v>184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9" t="s">
        <v>191</v>
      </c>
      <c r="BK151" s="243">
        <f>ROUND(I151*H151,2)</f>
        <v>0</v>
      </c>
      <c r="BL151" s="19" t="s">
        <v>191</v>
      </c>
      <c r="BM151" s="242" t="s">
        <v>294</v>
      </c>
    </row>
    <row r="152" s="2" customFormat="1">
      <c r="A152" s="41"/>
      <c r="B152" s="42"/>
      <c r="C152" s="43"/>
      <c r="D152" s="244" t="s">
        <v>193</v>
      </c>
      <c r="E152" s="43"/>
      <c r="F152" s="245" t="s">
        <v>295</v>
      </c>
      <c r="G152" s="43"/>
      <c r="H152" s="43"/>
      <c r="I152" s="151"/>
      <c r="J152" s="43"/>
      <c r="K152" s="43"/>
      <c r="L152" s="47"/>
      <c r="M152" s="246"/>
      <c r="N152" s="247"/>
      <c r="O152" s="88"/>
      <c r="P152" s="88"/>
      <c r="Q152" s="88"/>
      <c r="R152" s="88"/>
      <c r="S152" s="88"/>
      <c r="T152" s="89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9" t="s">
        <v>193</v>
      </c>
      <c r="AU152" s="19" t="s">
        <v>88</v>
      </c>
    </row>
    <row r="153" s="13" customFormat="1">
      <c r="A153" s="13"/>
      <c r="B153" s="248"/>
      <c r="C153" s="249"/>
      <c r="D153" s="244" t="s">
        <v>195</v>
      </c>
      <c r="E153" s="250" t="s">
        <v>35</v>
      </c>
      <c r="F153" s="251" t="s">
        <v>296</v>
      </c>
      <c r="G153" s="249"/>
      <c r="H153" s="252">
        <v>144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8" t="s">
        <v>195</v>
      </c>
      <c r="AU153" s="258" t="s">
        <v>88</v>
      </c>
      <c r="AV153" s="13" t="s">
        <v>88</v>
      </c>
      <c r="AW153" s="13" t="s">
        <v>40</v>
      </c>
      <c r="AX153" s="13" t="s">
        <v>79</v>
      </c>
      <c r="AY153" s="258" t="s">
        <v>184</v>
      </c>
    </row>
    <row r="154" s="14" customFormat="1">
      <c r="A154" s="14"/>
      <c r="B154" s="259"/>
      <c r="C154" s="260"/>
      <c r="D154" s="244" t="s">
        <v>195</v>
      </c>
      <c r="E154" s="261" t="s">
        <v>150</v>
      </c>
      <c r="F154" s="262" t="s">
        <v>198</v>
      </c>
      <c r="G154" s="260"/>
      <c r="H154" s="263">
        <v>144</v>
      </c>
      <c r="I154" s="264"/>
      <c r="J154" s="260"/>
      <c r="K154" s="260"/>
      <c r="L154" s="265"/>
      <c r="M154" s="266"/>
      <c r="N154" s="267"/>
      <c r="O154" s="267"/>
      <c r="P154" s="267"/>
      <c r="Q154" s="267"/>
      <c r="R154" s="267"/>
      <c r="S154" s="267"/>
      <c r="T154" s="26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9" t="s">
        <v>195</v>
      </c>
      <c r="AU154" s="269" t="s">
        <v>88</v>
      </c>
      <c r="AV154" s="14" t="s">
        <v>191</v>
      </c>
      <c r="AW154" s="14" t="s">
        <v>40</v>
      </c>
      <c r="AX154" s="14" t="s">
        <v>86</v>
      </c>
      <c r="AY154" s="269" t="s">
        <v>184</v>
      </c>
    </row>
    <row r="155" s="2" customFormat="1" ht="48" customHeight="1">
      <c r="A155" s="41"/>
      <c r="B155" s="42"/>
      <c r="C155" s="231" t="s">
        <v>297</v>
      </c>
      <c r="D155" s="231" t="s">
        <v>187</v>
      </c>
      <c r="E155" s="232" t="s">
        <v>298</v>
      </c>
      <c r="F155" s="233" t="s">
        <v>299</v>
      </c>
      <c r="G155" s="234" t="s">
        <v>122</v>
      </c>
      <c r="H155" s="235">
        <v>179.55000000000001</v>
      </c>
      <c r="I155" s="236"/>
      <c r="J155" s="237">
        <f>ROUND(I155*H155,2)</f>
        <v>0</v>
      </c>
      <c r="K155" s="233" t="s">
        <v>190</v>
      </c>
      <c r="L155" s="47"/>
      <c r="M155" s="238" t="s">
        <v>35</v>
      </c>
      <c r="N155" s="239" t="s">
        <v>52</v>
      </c>
      <c r="O155" s="88"/>
      <c r="P155" s="240">
        <f>O155*H155</f>
        <v>0</v>
      </c>
      <c r="Q155" s="240">
        <v>0</v>
      </c>
      <c r="R155" s="240">
        <f>Q155*H155</f>
        <v>0</v>
      </c>
      <c r="S155" s="240">
        <v>0</v>
      </c>
      <c r="T155" s="241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42" t="s">
        <v>191</v>
      </c>
      <c r="AT155" s="242" t="s">
        <v>187</v>
      </c>
      <c r="AU155" s="242" t="s">
        <v>88</v>
      </c>
      <c r="AY155" s="19" t="s">
        <v>184</v>
      </c>
      <c r="BE155" s="243">
        <f>IF(N155="základní",J155,0)</f>
        <v>0</v>
      </c>
      <c r="BF155" s="243">
        <f>IF(N155="snížená",J155,0)</f>
        <v>0</v>
      </c>
      <c r="BG155" s="243">
        <f>IF(N155="zákl. přenesená",J155,0)</f>
        <v>0</v>
      </c>
      <c r="BH155" s="243">
        <f>IF(N155="sníž. přenesená",J155,0)</f>
        <v>0</v>
      </c>
      <c r="BI155" s="243">
        <f>IF(N155="nulová",J155,0)</f>
        <v>0</v>
      </c>
      <c r="BJ155" s="19" t="s">
        <v>191</v>
      </c>
      <c r="BK155" s="243">
        <f>ROUND(I155*H155,2)</f>
        <v>0</v>
      </c>
      <c r="BL155" s="19" t="s">
        <v>191</v>
      </c>
      <c r="BM155" s="242" t="s">
        <v>300</v>
      </c>
    </row>
    <row r="156" s="2" customFormat="1">
      <c r="A156" s="41"/>
      <c r="B156" s="42"/>
      <c r="C156" s="43"/>
      <c r="D156" s="244" t="s">
        <v>193</v>
      </c>
      <c r="E156" s="43"/>
      <c r="F156" s="245" t="s">
        <v>301</v>
      </c>
      <c r="G156" s="43"/>
      <c r="H156" s="43"/>
      <c r="I156" s="151"/>
      <c r="J156" s="43"/>
      <c r="K156" s="43"/>
      <c r="L156" s="47"/>
      <c r="M156" s="246"/>
      <c r="N156" s="247"/>
      <c r="O156" s="88"/>
      <c r="P156" s="88"/>
      <c r="Q156" s="88"/>
      <c r="R156" s="88"/>
      <c r="S156" s="88"/>
      <c r="T156" s="89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193</v>
      </c>
      <c r="AU156" s="19" t="s">
        <v>88</v>
      </c>
    </row>
    <row r="157" s="13" customFormat="1">
      <c r="A157" s="13"/>
      <c r="B157" s="248"/>
      <c r="C157" s="249"/>
      <c r="D157" s="244" t="s">
        <v>195</v>
      </c>
      <c r="E157" s="250" t="s">
        <v>35</v>
      </c>
      <c r="F157" s="251" t="s">
        <v>302</v>
      </c>
      <c r="G157" s="249"/>
      <c r="H157" s="252">
        <v>179.55000000000001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8" t="s">
        <v>195</v>
      </c>
      <c r="AU157" s="258" t="s">
        <v>88</v>
      </c>
      <c r="AV157" s="13" t="s">
        <v>88</v>
      </c>
      <c r="AW157" s="13" t="s">
        <v>40</v>
      </c>
      <c r="AX157" s="13" t="s">
        <v>79</v>
      </c>
      <c r="AY157" s="258" t="s">
        <v>184</v>
      </c>
    </row>
    <row r="158" s="14" customFormat="1">
      <c r="A158" s="14"/>
      <c r="B158" s="259"/>
      <c r="C158" s="260"/>
      <c r="D158" s="244" t="s">
        <v>195</v>
      </c>
      <c r="E158" s="261" t="s">
        <v>120</v>
      </c>
      <c r="F158" s="262" t="s">
        <v>198</v>
      </c>
      <c r="G158" s="260"/>
      <c r="H158" s="263">
        <v>179.55000000000001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9" t="s">
        <v>195</v>
      </c>
      <c r="AU158" s="269" t="s">
        <v>88</v>
      </c>
      <c r="AV158" s="14" t="s">
        <v>191</v>
      </c>
      <c r="AW158" s="14" t="s">
        <v>40</v>
      </c>
      <c r="AX158" s="14" t="s">
        <v>86</v>
      </c>
      <c r="AY158" s="269" t="s">
        <v>184</v>
      </c>
    </row>
    <row r="159" s="2" customFormat="1" ht="48" customHeight="1">
      <c r="A159" s="41"/>
      <c r="B159" s="42"/>
      <c r="C159" s="231" t="s">
        <v>303</v>
      </c>
      <c r="D159" s="231" t="s">
        <v>187</v>
      </c>
      <c r="E159" s="232" t="s">
        <v>304</v>
      </c>
      <c r="F159" s="233" t="s">
        <v>305</v>
      </c>
      <c r="G159" s="234" t="s">
        <v>113</v>
      </c>
      <c r="H159" s="235">
        <v>55</v>
      </c>
      <c r="I159" s="236"/>
      <c r="J159" s="237">
        <f>ROUND(I159*H159,2)</f>
        <v>0</v>
      </c>
      <c r="K159" s="233" t="s">
        <v>190</v>
      </c>
      <c r="L159" s="47"/>
      <c r="M159" s="238" t="s">
        <v>35</v>
      </c>
      <c r="N159" s="239" t="s">
        <v>52</v>
      </c>
      <c r="O159" s="88"/>
      <c r="P159" s="240">
        <f>O159*H159</f>
        <v>0</v>
      </c>
      <c r="Q159" s="240">
        <v>0</v>
      </c>
      <c r="R159" s="240">
        <f>Q159*H159</f>
        <v>0</v>
      </c>
      <c r="S159" s="240">
        <v>0</v>
      </c>
      <c r="T159" s="241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42" t="s">
        <v>191</v>
      </c>
      <c r="AT159" s="242" t="s">
        <v>187</v>
      </c>
      <c r="AU159" s="242" t="s">
        <v>88</v>
      </c>
      <c r="AY159" s="19" t="s">
        <v>184</v>
      </c>
      <c r="BE159" s="243">
        <f>IF(N159="základní",J159,0)</f>
        <v>0</v>
      </c>
      <c r="BF159" s="243">
        <f>IF(N159="snížená",J159,0)</f>
        <v>0</v>
      </c>
      <c r="BG159" s="243">
        <f>IF(N159="zákl. přenesená",J159,0)</f>
        <v>0</v>
      </c>
      <c r="BH159" s="243">
        <f>IF(N159="sníž. přenesená",J159,0)</f>
        <v>0</v>
      </c>
      <c r="BI159" s="243">
        <f>IF(N159="nulová",J159,0)</f>
        <v>0</v>
      </c>
      <c r="BJ159" s="19" t="s">
        <v>191</v>
      </c>
      <c r="BK159" s="243">
        <f>ROUND(I159*H159,2)</f>
        <v>0</v>
      </c>
      <c r="BL159" s="19" t="s">
        <v>191</v>
      </c>
      <c r="BM159" s="242" t="s">
        <v>306</v>
      </c>
    </row>
    <row r="160" s="2" customFormat="1">
      <c r="A160" s="41"/>
      <c r="B160" s="42"/>
      <c r="C160" s="43"/>
      <c r="D160" s="244" t="s">
        <v>193</v>
      </c>
      <c r="E160" s="43"/>
      <c r="F160" s="245" t="s">
        <v>307</v>
      </c>
      <c r="G160" s="43"/>
      <c r="H160" s="43"/>
      <c r="I160" s="151"/>
      <c r="J160" s="43"/>
      <c r="K160" s="43"/>
      <c r="L160" s="47"/>
      <c r="M160" s="246"/>
      <c r="N160" s="247"/>
      <c r="O160" s="88"/>
      <c r="P160" s="88"/>
      <c r="Q160" s="88"/>
      <c r="R160" s="88"/>
      <c r="S160" s="88"/>
      <c r="T160" s="89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193</v>
      </c>
      <c r="AU160" s="19" t="s">
        <v>88</v>
      </c>
    </row>
    <row r="161" s="13" customFormat="1">
      <c r="A161" s="13"/>
      <c r="B161" s="248"/>
      <c r="C161" s="249"/>
      <c r="D161" s="244" t="s">
        <v>195</v>
      </c>
      <c r="E161" s="250" t="s">
        <v>35</v>
      </c>
      <c r="F161" s="251" t="s">
        <v>308</v>
      </c>
      <c r="G161" s="249"/>
      <c r="H161" s="252">
        <v>55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195</v>
      </c>
      <c r="AU161" s="258" t="s">
        <v>88</v>
      </c>
      <c r="AV161" s="13" t="s">
        <v>88</v>
      </c>
      <c r="AW161" s="13" t="s">
        <v>40</v>
      </c>
      <c r="AX161" s="13" t="s">
        <v>79</v>
      </c>
      <c r="AY161" s="258" t="s">
        <v>184</v>
      </c>
    </row>
    <row r="162" s="14" customFormat="1">
      <c r="A162" s="14"/>
      <c r="B162" s="259"/>
      <c r="C162" s="260"/>
      <c r="D162" s="244" t="s">
        <v>195</v>
      </c>
      <c r="E162" s="261" t="s">
        <v>159</v>
      </c>
      <c r="F162" s="262" t="s">
        <v>198</v>
      </c>
      <c r="G162" s="260"/>
      <c r="H162" s="263">
        <v>55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9" t="s">
        <v>195</v>
      </c>
      <c r="AU162" s="269" t="s">
        <v>88</v>
      </c>
      <c r="AV162" s="14" t="s">
        <v>191</v>
      </c>
      <c r="AW162" s="14" t="s">
        <v>40</v>
      </c>
      <c r="AX162" s="14" t="s">
        <v>86</v>
      </c>
      <c r="AY162" s="269" t="s">
        <v>184</v>
      </c>
    </row>
    <row r="163" s="2" customFormat="1" ht="36" customHeight="1">
      <c r="A163" s="41"/>
      <c r="B163" s="42"/>
      <c r="C163" s="231" t="s">
        <v>7</v>
      </c>
      <c r="D163" s="231" t="s">
        <v>187</v>
      </c>
      <c r="E163" s="232" t="s">
        <v>309</v>
      </c>
      <c r="F163" s="233" t="s">
        <v>310</v>
      </c>
      <c r="G163" s="234" t="s">
        <v>122</v>
      </c>
      <c r="H163" s="235">
        <v>84.906000000000006</v>
      </c>
      <c r="I163" s="236"/>
      <c r="J163" s="237">
        <f>ROUND(I163*H163,2)</f>
        <v>0</v>
      </c>
      <c r="K163" s="233" t="s">
        <v>190</v>
      </c>
      <c r="L163" s="47"/>
      <c r="M163" s="238" t="s">
        <v>35</v>
      </c>
      <c r="N163" s="239" t="s">
        <v>52</v>
      </c>
      <c r="O163" s="88"/>
      <c r="P163" s="240">
        <f>O163*H163</f>
        <v>0</v>
      </c>
      <c r="Q163" s="240">
        <v>0</v>
      </c>
      <c r="R163" s="240">
        <f>Q163*H163</f>
        <v>0</v>
      </c>
      <c r="S163" s="240">
        <v>0</v>
      </c>
      <c r="T163" s="241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42" t="s">
        <v>191</v>
      </c>
      <c r="AT163" s="242" t="s">
        <v>187</v>
      </c>
      <c r="AU163" s="242" t="s">
        <v>88</v>
      </c>
      <c r="AY163" s="19" t="s">
        <v>184</v>
      </c>
      <c r="BE163" s="243">
        <f>IF(N163="základní",J163,0)</f>
        <v>0</v>
      </c>
      <c r="BF163" s="243">
        <f>IF(N163="snížená",J163,0)</f>
        <v>0</v>
      </c>
      <c r="BG163" s="243">
        <f>IF(N163="zákl. přenesená",J163,0)</f>
        <v>0</v>
      </c>
      <c r="BH163" s="243">
        <f>IF(N163="sníž. přenesená",J163,0)</f>
        <v>0</v>
      </c>
      <c r="BI163" s="243">
        <f>IF(N163="nulová",J163,0)</f>
        <v>0</v>
      </c>
      <c r="BJ163" s="19" t="s">
        <v>191</v>
      </c>
      <c r="BK163" s="243">
        <f>ROUND(I163*H163,2)</f>
        <v>0</v>
      </c>
      <c r="BL163" s="19" t="s">
        <v>191</v>
      </c>
      <c r="BM163" s="242" t="s">
        <v>311</v>
      </c>
    </row>
    <row r="164" s="2" customFormat="1">
      <c r="A164" s="41"/>
      <c r="B164" s="42"/>
      <c r="C164" s="43"/>
      <c r="D164" s="244" t="s">
        <v>193</v>
      </c>
      <c r="E164" s="43"/>
      <c r="F164" s="245" t="s">
        <v>312</v>
      </c>
      <c r="G164" s="43"/>
      <c r="H164" s="43"/>
      <c r="I164" s="151"/>
      <c r="J164" s="43"/>
      <c r="K164" s="43"/>
      <c r="L164" s="47"/>
      <c r="M164" s="246"/>
      <c r="N164" s="247"/>
      <c r="O164" s="88"/>
      <c r="P164" s="88"/>
      <c r="Q164" s="88"/>
      <c r="R164" s="88"/>
      <c r="S164" s="88"/>
      <c r="T164" s="89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19" t="s">
        <v>193</v>
      </c>
      <c r="AU164" s="19" t="s">
        <v>88</v>
      </c>
    </row>
    <row r="165" s="15" customFormat="1">
      <c r="A165" s="15"/>
      <c r="B165" s="270"/>
      <c r="C165" s="271"/>
      <c r="D165" s="244" t="s">
        <v>195</v>
      </c>
      <c r="E165" s="272" t="s">
        <v>35</v>
      </c>
      <c r="F165" s="273" t="s">
        <v>313</v>
      </c>
      <c r="G165" s="271"/>
      <c r="H165" s="272" t="s">
        <v>35</v>
      </c>
      <c r="I165" s="274"/>
      <c r="J165" s="271"/>
      <c r="K165" s="271"/>
      <c r="L165" s="275"/>
      <c r="M165" s="276"/>
      <c r="N165" s="277"/>
      <c r="O165" s="277"/>
      <c r="P165" s="277"/>
      <c r="Q165" s="277"/>
      <c r="R165" s="277"/>
      <c r="S165" s="277"/>
      <c r="T165" s="27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9" t="s">
        <v>195</v>
      </c>
      <c r="AU165" s="279" t="s">
        <v>88</v>
      </c>
      <c r="AV165" s="15" t="s">
        <v>86</v>
      </c>
      <c r="AW165" s="15" t="s">
        <v>40</v>
      </c>
      <c r="AX165" s="15" t="s">
        <v>79</v>
      </c>
      <c r="AY165" s="279" t="s">
        <v>184</v>
      </c>
    </row>
    <row r="166" s="13" customFormat="1">
      <c r="A166" s="13"/>
      <c r="B166" s="248"/>
      <c r="C166" s="249"/>
      <c r="D166" s="244" t="s">
        <v>195</v>
      </c>
      <c r="E166" s="250" t="s">
        <v>35</v>
      </c>
      <c r="F166" s="251" t="s">
        <v>314</v>
      </c>
      <c r="G166" s="249"/>
      <c r="H166" s="252">
        <v>84.906000000000006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195</v>
      </c>
      <c r="AU166" s="258" t="s">
        <v>88</v>
      </c>
      <c r="AV166" s="13" t="s">
        <v>88</v>
      </c>
      <c r="AW166" s="13" t="s">
        <v>40</v>
      </c>
      <c r="AX166" s="13" t="s">
        <v>79</v>
      </c>
      <c r="AY166" s="258" t="s">
        <v>184</v>
      </c>
    </row>
    <row r="167" s="14" customFormat="1">
      <c r="A167" s="14"/>
      <c r="B167" s="259"/>
      <c r="C167" s="260"/>
      <c r="D167" s="244" t="s">
        <v>195</v>
      </c>
      <c r="E167" s="261" t="s">
        <v>156</v>
      </c>
      <c r="F167" s="262" t="s">
        <v>198</v>
      </c>
      <c r="G167" s="260"/>
      <c r="H167" s="263">
        <v>84.906000000000006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9" t="s">
        <v>195</v>
      </c>
      <c r="AU167" s="269" t="s">
        <v>88</v>
      </c>
      <c r="AV167" s="14" t="s">
        <v>191</v>
      </c>
      <c r="AW167" s="14" t="s">
        <v>40</v>
      </c>
      <c r="AX167" s="14" t="s">
        <v>86</v>
      </c>
      <c r="AY167" s="269" t="s">
        <v>184</v>
      </c>
    </row>
    <row r="168" s="2" customFormat="1" ht="36" customHeight="1">
      <c r="A168" s="41"/>
      <c r="B168" s="42"/>
      <c r="C168" s="231" t="s">
        <v>315</v>
      </c>
      <c r="D168" s="231" t="s">
        <v>187</v>
      </c>
      <c r="E168" s="232" t="s">
        <v>316</v>
      </c>
      <c r="F168" s="233" t="s">
        <v>317</v>
      </c>
      <c r="G168" s="234" t="s">
        <v>122</v>
      </c>
      <c r="H168" s="235">
        <v>533.60000000000002</v>
      </c>
      <c r="I168" s="236"/>
      <c r="J168" s="237">
        <f>ROUND(I168*H168,2)</f>
        <v>0</v>
      </c>
      <c r="K168" s="233" t="s">
        <v>190</v>
      </c>
      <c r="L168" s="47"/>
      <c r="M168" s="238" t="s">
        <v>35</v>
      </c>
      <c r="N168" s="239" t="s">
        <v>52</v>
      </c>
      <c r="O168" s="88"/>
      <c r="P168" s="240">
        <f>O168*H168</f>
        <v>0</v>
      </c>
      <c r="Q168" s="240">
        <v>0</v>
      </c>
      <c r="R168" s="240">
        <f>Q168*H168</f>
        <v>0</v>
      </c>
      <c r="S168" s="240">
        <v>0</v>
      </c>
      <c r="T168" s="241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42" t="s">
        <v>191</v>
      </c>
      <c r="AT168" s="242" t="s">
        <v>187</v>
      </c>
      <c r="AU168" s="242" t="s">
        <v>88</v>
      </c>
      <c r="AY168" s="19" t="s">
        <v>184</v>
      </c>
      <c r="BE168" s="243">
        <f>IF(N168="základní",J168,0)</f>
        <v>0</v>
      </c>
      <c r="BF168" s="243">
        <f>IF(N168="snížená",J168,0)</f>
        <v>0</v>
      </c>
      <c r="BG168" s="243">
        <f>IF(N168="zákl. přenesená",J168,0)</f>
        <v>0</v>
      </c>
      <c r="BH168" s="243">
        <f>IF(N168="sníž. přenesená",J168,0)</f>
        <v>0</v>
      </c>
      <c r="BI168" s="243">
        <f>IF(N168="nulová",J168,0)</f>
        <v>0</v>
      </c>
      <c r="BJ168" s="19" t="s">
        <v>191</v>
      </c>
      <c r="BK168" s="243">
        <f>ROUND(I168*H168,2)</f>
        <v>0</v>
      </c>
      <c r="BL168" s="19" t="s">
        <v>191</v>
      </c>
      <c r="BM168" s="242" t="s">
        <v>318</v>
      </c>
    </row>
    <row r="169" s="2" customFormat="1">
      <c r="A169" s="41"/>
      <c r="B169" s="42"/>
      <c r="C169" s="43"/>
      <c r="D169" s="244" t="s">
        <v>193</v>
      </c>
      <c r="E169" s="43"/>
      <c r="F169" s="245" t="s">
        <v>319</v>
      </c>
      <c r="G169" s="43"/>
      <c r="H169" s="43"/>
      <c r="I169" s="151"/>
      <c r="J169" s="43"/>
      <c r="K169" s="43"/>
      <c r="L169" s="47"/>
      <c r="M169" s="246"/>
      <c r="N169" s="247"/>
      <c r="O169" s="88"/>
      <c r="P169" s="88"/>
      <c r="Q169" s="88"/>
      <c r="R169" s="88"/>
      <c r="S169" s="88"/>
      <c r="T169" s="89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19" t="s">
        <v>193</v>
      </c>
      <c r="AU169" s="19" t="s">
        <v>88</v>
      </c>
    </row>
    <row r="170" s="13" customFormat="1">
      <c r="A170" s="13"/>
      <c r="B170" s="248"/>
      <c r="C170" s="249"/>
      <c r="D170" s="244" t="s">
        <v>195</v>
      </c>
      <c r="E170" s="250" t="s">
        <v>153</v>
      </c>
      <c r="F170" s="251" t="s">
        <v>320</v>
      </c>
      <c r="G170" s="249"/>
      <c r="H170" s="252">
        <v>152.77500000000001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8" t="s">
        <v>195</v>
      </c>
      <c r="AU170" s="258" t="s">
        <v>88</v>
      </c>
      <c r="AV170" s="13" t="s">
        <v>88</v>
      </c>
      <c r="AW170" s="13" t="s">
        <v>40</v>
      </c>
      <c r="AX170" s="13" t="s">
        <v>79</v>
      </c>
      <c r="AY170" s="258" t="s">
        <v>184</v>
      </c>
    </row>
    <row r="171" s="13" customFormat="1">
      <c r="A171" s="13"/>
      <c r="B171" s="248"/>
      <c r="C171" s="249"/>
      <c r="D171" s="244" t="s">
        <v>195</v>
      </c>
      <c r="E171" s="250" t="s">
        <v>321</v>
      </c>
      <c r="F171" s="251" t="s">
        <v>322</v>
      </c>
      <c r="G171" s="249"/>
      <c r="H171" s="252">
        <v>201.27500000000001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8" t="s">
        <v>195</v>
      </c>
      <c r="AU171" s="258" t="s">
        <v>88</v>
      </c>
      <c r="AV171" s="13" t="s">
        <v>88</v>
      </c>
      <c r="AW171" s="13" t="s">
        <v>40</v>
      </c>
      <c r="AX171" s="13" t="s">
        <v>79</v>
      </c>
      <c r="AY171" s="258" t="s">
        <v>184</v>
      </c>
    </row>
    <row r="172" s="13" customFormat="1">
      <c r="A172" s="13"/>
      <c r="B172" s="248"/>
      <c r="C172" s="249"/>
      <c r="D172" s="244" t="s">
        <v>195</v>
      </c>
      <c r="E172" s="250" t="s">
        <v>35</v>
      </c>
      <c r="F172" s="251" t="s">
        <v>323</v>
      </c>
      <c r="G172" s="249"/>
      <c r="H172" s="252">
        <v>179.55000000000001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8" t="s">
        <v>195</v>
      </c>
      <c r="AU172" s="258" t="s">
        <v>88</v>
      </c>
      <c r="AV172" s="13" t="s">
        <v>88</v>
      </c>
      <c r="AW172" s="13" t="s">
        <v>40</v>
      </c>
      <c r="AX172" s="13" t="s">
        <v>79</v>
      </c>
      <c r="AY172" s="258" t="s">
        <v>184</v>
      </c>
    </row>
    <row r="173" s="14" customFormat="1">
      <c r="A173" s="14"/>
      <c r="B173" s="259"/>
      <c r="C173" s="260"/>
      <c r="D173" s="244" t="s">
        <v>195</v>
      </c>
      <c r="E173" s="261" t="s">
        <v>35</v>
      </c>
      <c r="F173" s="262" t="s">
        <v>198</v>
      </c>
      <c r="G173" s="260"/>
      <c r="H173" s="263">
        <v>533.60000000000002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9" t="s">
        <v>195</v>
      </c>
      <c r="AU173" s="269" t="s">
        <v>88</v>
      </c>
      <c r="AV173" s="14" t="s">
        <v>191</v>
      </c>
      <c r="AW173" s="14" t="s">
        <v>40</v>
      </c>
      <c r="AX173" s="14" t="s">
        <v>86</v>
      </c>
      <c r="AY173" s="269" t="s">
        <v>184</v>
      </c>
    </row>
    <row r="174" s="2" customFormat="1" ht="24" customHeight="1">
      <c r="A174" s="41"/>
      <c r="B174" s="42"/>
      <c r="C174" s="231" t="s">
        <v>324</v>
      </c>
      <c r="D174" s="231" t="s">
        <v>187</v>
      </c>
      <c r="E174" s="232" t="s">
        <v>325</v>
      </c>
      <c r="F174" s="233" t="s">
        <v>326</v>
      </c>
      <c r="G174" s="234" t="s">
        <v>117</v>
      </c>
      <c r="H174" s="235">
        <v>117.231</v>
      </c>
      <c r="I174" s="236"/>
      <c r="J174" s="237">
        <f>ROUND(I174*H174,2)</f>
        <v>0</v>
      </c>
      <c r="K174" s="233" t="s">
        <v>190</v>
      </c>
      <c r="L174" s="47"/>
      <c r="M174" s="238" t="s">
        <v>35</v>
      </c>
      <c r="N174" s="239" t="s">
        <v>52</v>
      </c>
      <c r="O174" s="88"/>
      <c r="P174" s="240">
        <f>O174*H174</f>
        <v>0</v>
      </c>
      <c r="Q174" s="240">
        <v>0</v>
      </c>
      <c r="R174" s="240">
        <f>Q174*H174</f>
        <v>0</v>
      </c>
      <c r="S174" s="240">
        <v>0</v>
      </c>
      <c r="T174" s="241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42" t="s">
        <v>191</v>
      </c>
      <c r="AT174" s="242" t="s">
        <v>187</v>
      </c>
      <c r="AU174" s="242" t="s">
        <v>88</v>
      </c>
      <c r="AY174" s="19" t="s">
        <v>184</v>
      </c>
      <c r="BE174" s="243">
        <f>IF(N174="základní",J174,0)</f>
        <v>0</v>
      </c>
      <c r="BF174" s="243">
        <f>IF(N174="snížená",J174,0)</f>
        <v>0</v>
      </c>
      <c r="BG174" s="243">
        <f>IF(N174="zákl. přenesená",J174,0)</f>
        <v>0</v>
      </c>
      <c r="BH174" s="243">
        <f>IF(N174="sníž. přenesená",J174,0)</f>
        <v>0</v>
      </c>
      <c r="BI174" s="243">
        <f>IF(N174="nulová",J174,0)</f>
        <v>0</v>
      </c>
      <c r="BJ174" s="19" t="s">
        <v>191</v>
      </c>
      <c r="BK174" s="243">
        <f>ROUND(I174*H174,2)</f>
        <v>0</v>
      </c>
      <c r="BL174" s="19" t="s">
        <v>191</v>
      </c>
      <c r="BM174" s="242" t="s">
        <v>327</v>
      </c>
    </row>
    <row r="175" s="2" customFormat="1">
      <c r="A175" s="41"/>
      <c r="B175" s="42"/>
      <c r="C175" s="43"/>
      <c r="D175" s="244" t="s">
        <v>193</v>
      </c>
      <c r="E175" s="43"/>
      <c r="F175" s="245" t="s">
        <v>328</v>
      </c>
      <c r="G175" s="43"/>
      <c r="H175" s="43"/>
      <c r="I175" s="151"/>
      <c r="J175" s="43"/>
      <c r="K175" s="43"/>
      <c r="L175" s="47"/>
      <c r="M175" s="246"/>
      <c r="N175" s="247"/>
      <c r="O175" s="88"/>
      <c r="P175" s="88"/>
      <c r="Q175" s="88"/>
      <c r="R175" s="88"/>
      <c r="S175" s="88"/>
      <c r="T175" s="89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193</v>
      </c>
      <c r="AU175" s="19" t="s">
        <v>88</v>
      </c>
    </row>
    <row r="176" s="13" customFormat="1">
      <c r="A176" s="13"/>
      <c r="B176" s="248"/>
      <c r="C176" s="249"/>
      <c r="D176" s="244" t="s">
        <v>195</v>
      </c>
      <c r="E176" s="250" t="s">
        <v>35</v>
      </c>
      <c r="F176" s="251" t="s">
        <v>329</v>
      </c>
      <c r="G176" s="249"/>
      <c r="H176" s="252">
        <v>90.719999999999999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8" t="s">
        <v>195</v>
      </c>
      <c r="AU176" s="258" t="s">
        <v>88</v>
      </c>
      <c r="AV176" s="13" t="s">
        <v>88</v>
      </c>
      <c r="AW176" s="13" t="s">
        <v>40</v>
      </c>
      <c r="AX176" s="13" t="s">
        <v>79</v>
      </c>
      <c r="AY176" s="258" t="s">
        <v>184</v>
      </c>
    </row>
    <row r="177" s="13" customFormat="1">
      <c r="A177" s="13"/>
      <c r="B177" s="248"/>
      <c r="C177" s="249"/>
      <c r="D177" s="244" t="s">
        <v>195</v>
      </c>
      <c r="E177" s="250" t="s">
        <v>35</v>
      </c>
      <c r="F177" s="251" t="s">
        <v>330</v>
      </c>
      <c r="G177" s="249"/>
      <c r="H177" s="252">
        <v>0.84499999999999997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195</v>
      </c>
      <c r="AU177" s="258" t="s">
        <v>88</v>
      </c>
      <c r="AV177" s="13" t="s">
        <v>88</v>
      </c>
      <c r="AW177" s="13" t="s">
        <v>40</v>
      </c>
      <c r="AX177" s="13" t="s">
        <v>79</v>
      </c>
      <c r="AY177" s="258" t="s">
        <v>184</v>
      </c>
    </row>
    <row r="178" s="13" customFormat="1">
      <c r="A178" s="13"/>
      <c r="B178" s="248"/>
      <c r="C178" s="249"/>
      <c r="D178" s="244" t="s">
        <v>195</v>
      </c>
      <c r="E178" s="250" t="s">
        <v>35</v>
      </c>
      <c r="F178" s="251" t="s">
        <v>331</v>
      </c>
      <c r="G178" s="249"/>
      <c r="H178" s="252">
        <v>25.666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195</v>
      </c>
      <c r="AU178" s="258" t="s">
        <v>88</v>
      </c>
      <c r="AV178" s="13" t="s">
        <v>88</v>
      </c>
      <c r="AW178" s="13" t="s">
        <v>40</v>
      </c>
      <c r="AX178" s="13" t="s">
        <v>79</v>
      </c>
      <c r="AY178" s="258" t="s">
        <v>184</v>
      </c>
    </row>
    <row r="179" s="14" customFormat="1">
      <c r="A179" s="14"/>
      <c r="B179" s="259"/>
      <c r="C179" s="260"/>
      <c r="D179" s="244" t="s">
        <v>195</v>
      </c>
      <c r="E179" s="261" t="s">
        <v>135</v>
      </c>
      <c r="F179" s="262" t="s">
        <v>198</v>
      </c>
      <c r="G179" s="260"/>
      <c r="H179" s="263">
        <v>117.231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9" t="s">
        <v>195</v>
      </c>
      <c r="AU179" s="269" t="s">
        <v>88</v>
      </c>
      <c r="AV179" s="14" t="s">
        <v>191</v>
      </c>
      <c r="AW179" s="14" t="s">
        <v>40</v>
      </c>
      <c r="AX179" s="14" t="s">
        <v>86</v>
      </c>
      <c r="AY179" s="269" t="s">
        <v>184</v>
      </c>
    </row>
    <row r="180" s="2" customFormat="1" ht="24" customHeight="1">
      <c r="A180" s="41"/>
      <c r="B180" s="42"/>
      <c r="C180" s="280" t="s">
        <v>332</v>
      </c>
      <c r="D180" s="280" t="s">
        <v>333</v>
      </c>
      <c r="E180" s="281" t="s">
        <v>334</v>
      </c>
      <c r="F180" s="282" t="s">
        <v>335</v>
      </c>
      <c r="G180" s="283" t="s">
        <v>129</v>
      </c>
      <c r="H180" s="284">
        <v>56</v>
      </c>
      <c r="I180" s="285"/>
      <c r="J180" s="286">
        <f>ROUND(I180*H180,2)</f>
        <v>0</v>
      </c>
      <c r="K180" s="282" t="s">
        <v>190</v>
      </c>
      <c r="L180" s="287"/>
      <c r="M180" s="288" t="s">
        <v>35</v>
      </c>
      <c r="N180" s="289" t="s">
        <v>52</v>
      </c>
      <c r="O180" s="88"/>
      <c r="P180" s="240">
        <f>O180*H180</f>
        <v>0</v>
      </c>
      <c r="Q180" s="240">
        <v>1</v>
      </c>
      <c r="R180" s="240">
        <f>Q180*H180</f>
        <v>56</v>
      </c>
      <c r="S180" s="240">
        <v>0</v>
      </c>
      <c r="T180" s="241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42" t="s">
        <v>234</v>
      </c>
      <c r="AT180" s="242" t="s">
        <v>333</v>
      </c>
      <c r="AU180" s="242" t="s">
        <v>88</v>
      </c>
      <c r="AY180" s="19" t="s">
        <v>184</v>
      </c>
      <c r="BE180" s="243">
        <f>IF(N180="základní",J180,0)</f>
        <v>0</v>
      </c>
      <c r="BF180" s="243">
        <f>IF(N180="snížená",J180,0)</f>
        <v>0</v>
      </c>
      <c r="BG180" s="243">
        <f>IF(N180="zákl. přenesená",J180,0)</f>
        <v>0</v>
      </c>
      <c r="BH180" s="243">
        <f>IF(N180="sníž. přenesená",J180,0)</f>
        <v>0</v>
      </c>
      <c r="BI180" s="243">
        <f>IF(N180="nulová",J180,0)</f>
        <v>0</v>
      </c>
      <c r="BJ180" s="19" t="s">
        <v>191</v>
      </c>
      <c r="BK180" s="243">
        <f>ROUND(I180*H180,2)</f>
        <v>0</v>
      </c>
      <c r="BL180" s="19" t="s">
        <v>191</v>
      </c>
      <c r="BM180" s="242" t="s">
        <v>336</v>
      </c>
    </row>
    <row r="181" s="13" customFormat="1">
      <c r="A181" s="13"/>
      <c r="B181" s="248"/>
      <c r="C181" s="249"/>
      <c r="D181" s="244" t="s">
        <v>195</v>
      </c>
      <c r="E181" s="250" t="s">
        <v>35</v>
      </c>
      <c r="F181" s="251" t="s">
        <v>337</v>
      </c>
      <c r="G181" s="249"/>
      <c r="H181" s="252">
        <v>56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8" t="s">
        <v>195</v>
      </c>
      <c r="AU181" s="258" t="s">
        <v>88</v>
      </c>
      <c r="AV181" s="13" t="s">
        <v>88</v>
      </c>
      <c r="AW181" s="13" t="s">
        <v>40</v>
      </c>
      <c r="AX181" s="13" t="s">
        <v>79</v>
      </c>
      <c r="AY181" s="258" t="s">
        <v>184</v>
      </c>
    </row>
    <row r="182" s="14" customFormat="1">
      <c r="A182" s="14"/>
      <c r="B182" s="259"/>
      <c r="C182" s="260"/>
      <c r="D182" s="244" t="s">
        <v>195</v>
      </c>
      <c r="E182" s="261" t="s">
        <v>35</v>
      </c>
      <c r="F182" s="262" t="s">
        <v>198</v>
      </c>
      <c r="G182" s="260"/>
      <c r="H182" s="263">
        <v>56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9" t="s">
        <v>195</v>
      </c>
      <c r="AU182" s="269" t="s">
        <v>88</v>
      </c>
      <c r="AV182" s="14" t="s">
        <v>191</v>
      </c>
      <c r="AW182" s="14" t="s">
        <v>40</v>
      </c>
      <c r="AX182" s="14" t="s">
        <v>86</v>
      </c>
      <c r="AY182" s="269" t="s">
        <v>184</v>
      </c>
    </row>
    <row r="183" s="2" customFormat="1" ht="24" customHeight="1">
      <c r="A183" s="41"/>
      <c r="B183" s="42"/>
      <c r="C183" s="280" t="s">
        <v>338</v>
      </c>
      <c r="D183" s="280" t="s">
        <v>333</v>
      </c>
      <c r="E183" s="281" t="s">
        <v>339</v>
      </c>
      <c r="F183" s="282" t="s">
        <v>340</v>
      </c>
      <c r="G183" s="283" t="s">
        <v>129</v>
      </c>
      <c r="H183" s="284">
        <v>4.585</v>
      </c>
      <c r="I183" s="285"/>
      <c r="J183" s="286">
        <f>ROUND(I183*H183,2)</f>
        <v>0</v>
      </c>
      <c r="K183" s="282" t="s">
        <v>190</v>
      </c>
      <c r="L183" s="287"/>
      <c r="M183" s="288" t="s">
        <v>35</v>
      </c>
      <c r="N183" s="289" t="s">
        <v>52</v>
      </c>
      <c r="O183" s="88"/>
      <c r="P183" s="240">
        <f>O183*H183</f>
        <v>0</v>
      </c>
      <c r="Q183" s="240">
        <v>1</v>
      </c>
      <c r="R183" s="240">
        <f>Q183*H183</f>
        <v>4.585</v>
      </c>
      <c r="S183" s="240">
        <v>0</v>
      </c>
      <c r="T183" s="241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42" t="s">
        <v>234</v>
      </c>
      <c r="AT183" s="242" t="s">
        <v>333</v>
      </c>
      <c r="AU183" s="242" t="s">
        <v>88</v>
      </c>
      <c r="AY183" s="19" t="s">
        <v>184</v>
      </c>
      <c r="BE183" s="243">
        <f>IF(N183="základní",J183,0)</f>
        <v>0</v>
      </c>
      <c r="BF183" s="243">
        <f>IF(N183="snížená",J183,0)</f>
        <v>0</v>
      </c>
      <c r="BG183" s="243">
        <f>IF(N183="zákl. přenesená",J183,0)</f>
        <v>0</v>
      </c>
      <c r="BH183" s="243">
        <f>IF(N183="sníž. přenesená",J183,0)</f>
        <v>0</v>
      </c>
      <c r="BI183" s="243">
        <f>IF(N183="nulová",J183,0)</f>
        <v>0</v>
      </c>
      <c r="BJ183" s="19" t="s">
        <v>191</v>
      </c>
      <c r="BK183" s="243">
        <f>ROUND(I183*H183,2)</f>
        <v>0</v>
      </c>
      <c r="BL183" s="19" t="s">
        <v>191</v>
      </c>
      <c r="BM183" s="242" t="s">
        <v>341</v>
      </c>
    </row>
    <row r="184" s="15" customFormat="1">
      <c r="A184" s="15"/>
      <c r="B184" s="270"/>
      <c r="C184" s="271"/>
      <c r="D184" s="244" t="s">
        <v>195</v>
      </c>
      <c r="E184" s="272" t="s">
        <v>35</v>
      </c>
      <c r="F184" s="273" t="s">
        <v>342</v>
      </c>
      <c r="G184" s="271"/>
      <c r="H184" s="272" t="s">
        <v>35</v>
      </c>
      <c r="I184" s="274"/>
      <c r="J184" s="271"/>
      <c r="K184" s="271"/>
      <c r="L184" s="275"/>
      <c r="M184" s="276"/>
      <c r="N184" s="277"/>
      <c r="O184" s="277"/>
      <c r="P184" s="277"/>
      <c r="Q184" s="277"/>
      <c r="R184" s="277"/>
      <c r="S184" s="277"/>
      <c r="T184" s="27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9" t="s">
        <v>195</v>
      </c>
      <c r="AU184" s="279" t="s">
        <v>88</v>
      </c>
      <c r="AV184" s="15" t="s">
        <v>86</v>
      </c>
      <c r="AW184" s="15" t="s">
        <v>40</v>
      </c>
      <c r="AX184" s="15" t="s">
        <v>79</v>
      </c>
      <c r="AY184" s="279" t="s">
        <v>184</v>
      </c>
    </row>
    <row r="185" s="13" customFormat="1">
      <c r="A185" s="13"/>
      <c r="B185" s="248"/>
      <c r="C185" s="249"/>
      <c r="D185" s="244" t="s">
        <v>195</v>
      </c>
      <c r="E185" s="250" t="s">
        <v>35</v>
      </c>
      <c r="F185" s="251" t="s">
        <v>343</v>
      </c>
      <c r="G185" s="249"/>
      <c r="H185" s="252">
        <v>4.585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8" t="s">
        <v>195</v>
      </c>
      <c r="AU185" s="258" t="s">
        <v>88</v>
      </c>
      <c r="AV185" s="13" t="s">
        <v>88</v>
      </c>
      <c r="AW185" s="13" t="s">
        <v>40</v>
      </c>
      <c r="AX185" s="13" t="s">
        <v>79</v>
      </c>
      <c r="AY185" s="258" t="s">
        <v>184</v>
      </c>
    </row>
    <row r="186" s="14" customFormat="1">
      <c r="A186" s="14"/>
      <c r="B186" s="259"/>
      <c r="C186" s="260"/>
      <c r="D186" s="244" t="s">
        <v>195</v>
      </c>
      <c r="E186" s="261" t="s">
        <v>35</v>
      </c>
      <c r="F186" s="262" t="s">
        <v>198</v>
      </c>
      <c r="G186" s="260"/>
      <c r="H186" s="263">
        <v>4.585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9" t="s">
        <v>195</v>
      </c>
      <c r="AU186" s="269" t="s">
        <v>88</v>
      </c>
      <c r="AV186" s="14" t="s">
        <v>191</v>
      </c>
      <c r="AW186" s="14" t="s">
        <v>40</v>
      </c>
      <c r="AX186" s="14" t="s">
        <v>86</v>
      </c>
      <c r="AY186" s="269" t="s">
        <v>184</v>
      </c>
    </row>
    <row r="187" s="2" customFormat="1" ht="24" customHeight="1">
      <c r="A187" s="41"/>
      <c r="B187" s="42"/>
      <c r="C187" s="280" t="s">
        <v>344</v>
      </c>
      <c r="D187" s="280" t="s">
        <v>333</v>
      </c>
      <c r="E187" s="281" t="s">
        <v>345</v>
      </c>
      <c r="F187" s="282" t="s">
        <v>346</v>
      </c>
      <c r="G187" s="283" t="s">
        <v>129</v>
      </c>
      <c r="H187" s="284">
        <v>26.986000000000001</v>
      </c>
      <c r="I187" s="285"/>
      <c r="J187" s="286">
        <f>ROUND(I187*H187,2)</f>
        <v>0</v>
      </c>
      <c r="K187" s="282" t="s">
        <v>190</v>
      </c>
      <c r="L187" s="287"/>
      <c r="M187" s="288" t="s">
        <v>35</v>
      </c>
      <c r="N187" s="289" t="s">
        <v>52</v>
      </c>
      <c r="O187" s="88"/>
      <c r="P187" s="240">
        <f>O187*H187</f>
        <v>0</v>
      </c>
      <c r="Q187" s="240">
        <v>1</v>
      </c>
      <c r="R187" s="240">
        <f>Q187*H187</f>
        <v>26.986000000000001</v>
      </c>
      <c r="S187" s="240">
        <v>0</v>
      </c>
      <c r="T187" s="241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42" t="s">
        <v>234</v>
      </c>
      <c r="AT187" s="242" t="s">
        <v>333</v>
      </c>
      <c r="AU187" s="242" t="s">
        <v>88</v>
      </c>
      <c r="AY187" s="19" t="s">
        <v>184</v>
      </c>
      <c r="BE187" s="243">
        <f>IF(N187="základní",J187,0)</f>
        <v>0</v>
      </c>
      <c r="BF187" s="243">
        <f>IF(N187="snížená",J187,0)</f>
        <v>0</v>
      </c>
      <c r="BG187" s="243">
        <f>IF(N187="zákl. přenesená",J187,0)</f>
        <v>0</v>
      </c>
      <c r="BH187" s="243">
        <f>IF(N187="sníž. přenesená",J187,0)</f>
        <v>0</v>
      </c>
      <c r="BI187" s="243">
        <f>IF(N187="nulová",J187,0)</f>
        <v>0</v>
      </c>
      <c r="BJ187" s="19" t="s">
        <v>191</v>
      </c>
      <c r="BK187" s="243">
        <f>ROUND(I187*H187,2)</f>
        <v>0</v>
      </c>
      <c r="BL187" s="19" t="s">
        <v>191</v>
      </c>
      <c r="BM187" s="242" t="s">
        <v>347</v>
      </c>
    </row>
    <row r="188" s="13" customFormat="1">
      <c r="A188" s="13"/>
      <c r="B188" s="248"/>
      <c r="C188" s="249"/>
      <c r="D188" s="244" t="s">
        <v>195</v>
      </c>
      <c r="E188" s="250" t="s">
        <v>35</v>
      </c>
      <c r="F188" s="251" t="s">
        <v>348</v>
      </c>
      <c r="G188" s="249"/>
      <c r="H188" s="252">
        <v>26.986000000000001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8" t="s">
        <v>195</v>
      </c>
      <c r="AU188" s="258" t="s">
        <v>88</v>
      </c>
      <c r="AV188" s="13" t="s">
        <v>88</v>
      </c>
      <c r="AW188" s="13" t="s">
        <v>40</v>
      </c>
      <c r="AX188" s="13" t="s">
        <v>79</v>
      </c>
      <c r="AY188" s="258" t="s">
        <v>184</v>
      </c>
    </row>
    <row r="189" s="14" customFormat="1">
      <c r="A189" s="14"/>
      <c r="B189" s="259"/>
      <c r="C189" s="260"/>
      <c r="D189" s="244" t="s">
        <v>195</v>
      </c>
      <c r="E189" s="261" t="s">
        <v>35</v>
      </c>
      <c r="F189" s="262" t="s">
        <v>198</v>
      </c>
      <c r="G189" s="260"/>
      <c r="H189" s="263">
        <v>26.986000000000001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9" t="s">
        <v>195</v>
      </c>
      <c r="AU189" s="269" t="s">
        <v>88</v>
      </c>
      <c r="AV189" s="14" t="s">
        <v>191</v>
      </c>
      <c r="AW189" s="14" t="s">
        <v>40</v>
      </c>
      <c r="AX189" s="14" t="s">
        <v>86</v>
      </c>
      <c r="AY189" s="269" t="s">
        <v>184</v>
      </c>
    </row>
    <row r="190" s="2" customFormat="1" ht="24" customHeight="1">
      <c r="A190" s="41"/>
      <c r="B190" s="42"/>
      <c r="C190" s="280" t="s">
        <v>349</v>
      </c>
      <c r="D190" s="280" t="s">
        <v>333</v>
      </c>
      <c r="E190" s="281" t="s">
        <v>350</v>
      </c>
      <c r="F190" s="282" t="s">
        <v>351</v>
      </c>
      <c r="G190" s="283" t="s">
        <v>129</v>
      </c>
      <c r="H190" s="284">
        <v>86.953999999999994</v>
      </c>
      <c r="I190" s="285"/>
      <c r="J190" s="286">
        <f>ROUND(I190*H190,2)</f>
        <v>0</v>
      </c>
      <c r="K190" s="282" t="s">
        <v>190</v>
      </c>
      <c r="L190" s="287"/>
      <c r="M190" s="288" t="s">
        <v>35</v>
      </c>
      <c r="N190" s="289" t="s">
        <v>52</v>
      </c>
      <c r="O190" s="88"/>
      <c r="P190" s="240">
        <f>O190*H190</f>
        <v>0</v>
      </c>
      <c r="Q190" s="240">
        <v>1</v>
      </c>
      <c r="R190" s="240">
        <f>Q190*H190</f>
        <v>86.953999999999994</v>
      </c>
      <c r="S190" s="240">
        <v>0</v>
      </c>
      <c r="T190" s="241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42" t="s">
        <v>234</v>
      </c>
      <c r="AT190" s="242" t="s">
        <v>333</v>
      </c>
      <c r="AU190" s="242" t="s">
        <v>88</v>
      </c>
      <c r="AY190" s="19" t="s">
        <v>184</v>
      </c>
      <c r="BE190" s="243">
        <f>IF(N190="základní",J190,0)</f>
        <v>0</v>
      </c>
      <c r="BF190" s="243">
        <f>IF(N190="snížená",J190,0)</f>
        <v>0</v>
      </c>
      <c r="BG190" s="243">
        <f>IF(N190="zákl. přenesená",J190,0)</f>
        <v>0</v>
      </c>
      <c r="BH190" s="243">
        <f>IF(N190="sníž. přenesená",J190,0)</f>
        <v>0</v>
      </c>
      <c r="BI190" s="243">
        <f>IF(N190="nulová",J190,0)</f>
        <v>0</v>
      </c>
      <c r="BJ190" s="19" t="s">
        <v>191</v>
      </c>
      <c r="BK190" s="243">
        <f>ROUND(I190*H190,2)</f>
        <v>0</v>
      </c>
      <c r="BL190" s="19" t="s">
        <v>191</v>
      </c>
      <c r="BM190" s="242" t="s">
        <v>352</v>
      </c>
    </row>
    <row r="191" s="13" customFormat="1">
      <c r="A191" s="13"/>
      <c r="B191" s="248"/>
      <c r="C191" s="249"/>
      <c r="D191" s="244" t="s">
        <v>195</v>
      </c>
      <c r="E191" s="250" t="s">
        <v>35</v>
      </c>
      <c r="F191" s="251" t="s">
        <v>353</v>
      </c>
      <c r="G191" s="249"/>
      <c r="H191" s="252">
        <v>82.498999999999995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195</v>
      </c>
      <c r="AU191" s="258" t="s">
        <v>88</v>
      </c>
      <c r="AV191" s="13" t="s">
        <v>88</v>
      </c>
      <c r="AW191" s="13" t="s">
        <v>40</v>
      </c>
      <c r="AX191" s="13" t="s">
        <v>79</v>
      </c>
      <c r="AY191" s="258" t="s">
        <v>184</v>
      </c>
    </row>
    <row r="192" s="13" customFormat="1">
      <c r="A192" s="13"/>
      <c r="B192" s="248"/>
      <c r="C192" s="249"/>
      <c r="D192" s="244" t="s">
        <v>195</v>
      </c>
      <c r="E192" s="250" t="s">
        <v>35</v>
      </c>
      <c r="F192" s="251" t="s">
        <v>354</v>
      </c>
      <c r="G192" s="249"/>
      <c r="H192" s="252">
        <v>4.4550000000000001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8" t="s">
        <v>195</v>
      </c>
      <c r="AU192" s="258" t="s">
        <v>88</v>
      </c>
      <c r="AV192" s="13" t="s">
        <v>88</v>
      </c>
      <c r="AW192" s="13" t="s">
        <v>40</v>
      </c>
      <c r="AX192" s="13" t="s">
        <v>79</v>
      </c>
      <c r="AY192" s="258" t="s">
        <v>184</v>
      </c>
    </row>
    <row r="193" s="14" customFormat="1">
      <c r="A193" s="14"/>
      <c r="B193" s="259"/>
      <c r="C193" s="260"/>
      <c r="D193" s="244" t="s">
        <v>195</v>
      </c>
      <c r="E193" s="261" t="s">
        <v>35</v>
      </c>
      <c r="F193" s="262" t="s">
        <v>198</v>
      </c>
      <c r="G193" s="260"/>
      <c r="H193" s="263">
        <v>86.953999999999994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9" t="s">
        <v>195</v>
      </c>
      <c r="AU193" s="269" t="s">
        <v>88</v>
      </c>
      <c r="AV193" s="14" t="s">
        <v>191</v>
      </c>
      <c r="AW193" s="14" t="s">
        <v>40</v>
      </c>
      <c r="AX193" s="14" t="s">
        <v>86</v>
      </c>
      <c r="AY193" s="269" t="s">
        <v>184</v>
      </c>
    </row>
    <row r="194" s="2" customFormat="1" ht="24" customHeight="1">
      <c r="A194" s="41"/>
      <c r="B194" s="42"/>
      <c r="C194" s="280" t="s">
        <v>355</v>
      </c>
      <c r="D194" s="280" t="s">
        <v>333</v>
      </c>
      <c r="E194" s="281" t="s">
        <v>356</v>
      </c>
      <c r="F194" s="282" t="s">
        <v>357</v>
      </c>
      <c r="G194" s="283" t="s">
        <v>237</v>
      </c>
      <c r="H194" s="284">
        <v>2</v>
      </c>
      <c r="I194" s="285"/>
      <c r="J194" s="286">
        <f>ROUND(I194*H194,2)</f>
        <v>0</v>
      </c>
      <c r="K194" s="282" t="s">
        <v>190</v>
      </c>
      <c r="L194" s="287"/>
      <c r="M194" s="288" t="s">
        <v>35</v>
      </c>
      <c r="N194" s="289" t="s">
        <v>52</v>
      </c>
      <c r="O194" s="88"/>
      <c r="P194" s="240">
        <f>O194*H194</f>
        <v>0</v>
      </c>
      <c r="Q194" s="240">
        <v>3.70425</v>
      </c>
      <c r="R194" s="240">
        <f>Q194*H194</f>
        <v>7.4085000000000001</v>
      </c>
      <c r="S194" s="240">
        <v>0</v>
      </c>
      <c r="T194" s="241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42" t="s">
        <v>234</v>
      </c>
      <c r="AT194" s="242" t="s">
        <v>333</v>
      </c>
      <c r="AU194" s="242" t="s">
        <v>88</v>
      </c>
      <c r="AY194" s="19" t="s">
        <v>184</v>
      </c>
      <c r="BE194" s="243">
        <f>IF(N194="základní",J194,0)</f>
        <v>0</v>
      </c>
      <c r="BF194" s="243">
        <f>IF(N194="snížená",J194,0)</f>
        <v>0</v>
      </c>
      <c r="BG194" s="243">
        <f>IF(N194="zákl. přenesená",J194,0)</f>
        <v>0</v>
      </c>
      <c r="BH194" s="243">
        <f>IF(N194="sníž. přenesená",J194,0)</f>
        <v>0</v>
      </c>
      <c r="BI194" s="243">
        <f>IF(N194="nulová",J194,0)</f>
        <v>0</v>
      </c>
      <c r="BJ194" s="19" t="s">
        <v>191</v>
      </c>
      <c r="BK194" s="243">
        <f>ROUND(I194*H194,2)</f>
        <v>0</v>
      </c>
      <c r="BL194" s="19" t="s">
        <v>191</v>
      </c>
      <c r="BM194" s="242" t="s">
        <v>358</v>
      </c>
    </row>
    <row r="195" s="2" customFormat="1" ht="24" customHeight="1">
      <c r="A195" s="41"/>
      <c r="B195" s="42"/>
      <c r="C195" s="280" t="s">
        <v>359</v>
      </c>
      <c r="D195" s="280" t="s">
        <v>333</v>
      </c>
      <c r="E195" s="281" t="s">
        <v>360</v>
      </c>
      <c r="F195" s="282" t="s">
        <v>361</v>
      </c>
      <c r="G195" s="283" t="s">
        <v>237</v>
      </c>
      <c r="H195" s="284">
        <v>10</v>
      </c>
      <c r="I195" s="285"/>
      <c r="J195" s="286">
        <f>ROUND(I195*H195,2)</f>
        <v>0</v>
      </c>
      <c r="K195" s="282" t="s">
        <v>190</v>
      </c>
      <c r="L195" s="287"/>
      <c r="M195" s="288" t="s">
        <v>35</v>
      </c>
      <c r="N195" s="289" t="s">
        <v>52</v>
      </c>
      <c r="O195" s="88"/>
      <c r="P195" s="240">
        <f>O195*H195</f>
        <v>0</v>
      </c>
      <c r="Q195" s="240">
        <v>0</v>
      </c>
      <c r="R195" s="240">
        <f>Q195*H195</f>
        <v>0</v>
      </c>
      <c r="S195" s="240">
        <v>0</v>
      </c>
      <c r="T195" s="241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42" t="s">
        <v>234</v>
      </c>
      <c r="AT195" s="242" t="s">
        <v>333</v>
      </c>
      <c r="AU195" s="242" t="s">
        <v>88</v>
      </c>
      <c r="AY195" s="19" t="s">
        <v>184</v>
      </c>
      <c r="BE195" s="243">
        <f>IF(N195="základní",J195,0)</f>
        <v>0</v>
      </c>
      <c r="BF195" s="243">
        <f>IF(N195="snížená",J195,0)</f>
        <v>0</v>
      </c>
      <c r="BG195" s="243">
        <f>IF(N195="zákl. přenesená",J195,0)</f>
        <v>0</v>
      </c>
      <c r="BH195" s="243">
        <f>IF(N195="sníž. přenesená",J195,0)</f>
        <v>0</v>
      </c>
      <c r="BI195" s="243">
        <f>IF(N195="nulová",J195,0)</f>
        <v>0</v>
      </c>
      <c r="BJ195" s="19" t="s">
        <v>191</v>
      </c>
      <c r="BK195" s="243">
        <f>ROUND(I195*H195,2)</f>
        <v>0</v>
      </c>
      <c r="BL195" s="19" t="s">
        <v>191</v>
      </c>
      <c r="BM195" s="242" t="s">
        <v>362</v>
      </c>
    </row>
    <row r="196" s="2" customFormat="1" ht="24" customHeight="1">
      <c r="A196" s="41"/>
      <c r="B196" s="42"/>
      <c r="C196" s="280" t="s">
        <v>363</v>
      </c>
      <c r="D196" s="280" t="s">
        <v>333</v>
      </c>
      <c r="E196" s="281" t="s">
        <v>364</v>
      </c>
      <c r="F196" s="282" t="s">
        <v>365</v>
      </c>
      <c r="G196" s="283" t="s">
        <v>237</v>
      </c>
      <c r="H196" s="284">
        <v>10</v>
      </c>
      <c r="I196" s="285"/>
      <c r="J196" s="286">
        <f>ROUND(I196*H196,2)</f>
        <v>0</v>
      </c>
      <c r="K196" s="282" t="s">
        <v>190</v>
      </c>
      <c r="L196" s="287"/>
      <c r="M196" s="288" t="s">
        <v>35</v>
      </c>
      <c r="N196" s="289" t="s">
        <v>52</v>
      </c>
      <c r="O196" s="88"/>
      <c r="P196" s="240">
        <f>O196*H196</f>
        <v>0</v>
      </c>
      <c r="Q196" s="240">
        <v>0</v>
      </c>
      <c r="R196" s="240">
        <f>Q196*H196</f>
        <v>0</v>
      </c>
      <c r="S196" s="240">
        <v>0</v>
      </c>
      <c r="T196" s="241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42" t="s">
        <v>234</v>
      </c>
      <c r="AT196" s="242" t="s">
        <v>333</v>
      </c>
      <c r="AU196" s="242" t="s">
        <v>88</v>
      </c>
      <c r="AY196" s="19" t="s">
        <v>184</v>
      </c>
      <c r="BE196" s="243">
        <f>IF(N196="základní",J196,0)</f>
        <v>0</v>
      </c>
      <c r="BF196" s="243">
        <f>IF(N196="snížená",J196,0)</f>
        <v>0</v>
      </c>
      <c r="BG196" s="243">
        <f>IF(N196="zákl. přenesená",J196,0)</f>
        <v>0</v>
      </c>
      <c r="BH196" s="243">
        <f>IF(N196="sníž. přenesená",J196,0)</f>
        <v>0</v>
      </c>
      <c r="BI196" s="243">
        <f>IF(N196="nulová",J196,0)</f>
        <v>0</v>
      </c>
      <c r="BJ196" s="19" t="s">
        <v>191</v>
      </c>
      <c r="BK196" s="243">
        <f>ROUND(I196*H196,2)</f>
        <v>0</v>
      </c>
      <c r="BL196" s="19" t="s">
        <v>191</v>
      </c>
      <c r="BM196" s="242" t="s">
        <v>366</v>
      </c>
    </row>
    <row r="197" s="2" customFormat="1" ht="24" customHeight="1">
      <c r="A197" s="41"/>
      <c r="B197" s="42"/>
      <c r="C197" s="280" t="s">
        <v>367</v>
      </c>
      <c r="D197" s="280" t="s">
        <v>333</v>
      </c>
      <c r="E197" s="281" t="s">
        <v>368</v>
      </c>
      <c r="F197" s="282" t="s">
        <v>369</v>
      </c>
      <c r="G197" s="283" t="s">
        <v>237</v>
      </c>
      <c r="H197" s="284">
        <v>10</v>
      </c>
      <c r="I197" s="285"/>
      <c r="J197" s="286">
        <f>ROUND(I197*H197,2)</f>
        <v>0</v>
      </c>
      <c r="K197" s="282" t="s">
        <v>190</v>
      </c>
      <c r="L197" s="287"/>
      <c r="M197" s="288" t="s">
        <v>35</v>
      </c>
      <c r="N197" s="289" t="s">
        <v>52</v>
      </c>
      <c r="O197" s="88"/>
      <c r="P197" s="240">
        <f>O197*H197</f>
        <v>0</v>
      </c>
      <c r="Q197" s="240">
        <v>0.39700000000000002</v>
      </c>
      <c r="R197" s="240">
        <f>Q197*H197</f>
        <v>3.9700000000000002</v>
      </c>
      <c r="S197" s="240">
        <v>0</v>
      </c>
      <c r="T197" s="241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42" t="s">
        <v>234</v>
      </c>
      <c r="AT197" s="242" t="s">
        <v>333</v>
      </c>
      <c r="AU197" s="242" t="s">
        <v>88</v>
      </c>
      <c r="AY197" s="19" t="s">
        <v>184</v>
      </c>
      <c r="BE197" s="243">
        <f>IF(N197="základní",J197,0)</f>
        <v>0</v>
      </c>
      <c r="BF197" s="243">
        <f>IF(N197="snížená",J197,0)</f>
        <v>0</v>
      </c>
      <c r="BG197" s="243">
        <f>IF(N197="zákl. přenesená",J197,0)</f>
        <v>0</v>
      </c>
      <c r="BH197" s="243">
        <f>IF(N197="sníž. přenesená",J197,0)</f>
        <v>0</v>
      </c>
      <c r="BI197" s="243">
        <f>IF(N197="nulová",J197,0)</f>
        <v>0</v>
      </c>
      <c r="BJ197" s="19" t="s">
        <v>191</v>
      </c>
      <c r="BK197" s="243">
        <f>ROUND(I197*H197,2)</f>
        <v>0</v>
      </c>
      <c r="BL197" s="19" t="s">
        <v>191</v>
      </c>
      <c r="BM197" s="242" t="s">
        <v>370</v>
      </c>
    </row>
    <row r="198" s="2" customFormat="1" ht="24" customHeight="1">
      <c r="A198" s="41"/>
      <c r="B198" s="42"/>
      <c r="C198" s="280" t="s">
        <v>371</v>
      </c>
      <c r="D198" s="280" t="s">
        <v>333</v>
      </c>
      <c r="E198" s="281" t="s">
        <v>372</v>
      </c>
      <c r="F198" s="282" t="s">
        <v>373</v>
      </c>
      <c r="G198" s="283" t="s">
        <v>237</v>
      </c>
      <c r="H198" s="284">
        <v>10</v>
      </c>
      <c r="I198" s="285"/>
      <c r="J198" s="286">
        <f>ROUND(I198*H198,2)</f>
        <v>0</v>
      </c>
      <c r="K198" s="282" t="s">
        <v>190</v>
      </c>
      <c r="L198" s="287"/>
      <c r="M198" s="288" t="s">
        <v>35</v>
      </c>
      <c r="N198" s="289" t="s">
        <v>52</v>
      </c>
      <c r="O198" s="88"/>
      <c r="P198" s="240">
        <f>O198*H198</f>
        <v>0</v>
      </c>
      <c r="Q198" s="240">
        <v>0</v>
      </c>
      <c r="R198" s="240">
        <f>Q198*H198</f>
        <v>0</v>
      </c>
      <c r="S198" s="240">
        <v>0</v>
      </c>
      <c r="T198" s="241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42" t="s">
        <v>234</v>
      </c>
      <c r="AT198" s="242" t="s">
        <v>333</v>
      </c>
      <c r="AU198" s="242" t="s">
        <v>88</v>
      </c>
      <c r="AY198" s="19" t="s">
        <v>184</v>
      </c>
      <c r="BE198" s="243">
        <f>IF(N198="základní",J198,0)</f>
        <v>0</v>
      </c>
      <c r="BF198" s="243">
        <f>IF(N198="snížená",J198,0)</f>
        <v>0</v>
      </c>
      <c r="BG198" s="243">
        <f>IF(N198="zákl. přenesená",J198,0)</f>
        <v>0</v>
      </c>
      <c r="BH198" s="243">
        <f>IF(N198="sníž. přenesená",J198,0)</f>
        <v>0</v>
      </c>
      <c r="BI198" s="243">
        <f>IF(N198="nulová",J198,0)</f>
        <v>0</v>
      </c>
      <c r="BJ198" s="19" t="s">
        <v>191</v>
      </c>
      <c r="BK198" s="243">
        <f>ROUND(I198*H198,2)</f>
        <v>0</v>
      </c>
      <c r="BL198" s="19" t="s">
        <v>191</v>
      </c>
      <c r="BM198" s="242" t="s">
        <v>374</v>
      </c>
    </row>
    <row r="199" s="2" customFormat="1" ht="24" customHeight="1">
      <c r="A199" s="41"/>
      <c r="B199" s="42"/>
      <c r="C199" s="280" t="s">
        <v>375</v>
      </c>
      <c r="D199" s="280" t="s">
        <v>333</v>
      </c>
      <c r="E199" s="281" t="s">
        <v>376</v>
      </c>
      <c r="F199" s="282" t="s">
        <v>377</v>
      </c>
      <c r="G199" s="283" t="s">
        <v>113</v>
      </c>
      <c r="H199" s="284">
        <v>31.5</v>
      </c>
      <c r="I199" s="285"/>
      <c r="J199" s="286">
        <f>ROUND(I199*H199,2)</f>
        <v>0</v>
      </c>
      <c r="K199" s="282" t="s">
        <v>190</v>
      </c>
      <c r="L199" s="287"/>
      <c r="M199" s="288" t="s">
        <v>35</v>
      </c>
      <c r="N199" s="289" t="s">
        <v>52</v>
      </c>
      <c r="O199" s="88"/>
      <c r="P199" s="240">
        <f>O199*H199</f>
        <v>0</v>
      </c>
      <c r="Q199" s="240">
        <v>0</v>
      </c>
      <c r="R199" s="240">
        <f>Q199*H199</f>
        <v>0</v>
      </c>
      <c r="S199" s="240">
        <v>0</v>
      </c>
      <c r="T199" s="241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42" t="s">
        <v>234</v>
      </c>
      <c r="AT199" s="242" t="s">
        <v>333</v>
      </c>
      <c r="AU199" s="242" t="s">
        <v>88</v>
      </c>
      <c r="AY199" s="19" t="s">
        <v>184</v>
      </c>
      <c r="BE199" s="243">
        <f>IF(N199="základní",J199,0)</f>
        <v>0</v>
      </c>
      <c r="BF199" s="243">
        <f>IF(N199="snížená",J199,0)</f>
        <v>0</v>
      </c>
      <c r="BG199" s="243">
        <f>IF(N199="zákl. přenesená",J199,0)</f>
        <v>0</v>
      </c>
      <c r="BH199" s="243">
        <f>IF(N199="sníž. přenesená",J199,0)</f>
        <v>0</v>
      </c>
      <c r="BI199" s="243">
        <f>IF(N199="nulová",J199,0)</f>
        <v>0</v>
      </c>
      <c r="BJ199" s="19" t="s">
        <v>191</v>
      </c>
      <c r="BK199" s="243">
        <f>ROUND(I199*H199,2)</f>
        <v>0</v>
      </c>
      <c r="BL199" s="19" t="s">
        <v>191</v>
      </c>
      <c r="BM199" s="242" t="s">
        <v>378</v>
      </c>
    </row>
    <row r="200" s="2" customFormat="1">
      <c r="A200" s="41"/>
      <c r="B200" s="42"/>
      <c r="C200" s="43"/>
      <c r="D200" s="244" t="s">
        <v>230</v>
      </c>
      <c r="E200" s="43"/>
      <c r="F200" s="245" t="s">
        <v>379</v>
      </c>
      <c r="G200" s="43"/>
      <c r="H200" s="43"/>
      <c r="I200" s="151"/>
      <c r="J200" s="43"/>
      <c r="K200" s="43"/>
      <c r="L200" s="47"/>
      <c r="M200" s="246"/>
      <c r="N200" s="247"/>
      <c r="O200" s="88"/>
      <c r="P200" s="88"/>
      <c r="Q200" s="88"/>
      <c r="R200" s="88"/>
      <c r="S200" s="88"/>
      <c r="T200" s="89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230</v>
      </c>
      <c r="AU200" s="19" t="s">
        <v>88</v>
      </c>
    </row>
    <row r="201" s="13" customFormat="1">
      <c r="A201" s="13"/>
      <c r="B201" s="248"/>
      <c r="C201" s="249"/>
      <c r="D201" s="244" t="s">
        <v>195</v>
      </c>
      <c r="E201" s="250" t="s">
        <v>35</v>
      </c>
      <c r="F201" s="251" t="s">
        <v>380</v>
      </c>
      <c r="G201" s="249"/>
      <c r="H201" s="252">
        <v>31.5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8" t="s">
        <v>195</v>
      </c>
      <c r="AU201" s="258" t="s">
        <v>88</v>
      </c>
      <c r="AV201" s="13" t="s">
        <v>88</v>
      </c>
      <c r="AW201" s="13" t="s">
        <v>40</v>
      </c>
      <c r="AX201" s="13" t="s">
        <v>79</v>
      </c>
      <c r="AY201" s="258" t="s">
        <v>184</v>
      </c>
    </row>
    <row r="202" s="14" customFormat="1">
      <c r="A202" s="14"/>
      <c r="B202" s="259"/>
      <c r="C202" s="260"/>
      <c r="D202" s="244" t="s">
        <v>195</v>
      </c>
      <c r="E202" s="261" t="s">
        <v>35</v>
      </c>
      <c r="F202" s="262" t="s">
        <v>198</v>
      </c>
      <c r="G202" s="260"/>
      <c r="H202" s="263">
        <v>31.5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9" t="s">
        <v>195</v>
      </c>
      <c r="AU202" s="269" t="s">
        <v>88</v>
      </c>
      <c r="AV202" s="14" t="s">
        <v>191</v>
      </c>
      <c r="AW202" s="14" t="s">
        <v>40</v>
      </c>
      <c r="AX202" s="14" t="s">
        <v>86</v>
      </c>
      <c r="AY202" s="269" t="s">
        <v>184</v>
      </c>
    </row>
    <row r="203" s="2" customFormat="1" ht="24" customHeight="1">
      <c r="A203" s="41"/>
      <c r="B203" s="42"/>
      <c r="C203" s="280" t="s">
        <v>381</v>
      </c>
      <c r="D203" s="280" t="s">
        <v>333</v>
      </c>
      <c r="E203" s="281" t="s">
        <v>382</v>
      </c>
      <c r="F203" s="282" t="s">
        <v>383</v>
      </c>
      <c r="G203" s="283" t="s">
        <v>129</v>
      </c>
      <c r="H203" s="284">
        <v>35.909999999999997</v>
      </c>
      <c r="I203" s="285"/>
      <c r="J203" s="286">
        <f>ROUND(I203*H203,2)</f>
        <v>0</v>
      </c>
      <c r="K203" s="282" t="s">
        <v>190</v>
      </c>
      <c r="L203" s="287"/>
      <c r="M203" s="288" t="s">
        <v>35</v>
      </c>
      <c r="N203" s="289" t="s">
        <v>52</v>
      </c>
      <c r="O203" s="88"/>
      <c r="P203" s="240">
        <f>O203*H203</f>
        <v>0</v>
      </c>
      <c r="Q203" s="240">
        <v>1</v>
      </c>
      <c r="R203" s="240">
        <f>Q203*H203</f>
        <v>35.909999999999997</v>
      </c>
      <c r="S203" s="240">
        <v>0</v>
      </c>
      <c r="T203" s="241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42" t="s">
        <v>234</v>
      </c>
      <c r="AT203" s="242" t="s">
        <v>333</v>
      </c>
      <c r="AU203" s="242" t="s">
        <v>88</v>
      </c>
      <c r="AY203" s="19" t="s">
        <v>184</v>
      </c>
      <c r="BE203" s="243">
        <f>IF(N203="základní",J203,0)</f>
        <v>0</v>
      </c>
      <c r="BF203" s="243">
        <f>IF(N203="snížená",J203,0)</f>
        <v>0</v>
      </c>
      <c r="BG203" s="243">
        <f>IF(N203="zákl. přenesená",J203,0)</f>
        <v>0</v>
      </c>
      <c r="BH203" s="243">
        <f>IF(N203="sníž. přenesená",J203,0)</f>
        <v>0</v>
      </c>
      <c r="BI203" s="243">
        <f>IF(N203="nulová",J203,0)</f>
        <v>0</v>
      </c>
      <c r="BJ203" s="19" t="s">
        <v>191</v>
      </c>
      <c r="BK203" s="243">
        <f>ROUND(I203*H203,2)</f>
        <v>0</v>
      </c>
      <c r="BL203" s="19" t="s">
        <v>191</v>
      </c>
      <c r="BM203" s="242" t="s">
        <v>384</v>
      </c>
    </row>
    <row r="204" s="13" customFormat="1">
      <c r="A204" s="13"/>
      <c r="B204" s="248"/>
      <c r="C204" s="249"/>
      <c r="D204" s="244" t="s">
        <v>195</v>
      </c>
      <c r="E204" s="250" t="s">
        <v>35</v>
      </c>
      <c r="F204" s="251" t="s">
        <v>385</v>
      </c>
      <c r="G204" s="249"/>
      <c r="H204" s="252">
        <v>35.909999999999997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8" t="s">
        <v>195</v>
      </c>
      <c r="AU204" s="258" t="s">
        <v>88</v>
      </c>
      <c r="AV204" s="13" t="s">
        <v>88</v>
      </c>
      <c r="AW204" s="13" t="s">
        <v>40</v>
      </c>
      <c r="AX204" s="13" t="s">
        <v>79</v>
      </c>
      <c r="AY204" s="258" t="s">
        <v>184</v>
      </c>
    </row>
    <row r="205" s="14" customFormat="1">
      <c r="A205" s="14"/>
      <c r="B205" s="259"/>
      <c r="C205" s="260"/>
      <c r="D205" s="244" t="s">
        <v>195</v>
      </c>
      <c r="E205" s="261" t="s">
        <v>35</v>
      </c>
      <c r="F205" s="262" t="s">
        <v>198</v>
      </c>
      <c r="G205" s="260"/>
      <c r="H205" s="263">
        <v>35.909999999999997</v>
      </c>
      <c r="I205" s="264"/>
      <c r="J205" s="260"/>
      <c r="K205" s="260"/>
      <c r="L205" s="265"/>
      <c r="M205" s="266"/>
      <c r="N205" s="267"/>
      <c r="O205" s="267"/>
      <c r="P205" s="267"/>
      <c r="Q205" s="267"/>
      <c r="R205" s="267"/>
      <c r="S205" s="267"/>
      <c r="T205" s="26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9" t="s">
        <v>195</v>
      </c>
      <c r="AU205" s="269" t="s">
        <v>88</v>
      </c>
      <c r="AV205" s="14" t="s">
        <v>191</v>
      </c>
      <c r="AW205" s="14" t="s">
        <v>40</v>
      </c>
      <c r="AX205" s="14" t="s">
        <v>86</v>
      </c>
      <c r="AY205" s="269" t="s">
        <v>184</v>
      </c>
    </row>
    <row r="206" s="2" customFormat="1" ht="24" customHeight="1">
      <c r="A206" s="41"/>
      <c r="B206" s="42"/>
      <c r="C206" s="280" t="s">
        <v>118</v>
      </c>
      <c r="D206" s="280" t="s">
        <v>333</v>
      </c>
      <c r="E206" s="281" t="s">
        <v>386</v>
      </c>
      <c r="F206" s="282" t="s">
        <v>387</v>
      </c>
      <c r="G206" s="283" t="s">
        <v>129</v>
      </c>
      <c r="H206" s="284">
        <v>35.909999999999997</v>
      </c>
      <c r="I206" s="285"/>
      <c r="J206" s="286">
        <f>ROUND(I206*H206,2)</f>
        <v>0</v>
      </c>
      <c r="K206" s="282" t="s">
        <v>190</v>
      </c>
      <c r="L206" s="287"/>
      <c r="M206" s="288" t="s">
        <v>35</v>
      </c>
      <c r="N206" s="289" t="s">
        <v>52</v>
      </c>
      <c r="O206" s="88"/>
      <c r="P206" s="240">
        <f>O206*H206</f>
        <v>0</v>
      </c>
      <c r="Q206" s="240">
        <v>1</v>
      </c>
      <c r="R206" s="240">
        <f>Q206*H206</f>
        <v>35.909999999999997</v>
      </c>
      <c r="S206" s="240">
        <v>0</v>
      </c>
      <c r="T206" s="241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42" t="s">
        <v>234</v>
      </c>
      <c r="AT206" s="242" t="s">
        <v>333</v>
      </c>
      <c r="AU206" s="242" t="s">
        <v>88</v>
      </c>
      <c r="AY206" s="19" t="s">
        <v>184</v>
      </c>
      <c r="BE206" s="243">
        <f>IF(N206="základní",J206,0)</f>
        <v>0</v>
      </c>
      <c r="BF206" s="243">
        <f>IF(N206="snížená",J206,0)</f>
        <v>0</v>
      </c>
      <c r="BG206" s="243">
        <f>IF(N206="zákl. přenesená",J206,0)</f>
        <v>0</v>
      </c>
      <c r="BH206" s="243">
        <f>IF(N206="sníž. přenesená",J206,0)</f>
        <v>0</v>
      </c>
      <c r="BI206" s="243">
        <f>IF(N206="nulová",J206,0)</f>
        <v>0</v>
      </c>
      <c r="BJ206" s="19" t="s">
        <v>191</v>
      </c>
      <c r="BK206" s="243">
        <f>ROUND(I206*H206,2)</f>
        <v>0</v>
      </c>
      <c r="BL206" s="19" t="s">
        <v>191</v>
      </c>
      <c r="BM206" s="242" t="s">
        <v>388</v>
      </c>
    </row>
    <row r="207" s="13" customFormat="1">
      <c r="A207" s="13"/>
      <c r="B207" s="248"/>
      <c r="C207" s="249"/>
      <c r="D207" s="244" t="s">
        <v>195</v>
      </c>
      <c r="E207" s="250" t="s">
        <v>35</v>
      </c>
      <c r="F207" s="251" t="s">
        <v>385</v>
      </c>
      <c r="G207" s="249"/>
      <c r="H207" s="252">
        <v>35.909999999999997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8" t="s">
        <v>195</v>
      </c>
      <c r="AU207" s="258" t="s">
        <v>88</v>
      </c>
      <c r="AV207" s="13" t="s">
        <v>88</v>
      </c>
      <c r="AW207" s="13" t="s">
        <v>40</v>
      </c>
      <c r="AX207" s="13" t="s">
        <v>79</v>
      </c>
      <c r="AY207" s="258" t="s">
        <v>184</v>
      </c>
    </row>
    <row r="208" s="14" customFormat="1">
      <c r="A208" s="14"/>
      <c r="B208" s="259"/>
      <c r="C208" s="260"/>
      <c r="D208" s="244" t="s">
        <v>195</v>
      </c>
      <c r="E208" s="261" t="s">
        <v>35</v>
      </c>
      <c r="F208" s="262" t="s">
        <v>198</v>
      </c>
      <c r="G208" s="260"/>
      <c r="H208" s="263">
        <v>35.909999999999997</v>
      </c>
      <c r="I208" s="264"/>
      <c r="J208" s="260"/>
      <c r="K208" s="260"/>
      <c r="L208" s="265"/>
      <c r="M208" s="266"/>
      <c r="N208" s="267"/>
      <c r="O208" s="267"/>
      <c r="P208" s="267"/>
      <c r="Q208" s="267"/>
      <c r="R208" s="267"/>
      <c r="S208" s="267"/>
      <c r="T208" s="26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9" t="s">
        <v>195</v>
      </c>
      <c r="AU208" s="269" t="s">
        <v>88</v>
      </c>
      <c r="AV208" s="14" t="s">
        <v>191</v>
      </c>
      <c r="AW208" s="14" t="s">
        <v>40</v>
      </c>
      <c r="AX208" s="14" t="s">
        <v>86</v>
      </c>
      <c r="AY208" s="269" t="s">
        <v>184</v>
      </c>
    </row>
    <row r="209" s="2" customFormat="1" ht="16.5" customHeight="1">
      <c r="A209" s="41"/>
      <c r="B209" s="42"/>
      <c r="C209" s="280" t="s">
        <v>389</v>
      </c>
      <c r="D209" s="280" t="s">
        <v>333</v>
      </c>
      <c r="E209" s="281" t="s">
        <v>390</v>
      </c>
      <c r="F209" s="282" t="s">
        <v>391</v>
      </c>
      <c r="G209" s="283" t="s">
        <v>117</v>
      </c>
      <c r="H209" s="284">
        <v>112.453</v>
      </c>
      <c r="I209" s="285"/>
      <c r="J209" s="286">
        <f>ROUND(I209*H209,2)</f>
        <v>0</v>
      </c>
      <c r="K209" s="282" t="s">
        <v>35</v>
      </c>
      <c r="L209" s="287"/>
      <c r="M209" s="288" t="s">
        <v>35</v>
      </c>
      <c r="N209" s="289" t="s">
        <v>52</v>
      </c>
      <c r="O209" s="88"/>
      <c r="P209" s="240">
        <f>O209*H209</f>
        <v>0</v>
      </c>
      <c r="Q209" s="240">
        <v>2.234</v>
      </c>
      <c r="R209" s="240">
        <f>Q209*H209</f>
        <v>251.22000199999999</v>
      </c>
      <c r="S209" s="240">
        <v>0</v>
      </c>
      <c r="T209" s="241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42" t="s">
        <v>234</v>
      </c>
      <c r="AT209" s="242" t="s">
        <v>333</v>
      </c>
      <c r="AU209" s="242" t="s">
        <v>88</v>
      </c>
      <c r="AY209" s="19" t="s">
        <v>184</v>
      </c>
      <c r="BE209" s="243">
        <f>IF(N209="základní",J209,0)</f>
        <v>0</v>
      </c>
      <c r="BF209" s="243">
        <f>IF(N209="snížená",J209,0)</f>
        <v>0</v>
      </c>
      <c r="BG209" s="243">
        <f>IF(N209="zákl. přenesená",J209,0)</f>
        <v>0</v>
      </c>
      <c r="BH209" s="243">
        <f>IF(N209="sníž. přenesená",J209,0)</f>
        <v>0</v>
      </c>
      <c r="BI209" s="243">
        <f>IF(N209="nulová",J209,0)</f>
        <v>0</v>
      </c>
      <c r="BJ209" s="19" t="s">
        <v>191</v>
      </c>
      <c r="BK209" s="243">
        <f>ROUND(I209*H209,2)</f>
        <v>0</v>
      </c>
      <c r="BL209" s="19" t="s">
        <v>191</v>
      </c>
      <c r="BM209" s="242" t="s">
        <v>392</v>
      </c>
    </row>
    <row r="210" s="13" customFormat="1">
      <c r="A210" s="13"/>
      <c r="B210" s="248"/>
      <c r="C210" s="249"/>
      <c r="D210" s="244" t="s">
        <v>195</v>
      </c>
      <c r="E210" s="250" t="s">
        <v>35</v>
      </c>
      <c r="F210" s="251" t="s">
        <v>393</v>
      </c>
      <c r="G210" s="249"/>
      <c r="H210" s="252">
        <v>52.07</v>
      </c>
      <c r="I210" s="253"/>
      <c r="J210" s="249"/>
      <c r="K210" s="249"/>
      <c r="L210" s="254"/>
      <c r="M210" s="255"/>
      <c r="N210" s="256"/>
      <c r="O210" s="256"/>
      <c r="P210" s="256"/>
      <c r="Q210" s="256"/>
      <c r="R210" s="256"/>
      <c r="S210" s="256"/>
      <c r="T210" s="25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8" t="s">
        <v>195</v>
      </c>
      <c r="AU210" s="258" t="s">
        <v>88</v>
      </c>
      <c r="AV210" s="13" t="s">
        <v>88</v>
      </c>
      <c r="AW210" s="13" t="s">
        <v>40</v>
      </c>
      <c r="AX210" s="13" t="s">
        <v>79</v>
      </c>
      <c r="AY210" s="258" t="s">
        <v>184</v>
      </c>
    </row>
    <row r="211" s="13" customFormat="1">
      <c r="A211" s="13"/>
      <c r="B211" s="248"/>
      <c r="C211" s="249"/>
      <c r="D211" s="244" t="s">
        <v>195</v>
      </c>
      <c r="E211" s="250" t="s">
        <v>35</v>
      </c>
      <c r="F211" s="251" t="s">
        <v>394</v>
      </c>
      <c r="G211" s="249"/>
      <c r="H211" s="252">
        <v>60.383000000000003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8" t="s">
        <v>195</v>
      </c>
      <c r="AU211" s="258" t="s">
        <v>88</v>
      </c>
      <c r="AV211" s="13" t="s">
        <v>88</v>
      </c>
      <c r="AW211" s="13" t="s">
        <v>40</v>
      </c>
      <c r="AX211" s="13" t="s">
        <v>79</v>
      </c>
      <c r="AY211" s="258" t="s">
        <v>184</v>
      </c>
    </row>
    <row r="212" s="15" customFormat="1">
      <c r="A212" s="15"/>
      <c r="B212" s="270"/>
      <c r="C212" s="271"/>
      <c r="D212" s="244" t="s">
        <v>195</v>
      </c>
      <c r="E212" s="272" t="s">
        <v>35</v>
      </c>
      <c r="F212" s="273" t="s">
        <v>395</v>
      </c>
      <c r="G212" s="271"/>
      <c r="H212" s="272" t="s">
        <v>35</v>
      </c>
      <c r="I212" s="274"/>
      <c r="J212" s="271"/>
      <c r="K212" s="271"/>
      <c r="L212" s="275"/>
      <c r="M212" s="276"/>
      <c r="N212" s="277"/>
      <c r="O212" s="277"/>
      <c r="P212" s="277"/>
      <c r="Q212" s="277"/>
      <c r="R212" s="277"/>
      <c r="S212" s="277"/>
      <c r="T212" s="27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9" t="s">
        <v>195</v>
      </c>
      <c r="AU212" s="279" t="s">
        <v>88</v>
      </c>
      <c r="AV212" s="15" t="s">
        <v>86</v>
      </c>
      <c r="AW212" s="15" t="s">
        <v>40</v>
      </c>
      <c r="AX212" s="15" t="s">
        <v>79</v>
      </c>
      <c r="AY212" s="279" t="s">
        <v>184</v>
      </c>
    </row>
    <row r="213" s="14" customFormat="1">
      <c r="A213" s="14"/>
      <c r="B213" s="259"/>
      <c r="C213" s="260"/>
      <c r="D213" s="244" t="s">
        <v>195</v>
      </c>
      <c r="E213" s="261" t="s">
        <v>35</v>
      </c>
      <c r="F213" s="262" t="s">
        <v>198</v>
      </c>
      <c r="G213" s="260"/>
      <c r="H213" s="263">
        <v>112.453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9" t="s">
        <v>195</v>
      </c>
      <c r="AU213" s="269" t="s">
        <v>88</v>
      </c>
      <c r="AV213" s="14" t="s">
        <v>191</v>
      </c>
      <c r="AW213" s="14" t="s">
        <v>40</v>
      </c>
      <c r="AX213" s="14" t="s">
        <v>86</v>
      </c>
      <c r="AY213" s="269" t="s">
        <v>184</v>
      </c>
    </row>
    <row r="214" s="2" customFormat="1" ht="24" customHeight="1">
      <c r="A214" s="41"/>
      <c r="B214" s="42"/>
      <c r="C214" s="280" t="s">
        <v>396</v>
      </c>
      <c r="D214" s="280" t="s">
        <v>333</v>
      </c>
      <c r="E214" s="281" t="s">
        <v>397</v>
      </c>
      <c r="F214" s="282" t="s">
        <v>398</v>
      </c>
      <c r="G214" s="283" t="s">
        <v>113</v>
      </c>
      <c r="H214" s="284">
        <v>40</v>
      </c>
      <c r="I214" s="285"/>
      <c r="J214" s="286">
        <f>ROUND(I214*H214,2)</f>
        <v>0</v>
      </c>
      <c r="K214" s="282" t="s">
        <v>190</v>
      </c>
      <c r="L214" s="287"/>
      <c r="M214" s="288" t="s">
        <v>35</v>
      </c>
      <c r="N214" s="289" t="s">
        <v>52</v>
      </c>
      <c r="O214" s="88"/>
      <c r="P214" s="240">
        <f>O214*H214</f>
        <v>0</v>
      </c>
      <c r="Q214" s="240">
        <v>0</v>
      </c>
      <c r="R214" s="240">
        <f>Q214*H214</f>
        <v>0</v>
      </c>
      <c r="S214" s="240">
        <v>0</v>
      </c>
      <c r="T214" s="241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42" t="s">
        <v>234</v>
      </c>
      <c r="AT214" s="242" t="s">
        <v>333</v>
      </c>
      <c r="AU214" s="242" t="s">
        <v>88</v>
      </c>
      <c r="AY214" s="19" t="s">
        <v>184</v>
      </c>
      <c r="BE214" s="243">
        <f>IF(N214="základní",J214,0)</f>
        <v>0</v>
      </c>
      <c r="BF214" s="243">
        <f>IF(N214="snížená",J214,0)</f>
        <v>0</v>
      </c>
      <c r="BG214" s="243">
        <f>IF(N214="zákl. přenesená",J214,0)</f>
        <v>0</v>
      </c>
      <c r="BH214" s="243">
        <f>IF(N214="sníž. přenesená",J214,0)</f>
        <v>0</v>
      </c>
      <c r="BI214" s="243">
        <f>IF(N214="nulová",J214,0)</f>
        <v>0</v>
      </c>
      <c r="BJ214" s="19" t="s">
        <v>191</v>
      </c>
      <c r="BK214" s="243">
        <f>ROUND(I214*H214,2)</f>
        <v>0</v>
      </c>
      <c r="BL214" s="19" t="s">
        <v>191</v>
      </c>
      <c r="BM214" s="242" t="s">
        <v>399</v>
      </c>
    </row>
    <row r="215" s="13" customFormat="1">
      <c r="A215" s="13"/>
      <c r="B215" s="248"/>
      <c r="C215" s="249"/>
      <c r="D215" s="244" t="s">
        <v>195</v>
      </c>
      <c r="E215" s="250" t="s">
        <v>35</v>
      </c>
      <c r="F215" s="251" t="s">
        <v>400</v>
      </c>
      <c r="G215" s="249"/>
      <c r="H215" s="252">
        <v>40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8" t="s">
        <v>195</v>
      </c>
      <c r="AU215" s="258" t="s">
        <v>88</v>
      </c>
      <c r="AV215" s="13" t="s">
        <v>88</v>
      </c>
      <c r="AW215" s="13" t="s">
        <v>40</v>
      </c>
      <c r="AX215" s="13" t="s">
        <v>79</v>
      </c>
      <c r="AY215" s="258" t="s">
        <v>184</v>
      </c>
    </row>
    <row r="216" s="14" customFormat="1">
      <c r="A216" s="14"/>
      <c r="B216" s="259"/>
      <c r="C216" s="260"/>
      <c r="D216" s="244" t="s">
        <v>195</v>
      </c>
      <c r="E216" s="261" t="s">
        <v>35</v>
      </c>
      <c r="F216" s="262" t="s">
        <v>198</v>
      </c>
      <c r="G216" s="260"/>
      <c r="H216" s="263">
        <v>40</v>
      </c>
      <c r="I216" s="264"/>
      <c r="J216" s="260"/>
      <c r="K216" s="260"/>
      <c r="L216" s="265"/>
      <c r="M216" s="266"/>
      <c r="N216" s="267"/>
      <c r="O216" s="267"/>
      <c r="P216" s="267"/>
      <c r="Q216" s="267"/>
      <c r="R216" s="267"/>
      <c r="S216" s="267"/>
      <c r="T216" s="26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9" t="s">
        <v>195</v>
      </c>
      <c r="AU216" s="269" t="s">
        <v>88</v>
      </c>
      <c r="AV216" s="14" t="s">
        <v>191</v>
      </c>
      <c r="AW216" s="14" t="s">
        <v>40</v>
      </c>
      <c r="AX216" s="14" t="s">
        <v>86</v>
      </c>
      <c r="AY216" s="269" t="s">
        <v>184</v>
      </c>
    </row>
    <row r="217" s="2" customFormat="1" ht="24" customHeight="1">
      <c r="A217" s="41"/>
      <c r="B217" s="42"/>
      <c r="C217" s="280" t="s">
        <v>401</v>
      </c>
      <c r="D217" s="280" t="s">
        <v>333</v>
      </c>
      <c r="E217" s="281" t="s">
        <v>402</v>
      </c>
      <c r="F217" s="282" t="s">
        <v>403</v>
      </c>
      <c r="G217" s="283" t="s">
        <v>113</v>
      </c>
      <c r="H217" s="284">
        <v>15</v>
      </c>
      <c r="I217" s="285"/>
      <c r="J217" s="286">
        <f>ROUND(I217*H217,2)</f>
        <v>0</v>
      </c>
      <c r="K217" s="282" t="s">
        <v>190</v>
      </c>
      <c r="L217" s="287"/>
      <c r="M217" s="288" t="s">
        <v>35</v>
      </c>
      <c r="N217" s="289" t="s">
        <v>52</v>
      </c>
      <c r="O217" s="88"/>
      <c r="P217" s="240">
        <f>O217*H217</f>
        <v>0</v>
      </c>
      <c r="Q217" s="240">
        <v>0.0025899999999999999</v>
      </c>
      <c r="R217" s="240">
        <f>Q217*H217</f>
        <v>0.038849999999999996</v>
      </c>
      <c r="S217" s="240">
        <v>0</v>
      </c>
      <c r="T217" s="241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42" t="s">
        <v>234</v>
      </c>
      <c r="AT217" s="242" t="s">
        <v>333</v>
      </c>
      <c r="AU217" s="242" t="s">
        <v>88</v>
      </c>
      <c r="AY217" s="19" t="s">
        <v>184</v>
      </c>
      <c r="BE217" s="243">
        <f>IF(N217="základní",J217,0)</f>
        <v>0</v>
      </c>
      <c r="BF217" s="243">
        <f>IF(N217="snížená",J217,0)</f>
        <v>0</v>
      </c>
      <c r="BG217" s="243">
        <f>IF(N217="zákl. přenesená",J217,0)</f>
        <v>0</v>
      </c>
      <c r="BH217" s="243">
        <f>IF(N217="sníž. přenesená",J217,0)</f>
        <v>0</v>
      </c>
      <c r="BI217" s="243">
        <f>IF(N217="nulová",J217,0)</f>
        <v>0</v>
      </c>
      <c r="BJ217" s="19" t="s">
        <v>191</v>
      </c>
      <c r="BK217" s="243">
        <f>ROUND(I217*H217,2)</f>
        <v>0</v>
      </c>
      <c r="BL217" s="19" t="s">
        <v>191</v>
      </c>
      <c r="BM217" s="242" t="s">
        <v>404</v>
      </c>
    </row>
    <row r="218" s="2" customFormat="1">
      <c r="A218" s="41"/>
      <c r="B218" s="42"/>
      <c r="C218" s="43"/>
      <c r="D218" s="244" t="s">
        <v>230</v>
      </c>
      <c r="E218" s="43"/>
      <c r="F218" s="245" t="s">
        <v>405</v>
      </c>
      <c r="G218" s="43"/>
      <c r="H218" s="43"/>
      <c r="I218" s="151"/>
      <c r="J218" s="43"/>
      <c r="K218" s="43"/>
      <c r="L218" s="47"/>
      <c r="M218" s="246"/>
      <c r="N218" s="247"/>
      <c r="O218" s="88"/>
      <c r="P218" s="88"/>
      <c r="Q218" s="88"/>
      <c r="R218" s="88"/>
      <c r="S218" s="88"/>
      <c r="T218" s="89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19" t="s">
        <v>230</v>
      </c>
      <c r="AU218" s="19" t="s">
        <v>88</v>
      </c>
    </row>
    <row r="219" s="2" customFormat="1" ht="24" customHeight="1">
      <c r="A219" s="41"/>
      <c r="B219" s="42"/>
      <c r="C219" s="280" t="s">
        <v>406</v>
      </c>
      <c r="D219" s="280" t="s">
        <v>333</v>
      </c>
      <c r="E219" s="281" t="s">
        <v>407</v>
      </c>
      <c r="F219" s="282" t="s">
        <v>408</v>
      </c>
      <c r="G219" s="283" t="s">
        <v>237</v>
      </c>
      <c r="H219" s="284">
        <v>1</v>
      </c>
      <c r="I219" s="285"/>
      <c r="J219" s="286">
        <f>ROUND(I219*H219,2)</f>
        <v>0</v>
      </c>
      <c r="K219" s="282" t="s">
        <v>190</v>
      </c>
      <c r="L219" s="287"/>
      <c r="M219" s="288" t="s">
        <v>35</v>
      </c>
      <c r="N219" s="289" t="s">
        <v>52</v>
      </c>
      <c r="O219" s="88"/>
      <c r="P219" s="240">
        <f>O219*H219</f>
        <v>0</v>
      </c>
      <c r="Q219" s="240">
        <v>0</v>
      </c>
      <c r="R219" s="240">
        <f>Q219*H219</f>
        <v>0</v>
      </c>
      <c r="S219" s="240">
        <v>0</v>
      </c>
      <c r="T219" s="241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42" t="s">
        <v>234</v>
      </c>
      <c r="AT219" s="242" t="s">
        <v>333</v>
      </c>
      <c r="AU219" s="242" t="s">
        <v>88</v>
      </c>
      <c r="AY219" s="19" t="s">
        <v>184</v>
      </c>
      <c r="BE219" s="243">
        <f>IF(N219="základní",J219,0)</f>
        <v>0</v>
      </c>
      <c r="BF219" s="243">
        <f>IF(N219="snížená",J219,0)</f>
        <v>0</v>
      </c>
      <c r="BG219" s="243">
        <f>IF(N219="zákl. přenesená",J219,0)</f>
        <v>0</v>
      </c>
      <c r="BH219" s="243">
        <f>IF(N219="sníž. přenesená",J219,0)</f>
        <v>0</v>
      </c>
      <c r="BI219" s="243">
        <f>IF(N219="nulová",J219,0)</f>
        <v>0</v>
      </c>
      <c r="BJ219" s="19" t="s">
        <v>191</v>
      </c>
      <c r="BK219" s="243">
        <f>ROUND(I219*H219,2)</f>
        <v>0</v>
      </c>
      <c r="BL219" s="19" t="s">
        <v>191</v>
      </c>
      <c r="BM219" s="242" t="s">
        <v>409</v>
      </c>
    </row>
    <row r="220" s="2" customFormat="1" ht="24" customHeight="1">
      <c r="A220" s="41"/>
      <c r="B220" s="42"/>
      <c r="C220" s="280" t="s">
        <v>410</v>
      </c>
      <c r="D220" s="280" t="s">
        <v>333</v>
      </c>
      <c r="E220" s="281" t="s">
        <v>411</v>
      </c>
      <c r="F220" s="282" t="s">
        <v>412</v>
      </c>
      <c r="G220" s="283" t="s">
        <v>237</v>
      </c>
      <c r="H220" s="284">
        <v>2</v>
      </c>
      <c r="I220" s="285"/>
      <c r="J220" s="286">
        <f>ROUND(I220*H220,2)</f>
        <v>0</v>
      </c>
      <c r="K220" s="282" t="s">
        <v>190</v>
      </c>
      <c r="L220" s="287"/>
      <c r="M220" s="288" t="s">
        <v>35</v>
      </c>
      <c r="N220" s="289" t="s">
        <v>52</v>
      </c>
      <c r="O220" s="88"/>
      <c r="P220" s="240">
        <f>O220*H220</f>
        <v>0</v>
      </c>
      <c r="Q220" s="240">
        <v>0</v>
      </c>
      <c r="R220" s="240">
        <f>Q220*H220</f>
        <v>0</v>
      </c>
      <c r="S220" s="240">
        <v>0</v>
      </c>
      <c r="T220" s="241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42" t="s">
        <v>234</v>
      </c>
      <c r="AT220" s="242" t="s">
        <v>333</v>
      </c>
      <c r="AU220" s="242" t="s">
        <v>88</v>
      </c>
      <c r="AY220" s="19" t="s">
        <v>184</v>
      </c>
      <c r="BE220" s="243">
        <f>IF(N220="základní",J220,0)</f>
        <v>0</v>
      </c>
      <c r="BF220" s="243">
        <f>IF(N220="snížená",J220,0)</f>
        <v>0</v>
      </c>
      <c r="BG220" s="243">
        <f>IF(N220="zákl. přenesená",J220,0)</f>
        <v>0</v>
      </c>
      <c r="BH220" s="243">
        <f>IF(N220="sníž. přenesená",J220,0)</f>
        <v>0</v>
      </c>
      <c r="BI220" s="243">
        <f>IF(N220="nulová",J220,0)</f>
        <v>0</v>
      </c>
      <c r="BJ220" s="19" t="s">
        <v>191</v>
      </c>
      <c r="BK220" s="243">
        <f>ROUND(I220*H220,2)</f>
        <v>0</v>
      </c>
      <c r="BL220" s="19" t="s">
        <v>191</v>
      </c>
      <c r="BM220" s="242" t="s">
        <v>413</v>
      </c>
    </row>
    <row r="221" s="2" customFormat="1" ht="24" customHeight="1">
      <c r="A221" s="41"/>
      <c r="B221" s="42"/>
      <c r="C221" s="280" t="s">
        <v>414</v>
      </c>
      <c r="D221" s="280" t="s">
        <v>333</v>
      </c>
      <c r="E221" s="281" t="s">
        <v>415</v>
      </c>
      <c r="F221" s="282" t="s">
        <v>416</v>
      </c>
      <c r="G221" s="283" t="s">
        <v>237</v>
      </c>
      <c r="H221" s="284">
        <v>2</v>
      </c>
      <c r="I221" s="285"/>
      <c r="J221" s="286">
        <f>ROUND(I221*H221,2)</f>
        <v>0</v>
      </c>
      <c r="K221" s="282" t="s">
        <v>190</v>
      </c>
      <c r="L221" s="287"/>
      <c r="M221" s="288" t="s">
        <v>35</v>
      </c>
      <c r="N221" s="289" t="s">
        <v>52</v>
      </c>
      <c r="O221" s="88"/>
      <c r="P221" s="240">
        <f>O221*H221</f>
        <v>0</v>
      </c>
      <c r="Q221" s="240">
        <v>0.0032000000000000002</v>
      </c>
      <c r="R221" s="240">
        <f>Q221*H221</f>
        <v>0.0064000000000000003</v>
      </c>
      <c r="S221" s="240">
        <v>0</v>
      </c>
      <c r="T221" s="241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42" t="s">
        <v>234</v>
      </c>
      <c r="AT221" s="242" t="s">
        <v>333</v>
      </c>
      <c r="AU221" s="242" t="s">
        <v>88</v>
      </c>
      <c r="AY221" s="19" t="s">
        <v>184</v>
      </c>
      <c r="BE221" s="243">
        <f>IF(N221="základní",J221,0)</f>
        <v>0</v>
      </c>
      <c r="BF221" s="243">
        <f>IF(N221="snížená",J221,0)</f>
        <v>0</v>
      </c>
      <c r="BG221" s="243">
        <f>IF(N221="zákl. přenesená",J221,0)</f>
        <v>0</v>
      </c>
      <c r="BH221" s="243">
        <f>IF(N221="sníž. přenesená",J221,0)</f>
        <v>0</v>
      </c>
      <c r="BI221" s="243">
        <f>IF(N221="nulová",J221,0)</f>
        <v>0</v>
      </c>
      <c r="BJ221" s="19" t="s">
        <v>191</v>
      </c>
      <c r="BK221" s="243">
        <f>ROUND(I221*H221,2)</f>
        <v>0</v>
      </c>
      <c r="BL221" s="19" t="s">
        <v>191</v>
      </c>
      <c r="BM221" s="242" t="s">
        <v>417</v>
      </c>
    </row>
    <row r="222" s="2" customFormat="1" ht="24" customHeight="1">
      <c r="A222" s="41"/>
      <c r="B222" s="42"/>
      <c r="C222" s="280" t="s">
        <v>418</v>
      </c>
      <c r="D222" s="280" t="s">
        <v>333</v>
      </c>
      <c r="E222" s="281" t="s">
        <v>419</v>
      </c>
      <c r="F222" s="282" t="s">
        <v>420</v>
      </c>
      <c r="G222" s="283" t="s">
        <v>237</v>
      </c>
      <c r="H222" s="284">
        <v>1</v>
      </c>
      <c r="I222" s="285"/>
      <c r="J222" s="286">
        <f>ROUND(I222*H222,2)</f>
        <v>0</v>
      </c>
      <c r="K222" s="282" t="s">
        <v>190</v>
      </c>
      <c r="L222" s="287"/>
      <c r="M222" s="288" t="s">
        <v>35</v>
      </c>
      <c r="N222" s="289" t="s">
        <v>52</v>
      </c>
      <c r="O222" s="88"/>
      <c r="P222" s="240">
        <f>O222*H222</f>
        <v>0</v>
      </c>
      <c r="Q222" s="240">
        <v>0.58999999999999997</v>
      </c>
      <c r="R222" s="240">
        <f>Q222*H222</f>
        <v>0.58999999999999997</v>
      </c>
      <c r="S222" s="240">
        <v>0</v>
      </c>
      <c r="T222" s="241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42" t="s">
        <v>234</v>
      </c>
      <c r="AT222" s="242" t="s">
        <v>333</v>
      </c>
      <c r="AU222" s="242" t="s">
        <v>88</v>
      </c>
      <c r="AY222" s="19" t="s">
        <v>184</v>
      </c>
      <c r="BE222" s="243">
        <f>IF(N222="základní",J222,0)</f>
        <v>0</v>
      </c>
      <c r="BF222" s="243">
        <f>IF(N222="snížená",J222,0)</f>
        <v>0</v>
      </c>
      <c r="BG222" s="243">
        <f>IF(N222="zákl. přenesená",J222,0)</f>
        <v>0</v>
      </c>
      <c r="BH222" s="243">
        <f>IF(N222="sníž. přenesená",J222,0)</f>
        <v>0</v>
      </c>
      <c r="BI222" s="243">
        <f>IF(N222="nulová",J222,0)</f>
        <v>0</v>
      </c>
      <c r="BJ222" s="19" t="s">
        <v>191</v>
      </c>
      <c r="BK222" s="243">
        <f>ROUND(I222*H222,2)</f>
        <v>0</v>
      </c>
      <c r="BL222" s="19" t="s">
        <v>191</v>
      </c>
      <c r="BM222" s="242" t="s">
        <v>421</v>
      </c>
    </row>
    <row r="223" s="13" customFormat="1">
      <c r="A223" s="13"/>
      <c r="B223" s="248"/>
      <c r="C223" s="249"/>
      <c r="D223" s="244" t="s">
        <v>195</v>
      </c>
      <c r="E223" s="250" t="s">
        <v>35</v>
      </c>
      <c r="F223" s="251" t="s">
        <v>422</v>
      </c>
      <c r="G223" s="249"/>
      <c r="H223" s="252">
        <v>1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8" t="s">
        <v>195</v>
      </c>
      <c r="AU223" s="258" t="s">
        <v>88</v>
      </c>
      <c r="AV223" s="13" t="s">
        <v>88</v>
      </c>
      <c r="AW223" s="13" t="s">
        <v>40</v>
      </c>
      <c r="AX223" s="13" t="s">
        <v>79</v>
      </c>
      <c r="AY223" s="258" t="s">
        <v>184</v>
      </c>
    </row>
    <row r="224" s="14" customFormat="1">
      <c r="A224" s="14"/>
      <c r="B224" s="259"/>
      <c r="C224" s="260"/>
      <c r="D224" s="244" t="s">
        <v>195</v>
      </c>
      <c r="E224" s="261" t="s">
        <v>35</v>
      </c>
      <c r="F224" s="262" t="s">
        <v>198</v>
      </c>
      <c r="G224" s="260"/>
      <c r="H224" s="263">
        <v>1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9" t="s">
        <v>195</v>
      </c>
      <c r="AU224" s="269" t="s">
        <v>88</v>
      </c>
      <c r="AV224" s="14" t="s">
        <v>191</v>
      </c>
      <c r="AW224" s="14" t="s">
        <v>40</v>
      </c>
      <c r="AX224" s="14" t="s">
        <v>86</v>
      </c>
      <c r="AY224" s="269" t="s">
        <v>184</v>
      </c>
    </row>
    <row r="225" s="2" customFormat="1" ht="24" customHeight="1">
      <c r="A225" s="41"/>
      <c r="B225" s="42"/>
      <c r="C225" s="280" t="s">
        <v>423</v>
      </c>
      <c r="D225" s="280" t="s">
        <v>333</v>
      </c>
      <c r="E225" s="281" t="s">
        <v>424</v>
      </c>
      <c r="F225" s="282" t="s">
        <v>425</v>
      </c>
      <c r="G225" s="283" t="s">
        <v>237</v>
      </c>
      <c r="H225" s="284">
        <v>1</v>
      </c>
      <c r="I225" s="285"/>
      <c r="J225" s="286">
        <f>ROUND(I225*H225,2)</f>
        <v>0</v>
      </c>
      <c r="K225" s="282" t="s">
        <v>190</v>
      </c>
      <c r="L225" s="287"/>
      <c r="M225" s="288" t="s">
        <v>35</v>
      </c>
      <c r="N225" s="289" t="s">
        <v>52</v>
      </c>
      <c r="O225" s="88"/>
      <c r="P225" s="240">
        <f>O225*H225</f>
        <v>0</v>
      </c>
      <c r="Q225" s="240">
        <v>0.17599999999999999</v>
      </c>
      <c r="R225" s="240">
        <f>Q225*H225</f>
        <v>0.17599999999999999</v>
      </c>
      <c r="S225" s="240">
        <v>0</v>
      </c>
      <c r="T225" s="241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42" t="s">
        <v>234</v>
      </c>
      <c r="AT225" s="242" t="s">
        <v>333</v>
      </c>
      <c r="AU225" s="242" t="s">
        <v>88</v>
      </c>
      <c r="AY225" s="19" t="s">
        <v>184</v>
      </c>
      <c r="BE225" s="243">
        <f>IF(N225="základní",J225,0)</f>
        <v>0</v>
      </c>
      <c r="BF225" s="243">
        <f>IF(N225="snížená",J225,0)</f>
        <v>0</v>
      </c>
      <c r="BG225" s="243">
        <f>IF(N225="zákl. přenesená",J225,0)</f>
        <v>0</v>
      </c>
      <c r="BH225" s="243">
        <f>IF(N225="sníž. přenesená",J225,0)</f>
        <v>0</v>
      </c>
      <c r="BI225" s="243">
        <f>IF(N225="nulová",J225,0)</f>
        <v>0</v>
      </c>
      <c r="BJ225" s="19" t="s">
        <v>191</v>
      </c>
      <c r="BK225" s="243">
        <f>ROUND(I225*H225,2)</f>
        <v>0</v>
      </c>
      <c r="BL225" s="19" t="s">
        <v>191</v>
      </c>
      <c r="BM225" s="242" t="s">
        <v>426</v>
      </c>
    </row>
    <row r="226" s="13" customFormat="1">
      <c r="A226" s="13"/>
      <c r="B226" s="248"/>
      <c r="C226" s="249"/>
      <c r="D226" s="244" t="s">
        <v>195</v>
      </c>
      <c r="E226" s="250" t="s">
        <v>35</v>
      </c>
      <c r="F226" s="251" t="s">
        <v>422</v>
      </c>
      <c r="G226" s="249"/>
      <c r="H226" s="252">
        <v>1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8" t="s">
        <v>195</v>
      </c>
      <c r="AU226" s="258" t="s">
        <v>88</v>
      </c>
      <c r="AV226" s="13" t="s">
        <v>88</v>
      </c>
      <c r="AW226" s="13" t="s">
        <v>40</v>
      </c>
      <c r="AX226" s="13" t="s">
        <v>79</v>
      </c>
      <c r="AY226" s="258" t="s">
        <v>184</v>
      </c>
    </row>
    <row r="227" s="14" customFormat="1">
      <c r="A227" s="14"/>
      <c r="B227" s="259"/>
      <c r="C227" s="260"/>
      <c r="D227" s="244" t="s">
        <v>195</v>
      </c>
      <c r="E227" s="261" t="s">
        <v>35</v>
      </c>
      <c r="F227" s="262" t="s">
        <v>198</v>
      </c>
      <c r="G227" s="260"/>
      <c r="H227" s="263">
        <v>1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9" t="s">
        <v>195</v>
      </c>
      <c r="AU227" s="269" t="s">
        <v>88</v>
      </c>
      <c r="AV227" s="14" t="s">
        <v>191</v>
      </c>
      <c r="AW227" s="14" t="s">
        <v>40</v>
      </c>
      <c r="AX227" s="14" t="s">
        <v>86</v>
      </c>
      <c r="AY227" s="269" t="s">
        <v>184</v>
      </c>
    </row>
    <row r="228" s="2" customFormat="1" ht="24" customHeight="1">
      <c r="A228" s="41"/>
      <c r="B228" s="42"/>
      <c r="C228" s="280" t="s">
        <v>427</v>
      </c>
      <c r="D228" s="280" t="s">
        <v>333</v>
      </c>
      <c r="E228" s="281" t="s">
        <v>428</v>
      </c>
      <c r="F228" s="282" t="s">
        <v>429</v>
      </c>
      <c r="G228" s="283" t="s">
        <v>122</v>
      </c>
      <c r="H228" s="284">
        <v>118.95999999999999</v>
      </c>
      <c r="I228" s="285"/>
      <c r="J228" s="286">
        <f>ROUND(I228*H228,2)</f>
        <v>0</v>
      </c>
      <c r="K228" s="282" t="s">
        <v>190</v>
      </c>
      <c r="L228" s="287"/>
      <c r="M228" s="288" t="s">
        <v>35</v>
      </c>
      <c r="N228" s="289" t="s">
        <v>52</v>
      </c>
      <c r="O228" s="88"/>
      <c r="P228" s="240">
        <f>O228*H228</f>
        <v>0</v>
      </c>
      <c r="Q228" s="240">
        <v>0.0014</v>
      </c>
      <c r="R228" s="240">
        <f>Q228*H228</f>
        <v>0.166544</v>
      </c>
      <c r="S228" s="240">
        <v>0</v>
      </c>
      <c r="T228" s="241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42" t="s">
        <v>234</v>
      </c>
      <c r="AT228" s="242" t="s">
        <v>333</v>
      </c>
      <c r="AU228" s="242" t="s">
        <v>88</v>
      </c>
      <c r="AY228" s="19" t="s">
        <v>184</v>
      </c>
      <c r="BE228" s="243">
        <f>IF(N228="základní",J228,0)</f>
        <v>0</v>
      </c>
      <c r="BF228" s="243">
        <f>IF(N228="snížená",J228,0)</f>
        <v>0</v>
      </c>
      <c r="BG228" s="243">
        <f>IF(N228="zákl. přenesená",J228,0)</f>
        <v>0</v>
      </c>
      <c r="BH228" s="243">
        <f>IF(N228="sníž. přenesená",J228,0)</f>
        <v>0</v>
      </c>
      <c r="BI228" s="243">
        <f>IF(N228="nulová",J228,0)</f>
        <v>0</v>
      </c>
      <c r="BJ228" s="19" t="s">
        <v>191</v>
      </c>
      <c r="BK228" s="243">
        <f>ROUND(I228*H228,2)</f>
        <v>0</v>
      </c>
      <c r="BL228" s="19" t="s">
        <v>191</v>
      </c>
      <c r="BM228" s="242" t="s">
        <v>430</v>
      </c>
    </row>
    <row r="229" s="13" customFormat="1">
      <c r="A229" s="13"/>
      <c r="B229" s="248"/>
      <c r="C229" s="249"/>
      <c r="D229" s="244" t="s">
        <v>195</v>
      </c>
      <c r="E229" s="250" t="s">
        <v>35</v>
      </c>
      <c r="F229" s="251" t="s">
        <v>431</v>
      </c>
      <c r="G229" s="249"/>
      <c r="H229" s="252">
        <v>118.95999999999999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8" t="s">
        <v>195</v>
      </c>
      <c r="AU229" s="258" t="s">
        <v>88</v>
      </c>
      <c r="AV229" s="13" t="s">
        <v>88</v>
      </c>
      <c r="AW229" s="13" t="s">
        <v>40</v>
      </c>
      <c r="AX229" s="13" t="s">
        <v>79</v>
      </c>
      <c r="AY229" s="258" t="s">
        <v>184</v>
      </c>
    </row>
    <row r="230" s="14" customFormat="1">
      <c r="A230" s="14"/>
      <c r="B230" s="259"/>
      <c r="C230" s="260"/>
      <c r="D230" s="244" t="s">
        <v>195</v>
      </c>
      <c r="E230" s="261" t="s">
        <v>35</v>
      </c>
      <c r="F230" s="262" t="s">
        <v>198</v>
      </c>
      <c r="G230" s="260"/>
      <c r="H230" s="263">
        <v>118.95999999999999</v>
      </c>
      <c r="I230" s="264"/>
      <c r="J230" s="260"/>
      <c r="K230" s="260"/>
      <c r="L230" s="265"/>
      <c r="M230" s="266"/>
      <c r="N230" s="267"/>
      <c r="O230" s="267"/>
      <c r="P230" s="267"/>
      <c r="Q230" s="267"/>
      <c r="R230" s="267"/>
      <c r="S230" s="267"/>
      <c r="T230" s="26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9" t="s">
        <v>195</v>
      </c>
      <c r="AU230" s="269" t="s">
        <v>88</v>
      </c>
      <c r="AV230" s="14" t="s">
        <v>191</v>
      </c>
      <c r="AW230" s="14" t="s">
        <v>40</v>
      </c>
      <c r="AX230" s="14" t="s">
        <v>86</v>
      </c>
      <c r="AY230" s="269" t="s">
        <v>184</v>
      </c>
    </row>
    <row r="231" s="12" customFormat="1" ht="25.92" customHeight="1">
      <c r="A231" s="12"/>
      <c r="B231" s="215"/>
      <c r="C231" s="216"/>
      <c r="D231" s="217" t="s">
        <v>78</v>
      </c>
      <c r="E231" s="218" t="s">
        <v>432</v>
      </c>
      <c r="F231" s="218" t="s">
        <v>433</v>
      </c>
      <c r="G231" s="216"/>
      <c r="H231" s="216"/>
      <c r="I231" s="219"/>
      <c r="J231" s="220">
        <f>BK231</f>
        <v>0</v>
      </c>
      <c r="K231" s="216"/>
      <c r="L231" s="221"/>
      <c r="M231" s="222"/>
      <c r="N231" s="223"/>
      <c r="O231" s="223"/>
      <c r="P231" s="224">
        <f>SUM(P232:P293)</f>
        <v>0</v>
      </c>
      <c r="Q231" s="223"/>
      <c r="R231" s="224">
        <f>SUM(R232:R293)</f>
        <v>0</v>
      </c>
      <c r="S231" s="223"/>
      <c r="T231" s="225">
        <f>SUM(T232:T293)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6" t="s">
        <v>191</v>
      </c>
      <c r="AT231" s="227" t="s">
        <v>78</v>
      </c>
      <c r="AU231" s="227" t="s">
        <v>79</v>
      </c>
      <c r="AY231" s="226" t="s">
        <v>184</v>
      </c>
      <c r="BK231" s="228">
        <f>SUM(BK232:BK293)</f>
        <v>0</v>
      </c>
    </row>
    <row r="232" s="2" customFormat="1" ht="108" customHeight="1">
      <c r="A232" s="41"/>
      <c r="B232" s="42"/>
      <c r="C232" s="231" t="s">
        <v>434</v>
      </c>
      <c r="D232" s="231" t="s">
        <v>187</v>
      </c>
      <c r="E232" s="232" t="s">
        <v>435</v>
      </c>
      <c r="F232" s="233" t="s">
        <v>436</v>
      </c>
      <c r="G232" s="234" t="s">
        <v>129</v>
      </c>
      <c r="H232" s="235">
        <v>481.19999999999999</v>
      </c>
      <c r="I232" s="236"/>
      <c r="J232" s="237">
        <f>ROUND(I232*H232,2)</f>
        <v>0</v>
      </c>
      <c r="K232" s="233" t="s">
        <v>190</v>
      </c>
      <c r="L232" s="47"/>
      <c r="M232" s="238" t="s">
        <v>35</v>
      </c>
      <c r="N232" s="239" t="s">
        <v>52</v>
      </c>
      <c r="O232" s="88"/>
      <c r="P232" s="240">
        <f>O232*H232</f>
        <v>0</v>
      </c>
      <c r="Q232" s="240">
        <v>0</v>
      </c>
      <c r="R232" s="240">
        <f>Q232*H232</f>
        <v>0</v>
      </c>
      <c r="S232" s="240">
        <v>0</v>
      </c>
      <c r="T232" s="241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42" t="s">
        <v>437</v>
      </c>
      <c r="AT232" s="242" t="s">
        <v>187</v>
      </c>
      <c r="AU232" s="242" t="s">
        <v>86</v>
      </c>
      <c r="AY232" s="19" t="s">
        <v>184</v>
      </c>
      <c r="BE232" s="243">
        <f>IF(N232="základní",J232,0)</f>
        <v>0</v>
      </c>
      <c r="BF232" s="243">
        <f>IF(N232="snížená",J232,0)</f>
        <v>0</v>
      </c>
      <c r="BG232" s="243">
        <f>IF(N232="zákl. přenesená",J232,0)</f>
        <v>0</v>
      </c>
      <c r="BH232" s="243">
        <f>IF(N232="sníž. přenesená",J232,0)</f>
        <v>0</v>
      </c>
      <c r="BI232" s="243">
        <f>IF(N232="nulová",J232,0)</f>
        <v>0</v>
      </c>
      <c r="BJ232" s="19" t="s">
        <v>191</v>
      </c>
      <c r="BK232" s="243">
        <f>ROUND(I232*H232,2)</f>
        <v>0</v>
      </c>
      <c r="BL232" s="19" t="s">
        <v>437</v>
      </c>
      <c r="BM232" s="242" t="s">
        <v>438</v>
      </c>
    </row>
    <row r="233" s="2" customFormat="1">
      <c r="A233" s="41"/>
      <c r="B233" s="42"/>
      <c r="C233" s="43"/>
      <c r="D233" s="244" t="s">
        <v>193</v>
      </c>
      <c r="E233" s="43"/>
      <c r="F233" s="245" t="s">
        <v>439</v>
      </c>
      <c r="G233" s="43"/>
      <c r="H233" s="43"/>
      <c r="I233" s="151"/>
      <c r="J233" s="43"/>
      <c r="K233" s="43"/>
      <c r="L233" s="47"/>
      <c r="M233" s="246"/>
      <c r="N233" s="247"/>
      <c r="O233" s="88"/>
      <c r="P233" s="88"/>
      <c r="Q233" s="88"/>
      <c r="R233" s="88"/>
      <c r="S233" s="88"/>
      <c r="T233" s="89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19" t="s">
        <v>193</v>
      </c>
      <c r="AU233" s="19" t="s">
        <v>86</v>
      </c>
    </row>
    <row r="234" s="15" customFormat="1">
      <c r="A234" s="15"/>
      <c r="B234" s="270"/>
      <c r="C234" s="271"/>
      <c r="D234" s="244" t="s">
        <v>195</v>
      </c>
      <c r="E234" s="272" t="s">
        <v>35</v>
      </c>
      <c r="F234" s="273" t="s">
        <v>440</v>
      </c>
      <c r="G234" s="271"/>
      <c r="H234" s="272" t="s">
        <v>35</v>
      </c>
      <c r="I234" s="274"/>
      <c r="J234" s="271"/>
      <c r="K234" s="271"/>
      <c r="L234" s="275"/>
      <c r="M234" s="276"/>
      <c r="N234" s="277"/>
      <c r="O234" s="277"/>
      <c r="P234" s="277"/>
      <c r="Q234" s="277"/>
      <c r="R234" s="277"/>
      <c r="S234" s="277"/>
      <c r="T234" s="27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9" t="s">
        <v>195</v>
      </c>
      <c r="AU234" s="279" t="s">
        <v>86</v>
      </c>
      <c r="AV234" s="15" t="s">
        <v>86</v>
      </c>
      <c r="AW234" s="15" t="s">
        <v>40</v>
      </c>
      <c r="AX234" s="15" t="s">
        <v>79</v>
      </c>
      <c r="AY234" s="279" t="s">
        <v>184</v>
      </c>
    </row>
    <row r="235" s="15" customFormat="1">
      <c r="A235" s="15"/>
      <c r="B235" s="270"/>
      <c r="C235" s="271"/>
      <c r="D235" s="244" t="s">
        <v>195</v>
      </c>
      <c r="E235" s="272" t="s">
        <v>35</v>
      </c>
      <c r="F235" s="273" t="s">
        <v>441</v>
      </c>
      <c r="G235" s="271"/>
      <c r="H235" s="272" t="s">
        <v>35</v>
      </c>
      <c r="I235" s="274"/>
      <c r="J235" s="271"/>
      <c r="K235" s="271"/>
      <c r="L235" s="275"/>
      <c r="M235" s="276"/>
      <c r="N235" s="277"/>
      <c r="O235" s="277"/>
      <c r="P235" s="277"/>
      <c r="Q235" s="277"/>
      <c r="R235" s="277"/>
      <c r="S235" s="277"/>
      <c r="T235" s="27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9" t="s">
        <v>195</v>
      </c>
      <c r="AU235" s="279" t="s">
        <v>86</v>
      </c>
      <c r="AV235" s="15" t="s">
        <v>86</v>
      </c>
      <c r="AW235" s="15" t="s">
        <v>40</v>
      </c>
      <c r="AX235" s="15" t="s">
        <v>79</v>
      </c>
      <c r="AY235" s="279" t="s">
        <v>184</v>
      </c>
    </row>
    <row r="236" s="13" customFormat="1">
      <c r="A236" s="13"/>
      <c r="B236" s="248"/>
      <c r="C236" s="249"/>
      <c r="D236" s="244" t="s">
        <v>195</v>
      </c>
      <c r="E236" s="250" t="s">
        <v>35</v>
      </c>
      <c r="F236" s="251" t="s">
        <v>442</v>
      </c>
      <c r="G236" s="249"/>
      <c r="H236" s="252">
        <v>15.707000000000001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8" t="s">
        <v>195</v>
      </c>
      <c r="AU236" s="258" t="s">
        <v>86</v>
      </c>
      <c r="AV236" s="13" t="s">
        <v>88</v>
      </c>
      <c r="AW236" s="13" t="s">
        <v>40</v>
      </c>
      <c r="AX236" s="13" t="s">
        <v>79</v>
      </c>
      <c r="AY236" s="258" t="s">
        <v>184</v>
      </c>
    </row>
    <row r="237" s="15" customFormat="1">
      <c r="A237" s="15"/>
      <c r="B237" s="270"/>
      <c r="C237" s="271"/>
      <c r="D237" s="244" t="s">
        <v>195</v>
      </c>
      <c r="E237" s="272" t="s">
        <v>35</v>
      </c>
      <c r="F237" s="273" t="s">
        <v>443</v>
      </c>
      <c r="G237" s="271"/>
      <c r="H237" s="272" t="s">
        <v>35</v>
      </c>
      <c r="I237" s="274"/>
      <c r="J237" s="271"/>
      <c r="K237" s="271"/>
      <c r="L237" s="275"/>
      <c r="M237" s="276"/>
      <c r="N237" s="277"/>
      <c r="O237" s="277"/>
      <c r="P237" s="277"/>
      <c r="Q237" s="277"/>
      <c r="R237" s="277"/>
      <c r="S237" s="277"/>
      <c r="T237" s="27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9" t="s">
        <v>195</v>
      </c>
      <c r="AU237" s="279" t="s">
        <v>86</v>
      </c>
      <c r="AV237" s="15" t="s">
        <v>86</v>
      </c>
      <c r="AW237" s="15" t="s">
        <v>40</v>
      </c>
      <c r="AX237" s="15" t="s">
        <v>79</v>
      </c>
      <c r="AY237" s="279" t="s">
        <v>184</v>
      </c>
    </row>
    <row r="238" s="13" customFormat="1">
      <c r="A238" s="13"/>
      <c r="B238" s="248"/>
      <c r="C238" s="249"/>
      <c r="D238" s="244" t="s">
        <v>195</v>
      </c>
      <c r="E238" s="250" t="s">
        <v>35</v>
      </c>
      <c r="F238" s="251" t="s">
        <v>444</v>
      </c>
      <c r="G238" s="249"/>
      <c r="H238" s="252">
        <v>23.25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8" t="s">
        <v>195</v>
      </c>
      <c r="AU238" s="258" t="s">
        <v>86</v>
      </c>
      <c r="AV238" s="13" t="s">
        <v>88</v>
      </c>
      <c r="AW238" s="13" t="s">
        <v>40</v>
      </c>
      <c r="AX238" s="13" t="s">
        <v>79</v>
      </c>
      <c r="AY238" s="258" t="s">
        <v>184</v>
      </c>
    </row>
    <row r="239" s="15" customFormat="1">
      <c r="A239" s="15"/>
      <c r="B239" s="270"/>
      <c r="C239" s="271"/>
      <c r="D239" s="244" t="s">
        <v>195</v>
      </c>
      <c r="E239" s="272" t="s">
        <v>35</v>
      </c>
      <c r="F239" s="273" t="s">
        <v>445</v>
      </c>
      <c r="G239" s="271"/>
      <c r="H239" s="272" t="s">
        <v>35</v>
      </c>
      <c r="I239" s="274"/>
      <c r="J239" s="271"/>
      <c r="K239" s="271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195</v>
      </c>
      <c r="AU239" s="279" t="s">
        <v>86</v>
      </c>
      <c r="AV239" s="15" t="s">
        <v>86</v>
      </c>
      <c r="AW239" s="15" t="s">
        <v>40</v>
      </c>
      <c r="AX239" s="15" t="s">
        <v>79</v>
      </c>
      <c r="AY239" s="279" t="s">
        <v>184</v>
      </c>
    </row>
    <row r="240" s="13" customFormat="1">
      <c r="A240" s="13"/>
      <c r="B240" s="248"/>
      <c r="C240" s="249"/>
      <c r="D240" s="244" t="s">
        <v>195</v>
      </c>
      <c r="E240" s="250" t="s">
        <v>35</v>
      </c>
      <c r="F240" s="251" t="s">
        <v>446</v>
      </c>
      <c r="G240" s="249"/>
      <c r="H240" s="252">
        <v>5.2999999999999998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8" t="s">
        <v>195</v>
      </c>
      <c r="AU240" s="258" t="s">
        <v>86</v>
      </c>
      <c r="AV240" s="13" t="s">
        <v>88</v>
      </c>
      <c r="AW240" s="13" t="s">
        <v>40</v>
      </c>
      <c r="AX240" s="13" t="s">
        <v>79</v>
      </c>
      <c r="AY240" s="258" t="s">
        <v>184</v>
      </c>
    </row>
    <row r="241" s="16" customFormat="1">
      <c r="A241" s="16"/>
      <c r="B241" s="290"/>
      <c r="C241" s="291"/>
      <c r="D241" s="244" t="s">
        <v>195</v>
      </c>
      <c r="E241" s="292" t="s">
        <v>131</v>
      </c>
      <c r="F241" s="293" t="s">
        <v>447</v>
      </c>
      <c r="G241" s="291"/>
      <c r="H241" s="294">
        <v>44.256999999999998</v>
      </c>
      <c r="I241" s="295"/>
      <c r="J241" s="291"/>
      <c r="K241" s="291"/>
      <c r="L241" s="296"/>
      <c r="M241" s="297"/>
      <c r="N241" s="298"/>
      <c r="O241" s="298"/>
      <c r="P241" s="298"/>
      <c r="Q241" s="298"/>
      <c r="R241" s="298"/>
      <c r="S241" s="298"/>
      <c r="T241" s="299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300" t="s">
        <v>195</v>
      </c>
      <c r="AU241" s="300" t="s">
        <v>86</v>
      </c>
      <c r="AV241" s="16" t="s">
        <v>203</v>
      </c>
      <c r="AW241" s="16" t="s">
        <v>40</v>
      </c>
      <c r="AX241" s="16" t="s">
        <v>79</v>
      </c>
      <c r="AY241" s="300" t="s">
        <v>184</v>
      </c>
    </row>
    <row r="242" s="15" customFormat="1">
      <c r="A242" s="15"/>
      <c r="B242" s="270"/>
      <c r="C242" s="271"/>
      <c r="D242" s="244" t="s">
        <v>195</v>
      </c>
      <c r="E242" s="272" t="s">
        <v>35</v>
      </c>
      <c r="F242" s="273" t="s">
        <v>448</v>
      </c>
      <c r="G242" s="271"/>
      <c r="H242" s="272" t="s">
        <v>35</v>
      </c>
      <c r="I242" s="274"/>
      <c r="J242" s="271"/>
      <c r="K242" s="271"/>
      <c r="L242" s="275"/>
      <c r="M242" s="276"/>
      <c r="N242" s="277"/>
      <c r="O242" s="277"/>
      <c r="P242" s="277"/>
      <c r="Q242" s="277"/>
      <c r="R242" s="277"/>
      <c r="S242" s="277"/>
      <c r="T242" s="278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9" t="s">
        <v>195</v>
      </c>
      <c r="AU242" s="279" t="s">
        <v>86</v>
      </c>
      <c r="AV242" s="15" t="s">
        <v>86</v>
      </c>
      <c r="AW242" s="15" t="s">
        <v>40</v>
      </c>
      <c r="AX242" s="15" t="s">
        <v>79</v>
      </c>
      <c r="AY242" s="279" t="s">
        <v>184</v>
      </c>
    </row>
    <row r="243" s="13" customFormat="1">
      <c r="A243" s="13"/>
      <c r="B243" s="248"/>
      <c r="C243" s="249"/>
      <c r="D243" s="244" t="s">
        <v>195</v>
      </c>
      <c r="E243" s="250" t="s">
        <v>35</v>
      </c>
      <c r="F243" s="251" t="s">
        <v>449</v>
      </c>
      <c r="G243" s="249"/>
      <c r="H243" s="252">
        <v>108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8" t="s">
        <v>195</v>
      </c>
      <c r="AU243" s="258" t="s">
        <v>86</v>
      </c>
      <c r="AV243" s="13" t="s">
        <v>88</v>
      </c>
      <c r="AW243" s="13" t="s">
        <v>40</v>
      </c>
      <c r="AX243" s="13" t="s">
        <v>79</v>
      </c>
      <c r="AY243" s="258" t="s">
        <v>184</v>
      </c>
    </row>
    <row r="244" s="16" customFormat="1">
      <c r="A244" s="16"/>
      <c r="B244" s="290"/>
      <c r="C244" s="291"/>
      <c r="D244" s="244" t="s">
        <v>195</v>
      </c>
      <c r="E244" s="292" t="s">
        <v>127</v>
      </c>
      <c r="F244" s="293" t="s">
        <v>447</v>
      </c>
      <c r="G244" s="291"/>
      <c r="H244" s="294">
        <v>108</v>
      </c>
      <c r="I244" s="295"/>
      <c r="J244" s="291"/>
      <c r="K244" s="291"/>
      <c r="L244" s="296"/>
      <c r="M244" s="297"/>
      <c r="N244" s="298"/>
      <c r="O244" s="298"/>
      <c r="P244" s="298"/>
      <c r="Q244" s="298"/>
      <c r="R244" s="298"/>
      <c r="S244" s="298"/>
      <c r="T244" s="299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300" t="s">
        <v>195</v>
      </c>
      <c r="AU244" s="300" t="s">
        <v>86</v>
      </c>
      <c r="AV244" s="16" t="s">
        <v>203</v>
      </c>
      <c r="AW244" s="16" t="s">
        <v>40</v>
      </c>
      <c r="AX244" s="16" t="s">
        <v>79</v>
      </c>
      <c r="AY244" s="300" t="s">
        <v>184</v>
      </c>
    </row>
    <row r="245" s="15" customFormat="1">
      <c r="A245" s="15"/>
      <c r="B245" s="270"/>
      <c r="C245" s="271"/>
      <c r="D245" s="244" t="s">
        <v>195</v>
      </c>
      <c r="E245" s="272" t="s">
        <v>35</v>
      </c>
      <c r="F245" s="273" t="s">
        <v>450</v>
      </c>
      <c r="G245" s="271"/>
      <c r="H245" s="272" t="s">
        <v>35</v>
      </c>
      <c r="I245" s="274"/>
      <c r="J245" s="271"/>
      <c r="K245" s="271"/>
      <c r="L245" s="275"/>
      <c r="M245" s="276"/>
      <c r="N245" s="277"/>
      <c r="O245" s="277"/>
      <c r="P245" s="277"/>
      <c r="Q245" s="277"/>
      <c r="R245" s="277"/>
      <c r="S245" s="277"/>
      <c r="T245" s="27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9" t="s">
        <v>195</v>
      </c>
      <c r="AU245" s="279" t="s">
        <v>86</v>
      </c>
      <c r="AV245" s="15" t="s">
        <v>86</v>
      </c>
      <c r="AW245" s="15" t="s">
        <v>40</v>
      </c>
      <c r="AX245" s="15" t="s">
        <v>79</v>
      </c>
      <c r="AY245" s="279" t="s">
        <v>184</v>
      </c>
    </row>
    <row r="246" s="13" customFormat="1">
      <c r="A246" s="13"/>
      <c r="B246" s="248"/>
      <c r="C246" s="249"/>
      <c r="D246" s="244" t="s">
        <v>195</v>
      </c>
      <c r="E246" s="250" t="s">
        <v>35</v>
      </c>
      <c r="F246" s="251" t="s">
        <v>451</v>
      </c>
      <c r="G246" s="249"/>
      <c r="H246" s="252">
        <v>79.947000000000003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8" t="s">
        <v>195</v>
      </c>
      <c r="AU246" s="258" t="s">
        <v>86</v>
      </c>
      <c r="AV246" s="13" t="s">
        <v>88</v>
      </c>
      <c r="AW246" s="13" t="s">
        <v>40</v>
      </c>
      <c r="AX246" s="13" t="s">
        <v>79</v>
      </c>
      <c r="AY246" s="258" t="s">
        <v>184</v>
      </c>
    </row>
    <row r="247" s="13" customFormat="1">
      <c r="A247" s="13"/>
      <c r="B247" s="248"/>
      <c r="C247" s="249"/>
      <c r="D247" s="244" t="s">
        <v>195</v>
      </c>
      <c r="E247" s="250" t="s">
        <v>35</v>
      </c>
      <c r="F247" s="251" t="s">
        <v>452</v>
      </c>
      <c r="G247" s="249"/>
      <c r="H247" s="252">
        <v>37.979999999999997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8" t="s">
        <v>195</v>
      </c>
      <c r="AU247" s="258" t="s">
        <v>86</v>
      </c>
      <c r="AV247" s="13" t="s">
        <v>88</v>
      </c>
      <c r="AW247" s="13" t="s">
        <v>40</v>
      </c>
      <c r="AX247" s="13" t="s">
        <v>79</v>
      </c>
      <c r="AY247" s="258" t="s">
        <v>184</v>
      </c>
    </row>
    <row r="248" s="16" customFormat="1">
      <c r="A248" s="16"/>
      <c r="B248" s="290"/>
      <c r="C248" s="291"/>
      <c r="D248" s="244" t="s">
        <v>195</v>
      </c>
      <c r="E248" s="292" t="s">
        <v>35</v>
      </c>
      <c r="F248" s="293" t="s">
        <v>447</v>
      </c>
      <c r="G248" s="291"/>
      <c r="H248" s="294">
        <v>117.92700000000001</v>
      </c>
      <c r="I248" s="295"/>
      <c r="J248" s="291"/>
      <c r="K248" s="291"/>
      <c r="L248" s="296"/>
      <c r="M248" s="297"/>
      <c r="N248" s="298"/>
      <c r="O248" s="298"/>
      <c r="P248" s="298"/>
      <c r="Q248" s="298"/>
      <c r="R248" s="298"/>
      <c r="S248" s="298"/>
      <c r="T248" s="299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300" t="s">
        <v>195</v>
      </c>
      <c r="AU248" s="300" t="s">
        <v>86</v>
      </c>
      <c r="AV248" s="16" t="s">
        <v>203</v>
      </c>
      <c r="AW248" s="16" t="s">
        <v>40</v>
      </c>
      <c r="AX248" s="16" t="s">
        <v>79</v>
      </c>
      <c r="AY248" s="300" t="s">
        <v>184</v>
      </c>
    </row>
    <row r="249" s="13" customFormat="1">
      <c r="A249" s="13"/>
      <c r="B249" s="248"/>
      <c r="C249" s="249"/>
      <c r="D249" s="244" t="s">
        <v>195</v>
      </c>
      <c r="E249" s="250" t="s">
        <v>35</v>
      </c>
      <c r="F249" s="251" t="s">
        <v>453</v>
      </c>
      <c r="G249" s="249"/>
      <c r="H249" s="252">
        <v>211.01599999999999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8" t="s">
        <v>195</v>
      </c>
      <c r="AU249" s="258" t="s">
        <v>86</v>
      </c>
      <c r="AV249" s="13" t="s">
        <v>88</v>
      </c>
      <c r="AW249" s="13" t="s">
        <v>40</v>
      </c>
      <c r="AX249" s="13" t="s">
        <v>79</v>
      </c>
      <c r="AY249" s="258" t="s">
        <v>184</v>
      </c>
    </row>
    <row r="250" s="16" customFormat="1">
      <c r="A250" s="16"/>
      <c r="B250" s="290"/>
      <c r="C250" s="291"/>
      <c r="D250" s="244" t="s">
        <v>195</v>
      </c>
      <c r="E250" s="292" t="s">
        <v>35</v>
      </c>
      <c r="F250" s="293" t="s">
        <v>447</v>
      </c>
      <c r="G250" s="291"/>
      <c r="H250" s="294">
        <v>211.01599999999999</v>
      </c>
      <c r="I250" s="295"/>
      <c r="J250" s="291"/>
      <c r="K250" s="291"/>
      <c r="L250" s="296"/>
      <c r="M250" s="297"/>
      <c r="N250" s="298"/>
      <c r="O250" s="298"/>
      <c r="P250" s="298"/>
      <c r="Q250" s="298"/>
      <c r="R250" s="298"/>
      <c r="S250" s="298"/>
      <c r="T250" s="299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300" t="s">
        <v>195</v>
      </c>
      <c r="AU250" s="300" t="s">
        <v>86</v>
      </c>
      <c r="AV250" s="16" t="s">
        <v>203</v>
      </c>
      <c r="AW250" s="16" t="s">
        <v>40</v>
      </c>
      <c r="AX250" s="16" t="s">
        <v>79</v>
      </c>
      <c r="AY250" s="300" t="s">
        <v>184</v>
      </c>
    </row>
    <row r="251" s="14" customFormat="1">
      <c r="A251" s="14"/>
      <c r="B251" s="259"/>
      <c r="C251" s="260"/>
      <c r="D251" s="244" t="s">
        <v>195</v>
      </c>
      <c r="E251" s="261" t="s">
        <v>35</v>
      </c>
      <c r="F251" s="262" t="s">
        <v>198</v>
      </c>
      <c r="G251" s="260"/>
      <c r="H251" s="263">
        <v>481.19999999999999</v>
      </c>
      <c r="I251" s="264"/>
      <c r="J251" s="260"/>
      <c r="K251" s="260"/>
      <c r="L251" s="265"/>
      <c r="M251" s="266"/>
      <c r="N251" s="267"/>
      <c r="O251" s="267"/>
      <c r="P251" s="267"/>
      <c r="Q251" s="267"/>
      <c r="R251" s="267"/>
      <c r="S251" s="267"/>
      <c r="T251" s="26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9" t="s">
        <v>195</v>
      </c>
      <c r="AU251" s="269" t="s">
        <v>86</v>
      </c>
      <c r="AV251" s="14" t="s">
        <v>191</v>
      </c>
      <c r="AW251" s="14" t="s">
        <v>40</v>
      </c>
      <c r="AX251" s="14" t="s">
        <v>86</v>
      </c>
      <c r="AY251" s="269" t="s">
        <v>184</v>
      </c>
    </row>
    <row r="252" s="2" customFormat="1" ht="108" customHeight="1">
      <c r="A252" s="41"/>
      <c r="B252" s="42"/>
      <c r="C252" s="231" t="s">
        <v>454</v>
      </c>
      <c r="D252" s="231" t="s">
        <v>187</v>
      </c>
      <c r="E252" s="232" t="s">
        <v>435</v>
      </c>
      <c r="F252" s="233" t="s">
        <v>436</v>
      </c>
      <c r="G252" s="234" t="s">
        <v>129</v>
      </c>
      <c r="H252" s="235">
        <v>18.800000000000001</v>
      </c>
      <c r="I252" s="236"/>
      <c r="J252" s="237">
        <f>ROUND(I252*H252,2)</f>
        <v>0</v>
      </c>
      <c r="K252" s="233" t="s">
        <v>190</v>
      </c>
      <c r="L252" s="47"/>
      <c r="M252" s="238" t="s">
        <v>35</v>
      </c>
      <c r="N252" s="239" t="s">
        <v>52</v>
      </c>
      <c r="O252" s="88"/>
      <c r="P252" s="240">
        <f>O252*H252</f>
        <v>0</v>
      </c>
      <c r="Q252" s="240">
        <v>0</v>
      </c>
      <c r="R252" s="240">
        <f>Q252*H252</f>
        <v>0</v>
      </c>
      <c r="S252" s="240">
        <v>0</v>
      </c>
      <c r="T252" s="241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42" t="s">
        <v>437</v>
      </c>
      <c r="AT252" s="242" t="s">
        <v>187</v>
      </c>
      <c r="AU252" s="242" t="s">
        <v>86</v>
      </c>
      <c r="AY252" s="19" t="s">
        <v>184</v>
      </c>
      <c r="BE252" s="243">
        <f>IF(N252="základní",J252,0)</f>
        <v>0</v>
      </c>
      <c r="BF252" s="243">
        <f>IF(N252="snížená",J252,0)</f>
        <v>0</v>
      </c>
      <c r="BG252" s="243">
        <f>IF(N252="zákl. přenesená",J252,0)</f>
        <v>0</v>
      </c>
      <c r="BH252" s="243">
        <f>IF(N252="sníž. přenesená",J252,0)</f>
        <v>0</v>
      </c>
      <c r="BI252" s="243">
        <f>IF(N252="nulová",J252,0)</f>
        <v>0</v>
      </c>
      <c r="BJ252" s="19" t="s">
        <v>191</v>
      </c>
      <c r="BK252" s="243">
        <f>ROUND(I252*H252,2)</f>
        <v>0</v>
      </c>
      <c r="BL252" s="19" t="s">
        <v>437</v>
      </c>
      <c r="BM252" s="242" t="s">
        <v>455</v>
      </c>
    </row>
    <row r="253" s="2" customFormat="1">
      <c r="A253" s="41"/>
      <c r="B253" s="42"/>
      <c r="C253" s="43"/>
      <c r="D253" s="244" t="s">
        <v>193</v>
      </c>
      <c r="E253" s="43"/>
      <c r="F253" s="245" t="s">
        <v>439</v>
      </c>
      <c r="G253" s="43"/>
      <c r="H253" s="43"/>
      <c r="I253" s="151"/>
      <c r="J253" s="43"/>
      <c r="K253" s="43"/>
      <c r="L253" s="47"/>
      <c r="M253" s="246"/>
      <c r="N253" s="247"/>
      <c r="O253" s="88"/>
      <c r="P253" s="88"/>
      <c r="Q253" s="88"/>
      <c r="R253" s="88"/>
      <c r="S253" s="88"/>
      <c r="T253" s="89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19" t="s">
        <v>193</v>
      </c>
      <c r="AU253" s="19" t="s">
        <v>86</v>
      </c>
    </row>
    <row r="254" s="15" customFormat="1">
      <c r="A254" s="15"/>
      <c r="B254" s="270"/>
      <c r="C254" s="271"/>
      <c r="D254" s="244" t="s">
        <v>195</v>
      </c>
      <c r="E254" s="272" t="s">
        <v>35</v>
      </c>
      <c r="F254" s="273" t="s">
        <v>456</v>
      </c>
      <c r="G254" s="271"/>
      <c r="H254" s="272" t="s">
        <v>35</v>
      </c>
      <c r="I254" s="274"/>
      <c r="J254" s="271"/>
      <c r="K254" s="271"/>
      <c r="L254" s="275"/>
      <c r="M254" s="276"/>
      <c r="N254" s="277"/>
      <c r="O254" s="277"/>
      <c r="P254" s="277"/>
      <c r="Q254" s="277"/>
      <c r="R254" s="277"/>
      <c r="S254" s="277"/>
      <c r="T254" s="27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9" t="s">
        <v>195</v>
      </c>
      <c r="AU254" s="279" t="s">
        <v>86</v>
      </c>
      <c r="AV254" s="15" t="s">
        <v>86</v>
      </c>
      <c r="AW254" s="15" t="s">
        <v>40</v>
      </c>
      <c r="AX254" s="15" t="s">
        <v>79</v>
      </c>
      <c r="AY254" s="279" t="s">
        <v>184</v>
      </c>
    </row>
    <row r="255" s="15" customFormat="1">
      <c r="A255" s="15"/>
      <c r="B255" s="270"/>
      <c r="C255" s="271"/>
      <c r="D255" s="244" t="s">
        <v>195</v>
      </c>
      <c r="E255" s="272" t="s">
        <v>35</v>
      </c>
      <c r="F255" s="273" t="s">
        <v>457</v>
      </c>
      <c r="G255" s="271"/>
      <c r="H255" s="272" t="s">
        <v>35</v>
      </c>
      <c r="I255" s="274"/>
      <c r="J255" s="271"/>
      <c r="K255" s="271"/>
      <c r="L255" s="275"/>
      <c r="M255" s="276"/>
      <c r="N255" s="277"/>
      <c r="O255" s="277"/>
      <c r="P255" s="277"/>
      <c r="Q255" s="277"/>
      <c r="R255" s="277"/>
      <c r="S255" s="277"/>
      <c r="T255" s="27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9" t="s">
        <v>195</v>
      </c>
      <c r="AU255" s="279" t="s">
        <v>86</v>
      </c>
      <c r="AV255" s="15" t="s">
        <v>86</v>
      </c>
      <c r="AW255" s="15" t="s">
        <v>40</v>
      </c>
      <c r="AX255" s="15" t="s">
        <v>79</v>
      </c>
      <c r="AY255" s="279" t="s">
        <v>184</v>
      </c>
    </row>
    <row r="256" s="13" customFormat="1">
      <c r="A256" s="13"/>
      <c r="B256" s="248"/>
      <c r="C256" s="249"/>
      <c r="D256" s="244" t="s">
        <v>195</v>
      </c>
      <c r="E256" s="250" t="s">
        <v>35</v>
      </c>
      <c r="F256" s="251" t="s">
        <v>458</v>
      </c>
      <c r="G256" s="249"/>
      <c r="H256" s="252">
        <v>6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8" t="s">
        <v>195</v>
      </c>
      <c r="AU256" s="258" t="s">
        <v>86</v>
      </c>
      <c r="AV256" s="13" t="s">
        <v>88</v>
      </c>
      <c r="AW256" s="13" t="s">
        <v>40</v>
      </c>
      <c r="AX256" s="13" t="s">
        <v>79</v>
      </c>
      <c r="AY256" s="258" t="s">
        <v>184</v>
      </c>
    </row>
    <row r="257" s="13" customFormat="1">
      <c r="A257" s="13"/>
      <c r="B257" s="248"/>
      <c r="C257" s="249"/>
      <c r="D257" s="244" t="s">
        <v>195</v>
      </c>
      <c r="E257" s="250" t="s">
        <v>35</v>
      </c>
      <c r="F257" s="251" t="s">
        <v>459</v>
      </c>
      <c r="G257" s="249"/>
      <c r="H257" s="252">
        <v>7.5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8" t="s">
        <v>195</v>
      </c>
      <c r="AU257" s="258" t="s">
        <v>86</v>
      </c>
      <c r="AV257" s="13" t="s">
        <v>88</v>
      </c>
      <c r="AW257" s="13" t="s">
        <v>40</v>
      </c>
      <c r="AX257" s="13" t="s">
        <v>79</v>
      </c>
      <c r="AY257" s="258" t="s">
        <v>184</v>
      </c>
    </row>
    <row r="258" s="15" customFormat="1">
      <c r="A258" s="15"/>
      <c r="B258" s="270"/>
      <c r="C258" s="271"/>
      <c r="D258" s="244" t="s">
        <v>195</v>
      </c>
      <c r="E258" s="272" t="s">
        <v>35</v>
      </c>
      <c r="F258" s="273" t="s">
        <v>445</v>
      </c>
      <c r="G258" s="271"/>
      <c r="H258" s="272" t="s">
        <v>35</v>
      </c>
      <c r="I258" s="274"/>
      <c r="J258" s="271"/>
      <c r="K258" s="271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195</v>
      </c>
      <c r="AU258" s="279" t="s">
        <v>86</v>
      </c>
      <c r="AV258" s="15" t="s">
        <v>86</v>
      </c>
      <c r="AW258" s="15" t="s">
        <v>40</v>
      </c>
      <c r="AX258" s="15" t="s">
        <v>79</v>
      </c>
      <c r="AY258" s="279" t="s">
        <v>184</v>
      </c>
    </row>
    <row r="259" s="13" customFormat="1">
      <c r="A259" s="13"/>
      <c r="B259" s="248"/>
      <c r="C259" s="249"/>
      <c r="D259" s="244" t="s">
        <v>195</v>
      </c>
      <c r="E259" s="250" t="s">
        <v>35</v>
      </c>
      <c r="F259" s="251" t="s">
        <v>446</v>
      </c>
      <c r="G259" s="249"/>
      <c r="H259" s="252">
        <v>5.2999999999999998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8" t="s">
        <v>195</v>
      </c>
      <c r="AU259" s="258" t="s">
        <v>86</v>
      </c>
      <c r="AV259" s="13" t="s">
        <v>88</v>
      </c>
      <c r="AW259" s="13" t="s">
        <v>40</v>
      </c>
      <c r="AX259" s="13" t="s">
        <v>79</v>
      </c>
      <c r="AY259" s="258" t="s">
        <v>184</v>
      </c>
    </row>
    <row r="260" s="14" customFormat="1">
      <c r="A260" s="14"/>
      <c r="B260" s="259"/>
      <c r="C260" s="260"/>
      <c r="D260" s="244" t="s">
        <v>195</v>
      </c>
      <c r="E260" s="261" t="s">
        <v>35</v>
      </c>
      <c r="F260" s="262" t="s">
        <v>198</v>
      </c>
      <c r="G260" s="260"/>
      <c r="H260" s="263">
        <v>18.800000000000001</v>
      </c>
      <c r="I260" s="264"/>
      <c r="J260" s="260"/>
      <c r="K260" s="260"/>
      <c r="L260" s="265"/>
      <c r="M260" s="266"/>
      <c r="N260" s="267"/>
      <c r="O260" s="267"/>
      <c r="P260" s="267"/>
      <c r="Q260" s="267"/>
      <c r="R260" s="267"/>
      <c r="S260" s="267"/>
      <c r="T260" s="26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9" t="s">
        <v>195</v>
      </c>
      <c r="AU260" s="269" t="s">
        <v>86</v>
      </c>
      <c r="AV260" s="14" t="s">
        <v>191</v>
      </c>
      <c r="AW260" s="14" t="s">
        <v>40</v>
      </c>
      <c r="AX260" s="14" t="s">
        <v>86</v>
      </c>
      <c r="AY260" s="269" t="s">
        <v>184</v>
      </c>
    </row>
    <row r="261" s="2" customFormat="1" ht="36" customHeight="1">
      <c r="A261" s="41"/>
      <c r="B261" s="42"/>
      <c r="C261" s="231" t="s">
        <v>460</v>
      </c>
      <c r="D261" s="231" t="s">
        <v>187</v>
      </c>
      <c r="E261" s="232" t="s">
        <v>461</v>
      </c>
      <c r="F261" s="233" t="s">
        <v>462</v>
      </c>
      <c r="G261" s="234" t="s">
        <v>129</v>
      </c>
      <c r="H261" s="235">
        <v>481.19999999999999</v>
      </c>
      <c r="I261" s="236"/>
      <c r="J261" s="237">
        <f>ROUND(I261*H261,2)</f>
        <v>0</v>
      </c>
      <c r="K261" s="233" t="s">
        <v>190</v>
      </c>
      <c r="L261" s="47"/>
      <c r="M261" s="238" t="s">
        <v>35</v>
      </c>
      <c r="N261" s="239" t="s">
        <v>52</v>
      </c>
      <c r="O261" s="88"/>
      <c r="P261" s="240">
        <f>O261*H261</f>
        <v>0</v>
      </c>
      <c r="Q261" s="240">
        <v>0</v>
      </c>
      <c r="R261" s="240">
        <f>Q261*H261</f>
        <v>0</v>
      </c>
      <c r="S261" s="240">
        <v>0</v>
      </c>
      <c r="T261" s="241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42" t="s">
        <v>437</v>
      </c>
      <c r="AT261" s="242" t="s">
        <v>187</v>
      </c>
      <c r="AU261" s="242" t="s">
        <v>86</v>
      </c>
      <c r="AY261" s="19" t="s">
        <v>184</v>
      </c>
      <c r="BE261" s="243">
        <f>IF(N261="základní",J261,0)</f>
        <v>0</v>
      </c>
      <c r="BF261" s="243">
        <f>IF(N261="snížená",J261,0)</f>
        <v>0</v>
      </c>
      <c r="BG261" s="243">
        <f>IF(N261="zákl. přenesená",J261,0)</f>
        <v>0</v>
      </c>
      <c r="BH261" s="243">
        <f>IF(N261="sníž. přenesená",J261,0)</f>
        <v>0</v>
      </c>
      <c r="BI261" s="243">
        <f>IF(N261="nulová",J261,0)</f>
        <v>0</v>
      </c>
      <c r="BJ261" s="19" t="s">
        <v>191</v>
      </c>
      <c r="BK261" s="243">
        <f>ROUND(I261*H261,2)</f>
        <v>0</v>
      </c>
      <c r="BL261" s="19" t="s">
        <v>437</v>
      </c>
      <c r="BM261" s="242" t="s">
        <v>463</v>
      </c>
    </row>
    <row r="262" s="2" customFormat="1">
      <c r="A262" s="41"/>
      <c r="B262" s="42"/>
      <c r="C262" s="43"/>
      <c r="D262" s="244" t="s">
        <v>193</v>
      </c>
      <c r="E262" s="43"/>
      <c r="F262" s="245" t="s">
        <v>464</v>
      </c>
      <c r="G262" s="43"/>
      <c r="H262" s="43"/>
      <c r="I262" s="151"/>
      <c r="J262" s="43"/>
      <c r="K262" s="43"/>
      <c r="L262" s="47"/>
      <c r="M262" s="246"/>
      <c r="N262" s="247"/>
      <c r="O262" s="88"/>
      <c r="P262" s="88"/>
      <c r="Q262" s="88"/>
      <c r="R262" s="88"/>
      <c r="S262" s="88"/>
      <c r="T262" s="89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19" t="s">
        <v>193</v>
      </c>
      <c r="AU262" s="19" t="s">
        <v>86</v>
      </c>
    </row>
    <row r="263" s="13" customFormat="1">
      <c r="A263" s="13"/>
      <c r="B263" s="248"/>
      <c r="C263" s="249"/>
      <c r="D263" s="244" t="s">
        <v>195</v>
      </c>
      <c r="E263" s="250" t="s">
        <v>35</v>
      </c>
      <c r="F263" s="251" t="s">
        <v>127</v>
      </c>
      <c r="G263" s="249"/>
      <c r="H263" s="252">
        <v>108</v>
      </c>
      <c r="I263" s="253"/>
      <c r="J263" s="249"/>
      <c r="K263" s="249"/>
      <c r="L263" s="254"/>
      <c r="M263" s="255"/>
      <c r="N263" s="256"/>
      <c r="O263" s="256"/>
      <c r="P263" s="256"/>
      <c r="Q263" s="256"/>
      <c r="R263" s="256"/>
      <c r="S263" s="256"/>
      <c r="T263" s="25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8" t="s">
        <v>195</v>
      </c>
      <c r="AU263" s="258" t="s">
        <v>86</v>
      </c>
      <c r="AV263" s="13" t="s">
        <v>88</v>
      </c>
      <c r="AW263" s="13" t="s">
        <v>40</v>
      </c>
      <c r="AX263" s="13" t="s">
        <v>79</v>
      </c>
      <c r="AY263" s="258" t="s">
        <v>184</v>
      </c>
    </row>
    <row r="264" s="13" customFormat="1">
      <c r="A264" s="13"/>
      <c r="B264" s="248"/>
      <c r="C264" s="249"/>
      <c r="D264" s="244" t="s">
        <v>195</v>
      </c>
      <c r="E264" s="250" t="s">
        <v>35</v>
      </c>
      <c r="F264" s="251" t="s">
        <v>131</v>
      </c>
      <c r="G264" s="249"/>
      <c r="H264" s="252">
        <v>44.256999999999998</v>
      </c>
      <c r="I264" s="253"/>
      <c r="J264" s="249"/>
      <c r="K264" s="249"/>
      <c r="L264" s="254"/>
      <c r="M264" s="255"/>
      <c r="N264" s="256"/>
      <c r="O264" s="256"/>
      <c r="P264" s="256"/>
      <c r="Q264" s="256"/>
      <c r="R264" s="256"/>
      <c r="S264" s="256"/>
      <c r="T264" s="25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8" t="s">
        <v>195</v>
      </c>
      <c r="AU264" s="258" t="s">
        <v>86</v>
      </c>
      <c r="AV264" s="13" t="s">
        <v>88</v>
      </c>
      <c r="AW264" s="13" t="s">
        <v>40</v>
      </c>
      <c r="AX264" s="13" t="s">
        <v>79</v>
      </c>
      <c r="AY264" s="258" t="s">
        <v>184</v>
      </c>
    </row>
    <row r="265" s="13" customFormat="1">
      <c r="A265" s="13"/>
      <c r="B265" s="248"/>
      <c r="C265" s="249"/>
      <c r="D265" s="244" t="s">
        <v>195</v>
      </c>
      <c r="E265" s="250" t="s">
        <v>35</v>
      </c>
      <c r="F265" s="251" t="s">
        <v>451</v>
      </c>
      <c r="G265" s="249"/>
      <c r="H265" s="252">
        <v>79.947000000000003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8" t="s">
        <v>195</v>
      </c>
      <c r="AU265" s="258" t="s">
        <v>86</v>
      </c>
      <c r="AV265" s="13" t="s">
        <v>88</v>
      </c>
      <c r="AW265" s="13" t="s">
        <v>40</v>
      </c>
      <c r="AX265" s="13" t="s">
        <v>79</v>
      </c>
      <c r="AY265" s="258" t="s">
        <v>184</v>
      </c>
    </row>
    <row r="266" s="13" customFormat="1">
      <c r="A266" s="13"/>
      <c r="B266" s="248"/>
      <c r="C266" s="249"/>
      <c r="D266" s="244" t="s">
        <v>195</v>
      </c>
      <c r="E266" s="250" t="s">
        <v>35</v>
      </c>
      <c r="F266" s="251" t="s">
        <v>452</v>
      </c>
      <c r="G266" s="249"/>
      <c r="H266" s="252">
        <v>37.979999999999997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8" t="s">
        <v>195</v>
      </c>
      <c r="AU266" s="258" t="s">
        <v>86</v>
      </c>
      <c r="AV266" s="13" t="s">
        <v>88</v>
      </c>
      <c r="AW266" s="13" t="s">
        <v>40</v>
      </c>
      <c r="AX266" s="13" t="s">
        <v>79</v>
      </c>
      <c r="AY266" s="258" t="s">
        <v>184</v>
      </c>
    </row>
    <row r="267" s="13" customFormat="1">
      <c r="A267" s="13"/>
      <c r="B267" s="248"/>
      <c r="C267" s="249"/>
      <c r="D267" s="244" t="s">
        <v>195</v>
      </c>
      <c r="E267" s="250" t="s">
        <v>35</v>
      </c>
      <c r="F267" s="251" t="s">
        <v>453</v>
      </c>
      <c r="G267" s="249"/>
      <c r="H267" s="252">
        <v>211.01599999999999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8" t="s">
        <v>195</v>
      </c>
      <c r="AU267" s="258" t="s">
        <v>86</v>
      </c>
      <c r="AV267" s="13" t="s">
        <v>88</v>
      </c>
      <c r="AW267" s="13" t="s">
        <v>40</v>
      </c>
      <c r="AX267" s="13" t="s">
        <v>79</v>
      </c>
      <c r="AY267" s="258" t="s">
        <v>184</v>
      </c>
    </row>
    <row r="268" s="14" customFormat="1">
      <c r="A268" s="14"/>
      <c r="B268" s="259"/>
      <c r="C268" s="260"/>
      <c r="D268" s="244" t="s">
        <v>195</v>
      </c>
      <c r="E268" s="261" t="s">
        <v>35</v>
      </c>
      <c r="F268" s="262" t="s">
        <v>198</v>
      </c>
      <c r="G268" s="260"/>
      <c r="H268" s="263">
        <v>481.19999999999999</v>
      </c>
      <c r="I268" s="264"/>
      <c r="J268" s="260"/>
      <c r="K268" s="260"/>
      <c r="L268" s="265"/>
      <c r="M268" s="266"/>
      <c r="N268" s="267"/>
      <c r="O268" s="267"/>
      <c r="P268" s="267"/>
      <c r="Q268" s="267"/>
      <c r="R268" s="267"/>
      <c r="S268" s="267"/>
      <c r="T268" s="26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9" t="s">
        <v>195</v>
      </c>
      <c r="AU268" s="269" t="s">
        <v>86</v>
      </c>
      <c r="AV268" s="14" t="s">
        <v>191</v>
      </c>
      <c r="AW268" s="14" t="s">
        <v>40</v>
      </c>
      <c r="AX268" s="14" t="s">
        <v>86</v>
      </c>
      <c r="AY268" s="269" t="s">
        <v>184</v>
      </c>
    </row>
    <row r="269" s="2" customFormat="1" ht="36" customHeight="1">
      <c r="A269" s="41"/>
      <c r="B269" s="42"/>
      <c r="C269" s="231" t="s">
        <v>465</v>
      </c>
      <c r="D269" s="231" t="s">
        <v>187</v>
      </c>
      <c r="E269" s="232" t="s">
        <v>466</v>
      </c>
      <c r="F269" s="233" t="s">
        <v>467</v>
      </c>
      <c r="G269" s="234" t="s">
        <v>129</v>
      </c>
      <c r="H269" s="235">
        <v>18.800000000000001</v>
      </c>
      <c r="I269" s="236"/>
      <c r="J269" s="237">
        <f>ROUND(I269*H269,2)</f>
        <v>0</v>
      </c>
      <c r="K269" s="233" t="s">
        <v>190</v>
      </c>
      <c r="L269" s="47"/>
      <c r="M269" s="238" t="s">
        <v>35</v>
      </c>
      <c r="N269" s="239" t="s">
        <v>52</v>
      </c>
      <c r="O269" s="88"/>
      <c r="P269" s="240">
        <f>O269*H269</f>
        <v>0</v>
      </c>
      <c r="Q269" s="240">
        <v>0</v>
      </c>
      <c r="R269" s="240">
        <f>Q269*H269</f>
        <v>0</v>
      </c>
      <c r="S269" s="240">
        <v>0</v>
      </c>
      <c r="T269" s="241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42" t="s">
        <v>437</v>
      </c>
      <c r="AT269" s="242" t="s">
        <v>187</v>
      </c>
      <c r="AU269" s="242" t="s">
        <v>86</v>
      </c>
      <c r="AY269" s="19" t="s">
        <v>184</v>
      </c>
      <c r="BE269" s="243">
        <f>IF(N269="základní",J269,0)</f>
        <v>0</v>
      </c>
      <c r="BF269" s="243">
        <f>IF(N269="snížená",J269,0)</f>
        <v>0</v>
      </c>
      <c r="BG269" s="243">
        <f>IF(N269="zákl. přenesená",J269,0)</f>
        <v>0</v>
      </c>
      <c r="BH269" s="243">
        <f>IF(N269="sníž. přenesená",J269,0)</f>
        <v>0</v>
      </c>
      <c r="BI269" s="243">
        <f>IF(N269="nulová",J269,0)</f>
        <v>0</v>
      </c>
      <c r="BJ269" s="19" t="s">
        <v>191</v>
      </c>
      <c r="BK269" s="243">
        <f>ROUND(I269*H269,2)</f>
        <v>0</v>
      </c>
      <c r="BL269" s="19" t="s">
        <v>437</v>
      </c>
      <c r="BM269" s="242" t="s">
        <v>468</v>
      </c>
    </row>
    <row r="270" s="2" customFormat="1">
      <c r="A270" s="41"/>
      <c r="B270" s="42"/>
      <c r="C270" s="43"/>
      <c r="D270" s="244" t="s">
        <v>193</v>
      </c>
      <c r="E270" s="43"/>
      <c r="F270" s="245" t="s">
        <v>464</v>
      </c>
      <c r="G270" s="43"/>
      <c r="H270" s="43"/>
      <c r="I270" s="151"/>
      <c r="J270" s="43"/>
      <c r="K270" s="43"/>
      <c r="L270" s="47"/>
      <c r="M270" s="246"/>
      <c r="N270" s="247"/>
      <c r="O270" s="88"/>
      <c r="P270" s="88"/>
      <c r="Q270" s="88"/>
      <c r="R270" s="88"/>
      <c r="S270" s="88"/>
      <c r="T270" s="89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19" t="s">
        <v>193</v>
      </c>
      <c r="AU270" s="19" t="s">
        <v>86</v>
      </c>
    </row>
    <row r="271" s="2" customFormat="1">
      <c r="A271" s="41"/>
      <c r="B271" s="42"/>
      <c r="C271" s="43"/>
      <c r="D271" s="244" t="s">
        <v>230</v>
      </c>
      <c r="E271" s="43"/>
      <c r="F271" s="245" t="s">
        <v>469</v>
      </c>
      <c r="G271" s="43"/>
      <c r="H271" s="43"/>
      <c r="I271" s="151"/>
      <c r="J271" s="43"/>
      <c r="K271" s="43"/>
      <c r="L271" s="47"/>
      <c r="M271" s="246"/>
      <c r="N271" s="247"/>
      <c r="O271" s="88"/>
      <c r="P271" s="88"/>
      <c r="Q271" s="88"/>
      <c r="R271" s="88"/>
      <c r="S271" s="88"/>
      <c r="T271" s="89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19" t="s">
        <v>230</v>
      </c>
      <c r="AU271" s="19" t="s">
        <v>86</v>
      </c>
    </row>
    <row r="272" s="15" customFormat="1">
      <c r="A272" s="15"/>
      <c r="B272" s="270"/>
      <c r="C272" s="271"/>
      <c r="D272" s="244" t="s">
        <v>195</v>
      </c>
      <c r="E272" s="272" t="s">
        <v>35</v>
      </c>
      <c r="F272" s="273" t="s">
        <v>470</v>
      </c>
      <c r="G272" s="271"/>
      <c r="H272" s="272" t="s">
        <v>35</v>
      </c>
      <c r="I272" s="274"/>
      <c r="J272" s="271"/>
      <c r="K272" s="271"/>
      <c r="L272" s="275"/>
      <c r="M272" s="276"/>
      <c r="N272" s="277"/>
      <c r="O272" s="277"/>
      <c r="P272" s="277"/>
      <c r="Q272" s="277"/>
      <c r="R272" s="277"/>
      <c r="S272" s="277"/>
      <c r="T272" s="27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9" t="s">
        <v>195</v>
      </c>
      <c r="AU272" s="279" t="s">
        <v>86</v>
      </c>
      <c r="AV272" s="15" t="s">
        <v>86</v>
      </c>
      <c r="AW272" s="15" t="s">
        <v>40</v>
      </c>
      <c r="AX272" s="15" t="s">
        <v>79</v>
      </c>
      <c r="AY272" s="279" t="s">
        <v>184</v>
      </c>
    </row>
    <row r="273" s="13" customFormat="1">
      <c r="A273" s="13"/>
      <c r="B273" s="248"/>
      <c r="C273" s="249"/>
      <c r="D273" s="244" t="s">
        <v>195</v>
      </c>
      <c r="E273" s="250" t="s">
        <v>35</v>
      </c>
      <c r="F273" s="251" t="s">
        <v>458</v>
      </c>
      <c r="G273" s="249"/>
      <c r="H273" s="252">
        <v>6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8" t="s">
        <v>195</v>
      </c>
      <c r="AU273" s="258" t="s">
        <v>86</v>
      </c>
      <c r="AV273" s="13" t="s">
        <v>88</v>
      </c>
      <c r="AW273" s="13" t="s">
        <v>40</v>
      </c>
      <c r="AX273" s="13" t="s">
        <v>79</v>
      </c>
      <c r="AY273" s="258" t="s">
        <v>184</v>
      </c>
    </row>
    <row r="274" s="13" customFormat="1">
      <c r="A274" s="13"/>
      <c r="B274" s="248"/>
      <c r="C274" s="249"/>
      <c r="D274" s="244" t="s">
        <v>195</v>
      </c>
      <c r="E274" s="250" t="s">
        <v>35</v>
      </c>
      <c r="F274" s="251" t="s">
        <v>459</v>
      </c>
      <c r="G274" s="249"/>
      <c r="H274" s="252">
        <v>7.5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8" t="s">
        <v>195</v>
      </c>
      <c r="AU274" s="258" t="s">
        <v>86</v>
      </c>
      <c r="AV274" s="13" t="s">
        <v>88</v>
      </c>
      <c r="AW274" s="13" t="s">
        <v>40</v>
      </c>
      <c r="AX274" s="13" t="s">
        <v>79</v>
      </c>
      <c r="AY274" s="258" t="s">
        <v>184</v>
      </c>
    </row>
    <row r="275" s="15" customFormat="1">
      <c r="A275" s="15"/>
      <c r="B275" s="270"/>
      <c r="C275" s="271"/>
      <c r="D275" s="244" t="s">
        <v>195</v>
      </c>
      <c r="E275" s="272" t="s">
        <v>35</v>
      </c>
      <c r="F275" s="273" t="s">
        <v>445</v>
      </c>
      <c r="G275" s="271"/>
      <c r="H275" s="272" t="s">
        <v>35</v>
      </c>
      <c r="I275" s="274"/>
      <c r="J275" s="271"/>
      <c r="K275" s="271"/>
      <c r="L275" s="275"/>
      <c r="M275" s="276"/>
      <c r="N275" s="277"/>
      <c r="O275" s="277"/>
      <c r="P275" s="277"/>
      <c r="Q275" s="277"/>
      <c r="R275" s="277"/>
      <c r="S275" s="277"/>
      <c r="T275" s="27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9" t="s">
        <v>195</v>
      </c>
      <c r="AU275" s="279" t="s">
        <v>86</v>
      </c>
      <c r="AV275" s="15" t="s">
        <v>86</v>
      </c>
      <c r="AW275" s="15" t="s">
        <v>40</v>
      </c>
      <c r="AX275" s="15" t="s">
        <v>79</v>
      </c>
      <c r="AY275" s="279" t="s">
        <v>184</v>
      </c>
    </row>
    <row r="276" s="13" customFormat="1">
      <c r="A276" s="13"/>
      <c r="B276" s="248"/>
      <c r="C276" s="249"/>
      <c r="D276" s="244" t="s">
        <v>195</v>
      </c>
      <c r="E276" s="250" t="s">
        <v>35</v>
      </c>
      <c r="F276" s="251" t="s">
        <v>446</v>
      </c>
      <c r="G276" s="249"/>
      <c r="H276" s="252">
        <v>5.2999999999999998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8" t="s">
        <v>195</v>
      </c>
      <c r="AU276" s="258" t="s">
        <v>86</v>
      </c>
      <c r="AV276" s="13" t="s">
        <v>88</v>
      </c>
      <c r="AW276" s="13" t="s">
        <v>40</v>
      </c>
      <c r="AX276" s="13" t="s">
        <v>79</v>
      </c>
      <c r="AY276" s="258" t="s">
        <v>184</v>
      </c>
    </row>
    <row r="277" s="14" customFormat="1">
      <c r="A277" s="14"/>
      <c r="B277" s="259"/>
      <c r="C277" s="260"/>
      <c r="D277" s="244" t="s">
        <v>195</v>
      </c>
      <c r="E277" s="261" t="s">
        <v>35</v>
      </c>
      <c r="F277" s="262" t="s">
        <v>198</v>
      </c>
      <c r="G277" s="260"/>
      <c r="H277" s="263">
        <v>18.800000000000001</v>
      </c>
      <c r="I277" s="264"/>
      <c r="J277" s="260"/>
      <c r="K277" s="260"/>
      <c r="L277" s="265"/>
      <c r="M277" s="266"/>
      <c r="N277" s="267"/>
      <c r="O277" s="267"/>
      <c r="P277" s="267"/>
      <c r="Q277" s="267"/>
      <c r="R277" s="267"/>
      <c r="S277" s="267"/>
      <c r="T277" s="26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9" t="s">
        <v>195</v>
      </c>
      <c r="AU277" s="269" t="s">
        <v>86</v>
      </c>
      <c r="AV277" s="14" t="s">
        <v>191</v>
      </c>
      <c r="AW277" s="14" t="s">
        <v>40</v>
      </c>
      <c r="AX277" s="14" t="s">
        <v>86</v>
      </c>
      <c r="AY277" s="269" t="s">
        <v>184</v>
      </c>
    </row>
    <row r="278" s="2" customFormat="1" ht="24" customHeight="1">
      <c r="A278" s="41"/>
      <c r="B278" s="42"/>
      <c r="C278" s="231" t="s">
        <v>471</v>
      </c>
      <c r="D278" s="231" t="s">
        <v>187</v>
      </c>
      <c r="E278" s="232" t="s">
        <v>472</v>
      </c>
      <c r="F278" s="233" t="s">
        <v>473</v>
      </c>
      <c r="G278" s="234" t="s">
        <v>129</v>
      </c>
      <c r="H278" s="235">
        <v>328.94299999999998</v>
      </c>
      <c r="I278" s="236"/>
      <c r="J278" s="237">
        <f>ROUND(I278*H278,2)</f>
        <v>0</v>
      </c>
      <c r="K278" s="233" t="s">
        <v>190</v>
      </c>
      <c r="L278" s="47"/>
      <c r="M278" s="238" t="s">
        <v>35</v>
      </c>
      <c r="N278" s="239" t="s">
        <v>52</v>
      </c>
      <c r="O278" s="88"/>
      <c r="P278" s="240">
        <f>O278*H278</f>
        <v>0</v>
      </c>
      <c r="Q278" s="240">
        <v>0</v>
      </c>
      <c r="R278" s="240">
        <f>Q278*H278</f>
        <v>0</v>
      </c>
      <c r="S278" s="240">
        <v>0</v>
      </c>
      <c r="T278" s="241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42" t="s">
        <v>437</v>
      </c>
      <c r="AT278" s="242" t="s">
        <v>187</v>
      </c>
      <c r="AU278" s="242" t="s">
        <v>86</v>
      </c>
      <c r="AY278" s="19" t="s">
        <v>184</v>
      </c>
      <c r="BE278" s="243">
        <f>IF(N278="základní",J278,0)</f>
        <v>0</v>
      </c>
      <c r="BF278" s="243">
        <f>IF(N278="snížená",J278,0)</f>
        <v>0</v>
      </c>
      <c r="BG278" s="243">
        <f>IF(N278="zákl. přenesená",J278,0)</f>
        <v>0</v>
      </c>
      <c r="BH278" s="243">
        <f>IF(N278="sníž. přenesená",J278,0)</f>
        <v>0</v>
      </c>
      <c r="BI278" s="243">
        <f>IF(N278="nulová",J278,0)</f>
        <v>0</v>
      </c>
      <c r="BJ278" s="19" t="s">
        <v>191</v>
      </c>
      <c r="BK278" s="243">
        <f>ROUND(I278*H278,2)</f>
        <v>0</v>
      </c>
      <c r="BL278" s="19" t="s">
        <v>437</v>
      </c>
      <c r="BM278" s="242" t="s">
        <v>474</v>
      </c>
    </row>
    <row r="279" s="2" customFormat="1">
      <c r="A279" s="41"/>
      <c r="B279" s="42"/>
      <c r="C279" s="43"/>
      <c r="D279" s="244" t="s">
        <v>193</v>
      </c>
      <c r="E279" s="43"/>
      <c r="F279" s="245" t="s">
        <v>475</v>
      </c>
      <c r="G279" s="43"/>
      <c r="H279" s="43"/>
      <c r="I279" s="151"/>
      <c r="J279" s="43"/>
      <c r="K279" s="43"/>
      <c r="L279" s="47"/>
      <c r="M279" s="246"/>
      <c r="N279" s="247"/>
      <c r="O279" s="88"/>
      <c r="P279" s="88"/>
      <c r="Q279" s="88"/>
      <c r="R279" s="88"/>
      <c r="S279" s="88"/>
      <c r="T279" s="89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19" t="s">
        <v>193</v>
      </c>
      <c r="AU279" s="19" t="s">
        <v>86</v>
      </c>
    </row>
    <row r="280" s="13" customFormat="1">
      <c r="A280" s="13"/>
      <c r="B280" s="248"/>
      <c r="C280" s="249"/>
      <c r="D280" s="244" t="s">
        <v>195</v>
      </c>
      <c r="E280" s="250" t="s">
        <v>35</v>
      </c>
      <c r="F280" s="251" t="s">
        <v>451</v>
      </c>
      <c r="G280" s="249"/>
      <c r="H280" s="252">
        <v>79.947000000000003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8" t="s">
        <v>195</v>
      </c>
      <c r="AU280" s="258" t="s">
        <v>86</v>
      </c>
      <c r="AV280" s="13" t="s">
        <v>88</v>
      </c>
      <c r="AW280" s="13" t="s">
        <v>40</v>
      </c>
      <c r="AX280" s="13" t="s">
        <v>79</v>
      </c>
      <c r="AY280" s="258" t="s">
        <v>184</v>
      </c>
    </row>
    <row r="281" s="13" customFormat="1">
      <c r="A281" s="13"/>
      <c r="B281" s="248"/>
      <c r="C281" s="249"/>
      <c r="D281" s="244" t="s">
        <v>195</v>
      </c>
      <c r="E281" s="250" t="s">
        <v>35</v>
      </c>
      <c r="F281" s="251" t="s">
        <v>452</v>
      </c>
      <c r="G281" s="249"/>
      <c r="H281" s="252">
        <v>37.979999999999997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8" t="s">
        <v>195</v>
      </c>
      <c r="AU281" s="258" t="s">
        <v>86</v>
      </c>
      <c r="AV281" s="13" t="s">
        <v>88</v>
      </c>
      <c r="AW281" s="13" t="s">
        <v>40</v>
      </c>
      <c r="AX281" s="13" t="s">
        <v>79</v>
      </c>
      <c r="AY281" s="258" t="s">
        <v>184</v>
      </c>
    </row>
    <row r="282" s="13" customFormat="1">
      <c r="A282" s="13"/>
      <c r="B282" s="248"/>
      <c r="C282" s="249"/>
      <c r="D282" s="244" t="s">
        <v>195</v>
      </c>
      <c r="E282" s="250" t="s">
        <v>35</v>
      </c>
      <c r="F282" s="251" t="s">
        <v>453</v>
      </c>
      <c r="G282" s="249"/>
      <c r="H282" s="252">
        <v>211.01599999999999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8" t="s">
        <v>195</v>
      </c>
      <c r="AU282" s="258" t="s">
        <v>86</v>
      </c>
      <c r="AV282" s="13" t="s">
        <v>88</v>
      </c>
      <c r="AW282" s="13" t="s">
        <v>40</v>
      </c>
      <c r="AX282" s="13" t="s">
        <v>79</v>
      </c>
      <c r="AY282" s="258" t="s">
        <v>184</v>
      </c>
    </row>
    <row r="283" s="14" customFormat="1">
      <c r="A283" s="14"/>
      <c r="B283" s="259"/>
      <c r="C283" s="260"/>
      <c r="D283" s="244" t="s">
        <v>195</v>
      </c>
      <c r="E283" s="261" t="s">
        <v>35</v>
      </c>
      <c r="F283" s="262" t="s">
        <v>198</v>
      </c>
      <c r="G283" s="260"/>
      <c r="H283" s="263">
        <v>328.94299999999998</v>
      </c>
      <c r="I283" s="264"/>
      <c r="J283" s="260"/>
      <c r="K283" s="260"/>
      <c r="L283" s="265"/>
      <c r="M283" s="266"/>
      <c r="N283" s="267"/>
      <c r="O283" s="267"/>
      <c r="P283" s="267"/>
      <c r="Q283" s="267"/>
      <c r="R283" s="267"/>
      <c r="S283" s="267"/>
      <c r="T283" s="26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9" t="s">
        <v>195</v>
      </c>
      <c r="AU283" s="269" t="s">
        <v>86</v>
      </c>
      <c r="AV283" s="14" t="s">
        <v>191</v>
      </c>
      <c r="AW283" s="14" t="s">
        <v>40</v>
      </c>
      <c r="AX283" s="14" t="s">
        <v>86</v>
      </c>
      <c r="AY283" s="269" t="s">
        <v>184</v>
      </c>
    </row>
    <row r="284" s="2" customFormat="1" ht="24" customHeight="1">
      <c r="A284" s="41"/>
      <c r="B284" s="42"/>
      <c r="C284" s="231" t="s">
        <v>476</v>
      </c>
      <c r="D284" s="231" t="s">
        <v>187</v>
      </c>
      <c r="E284" s="232" t="s">
        <v>477</v>
      </c>
      <c r="F284" s="233" t="s">
        <v>478</v>
      </c>
      <c r="G284" s="234" t="s">
        <v>129</v>
      </c>
      <c r="H284" s="235">
        <v>44.256999999999998</v>
      </c>
      <c r="I284" s="236"/>
      <c r="J284" s="237">
        <f>ROUND(I284*H284,2)</f>
        <v>0</v>
      </c>
      <c r="K284" s="233" t="s">
        <v>190</v>
      </c>
      <c r="L284" s="47"/>
      <c r="M284" s="238" t="s">
        <v>35</v>
      </c>
      <c r="N284" s="239" t="s">
        <v>52</v>
      </c>
      <c r="O284" s="88"/>
      <c r="P284" s="240">
        <f>O284*H284</f>
        <v>0</v>
      </c>
      <c r="Q284" s="240">
        <v>0</v>
      </c>
      <c r="R284" s="240">
        <f>Q284*H284</f>
        <v>0</v>
      </c>
      <c r="S284" s="240">
        <v>0</v>
      </c>
      <c r="T284" s="241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42" t="s">
        <v>437</v>
      </c>
      <c r="AT284" s="242" t="s">
        <v>187</v>
      </c>
      <c r="AU284" s="242" t="s">
        <v>86</v>
      </c>
      <c r="AY284" s="19" t="s">
        <v>184</v>
      </c>
      <c r="BE284" s="243">
        <f>IF(N284="základní",J284,0)</f>
        <v>0</v>
      </c>
      <c r="BF284" s="243">
        <f>IF(N284="snížená",J284,0)</f>
        <v>0</v>
      </c>
      <c r="BG284" s="243">
        <f>IF(N284="zákl. přenesená",J284,0)</f>
        <v>0</v>
      </c>
      <c r="BH284" s="243">
        <f>IF(N284="sníž. přenesená",J284,0)</f>
        <v>0</v>
      </c>
      <c r="BI284" s="243">
        <f>IF(N284="nulová",J284,0)</f>
        <v>0</v>
      </c>
      <c r="BJ284" s="19" t="s">
        <v>191</v>
      </c>
      <c r="BK284" s="243">
        <f>ROUND(I284*H284,2)</f>
        <v>0</v>
      </c>
      <c r="BL284" s="19" t="s">
        <v>437</v>
      </c>
      <c r="BM284" s="242" t="s">
        <v>479</v>
      </c>
    </row>
    <row r="285" s="2" customFormat="1">
      <c r="A285" s="41"/>
      <c r="B285" s="42"/>
      <c r="C285" s="43"/>
      <c r="D285" s="244" t="s">
        <v>193</v>
      </c>
      <c r="E285" s="43"/>
      <c r="F285" s="245" t="s">
        <v>475</v>
      </c>
      <c r="G285" s="43"/>
      <c r="H285" s="43"/>
      <c r="I285" s="151"/>
      <c r="J285" s="43"/>
      <c r="K285" s="43"/>
      <c r="L285" s="47"/>
      <c r="M285" s="246"/>
      <c r="N285" s="247"/>
      <c r="O285" s="88"/>
      <c r="P285" s="88"/>
      <c r="Q285" s="88"/>
      <c r="R285" s="88"/>
      <c r="S285" s="88"/>
      <c r="T285" s="89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19" t="s">
        <v>193</v>
      </c>
      <c r="AU285" s="19" t="s">
        <v>86</v>
      </c>
    </row>
    <row r="286" s="2" customFormat="1">
      <c r="A286" s="41"/>
      <c r="B286" s="42"/>
      <c r="C286" s="43"/>
      <c r="D286" s="244" t="s">
        <v>230</v>
      </c>
      <c r="E286" s="43"/>
      <c r="F286" s="245" t="s">
        <v>480</v>
      </c>
      <c r="G286" s="43"/>
      <c r="H286" s="43"/>
      <c r="I286" s="151"/>
      <c r="J286" s="43"/>
      <c r="K286" s="43"/>
      <c r="L286" s="47"/>
      <c r="M286" s="246"/>
      <c r="N286" s="247"/>
      <c r="O286" s="88"/>
      <c r="P286" s="88"/>
      <c r="Q286" s="88"/>
      <c r="R286" s="88"/>
      <c r="S286" s="88"/>
      <c r="T286" s="89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19" t="s">
        <v>230</v>
      </c>
      <c r="AU286" s="19" t="s">
        <v>86</v>
      </c>
    </row>
    <row r="287" s="13" customFormat="1">
      <c r="A287" s="13"/>
      <c r="B287" s="248"/>
      <c r="C287" s="249"/>
      <c r="D287" s="244" t="s">
        <v>195</v>
      </c>
      <c r="E287" s="250" t="s">
        <v>35</v>
      </c>
      <c r="F287" s="251" t="s">
        <v>131</v>
      </c>
      <c r="G287" s="249"/>
      <c r="H287" s="252">
        <v>44.256999999999998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8" t="s">
        <v>195</v>
      </c>
      <c r="AU287" s="258" t="s">
        <v>86</v>
      </c>
      <c r="AV287" s="13" t="s">
        <v>88</v>
      </c>
      <c r="AW287" s="13" t="s">
        <v>40</v>
      </c>
      <c r="AX287" s="13" t="s">
        <v>79</v>
      </c>
      <c r="AY287" s="258" t="s">
        <v>184</v>
      </c>
    </row>
    <row r="288" s="14" customFormat="1">
      <c r="A288" s="14"/>
      <c r="B288" s="259"/>
      <c r="C288" s="260"/>
      <c r="D288" s="244" t="s">
        <v>195</v>
      </c>
      <c r="E288" s="261" t="s">
        <v>35</v>
      </c>
      <c r="F288" s="262" t="s">
        <v>198</v>
      </c>
      <c r="G288" s="260"/>
      <c r="H288" s="263">
        <v>44.256999999999998</v>
      </c>
      <c r="I288" s="264"/>
      <c r="J288" s="260"/>
      <c r="K288" s="260"/>
      <c r="L288" s="265"/>
      <c r="M288" s="266"/>
      <c r="N288" s="267"/>
      <c r="O288" s="267"/>
      <c r="P288" s="267"/>
      <c r="Q288" s="267"/>
      <c r="R288" s="267"/>
      <c r="S288" s="267"/>
      <c r="T288" s="26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9" t="s">
        <v>195</v>
      </c>
      <c r="AU288" s="269" t="s">
        <v>86</v>
      </c>
      <c r="AV288" s="14" t="s">
        <v>191</v>
      </c>
      <c r="AW288" s="14" t="s">
        <v>40</v>
      </c>
      <c r="AX288" s="14" t="s">
        <v>86</v>
      </c>
      <c r="AY288" s="269" t="s">
        <v>184</v>
      </c>
    </row>
    <row r="289" s="2" customFormat="1" ht="24" customHeight="1">
      <c r="A289" s="41"/>
      <c r="B289" s="42"/>
      <c r="C289" s="231" t="s">
        <v>481</v>
      </c>
      <c r="D289" s="231" t="s">
        <v>187</v>
      </c>
      <c r="E289" s="232" t="s">
        <v>482</v>
      </c>
      <c r="F289" s="233" t="s">
        <v>483</v>
      </c>
      <c r="G289" s="234" t="s">
        <v>129</v>
      </c>
      <c r="H289" s="235">
        <v>108</v>
      </c>
      <c r="I289" s="236"/>
      <c r="J289" s="237">
        <f>ROUND(I289*H289,2)</f>
        <v>0</v>
      </c>
      <c r="K289" s="233" t="s">
        <v>190</v>
      </c>
      <c r="L289" s="47"/>
      <c r="M289" s="238" t="s">
        <v>35</v>
      </c>
      <c r="N289" s="239" t="s">
        <v>52</v>
      </c>
      <c r="O289" s="88"/>
      <c r="P289" s="240">
        <f>O289*H289</f>
        <v>0</v>
      </c>
      <c r="Q289" s="240">
        <v>0</v>
      </c>
      <c r="R289" s="240">
        <f>Q289*H289</f>
        <v>0</v>
      </c>
      <c r="S289" s="240">
        <v>0</v>
      </c>
      <c r="T289" s="241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42" t="s">
        <v>437</v>
      </c>
      <c r="AT289" s="242" t="s">
        <v>187</v>
      </c>
      <c r="AU289" s="242" t="s">
        <v>86</v>
      </c>
      <c r="AY289" s="19" t="s">
        <v>184</v>
      </c>
      <c r="BE289" s="243">
        <f>IF(N289="základní",J289,0)</f>
        <v>0</v>
      </c>
      <c r="BF289" s="243">
        <f>IF(N289="snížená",J289,0)</f>
        <v>0</v>
      </c>
      <c r="BG289" s="243">
        <f>IF(N289="zákl. přenesená",J289,0)</f>
        <v>0</v>
      </c>
      <c r="BH289" s="243">
        <f>IF(N289="sníž. přenesená",J289,0)</f>
        <v>0</v>
      </c>
      <c r="BI289" s="243">
        <f>IF(N289="nulová",J289,0)</f>
        <v>0</v>
      </c>
      <c r="BJ289" s="19" t="s">
        <v>191</v>
      </c>
      <c r="BK289" s="243">
        <f>ROUND(I289*H289,2)</f>
        <v>0</v>
      </c>
      <c r="BL289" s="19" t="s">
        <v>437</v>
      </c>
      <c r="BM289" s="242" t="s">
        <v>484</v>
      </c>
    </row>
    <row r="290" s="2" customFormat="1">
      <c r="A290" s="41"/>
      <c r="B290" s="42"/>
      <c r="C290" s="43"/>
      <c r="D290" s="244" t="s">
        <v>193</v>
      </c>
      <c r="E290" s="43"/>
      <c r="F290" s="245" t="s">
        <v>475</v>
      </c>
      <c r="G290" s="43"/>
      <c r="H290" s="43"/>
      <c r="I290" s="151"/>
      <c r="J290" s="43"/>
      <c r="K290" s="43"/>
      <c r="L290" s="47"/>
      <c r="M290" s="246"/>
      <c r="N290" s="247"/>
      <c r="O290" s="88"/>
      <c r="P290" s="88"/>
      <c r="Q290" s="88"/>
      <c r="R290" s="88"/>
      <c r="S290" s="88"/>
      <c r="T290" s="89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19" t="s">
        <v>193</v>
      </c>
      <c r="AU290" s="19" t="s">
        <v>86</v>
      </c>
    </row>
    <row r="291" s="2" customFormat="1">
      <c r="A291" s="41"/>
      <c r="B291" s="42"/>
      <c r="C291" s="43"/>
      <c r="D291" s="244" t="s">
        <v>230</v>
      </c>
      <c r="E291" s="43"/>
      <c r="F291" s="245" t="s">
        <v>485</v>
      </c>
      <c r="G291" s="43"/>
      <c r="H291" s="43"/>
      <c r="I291" s="151"/>
      <c r="J291" s="43"/>
      <c r="K291" s="43"/>
      <c r="L291" s="47"/>
      <c r="M291" s="246"/>
      <c r="N291" s="247"/>
      <c r="O291" s="88"/>
      <c r="P291" s="88"/>
      <c r="Q291" s="88"/>
      <c r="R291" s="88"/>
      <c r="S291" s="88"/>
      <c r="T291" s="89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230</v>
      </c>
      <c r="AU291" s="19" t="s">
        <v>86</v>
      </c>
    </row>
    <row r="292" s="13" customFormat="1">
      <c r="A292" s="13"/>
      <c r="B292" s="248"/>
      <c r="C292" s="249"/>
      <c r="D292" s="244" t="s">
        <v>195</v>
      </c>
      <c r="E292" s="250" t="s">
        <v>35</v>
      </c>
      <c r="F292" s="251" t="s">
        <v>127</v>
      </c>
      <c r="G292" s="249"/>
      <c r="H292" s="252">
        <v>108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8" t="s">
        <v>195</v>
      </c>
      <c r="AU292" s="258" t="s">
        <v>86</v>
      </c>
      <c r="AV292" s="13" t="s">
        <v>88</v>
      </c>
      <c r="AW292" s="13" t="s">
        <v>40</v>
      </c>
      <c r="AX292" s="13" t="s">
        <v>79</v>
      </c>
      <c r="AY292" s="258" t="s">
        <v>184</v>
      </c>
    </row>
    <row r="293" s="14" customFormat="1">
      <c r="A293" s="14"/>
      <c r="B293" s="259"/>
      <c r="C293" s="260"/>
      <c r="D293" s="244" t="s">
        <v>195</v>
      </c>
      <c r="E293" s="261" t="s">
        <v>35</v>
      </c>
      <c r="F293" s="262" t="s">
        <v>198</v>
      </c>
      <c r="G293" s="260"/>
      <c r="H293" s="263">
        <v>108</v>
      </c>
      <c r="I293" s="264"/>
      <c r="J293" s="260"/>
      <c r="K293" s="260"/>
      <c r="L293" s="265"/>
      <c r="M293" s="301"/>
      <c r="N293" s="302"/>
      <c r="O293" s="302"/>
      <c r="P293" s="302"/>
      <c r="Q293" s="302"/>
      <c r="R293" s="302"/>
      <c r="S293" s="302"/>
      <c r="T293" s="30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9" t="s">
        <v>195</v>
      </c>
      <c r="AU293" s="269" t="s">
        <v>86</v>
      </c>
      <c r="AV293" s="14" t="s">
        <v>191</v>
      </c>
      <c r="AW293" s="14" t="s">
        <v>40</v>
      </c>
      <c r="AX293" s="14" t="s">
        <v>86</v>
      </c>
      <c r="AY293" s="269" t="s">
        <v>184</v>
      </c>
    </row>
    <row r="294" s="2" customFormat="1" ht="6.96" customHeight="1">
      <c r="A294" s="41"/>
      <c r="B294" s="63"/>
      <c r="C294" s="64"/>
      <c r="D294" s="64"/>
      <c r="E294" s="64"/>
      <c r="F294" s="64"/>
      <c r="G294" s="64"/>
      <c r="H294" s="64"/>
      <c r="I294" s="180"/>
      <c r="J294" s="64"/>
      <c r="K294" s="64"/>
      <c r="L294" s="47"/>
      <c r="M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</row>
  </sheetData>
  <sheetProtection sheet="1" autoFilter="0" formatColumns="0" formatRows="0" objects="1" scenarios="1" spinCount="100000" saltValue="YeDxah2hVCgXtJ9uZL1QKIhPp4frTMQ2XOT3hNK1oKoNt1jZ6dEiVkl3fORoZZGhMzsLhl3KyrSSXx0LxH3vfw==" hashValue="dlsjcKwSeyRex/oVSReRYbFfyrHktGTpRwVHyvbw8Kep4nYLWmCAGTV77hejqHYfbKPIgEP5eAWhvS5WlBBRqw==" algorithmName="SHA-512" password="CC35"/>
  <autoFilter ref="C87:K2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  <c r="AZ2" s="143" t="s">
        <v>115</v>
      </c>
      <c r="BA2" s="143" t="s">
        <v>486</v>
      </c>
      <c r="BB2" s="143" t="s">
        <v>117</v>
      </c>
      <c r="BC2" s="143" t="s">
        <v>487</v>
      </c>
      <c r="BD2" s="143" t="s">
        <v>88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22"/>
      <c r="AT3" s="19" t="s">
        <v>88</v>
      </c>
      <c r="AZ3" s="143" t="s">
        <v>120</v>
      </c>
      <c r="BA3" s="143" t="s">
        <v>121</v>
      </c>
      <c r="BB3" s="143" t="s">
        <v>122</v>
      </c>
      <c r="BC3" s="143" t="s">
        <v>488</v>
      </c>
      <c r="BD3" s="143" t="s">
        <v>88</v>
      </c>
    </row>
    <row r="4" s="1" customFormat="1" ht="24.96" customHeight="1">
      <c r="B4" s="22"/>
      <c r="D4" s="147" t="s">
        <v>119</v>
      </c>
      <c r="I4" s="142"/>
      <c r="L4" s="22"/>
      <c r="M4" s="148" t="s">
        <v>10</v>
      </c>
      <c r="AT4" s="19" t="s">
        <v>40</v>
      </c>
      <c r="AZ4" s="143" t="s">
        <v>489</v>
      </c>
      <c r="BA4" s="143" t="s">
        <v>490</v>
      </c>
      <c r="BB4" s="143" t="s">
        <v>122</v>
      </c>
      <c r="BC4" s="143" t="s">
        <v>491</v>
      </c>
      <c r="BD4" s="143" t="s">
        <v>88</v>
      </c>
    </row>
    <row r="5" s="1" customFormat="1" ht="6.96" customHeight="1">
      <c r="B5" s="22"/>
      <c r="I5" s="142"/>
      <c r="L5" s="22"/>
      <c r="AZ5" s="143" t="s">
        <v>124</v>
      </c>
      <c r="BA5" s="143" t="s">
        <v>125</v>
      </c>
      <c r="BB5" s="143" t="s">
        <v>113</v>
      </c>
      <c r="BC5" s="143" t="s">
        <v>297</v>
      </c>
      <c r="BD5" s="143" t="s">
        <v>88</v>
      </c>
    </row>
    <row r="6" s="1" customFormat="1" ht="12" customHeight="1">
      <c r="B6" s="22"/>
      <c r="D6" s="149" t="s">
        <v>16</v>
      </c>
      <c r="I6" s="142"/>
      <c r="L6" s="22"/>
      <c r="AZ6" s="143" t="s">
        <v>127</v>
      </c>
      <c r="BA6" s="143" t="s">
        <v>128</v>
      </c>
      <c r="BB6" s="143" t="s">
        <v>129</v>
      </c>
      <c r="BC6" s="143" t="s">
        <v>492</v>
      </c>
      <c r="BD6" s="143" t="s">
        <v>88</v>
      </c>
    </row>
    <row r="7" s="1" customFormat="1" ht="16.5" customHeight="1">
      <c r="B7" s="22"/>
      <c r="E7" s="150" t="str">
        <f>'Rekapitulace stavby'!K6</f>
        <v>Oprava přejezdů P1963 v km 0,788 a P1964 v km 0,941 v ŽST Chomutov</v>
      </c>
      <c r="F7" s="149"/>
      <c r="G7" s="149"/>
      <c r="H7" s="149"/>
      <c r="I7" s="142"/>
      <c r="L7" s="22"/>
      <c r="AZ7" s="143" t="s">
        <v>135</v>
      </c>
      <c r="BA7" s="143" t="s">
        <v>136</v>
      </c>
      <c r="BB7" s="143" t="s">
        <v>117</v>
      </c>
      <c r="BC7" s="143" t="s">
        <v>493</v>
      </c>
      <c r="BD7" s="143" t="s">
        <v>88</v>
      </c>
    </row>
    <row r="8" s="1" customFormat="1" ht="12" customHeight="1">
      <c r="B8" s="22"/>
      <c r="D8" s="149" t="s">
        <v>134</v>
      </c>
      <c r="I8" s="142"/>
      <c r="L8" s="22"/>
      <c r="AZ8" s="143" t="s">
        <v>139</v>
      </c>
      <c r="BA8" s="143" t="s">
        <v>140</v>
      </c>
      <c r="BB8" s="143" t="s">
        <v>117</v>
      </c>
      <c r="BC8" s="143" t="s">
        <v>141</v>
      </c>
      <c r="BD8" s="143" t="s">
        <v>88</v>
      </c>
    </row>
    <row r="9" s="2" customFormat="1" ht="16.5" customHeight="1">
      <c r="A9" s="41"/>
      <c r="B9" s="47"/>
      <c r="C9" s="41"/>
      <c r="D9" s="41"/>
      <c r="E9" s="150" t="s">
        <v>138</v>
      </c>
      <c r="F9" s="41"/>
      <c r="G9" s="41"/>
      <c r="H9" s="41"/>
      <c r="I9" s="151"/>
      <c r="J9" s="41"/>
      <c r="K9" s="41"/>
      <c r="L9" s="15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43" t="s">
        <v>494</v>
      </c>
      <c r="BA9" s="143" t="s">
        <v>495</v>
      </c>
      <c r="BB9" s="143" t="s">
        <v>117</v>
      </c>
      <c r="BC9" s="143" t="s">
        <v>496</v>
      </c>
      <c r="BD9" s="143" t="s">
        <v>88</v>
      </c>
    </row>
    <row r="10" s="2" customFormat="1" ht="12" customHeight="1">
      <c r="A10" s="41"/>
      <c r="B10" s="47"/>
      <c r="C10" s="41"/>
      <c r="D10" s="149" t="s">
        <v>142</v>
      </c>
      <c r="E10" s="41"/>
      <c r="F10" s="41"/>
      <c r="G10" s="41"/>
      <c r="H10" s="41"/>
      <c r="I10" s="151"/>
      <c r="J10" s="41"/>
      <c r="K10" s="41"/>
      <c r="L10" s="15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43" t="s">
        <v>143</v>
      </c>
      <c r="BA10" s="143" t="s">
        <v>144</v>
      </c>
      <c r="BB10" s="143" t="s">
        <v>117</v>
      </c>
      <c r="BC10" s="143" t="s">
        <v>497</v>
      </c>
      <c r="BD10" s="143" t="s">
        <v>88</v>
      </c>
    </row>
    <row r="11" s="2" customFormat="1" ht="16.5" customHeight="1">
      <c r="A11" s="41"/>
      <c r="B11" s="47"/>
      <c r="C11" s="41"/>
      <c r="D11" s="41"/>
      <c r="E11" s="153" t="s">
        <v>498</v>
      </c>
      <c r="F11" s="41"/>
      <c r="G11" s="41"/>
      <c r="H11" s="41"/>
      <c r="I11" s="151"/>
      <c r="J11" s="41"/>
      <c r="K11" s="41"/>
      <c r="L11" s="15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43" t="s">
        <v>499</v>
      </c>
      <c r="BA11" s="143" t="s">
        <v>500</v>
      </c>
      <c r="BB11" s="143" t="s">
        <v>129</v>
      </c>
      <c r="BC11" s="143" t="s">
        <v>501</v>
      </c>
      <c r="BD11" s="143" t="s">
        <v>88</v>
      </c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151"/>
      <c r="J12" s="41"/>
      <c r="K12" s="41"/>
      <c r="L12" s="15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43" t="s">
        <v>502</v>
      </c>
      <c r="BA12" s="143" t="s">
        <v>503</v>
      </c>
      <c r="BB12" s="143" t="s">
        <v>113</v>
      </c>
      <c r="BC12" s="143" t="s">
        <v>220</v>
      </c>
      <c r="BD12" s="143" t="s">
        <v>88</v>
      </c>
    </row>
    <row r="13" s="2" customFormat="1" ht="12" customHeight="1">
      <c r="A13" s="41"/>
      <c r="B13" s="47"/>
      <c r="C13" s="41"/>
      <c r="D13" s="149" t="s">
        <v>18</v>
      </c>
      <c r="E13" s="41"/>
      <c r="F13" s="137" t="s">
        <v>35</v>
      </c>
      <c r="G13" s="41"/>
      <c r="H13" s="41"/>
      <c r="I13" s="154" t="s">
        <v>20</v>
      </c>
      <c r="J13" s="137" t="s">
        <v>35</v>
      </c>
      <c r="K13" s="41"/>
      <c r="L13" s="15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43" t="s">
        <v>504</v>
      </c>
      <c r="BA13" s="143" t="s">
        <v>505</v>
      </c>
      <c r="BB13" s="143" t="s">
        <v>113</v>
      </c>
      <c r="BC13" s="143" t="s">
        <v>401</v>
      </c>
      <c r="BD13" s="143" t="s">
        <v>88</v>
      </c>
    </row>
    <row r="14" s="2" customFormat="1" ht="12" customHeight="1">
      <c r="A14" s="41"/>
      <c r="B14" s="47"/>
      <c r="C14" s="41"/>
      <c r="D14" s="149" t="s">
        <v>22</v>
      </c>
      <c r="E14" s="41"/>
      <c r="F14" s="137" t="s">
        <v>23</v>
      </c>
      <c r="G14" s="41"/>
      <c r="H14" s="41"/>
      <c r="I14" s="154" t="s">
        <v>24</v>
      </c>
      <c r="J14" s="155" t="str">
        <f>'Rekapitulace stavby'!AN8</f>
        <v>15. 7. 2019</v>
      </c>
      <c r="K14" s="41"/>
      <c r="L14" s="15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43" t="s">
        <v>506</v>
      </c>
      <c r="BA14" s="143" t="s">
        <v>507</v>
      </c>
      <c r="BB14" s="143" t="s">
        <v>122</v>
      </c>
      <c r="BC14" s="143" t="s">
        <v>389</v>
      </c>
      <c r="BD14" s="143" t="s">
        <v>88</v>
      </c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151"/>
      <c r="J15" s="41"/>
      <c r="K15" s="41"/>
      <c r="L15" s="15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43" t="s">
        <v>508</v>
      </c>
      <c r="BA15" s="143" t="s">
        <v>151</v>
      </c>
      <c r="BB15" s="143" t="s">
        <v>122</v>
      </c>
      <c r="BC15" s="143" t="s">
        <v>509</v>
      </c>
      <c r="BD15" s="143" t="s">
        <v>88</v>
      </c>
    </row>
    <row r="16" s="2" customFormat="1" ht="12" customHeight="1">
      <c r="A16" s="41"/>
      <c r="B16" s="47"/>
      <c r="C16" s="41"/>
      <c r="D16" s="149" t="s">
        <v>30</v>
      </c>
      <c r="E16" s="41"/>
      <c r="F16" s="41"/>
      <c r="G16" s="41"/>
      <c r="H16" s="41"/>
      <c r="I16" s="154" t="s">
        <v>31</v>
      </c>
      <c r="J16" s="137" t="s">
        <v>32</v>
      </c>
      <c r="K16" s="41"/>
      <c r="L16" s="15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43" t="s">
        <v>153</v>
      </c>
      <c r="BA16" s="143" t="s">
        <v>154</v>
      </c>
      <c r="BB16" s="143" t="s">
        <v>122</v>
      </c>
      <c r="BC16" s="143" t="s">
        <v>510</v>
      </c>
      <c r="BD16" s="143" t="s">
        <v>88</v>
      </c>
    </row>
    <row r="17" s="2" customFormat="1" ht="18" customHeight="1">
      <c r="A17" s="41"/>
      <c r="B17" s="47"/>
      <c r="C17" s="41"/>
      <c r="D17" s="41"/>
      <c r="E17" s="137" t="s">
        <v>33</v>
      </c>
      <c r="F17" s="41"/>
      <c r="G17" s="41"/>
      <c r="H17" s="41"/>
      <c r="I17" s="154" t="s">
        <v>34</v>
      </c>
      <c r="J17" s="137" t="s">
        <v>35</v>
      </c>
      <c r="K17" s="41"/>
      <c r="L17" s="15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143" t="s">
        <v>156</v>
      </c>
      <c r="BA17" s="143" t="s">
        <v>157</v>
      </c>
      <c r="BB17" s="143" t="s">
        <v>122</v>
      </c>
      <c r="BC17" s="143" t="s">
        <v>511</v>
      </c>
      <c r="BD17" s="143" t="s">
        <v>88</v>
      </c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151"/>
      <c r="J18" s="41"/>
      <c r="K18" s="41"/>
      <c r="L18" s="15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143" t="s">
        <v>159</v>
      </c>
      <c r="BA18" s="143" t="s">
        <v>160</v>
      </c>
      <c r="BB18" s="143" t="s">
        <v>113</v>
      </c>
      <c r="BC18" s="143" t="s">
        <v>381</v>
      </c>
      <c r="BD18" s="143" t="s">
        <v>88</v>
      </c>
    </row>
    <row r="19" s="2" customFormat="1" ht="12" customHeight="1">
      <c r="A19" s="41"/>
      <c r="B19" s="47"/>
      <c r="C19" s="41"/>
      <c r="D19" s="149" t="s">
        <v>36</v>
      </c>
      <c r="E19" s="41"/>
      <c r="F19" s="41"/>
      <c r="G19" s="41"/>
      <c r="H19" s="41"/>
      <c r="I19" s="154" t="s">
        <v>31</v>
      </c>
      <c r="J19" s="35" t="str">
        <f>'Rekapitulace stavby'!AN13</f>
        <v>Vyplň údaj</v>
      </c>
      <c r="K19" s="41"/>
      <c r="L19" s="15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143" t="s">
        <v>512</v>
      </c>
      <c r="BA19" s="143" t="s">
        <v>513</v>
      </c>
      <c r="BB19" s="143" t="s">
        <v>117</v>
      </c>
      <c r="BC19" s="143" t="s">
        <v>514</v>
      </c>
      <c r="BD19" s="143" t="s">
        <v>88</v>
      </c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7"/>
      <c r="G20" s="137"/>
      <c r="H20" s="137"/>
      <c r="I20" s="154" t="s">
        <v>34</v>
      </c>
      <c r="J20" s="35" t="str">
        <f>'Rekapitulace stavby'!AN14</f>
        <v>Vyplň údaj</v>
      </c>
      <c r="K20" s="41"/>
      <c r="L20" s="15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151"/>
      <c r="J21" s="41"/>
      <c r="K21" s="41"/>
      <c r="L21" s="15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9" t="s">
        <v>38</v>
      </c>
      <c r="E22" s="41"/>
      <c r="F22" s="41"/>
      <c r="G22" s="41"/>
      <c r="H22" s="41"/>
      <c r="I22" s="154" t="s">
        <v>31</v>
      </c>
      <c r="J22" s="137" t="str">
        <f>IF('Rekapitulace stavby'!AN16="","",'Rekapitulace stavby'!AN16)</f>
        <v/>
      </c>
      <c r="K22" s="41"/>
      <c r="L22" s="15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7" t="str">
        <f>IF('Rekapitulace stavby'!E17="","",'Rekapitulace stavby'!E17)</f>
        <v xml:space="preserve"> </v>
      </c>
      <c r="F23" s="41"/>
      <c r="G23" s="41"/>
      <c r="H23" s="41"/>
      <c r="I23" s="154" t="s">
        <v>34</v>
      </c>
      <c r="J23" s="137" t="str">
        <f>IF('Rekapitulace stavby'!AN17="","",'Rekapitulace stavby'!AN17)</f>
        <v/>
      </c>
      <c r="K23" s="41"/>
      <c r="L23" s="15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151"/>
      <c r="J24" s="41"/>
      <c r="K24" s="41"/>
      <c r="L24" s="15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9" t="s">
        <v>41</v>
      </c>
      <c r="E25" s="41"/>
      <c r="F25" s="41"/>
      <c r="G25" s="41"/>
      <c r="H25" s="41"/>
      <c r="I25" s="154" t="s">
        <v>31</v>
      </c>
      <c r="J25" s="137" t="s">
        <v>35</v>
      </c>
      <c r="K25" s="41"/>
      <c r="L25" s="15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7" t="s">
        <v>42</v>
      </c>
      <c r="F26" s="41"/>
      <c r="G26" s="41"/>
      <c r="H26" s="41"/>
      <c r="I26" s="154" t="s">
        <v>34</v>
      </c>
      <c r="J26" s="137" t="s">
        <v>35</v>
      </c>
      <c r="K26" s="41"/>
      <c r="L26" s="15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151"/>
      <c r="J27" s="41"/>
      <c r="K27" s="41"/>
      <c r="L27" s="15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9" t="s">
        <v>43</v>
      </c>
      <c r="E28" s="41"/>
      <c r="F28" s="41"/>
      <c r="G28" s="41"/>
      <c r="H28" s="41"/>
      <c r="I28" s="151"/>
      <c r="J28" s="41"/>
      <c r="K28" s="41"/>
      <c r="L28" s="15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51" customHeight="1">
      <c r="A29" s="156"/>
      <c r="B29" s="157"/>
      <c r="C29" s="156"/>
      <c r="D29" s="156"/>
      <c r="E29" s="158" t="s">
        <v>44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151"/>
      <c r="J30" s="41"/>
      <c r="K30" s="41"/>
      <c r="L30" s="15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61"/>
      <c r="E31" s="161"/>
      <c r="F31" s="161"/>
      <c r="G31" s="161"/>
      <c r="H31" s="161"/>
      <c r="I31" s="162"/>
      <c r="J31" s="161"/>
      <c r="K31" s="161"/>
      <c r="L31" s="15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63" t="s">
        <v>45</v>
      </c>
      <c r="E32" s="41"/>
      <c r="F32" s="41"/>
      <c r="G32" s="41"/>
      <c r="H32" s="41"/>
      <c r="I32" s="151"/>
      <c r="J32" s="164">
        <f>ROUND(J88, 2)</f>
        <v>0</v>
      </c>
      <c r="K32" s="41"/>
      <c r="L32" s="15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1"/>
      <c r="E33" s="161"/>
      <c r="F33" s="161"/>
      <c r="G33" s="161"/>
      <c r="H33" s="161"/>
      <c r="I33" s="162"/>
      <c r="J33" s="161"/>
      <c r="K33" s="161"/>
      <c r="L33" s="15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65" t="s">
        <v>47</v>
      </c>
      <c r="G34" s="41"/>
      <c r="H34" s="41"/>
      <c r="I34" s="166" t="s">
        <v>46</v>
      </c>
      <c r="J34" s="165" t="s">
        <v>48</v>
      </c>
      <c r="K34" s="41"/>
      <c r="L34" s="15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167" t="s">
        <v>49</v>
      </c>
      <c r="E35" s="149" t="s">
        <v>50</v>
      </c>
      <c r="F35" s="168">
        <f>ROUND((SUM(BE88:BE308)),  2)</f>
        <v>0</v>
      </c>
      <c r="G35" s="41"/>
      <c r="H35" s="41"/>
      <c r="I35" s="169">
        <v>0.20999999999999999</v>
      </c>
      <c r="J35" s="168">
        <f>ROUND(((SUM(BE88:BE308))*I35),  2)</f>
        <v>0</v>
      </c>
      <c r="K35" s="41"/>
      <c r="L35" s="15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9" t="s">
        <v>51</v>
      </c>
      <c r="F36" s="168">
        <f>ROUND((SUM(BF88:BF308)),  2)</f>
        <v>0</v>
      </c>
      <c r="G36" s="41"/>
      <c r="H36" s="41"/>
      <c r="I36" s="169">
        <v>0.14999999999999999</v>
      </c>
      <c r="J36" s="168">
        <f>ROUND(((SUM(BF88:BF308))*I36),  2)</f>
        <v>0</v>
      </c>
      <c r="K36" s="41"/>
      <c r="L36" s="15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9" t="s">
        <v>49</v>
      </c>
      <c r="E37" s="149" t="s">
        <v>52</v>
      </c>
      <c r="F37" s="168">
        <f>ROUND((SUM(BG88:BG308)),  2)</f>
        <v>0</v>
      </c>
      <c r="G37" s="41"/>
      <c r="H37" s="41"/>
      <c r="I37" s="169">
        <v>0.20999999999999999</v>
      </c>
      <c r="J37" s="168">
        <f>0</f>
        <v>0</v>
      </c>
      <c r="K37" s="41"/>
      <c r="L37" s="15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9" t="s">
        <v>53</v>
      </c>
      <c r="F38" s="168">
        <f>ROUND((SUM(BH88:BH308)),  2)</f>
        <v>0</v>
      </c>
      <c r="G38" s="41"/>
      <c r="H38" s="41"/>
      <c r="I38" s="169">
        <v>0.14999999999999999</v>
      </c>
      <c r="J38" s="168">
        <f>0</f>
        <v>0</v>
      </c>
      <c r="K38" s="41"/>
      <c r="L38" s="15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9" t="s">
        <v>54</v>
      </c>
      <c r="F39" s="168">
        <f>ROUND((SUM(BI88:BI308)),  2)</f>
        <v>0</v>
      </c>
      <c r="G39" s="41"/>
      <c r="H39" s="41"/>
      <c r="I39" s="169">
        <v>0</v>
      </c>
      <c r="J39" s="168">
        <f>0</f>
        <v>0</v>
      </c>
      <c r="K39" s="41"/>
      <c r="L39" s="15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151"/>
      <c r="J40" s="41"/>
      <c r="K40" s="41"/>
      <c r="L40" s="15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70"/>
      <c r="D41" s="171" t="s">
        <v>55</v>
      </c>
      <c r="E41" s="172"/>
      <c r="F41" s="172"/>
      <c r="G41" s="173" t="s">
        <v>56</v>
      </c>
      <c r="H41" s="174" t="s">
        <v>57</v>
      </c>
      <c r="I41" s="175"/>
      <c r="J41" s="176">
        <f>SUM(J32:J39)</f>
        <v>0</v>
      </c>
      <c r="K41" s="177"/>
      <c r="L41" s="15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5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52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162</v>
      </c>
      <c r="D47" s="43"/>
      <c r="E47" s="43"/>
      <c r="F47" s="43"/>
      <c r="G47" s="43"/>
      <c r="H47" s="43"/>
      <c r="I47" s="151"/>
      <c r="J47" s="43"/>
      <c r="K47" s="43"/>
      <c r="L47" s="152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151"/>
      <c r="J48" s="43"/>
      <c r="K48" s="43"/>
      <c r="L48" s="152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151"/>
      <c r="J49" s="43"/>
      <c r="K49" s="43"/>
      <c r="L49" s="152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84" t="str">
        <f>E7</f>
        <v>Oprava přejezdů P1963 v km 0,788 a P1964 v km 0,941 v ŽST Chomutov</v>
      </c>
      <c r="F50" s="34"/>
      <c r="G50" s="34"/>
      <c r="H50" s="34"/>
      <c r="I50" s="151"/>
      <c r="J50" s="43"/>
      <c r="K50" s="43"/>
      <c r="L50" s="152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134</v>
      </c>
      <c r="D51" s="24"/>
      <c r="E51" s="24"/>
      <c r="F51" s="24"/>
      <c r="G51" s="24"/>
      <c r="H51" s="24"/>
      <c r="I51" s="142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84" t="s">
        <v>138</v>
      </c>
      <c r="F52" s="43"/>
      <c r="G52" s="43"/>
      <c r="H52" s="43"/>
      <c r="I52" s="151"/>
      <c r="J52" s="43"/>
      <c r="K52" s="43"/>
      <c r="L52" s="152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142</v>
      </c>
      <c r="D53" s="43"/>
      <c r="E53" s="43"/>
      <c r="F53" s="43"/>
      <c r="G53" s="43"/>
      <c r="H53" s="43"/>
      <c r="I53" s="151"/>
      <c r="J53" s="43"/>
      <c r="K53" s="43"/>
      <c r="L53" s="152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3" t="str">
        <f>E11</f>
        <v xml:space="preserve">Č12 - Přejezd P1964  km 0,941</v>
      </c>
      <c r="F54" s="43"/>
      <c r="G54" s="43"/>
      <c r="H54" s="43"/>
      <c r="I54" s="151"/>
      <c r="J54" s="43"/>
      <c r="K54" s="43"/>
      <c r="L54" s="152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151"/>
      <c r="J55" s="43"/>
      <c r="K55" s="43"/>
      <c r="L55" s="152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TK Chomutov - Černovice</v>
      </c>
      <c r="G56" s="43"/>
      <c r="H56" s="43"/>
      <c r="I56" s="154" t="s">
        <v>24</v>
      </c>
      <c r="J56" s="76" t="str">
        <f>IF(J14="","",J14)</f>
        <v>15. 7. 2019</v>
      </c>
      <c r="K56" s="43"/>
      <c r="L56" s="152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151"/>
      <c r="J57" s="43"/>
      <c r="K57" s="43"/>
      <c r="L57" s="152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SŽDC s.o. OŘ UNL, ST Most</v>
      </c>
      <c r="G58" s="43"/>
      <c r="H58" s="43"/>
      <c r="I58" s="154" t="s">
        <v>38</v>
      </c>
      <c r="J58" s="39" t="str">
        <f>E23</f>
        <v xml:space="preserve"> </v>
      </c>
      <c r="K58" s="43"/>
      <c r="L58" s="152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3.0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154" t="s">
        <v>41</v>
      </c>
      <c r="J59" s="39" t="str">
        <f>E26</f>
        <v>Ing. Horák Jiří, horak@szdc.cz, +420 602155923</v>
      </c>
      <c r="K59" s="43"/>
      <c r="L59" s="152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151"/>
      <c r="J60" s="43"/>
      <c r="K60" s="43"/>
      <c r="L60" s="152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85" t="s">
        <v>163</v>
      </c>
      <c r="D61" s="186"/>
      <c r="E61" s="186"/>
      <c r="F61" s="186"/>
      <c r="G61" s="186"/>
      <c r="H61" s="186"/>
      <c r="I61" s="187"/>
      <c r="J61" s="188" t="s">
        <v>164</v>
      </c>
      <c r="K61" s="186"/>
      <c r="L61" s="15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151"/>
      <c r="J62" s="43"/>
      <c r="K62" s="43"/>
      <c r="L62" s="152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89" t="s">
        <v>77</v>
      </c>
      <c r="D63" s="43"/>
      <c r="E63" s="43"/>
      <c r="F63" s="43"/>
      <c r="G63" s="43"/>
      <c r="H63" s="43"/>
      <c r="I63" s="151"/>
      <c r="J63" s="106">
        <f>J88</f>
        <v>0</v>
      </c>
      <c r="K63" s="43"/>
      <c r="L63" s="152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165</v>
      </c>
    </row>
    <row r="64" s="9" customFormat="1" ht="24.96" customHeight="1">
      <c r="A64" s="9"/>
      <c r="B64" s="190"/>
      <c r="C64" s="191"/>
      <c r="D64" s="192" t="s">
        <v>166</v>
      </c>
      <c r="E64" s="193"/>
      <c r="F64" s="193"/>
      <c r="G64" s="193"/>
      <c r="H64" s="193"/>
      <c r="I64" s="194"/>
      <c r="J64" s="195">
        <f>J89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7"/>
      <c r="C65" s="129"/>
      <c r="D65" s="198" t="s">
        <v>167</v>
      </c>
      <c r="E65" s="199"/>
      <c r="F65" s="199"/>
      <c r="G65" s="199"/>
      <c r="H65" s="199"/>
      <c r="I65" s="200"/>
      <c r="J65" s="201">
        <f>J90</f>
        <v>0</v>
      </c>
      <c r="K65" s="129"/>
      <c r="L65" s="20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90"/>
      <c r="C66" s="191"/>
      <c r="D66" s="192" t="s">
        <v>168</v>
      </c>
      <c r="E66" s="193"/>
      <c r="F66" s="193"/>
      <c r="G66" s="193"/>
      <c r="H66" s="193"/>
      <c r="I66" s="194"/>
      <c r="J66" s="195">
        <f>J256</f>
        <v>0</v>
      </c>
      <c r="K66" s="191"/>
      <c r="L66" s="19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151"/>
      <c r="J67" s="43"/>
      <c r="K67" s="43"/>
      <c r="L67" s="152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3"/>
      <c r="C68" s="64"/>
      <c r="D68" s="64"/>
      <c r="E68" s="64"/>
      <c r="F68" s="64"/>
      <c r="G68" s="64"/>
      <c r="H68" s="64"/>
      <c r="I68" s="180"/>
      <c r="J68" s="64"/>
      <c r="K68" s="64"/>
      <c r="L68" s="152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5"/>
      <c r="C72" s="66"/>
      <c r="D72" s="66"/>
      <c r="E72" s="66"/>
      <c r="F72" s="66"/>
      <c r="G72" s="66"/>
      <c r="H72" s="66"/>
      <c r="I72" s="183"/>
      <c r="J72" s="66"/>
      <c r="K72" s="66"/>
      <c r="L72" s="152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5" t="s">
        <v>169</v>
      </c>
      <c r="D73" s="43"/>
      <c r="E73" s="43"/>
      <c r="F73" s="43"/>
      <c r="G73" s="43"/>
      <c r="H73" s="43"/>
      <c r="I73" s="151"/>
      <c r="J73" s="43"/>
      <c r="K73" s="43"/>
      <c r="L73" s="152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151"/>
      <c r="J74" s="43"/>
      <c r="K74" s="43"/>
      <c r="L74" s="152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16</v>
      </c>
      <c r="D75" s="43"/>
      <c r="E75" s="43"/>
      <c r="F75" s="43"/>
      <c r="G75" s="43"/>
      <c r="H75" s="43"/>
      <c r="I75" s="151"/>
      <c r="J75" s="43"/>
      <c r="K75" s="43"/>
      <c r="L75" s="152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84" t="str">
        <f>E7</f>
        <v>Oprava přejezdů P1963 v km 0,788 a P1964 v km 0,941 v ŽST Chomutov</v>
      </c>
      <c r="F76" s="34"/>
      <c r="G76" s="34"/>
      <c r="H76" s="34"/>
      <c r="I76" s="151"/>
      <c r="J76" s="43"/>
      <c r="K76" s="43"/>
      <c r="L76" s="15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3"/>
      <c r="C77" s="34" t="s">
        <v>134</v>
      </c>
      <c r="D77" s="24"/>
      <c r="E77" s="24"/>
      <c r="F77" s="24"/>
      <c r="G77" s="24"/>
      <c r="H77" s="24"/>
      <c r="I77" s="142"/>
      <c r="J77" s="24"/>
      <c r="K77" s="24"/>
      <c r="L77" s="22"/>
    </row>
    <row r="78" s="2" customFormat="1" ht="16.5" customHeight="1">
      <c r="A78" s="41"/>
      <c r="B78" s="42"/>
      <c r="C78" s="43"/>
      <c r="D78" s="43"/>
      <c r="E78" s="184" t="s">
        <v>138</v>
      </c>
      <c r="F78" s="43"/>
      <c r="G78" s="43"/>
      <c r="H78" s="43"/>
      <c r="I78" s="151"/>
      <c r="J78" s="43"/>
      <c r="K78" s="43"/>
      <c r="L78" s="152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142</v>
      </c>
      <c r="D79" s="43"/>
      <c r="E79" s="43"/>
      <c r="F79" s="43"/>
      <c r="G79" s="43"/>
      <c r="H79" s="43"/>
      <c r="I79" s="151"/>
      <c r="J79" s="43"/>
      <c r="K79" s="43"/>
      <c r="L79" s="152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3" t="str">
        <f>E11</f>
        <v xml:space="preserve">Č12 - Přejezd P1964  km 0,941</v>
      </c>
      <c r="F80" s="43"/>
      <c r="G80" s="43"/>
      <c r="H80" s="43"/>
      <c r="I80" s="151"/>
      <c r="J80" s="43"/>
      <c r="K80" s="43"/>
      <c r="L80" s="152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151"/>
      <c r="J81" s="43"/>
      <c r="K81" s="43"/>
      <c r="L81" s="15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22</v>
      </c>
      <c r="D82" s="43"/>
      <c r="E82" s="43"/>
      <c r="F82" s="29" t="str">
        <f>F14</f>
        <v>TK Chomutov - Černovice</v>
      </c>
      <c r="G82" s="43"/>
      <c r="H82" s="43"/>
      <c r="I82" s="154" t="s">
        <v>24</v>
      </c>
      <c r="J82" s="76" t="str">
        <f>IF(J14="","",J14)</f>
        <v>15. 7. 2019</v>
      </c>
      <c r="K82" s="43"/>
      <c r="L82" s="15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51"/>
      <c r="J83" s="43"/>
      <c r="K83" s="43"/>
      <c r="L83" s="15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4" t="s">
        <v>30</v>
      </c>
      <c r="D84" s="43"/>
      <c r="E84" s="43"/>
      <c r="F84" s="29" t="str">
        <f>E17</f>
        <v>SŽDC s.o. OŘ UNL, ST Most</v>
      </c>
      <c r="G84" s="43"/>
      <c r="H84" s="43"/>
      <c r="I84" s="154" t="s">
        <v>38</v>
      </c>
      <c r="J84" s="39" t="str">
        <f>E23</f>
        <v xml:space="preserve"> </v>
      </c>
      <c r="K84" s="43"/>
      <c r="L84" s="15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43.05" customHeight="1">
      <c r="A85" s="41"/>
      <c r="B85" s="42"/>
      <c r="C85" s="34" t="s">
        <v>36</v>
      </c>
      <c r="D85" s="43"/>
      <c r="E85" s="43"/>
      <c r="F85" s="29" t="str">
        <f>IF(E20="","",E20)</f>
        <v>Vyplň údaj</v>
      </c>
      <c r="G85" s="43"/>
      <c r="H85" s="43"/>
      <c r="I85" s="154" t="s">
        <v>41</v>
      </c>
      <c r="J85" s="39" t="str">
        <f>E26</f>
        <v>Ing. Horák Jiří, horak@szdc.cz, +420 602155923</v>
      </c>
      <c r="K85" s="43"/>
      <c r="L85" s="15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151"/>
      <c r="J86" s="43"/>
      <c r="K86" s="43"/>
      <c r="L86" s="152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203"/>
      <c r="B87" s="204"/>
      <c r="C87" s="205" t="s">
        <v>170</v>
      </c>
      <c r="D87" s="206" t="s">
        <v>64</v>
      </c>
      <c r="E87" s="206" t="s">
        <v>60</v>
      </c>
      <c r="F87" s="206" t="s">
        <v>61</v>
      </c>
      <c r="G87" s="206" t="s">
        <v>171</v>
      </c>
      <c r="H87" s="206" t="s">
        <v>172</v>
      </c>
      <c r="I87" s="207" t="s">
        <v>173</v>
      </c>
      <c r="J87" s="206" t="s">
        <v>164</v>
      </c>
      <c r="K87" s="208" t="s">
        <v>174</v>
      </c>
      <c r="L87" s="209"/>
      <c r="M87" s="96" t="s">
        <v>35</v>
      </c>
      <c r="N87" s="97" t="s">
        <v>49</v>
      </c>
      <c r="O87" s="97" t="s">
        <v>175</v>
      </c>
      <c r="P87" s="97" t="s">
        <v>176</v>
      </c>
      <c r="Q87" s="97" t="s">
        <v>177</v>
      </c>
      <c r="R87" s="97" t="s">
        <v>178</v>
      </c>
      <c r="S87" s="97" t="s">
        <v>179</v>
      </c>
      <c r="T87" s="98" t="s">
        <v>180</v>
      </c>
      <c r="U87" s="203"/>
      <c r="V87" s="203"/>
      <c r="W87" s="203"/>
      <c r="X87" s="203"/>
      <c r="Y87" s="203"/>
      <c r="Z87" s="203"/>
      <c r="AA87" s="203"/>
      <c r="AB87" s="203"/>
      <c r="AC87" s="203"/>
      <c r="AD87" s="203"/>
      <c r="AE87" s="203"/>
    </row>
    <row r="88" s="2" customFormat="1" ht="22.8" customHeight="1">
      <c r="A88" s="41"/>
      <c r="B88" s="42"/>
      <c r="C88" s="103" t="s">
        <v>181</v>
      </c>
      <c r="D88" s="43"/>
      <c r="E88" s="43"/>
      <c r="F88" s="43"/>
      <c r="G88" s="43"/>
      <c r="H88" s="43"/>
      <c r="I88" s="151"/>
      <c r="J88" s="210">
        <f>BK88</f>
        <v>0</v>
      </c>
      <c r="K88" s="43"/>
      <c r="L88" s="47"/>
      <c r="M88" s="99"/>
      <c r="N88" s="211"/>
      <c r="O88" s="100"/>
      <c r="P88" s="212">
        <f>P89+P256</f>
        <v>0</v>
      </c>
      <c r="Q88" s="100"/>
      <c r="R88" s="212">
        <f>R89+R256</f>
        <v>691.50550640000006</v>
      </c>
      <c r="S88" s="100"/>
      <c r="T88" s="213">
        <f>T89+T256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78</v>
      </c>
      <c r="AU88" s="19" t="s">
        <v>165</v>
      </c>
      <c r="BK88" s="214">
        <f>BK89+BK256</f>
        <v>0</v>
      </c>
    </row>
    <row r="89" s="12" customFormat="1" ht="25.92" customHeight="1">
      <c r="A89" s="12"/>
      <c r="B89" s="215"/>
      <c r="C89" s="216"/>
      <c r="D89" s="217" t="s">
        <v>78</v>
      </c>
      <c r="E89" s="218" t="s">
        <v>182</v>
      </c>
      <c r="F89" s="218" t="s">
        <v>183</v>
      </c>
      <c r="G89" s="216"/>
      <c r="H89" s="216"/>
      <c r="I89" s="219"/>
      <c r="J89" s="220">
        <f>BK89</f>
        <v>0</v>
      </c>
      <c r="K89" s="216"/>
      <c r="L89" s="221"/>
      <c r="M89" s="222"/>
      <c r="N89" s="223"/>
      <c r="O89" s="223"/>
      <c r="P89" s="224">
        <f>P90</f>
        <v>0</v>
      </c>
      <c r="Q89" s="223"/>
      <c r="R89" s="224">
        <f>R90</f>
        <v>691.50550640000006</v>
      </c>
      <c r="S89" s="223"/>
      <c r="T89" s="225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6" t="s">
        <v>86</v>
      </c>
      <c r="AT89" s="227" t="s">
        <v>78</v>
      </c>
      <c r="AU89" s="227" t="s">
        <v>79</v>
      </c>
      <c r="AY89" s="226" t="s">
        <v>184</v>
      </c>
      <c r="BK89" s="228">
        <f>BK90</f>
        <v>0</v>
      </c>
    </row>
    <row r="90" s="12" customFormat="1" ht="22.8" customHeight="1">
      <c r="A90" s="12"/>
      <c r="B90" s="215"/>
      <c r="C90" s="216"/>
      <c r="D90" s="217" t="s">
        <v>78</v>
      </c>
      <c r="E90" s="229" t="s">
        <v>185</v>
      </c>
      <c r="F90" s="229" t="s">
        <v>186</v>
      </c>
      <c r="G90" s="216"/>
      <c r="H90" s="216"/>
      <c r="I90" s="219"/>
      <c r="J90" s="230">
        <f>BK90</f>
        <v>0</v>
      </c>
      <c r="K90" s="216"/>
      <c r="L90" s="221"/>
      <c r="M90" s="222"/>
      <c r="N90" s="223"/>
      <c r="O90" s="223"/>
      <c r="P90" s="224">
        <f>SUM(P91:P255)</f>
        <v>0</v>
      </c>
      <c r="Q90" s="223"/>
      <c r="R90" s="224">
        <f>SUM(R91:R255)</f>
        <v>691.50550640000006</v>
      </c>
      <c r="S90" s="223"/>
      <c r="T90" s="225">
        <f>SUM(T91:T255)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6" t="s">
        <v>86</v>
      </c>
      <c r="AT90" s="227" t="s">
        <v>78</v>
      </c>
      <c r="AU90" s="227" t="s">
        <v>86</v>
      </c>
      <c r="AY90" s="226" t="s">
        <v>184</v>
      </c>
      <c r="BK90" s="228">
        <f>SUM(BK91:BK255)</f>
        <v>0</v>
      </c>
    </row>
    <row r="91" s="2" customFormat="1" ht="36" customHeight="1">
      <c r="A91" s="41"/>
      <c r="B91" s="42"/>
      <c r="C91" s="231" t="s">
        <v>86</v>
      </c>
      <c r="D91" s="231" t="s">
        <v>187</v>
      </c>
      <c r="E91" s="232" t="s">
        <v>188</v>
      </c>
      <c r="F91" s="233" t="s">
        <v>189</v>
      </c>
      <c r="G91" s="234" t="s">
        <v>117</v>
      </c>
      <c r="H91" s="235">
        <v>263.11000000000001</v>
      </c>
      <c r="I91" s="236"/>
      <c r="J91" s="237">
        <f>ROUND(I91*H91,2)</f>
        <v>0</v>
      </c>
      <c r="K91" s="233" t="s">
        <v>190</v>
      </c>
      <c r="L91" s="47"/>
      <c r="M91" s="238" t="s">
        <v>35</v>
      </c>
      <c r="N91" s="239" t="s">
        <v>52</v>
      </c>
      <c r="O91" s="88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42" t="s">
        <v>191</v>
      </c>
      <c r="AT91" s="242" t="s">
        <v>187</v>
      </c>
      <c r="AU91" s="242" t="s">
        <v>88</v>
      </c>
      <c r="AY91" s="19" t="s">
        <v>184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9" t="s">
        <v>191</v>
      </c>
      <c r="BK91" s="243">
        <f>ROUND(I91*H91,2)</f>
        <v>0</v>
      </c>
      <c r="BL91" s="19" t="s">
        <v>191</v>
      </c>
      <c r="BM91" s="242" t="s">
        <v>192</v>
      </c>
    </row>
    <row r="92" s="2" customFormat="1">
      <c r="A92" s="41"/>
      <c r="B92" s="42"/>
      <c r="C92" s="43"/>
      <c r="D92" s="244" t="s">
        <v>193</v>
      </c>
      <c r="E92" s="43"/>
      <c r="F92" s="245" t="s">
        <v>194</v>
      </c>
      <c r="G92" s="43"/>
      <c r="H92" s="43"/>
      <c r="I92" s="151"/>
      <c r="J92" s="43"/>
      <c r="K92" s="43"/>
      <c r="L92" s="47"/>
      <c r="M92" s="246"/>
      <c r="N92" s="247"/>
      <c r="O92" s="88"/>
      <c r="P92" s="88"/>
      <c r="Q92" s="88"/>
      <c r="R92" s="88"/>
      <c r="S92" s="88"/>
      <c r="T92" s="89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193</v>
      </c>
      <c r="AU92" s="19" t="s">
        <v>88</v>
      </c>
    </row>
    <row r="93" s="13" customFormat="1">
      <c r="A93" s="13"/>
      <c r="B93" s="248"/>
      <c r="C93" s="249"/>
      <c r="D93" s="244" t="s">
        <v>195</v>
      </c>
      <c r="E93" s="250" t="s">
        <v>143</v>
      </c>
      <c r="F93" s="251" t="s">
        <v>196</v>
      </c>
      <c r="G93" s="249"/>
      <c r="H93" s="252">
        <v>26.789999999999999</v>
      </c>
      <c r="I93" s="253"/>
      <c r="J93" s="249"/>
      <c r="K93" s="249"/>
      <c r="L93" s="254"/>
      <c r="M93" s="255"/>
      <c r="N93" s="256"/>
      <c r="O93" s="256"/>
      <c r="P93" s="256"/>
      <c r="Q93" s="256"/>
      <c r="R93" s="256"/>
      <c r="S93" s="256"/>
      <c r="T93" s="25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8" t="s">
        <v>195</v>
      </c>
      <c r="AU93" s="258" t="s">
        <v>88</v>
      </c>
      <c r="AV93" s="13" t="s">
        <v>88</v>
      </c>
      <c r="AW93" s="13" t="s">
        <v>40</v>
      </c>
      <c r="AX93" s="13" t="s">
        <v>79</v>
      </c>
      <c r="AY93" s="258" t="s">
        <v>184</v>
      </c>
    </row>
    <row r="94" s="13" customFormat="1">
      <c r="A94" s="13"/>
      <c r="B94" s="248"/>
      <c r="C94" s="249"/>
      <c r="D94" s="244" t="s">
        <v>195</v>
      </c>
      <c r="E94" s="250" t="s">
        <v>139</v>
      </c>
      <c r="F94" s="251" t="s">
        <v>197</v>
      </c>
      <c r="G94" s="249"/>
      <c r="H94" s="252">
        <v>21.100000000000001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8" t="s">
        <v>195</v>
      </c>
      <c r="AU94" s="258" t="s">
        <v>88</v>
      </c>
      <c r="AV94" s="13" t="s">
        <v>88</v>
      </c>
      <c r="AW94" s="13" t="s">
        <v>40</v>
      </c>
      <c r="AX94" s="13" t="s">
        <v>79</v>
      </c>
      <c r="AY94" s="258" t="s">
        <v>184</v>
      </c>
    </row>
    <row r="95" s="13" customFormat="1">
      <c r="A95" s="13"/>
      <c r="B95" s="248"/>
      <c r="C95" s="249"/>
      <c r="D95" s="244" t="s">
        <v>195</v>
      </c>
      <c r="E95" s="250" t="s">
        <v>494</v>
      </c>
      <c r="F95" s="251" t="s">
        <v>515</v>
      </c>
      <c r="G95" s="249"/>
      <c r="H95" s="252">
        <v>215.22</v>
      </c>
      <c r="I95" s="253"/>
      <c r="J95" s="249"/>
      <c r="K95" s="249"/>
      <c r="L95" s="254"/>
      <c r="M95" s="255"/>
      <c r="N95" s="256"/>
      <c r="O95" s="256"/>
      <c r="P95" s="256"/>
      <c r="Q95" s="256"/>
      <c r="R95" s="256"/>
      <c r="S95" s="256"/>
      <c r="T95" s="25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8" t="s">
        <v>195</v>
      </c>
      <c r="AU95" s="258" t="s">
        <v>88</v>
      </c>
      <c r="AV95" s="13" t="s">
        <v>88</v>
      </c>
      <c r="AW95" s="13" t="s">
        <v>40</v>
      </c>
      <c r="AX95" s="13" t="s">
        <v>79</v>
      </c>
      <c r="AY95" s="258" t="s">
        <v>184</v>
      </c>
    </row>
    <row r="96" s="14" customFormat="1">
      <c r="A96" s="14"/>
      <c r="B96" s="259"/>
      <c r="C96" s="260"/>
      <c r="D96" s="244" t="s">
        <v>195</v>
      </c>
      <c r="E96" s="261" t="s">
        <v>35</v>
      </c>
      <c r="F96" s="262" t="s">
        <v>198</v>
      </c>
      <c r="G96" s="260"/>
      <c r="H96" s="263">
        <v>263.11000000000001</v>
      </c>
      <c r="I96" s="264"/>
      <c r="J96" s="260"/>
      <c r="K96" s="260"/>
      <c r="L96" s="265"/>
      <c r="M96" s="266"/>
      <c r="N96" s="267"/>
      <c r="O96" s="267"/>
      <c r="P96" s="267"/>
      <c r="Q96" s="267"/>
      <c r="R96" s="267"/>
      <c r="S96" s="267"/>
      <c r="T96" s="26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9" t="s">
        <v>195</v>
      </c>
      <c r="AU96" s="269" t="s">
        <v>88</v>
      </c>
      <c r="AV96" s="14" t="s">
        <v>191</v>
      </c>
      <c r="AW96" s="14" t="s">
        <v>40</v>
      </c>
      <c r="AX96" s="14" t="s">
        <v>86</v>
      </c>
      <c r="AY96" s="269" t="s">
        <v>184</v>
      </c>
    </row>
    <row r="97" s="2" customFormat="1" ht="60" customHeight="1">
      <c r="A97" s="41"/>
      <c r="B97" s="42"/>
      <c r="C97" s="231" t="s">
        <v>88</v>
      </c>
      <c r="D97" s="231" t="s">
        <v>187</v>
      </c>
      <c r="E97" s="232" t="s">
        <v>199</v>
      </c>
      <c r="F97" s="233" t="s">
        <v>200</v>
      </c>
      <c r="G97" s="234" t="s">
        <v>117</v>
      </c>
      <c r="H97" s="235">
        <v>236.31999999999999</v>
      </c>
      <c r="I97" s="236"/>
      <c r="J97" s="237">
        <f>ROUND(I97*H97,2)</f>
        <v>0</v>
      </c>
      <c r="K97" s="233" t="s">
        <v>190</v>
      </c>
      <c r="L97" s="47"/>
      <c r="M97" s="238" t="s">
        <v>35</v>
      </c>
      <c r="N97" s="239" t="s">
        <v>52</v>
      </c>
      <c r="O97" s="88"/>
      <c r="P97" s="240">
        <f>O97*H97</f>
        <v>0</v>
      </c>
      <c r="Q97" s="240">
        <v>0</v>
      </c>
      <c r="R97" s="240">
        <f>Q97*H97</f>
        <v>0</v>
      </c>
      <c r="S97" s="240">
        <v>0</v>
      </c>
      <c r="T97" s="241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42" t="s">
        <v>191</v>
      </c>
      <c r="AT97" s="242" t="s">
        <v>187</v>
      </c>
      <c r="AU97" s="242" t="s">
        <v>88</v>
      </c>
      <c r="AY97" s="19" t="s">
        <v>184</v>
      </c>
      <c r="BE97" s="243">
        <f>IF(N97="základní",J97,0)</f>
        <v>0</v>
      </c>
      <c r="BF97" s="243">
        <f>IF(N97="snížená",J97,0)</f>
        <v>0</v>
      </c>
      <c r="BG97" s="243">
        <f>IF(N97="zákl. přenesená",J97,0)</f>
        <v>0</v>
      </c>
      <c r="BH97" s="243">
        <f>IF(N97="sníž. přenesená",J97,0)</f>
        <v>0</v>
      </c>
      <c r="BI97" s="243">
        <f>IF(N97="nulová",J97,0)</f>
        <v>0</v>
      </c>
      <c r="BJ97" s="19" t="s">
        <v>191</v>
      </c>
      <c r="BK97" s="243">
        <f>ROUND(I97*H97,2)</f>
        <v>0</v>
      </c>
      <c r="BL97" s="19" t="s">
        <v>191</v>
      </c>
      <c r="BM97" s="242" t="s">
        <v>516</v>
      </c>
    </row>
    <row r="98" s="2" customFormat="1">
      <c r="A98" s="41"/>
      <c r="B98" s="42"/>
      <c r="C98" s="43"/>
      <c r="D98" s="244" t="s">
        <v>193</v>
      </c>
      <c r="E98" s="43"/>
      <c r="F98" s="245" t="s">
        <v>202</v>
      </c>
      <c r="G98" s="43"/>
      <c r="H98" s="43"/>
      <c r="I98" s="151"/>
      <c r="J98" s="43"/>
      <c r="K98" s="43"/>
      <c r="L98" s="47"/>
      <c r="M98" s="246"/>
      <c r="N98" s="247"/>
      <c r="O98" s="88"/>
      <c r="P98" s="88"/>
      <c r="Q98" s="88"/>
      <c r="R98" s="88"/>
      <c r="S98" s="88"/>
      <c r="T98" s="89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193</v>
      </c>
      <c r="AU98" s="19" t="s">
        <v>88</v>
      </c>
    </row>
    <row r="99" s="13" customFormat="1">
      <c r="A99" s="13"/>
      <c r="B99" s="248"/>
      <c r="C99" s="249"/>
      <c r="D99" s="244" t="s">
        <v>195</v>
      </c>
      <c r="E99" s="250" t="s">
        <v>35</v>
      </c>
      <c r="F99" s="251" t="s">
        <v>197</v>
      </c>
      <c r="G99" s="249"/>
      <c r="H99" s="252">
        <v>21.100000000000001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8" t="s">
        <v>195</v>
      </c>
      <c r="AU99" s="258" t="s">
        <v>88</v>
      </c>
      <c r="AV99" s="13" t="s">
        <v>88</v>
      </c>
      <c r="AW99" s="13" t="s">
        <v>40</v>
      </c>
      <c r="AX99" s="13" t="s">
        <v>79</v>
      </c>
      <c r="AY99" s="258" t="s">
        <v>184</v>
      </c>
    </row>
    <row r="100" s="13" customFormat="1">
      <c r="A100" s="13"/>
      <c r="B100" s="248"/>
      <c r="C100" s="249"/>
      <c r="D100" s="244" t="s">
        <v>195</v>
      </c>
      <c r="E100" s="250" t="s">
        <v>35</v>
      </c>
      <c r="F100" s="251" t="s">
        <v>494</v>
      </c>
      <c r="G100" s="249"/>
      <c r="H100" s="252">
        <v>215.22</v>
      </c>
      <c r="I100" s="253"/>
      <c r="J100" s="249"/>
      <c r="K100" s="249"/>
      <c r="L100" s="254"/>
      <c r="M100" s="255"/>
      <c r="N100" s="256"/>
      <c r="O100" s="256"/>
      <c r="P100" s="256"/>
      <c r="Q100" s="256"/>
      <c r="R100" s="256"/>
      <c r="S100" s="256"/>
      <c r="T100" s="25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8" t="s">
        <v>195</v>
      </c>
      <c r="AU100" s="258" t="s">
        <v>88</v>
      </c>
      <c r="AV100" s="13" t="s">
        <v>88</v>
      </c>
      <c r="AW100" s="13" t="s">
        <v>40</v>
      </c>
      <c r="AX100" s="13" t="s">
        <v>79</v>
      </c>
      <c r="AY100" s="258" t="s">
        <v>184</v>
      </c>
    </row>
    <row r="101" s="14" customFormat="1">
      <c r="A101" s="14"/>
      <c r="B101" s="259"/>
      <c r="C101" s="260"/>
      <c r="D101" s="244" t="s">
        <v>195</v>
      </c>
      <c r="E101" s="261" t="s">
        <v>512</v>
      </c>
      <c r="F101" s="262" t="s">
        <v>198</v>
      </c>
      <c r="G101" s="260"/>
      <c r="H101" s="263">
        <v>236.31999999999999</v>
      </c>
      <c r="I101" s="264"/>
      <c r="J101" s="260"/>
      <c r="K101" s="260"/>
      <c r="L101" s="265"/>
      <c r="M101" s="266"/>
      <c r="N101" s="267"/>
      <c r="O101" s="267"/>
      <c r="P101" s="267"/>
      <c r="Q101" s="267"/>
      <c r="R101" s="267"/>
      <c r="S101" s="267"/>
      <c r="T101" s="26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9" t="s">
        <v>195</v>
      </c>
      <c r="AU101" s="269" t="s">
        <v>88</v>
      </c>
      <c r="AV101" s="14" t="s">
        <v>191</v>
      </c>
      <c r="AW101" s="14" t="s">
        <v>40</v>
      </c>
      <c r="AX101" s="14" t="s">
        <v>86</v>
      </c>
      <c r="AY101" s="269" t="s">
        <v>184</v>
      </c>
    </row>
    <row r="102" s="2" customFormat="1" ht="36" customHeight="1">
      <c r="A102" s="41"/>
      <c r="B102" s="42"/>
      <c r="C102" s="231" t="s">
        <v>203</v>
      </c>
      <c r="D102" s="231" t="s">
        <v>187</v>
      </c>
      <c r="E102" s="232" t="s">
        <v>204</v>
      </c>
      <c r="F102" s="233" t="s">
        <v>205</v>
      </c>
      <c r="G102" s="234" t="s">
        <v>117</v>
      </c>
      <c r="H102" s="235">
        <v>8.6799999999999997</v>
      </c>
      <c r="I102" s="236"/>
      <c r="J102" s="237">
        <f>ROUND(I102*H102,2)</f>
        <v>0</v>
      </c>
      <c r="K102" s="233" t="s">
        <v>190</v>
      </c>
      <c r="L102" s="47"/>
      <c r="M102" s="238" t="s">
        <v>35</v>
      </c>
      <c r="N102" s="239" t="s">
        <v>52</v>
      </c>
      <c r="O102" s="88"/>
      <c r="P102" s="240">
        <f>O102*H102</f>
        <v>0</v>
      </c>
      <c r="Q102" s="240">
        <v>0</v>
      </c>
      <c r="R102" s="240">
        <f>Q102*H102</f>
        <v>0</v>
      </c>
      <c r="S102" s="240">
        <v>0</v>
      </c>
      <c r="T102" s="241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42" t="s">
        <v>191</v>
      </c>
      <c r="AT102" s="242" t="s">
        <v>187</v>
      </c>
      <c r="AU102" s="242" t="s">
        <v>88</v>
      </c>
      <c r="AY102" s="19" t="s">
        <v>184</v>
      </c>
      <c r="BE102" s="243">
        <f>IF(N102="základní",J102,0)</f>
        <v>0</v>
      </c>
      <c r="BF102" s="243">
        <f>IF(N102="snížená",J102,0)</f>
        <v>0</v>
      </c>
      <c r="BG102" s="243">
        <f>IF(N102="zákl. přenesená",J102,0)</f>
        <v>0</v>
      </c>
      <c r="BH102" s="243">
        <f>IF(N102="sníž. přenesená",J102,0)</f>
        <v>0</v>
      </c>
      <c r="BI102" s="243">
        <f>IF(N102="nulová",J102,0)</f>
        <v>0</v>
      </c>
      <c r="BJ102" s="19" t="s">
        <v>191</v>
      </c>
      <c r="BK102" s="243">
        <f>ROUND(I102*H102,2)</f>
        <v>0</v>
      </c>
      <c r="BL102" s="19" t="s">
        <v>191</v>
      </c>
      <c r="BM102" s="242" t="s">
        <v>517</v>
      </c>
    </row>
    <row r="103" s="2" customFormat="1">
      <c r="A103" s="41"/>
      <c r="B103" s="42"/>
      <c r="C103" s="43"/>
      <c r="D103" s="244" t="s">
        <v>193</v>
      </c>
      <c r="E103" s="43"/>
      <c r="F103" s="245" t="s">
        <v>207</v>
      </c>
      <c r="G103" s="43"/>
      <c r="H103" s="43"/>
      <c r="I103" s="151"/>
      <c r="J103" s="43"/>
      <c r="K103" s="43"/>
      <c r="L103" s="47"/>
      <c r="M103" s="246"/>
      <c r="N103" s="247"/>
      <c r="O103" s="88"/>
      <c r="P103" s="88"/>
      <c r="Q103" s="88"/>
      <c r="R103" s="88"/>
      <c r="S103" s="88"/>
      <c r="T103" s="89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193</v>
      </c>
      <c r="AU103" s="19" t="s">
        <v>88</v>
      </c>
    </row>
    <row r="104" s="13" customFormat="1">
      <c r="A104" s="13"/>
      <c r="B104" s="248"/>
      <c r="C104" s="249"/>
      <c r="D104" s="244" t="s">
        <v>195</v>
      </c>
      <c r="E104" s="250" t="s">
        <v>35</v>
      </c>
      <c r="F104" s="251" t="s">
        <v>518</v>
      </c>
      <c r="G104" s="249"/>
      <c r="H104" s="252">
        <v>8.6799999999999997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8" t="s">
        <v>195</v>
      </c>
      <c r="AU104" s="258" t="s">
        <v>88</v>
      </c>
      <c r="AV104" s="13" t="s">
        <v>88</v>
      </c>
      <c r="AW104" s="13" t="s">
        <v>40</v>
      </c>
      <c r="AX104" s="13" t="s">
        <v>79</v>
      </c>
      <c r="AY104" s="258" t="s">
        <v>184</v>
      </c>
    </row>
    <row r="105" s="14" customFormat="1">
      <c r="A105" s="14"/>
      <c r="B105" s="259"/>
      <c r="C105" s="260"/>
      <c r="D105" s="244" t="s">
        <v>195</v>
      </c>
      <c r="E105" s="261" t="s">
        <v>115</v>
      </c>
      <c r="F105" s="262" t="s">
        <v>198</v>
      </c>
      <c r="G105" s="260"/>
      <c r="H105" s="263">
        <v>8.6799999999999997</v>
      </c>
      <c r="I105" s="264"/>
      <c r="J105" s="260"/>
      <c r="K105" s="260"/>
      <c r="L105" s="265"/>
      <c r="M105" s="266"/>
      <c r="N105" s="267"/>
      <c r="O105" s="267"/>
      <c r="P105" s="267"/>
      <c r="Q105" s="267"/>
      <c r="R105" s="267"/>
      <c r="S105" s="267"/>
      <c r="T105" s="26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9" t="s">
        <v>195</v>
      </c>
      <c r="AU105" s="269" t="s">
        <v>88</v>
      </c>
      <c r="AV105" s="14" t="s">
        <v>191</v>
      </c>
      <c r="AW105" s="14" t="s">
        <v>40</v>
      </c>
      <c r="AX105" s="14" t="s">
        <v>86</v>
      </c>
      <c r="AY105" s="269" t="s">
        <v>184</v>
      </c>
    </row>
    <row r="106" s="2" customFormat="1" ht="24" customHeight="1">
      <c r="A106" s="41"/>
      <c r="B106" s="42"/>
      <c r="C106" s="231" t="s">
        <v>191</v>
      </c>
      <c r="D106" s="231" t="s">
        <v>187</v>
      </c>
      <c r="E106" s="232" t="s">
        <v>209</v>
      </c>
      <c r="F106" s="233" t="s">
        <v>210</v>
      </c>
      <c r="G106" s="234" t="s">
        <v>211</v>
      </c>
      <c r="H106" s="235">
        <v>0.02</v>
      </c>
      <c r="I106" s="236"/>
      <c r="J106" s="237">
        <f>ROUND(I106*H106,2)</f>
        <v>0</v>
      </c>
      <c r="K106" s="233" t="s">
        <v>190</v>
      </c>
      <c r="L106" s="47"/>
      <c r="M106" s="238" t="s">
        <v>35</v>
      </c>
      <c r="N106" s="239" t="s">
        <v>52</v>
      </c>
      <c r="O106" s="88"/>
      <c r="P106" s="240">
        <f>O106*H106</f>
        <v>0</v>
      </c>
      <c r="Q106" s="240">
        <v>0</v>
      </c>
      <c r="R106" s="240">
        <f>Q106*H106</f>
        <v>0</v>
      </c>
      <c r="S106" s="240">
        <v>0</v>
      </c>
      <c r="T106" s="241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42" t="s">
        <v>191</v>
      </c>
      <c r="AT106" s="242" t="s">
        <v>187</v>
      </c>
      <c r="AU106" s="242" t="s">
        <v>88</v>
      </c>
      <c r="AY106" s="19" t="s">
        <v>184</v>
      </c>
      <c r="BE106" s="243">
        <f>IF(N106="základní",J106,0)</f>
        <v>0</v>
      </c>
      <c r="BF106" s="243">
        <f>IF(N106="snížená",J106,0)</f>
        <v>0</v>
      </c>
      <c r="BG106" s="243">
        <f>IF(N106="zákl. přenesená",J106,0)</f>
        <v>0</v>
      </c>
      <c r="BH106" s="243">
        <f>IF(N106="sníž. přenesená",J106,0)</f>
        <v>0</v>
      </c>
      <c r="BI106" s="243">
        <f>IF(N106="nulová",J106,0)</f>
        <v>0</v>
      </c>
      <c r="BJ106" s="19" t="s">
        <v>191</v>
      </c>
      <c r="BK106" s="243">
        <f>ROUND(I106*H106,2)</f>
        <v>0</v>
      </c>
      <c r="BL106" s="19" t="s">
        <v>191</v>
      </c>
      <c r="BM106" s="242" t="s">
        <v>519</v>
      </c>
    </row>
    <row r="107" s="2" customFormat="1">
      <c r="A107" s="41"/>
      <c r="B107" s="42"/>
      <c r="C107" s="43"/>
      <c r="D107" s="244" t="s">
        <v>193</v>
      </c>
      <c r="E107" s="43"/>
      <c r="F107" s="245" t="s">
        <v>213</v>
      </c>
      <c r="G107" s="43"/>
      <c r="H107" s="43"/>
      <c r="I107" s="151"/>
      <c r="J107" s="43"/>
      <c r="K107" s="43"/>
      <c r="L107" s="47"/>
      <c r="M107" s="246"/>
      <c r="N107" s="247"/>
      <c r="O107" s="88"/>
      <c r="P107" s="88"/>
      <c r="Q107" s="88"/>
      <c r="R107" s="88"/>
      <c r="S107" s="88"/>
      <c r="T107" s="89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193</v>
      </c>
      <c r="AU107" s="19" t="s">
        <v>88</v>
      </c>
    </row>
    <row r="108" s="13" customFormat="1">
      <c r="A108" s="13"/>
      <c r="B108" s="248"/>
      <c r="C108" s="249"/>
      <c r="D108" s="244" t="s">
        <v>195</v>
      </c>
      <c r="E108" s="250" t="s">
        <v>35</v>
      </c>
      <c r="F108" s="251" t="s">
        <v>520</v>
      </c>
      <c r="G108" s="249"/>
      <c r="H108" s="252">
        <v>0.02</v>
      </c>
      <c r="I108" s="253"/>
      <c r="J108" s="249"/>
      <c r="K108" s="249"/>
      <c r="L108" s="254"/>
      <c r="M108" s="255"/>
      <c r="N108" s="256"/>
      <c r="O108" s="256"/>
      <c r="P108" s="256"/>
      <c r="Q108" s="256"/>
      <c r="R108" s="256"/>
      <c r="S108" s="256"/>
      <c r="T108" s="25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8" t="s">
        <v>195</v>
      </c>
      <c r="AU108" s="258" t="s">
        <v>88</v>
      </c>
      <c r="AV108" s="13" t="s">
        <v>88</v>
      </c>
      <c r="AW108" s="13" t="s">
        <v>40</v>
      </c>
      <c r="AX108" s="13" t="s">
        <v>79</v>
      </c>
      <c r="AY108" s="258" t="s">
        <v>184</v>
      </c>
    </row>
    <row r="109" s="14" customFormat="1">
      <c r="A109" s="14"/>
      <c r="B109" s="259"/>
      <c r="C109" s="260"/>
      <c r="D109" s="244" t="s">
        <v>195</v>
      </c>
      <c r="E109" s="261" t="s">
        <v>35</v>
      </c>
      <c r="F109" s="262" t="s">
        <v>198</v>
      </c>
      <c r="G109" s="260"/>
      <c r="H109" s="263">
        <v>0.02</v>
      </c>
      <c r="I109" s="264"/>
      <c r="J109" s="260"/>
      <c r="K109" s="260"/>
      <c r="L109" s="265"/>
      <c r="M109" s="266"/>
      <c r="N109" s="267"/>
      <c r="O109" s="267"/>
      <c r="P109" s="267"/>
      <c r="Q109" s="267"/>
      <c r="R109" s="267"/>
      <c r="S109" s="267"/>
      <c r="T109" s="26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9" t="s">
        <v>195</v>
      </c>
      <c r="AU109" s="269" t="s">
        <v>88</v>
      </c>
      <c r="AV109" s="14" t="s">
        <v>191</v>
      </c>
      <c r="AW109" s="14" t="s">
        <v>40</v>
      </c>
      <c r="AX109" s="14" t="s">
        <v>86</v>
      </c>
      <c r="AY109" s="269" t="s">
        <v>184</v>
      </c>
    </row>
    <row r="110" s="2" customFormat="1" ht="48" customHeight="1">
      <c r="A110" s="41"/>
      <c r="B110" s="42"/>
      <c r="C110" s="231" t="s">
        <v>185</v>
      </c>
      <c r="D110" s="231" t="s">
        <v>187</v>
      </c>
      <c r="E110" s="232" t="s">
        <v>521</v>
      </c>
      <c r="F110" s="233" t="s">
        <v>522</v>
      </c>
      <c r="G110" s="234" t="s">
        <v>211</v>
      </c>
      <c r="H110" s="235">
        <v>0.13100000000000001</v>
      </c>
      <c r="I110" s="236"/>
      <c r="J110" s="237">
        <f>ROUND(I110*H110,2)</f>
        <v>0</v>
      </c>
      <c r="K110" s="233" t="s">
        <v>190</v>
      </c>
      <c r="L110" s="47"/>
      <c r="M110" s="238" t="s">
        <v>35</v>
      </c>
      <c r="N110" s="239" t="s">
        <v>52</v>
      </c>
      <c r="O110" s="88"/>
      <c r="P110" s="240">
        <f>O110*H110</f>
        <v>0</v>
      </c>
      <c r="Q110" s="240">
        <v>0</v>
      </c>
      <c r="R110" s="240">
        <f>Q110*H110</f>
        <v>0</v>
      </c>
      <c r="S110" s="240">
        <v>0</v>
      </c>
      <c r="T110" s="241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42" t="s">
        <v>191</v>
      </c>
      <c r="AT110" s="242" t="s">
        <v>187</v>
      </c>
      <c r="AU110" s="242" t="s">
        <v>88</v>
      </c>
      <c r="AY110" s="19" t="s">
        <v>184</v>
      </c>
      <c r="BE110" s="243">
        <f>IF(N110="základní",J110,0)</f>
        <v>0</v>
      </c>
      <c r="BF110" s="243">
        <f>IF(N110="snížená",J110,0)</f>
        <v>0</v>
      </c>
      <c r="BG110" s="243">
        <f>IF(N110="zákl. přenesená",J110,0)</f>
        <v>0</v>
      </c>
      <c r="BH110" s="243">
        <f>IF(N110="sníž. přenesená",J110,0)</f>
        <v>0</v>
      </c>
      <c r="BI110" s="243">
        <f>IF(N110="nulová",J110,0)</f>
        <v>0</v>
      </c>
      <c r="BJ110" s="19" t="s">
        <v>191</v>
      </c>
      <c r="BK110" s="243">
        <f>ROUND(I110*H110,2)</f>
        <v>0</v>
      </c>
      <c r="BL110" s="19" t="s">
        <v>191</v>
      </c>
      <c r="BM110" s="242" t="s">
        <v>223</v>
      </c>
    </row>
    <row r="111" s="2" customFormat="1">
      <c r="A111" s="41"/>
      <c r="B111" s="42"/>
      <c r="C111" s="43"/>
      <c r="D111" s="244" t="s">
        <v>193</v>
      </c>
      <c r="E111" s="43"/>
      <c r="F111" s="245" t="s">
        <v>224</v>
      </c>
      <c r="G111" s="43"/>
      <c r="H111" s="43"/>
      <c r="I111" s="151"/>
      <c r="J111" s="43"/>
      <c r="K111" s="43"/>
      <c r="L111" s="47"/>
      <c r="M111" s="246"/>
      <c r="N111" s="247"/>
      <c r="O111" s="88"/>
      <c r="P111" s="88"/>
      <c r="Q111" s="88"/>
      <c r="R111" s="88"/>
      <c r="S111" s="88"/>
      <c r="T111" s="89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193</v>
      </c>
      <c r="AU111" s="19" t="s">
        <v>88</v>
      </c>
    </row>
    <row r="112" s="13" customFormat="1">
      <c r="A112" s="13"/>
      <c r="B112" s="248"/>
      <c r="C112" s="249"/>
      <c r="D112" s="244" t="s">
        <v>195</v>
      </c>
      <c r="E112" s="250" t="s">
        <v>35</v>
      </c>
      <c r="F112" s="251" t="s">
        <v>523</v>
      </c>
      <c r="G112" s="249"/>
      <c r="H112" s="252">
        <v>0.13100000000000001</v>
      </c>
      <c r="I112" s="253"/>
      <c r="J112" s="249"/>
      <c r="K112" s="249"/>
      <c r="L112" s="254"/>
      <c r="M112" s="255"/>
      <c r="N112" s="256"/>
      <c r="O112" s="256"/>
      <c r="P112" s="256"/>
      <c r="Q112" s="256"/>
      <c r="R112" s="256"/>
      <c r="S112" s="256"/>
      <c r="T112" s="25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8" t="s">
        <v>195</v>
      </c>
      <c r="AU112" s="258" t="s">
        <v>88</v>
      </c>
      <c r="AV112" s="13" t="s">
        <v>88</v>
      </c>
      <c r="AW112" s="13" t="s">
        <v>40</v>
      </c>
      <c r="AX112" s="13" t="s">
        <v>79</v>
      </c>
      <c r="AY112" s="258" t="s">
        <v>184</v>
      </c>
    </row>
    <row r="113" s="14" customFormat="1">
      <c r="A113" s="14"/>
      <c r="B113" s="259"/>
      <c r="C113" s="260"/>
      <c r="D113" s="244" t="s">
        <v>195</v>
      </c>
      <c r="E113" s="261" t="s">
        <v>111</v>
      </c>
      <c r="F113" s="262" t="s">
        <v>198</v>
      </c>
      <c r="G113" s="260"/>
      <c r="H113" s="263">
        <v>0.13100000000000001</v>
      </c>
      <c r="I113" s="264"/>
      <c r="J113" s="260"/>
      <c r="K113" s="260"/>
      <c r="L113" s="265"/>
      <c r="M113" s="266"/>
      <c r="N113" s="267"/>
      <c r="O113" s="267"/>
      <c r="P113" s="267"/>
      <c r="Q113" s="267"/>
      <c r="R113" s="267"/>
      <c r="S113" s="267"/>
      <c r="T113" s="26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9" t="s">
        <v>195</v>
      </c>
      <c r="AU113" s="269" t="s">
        <v>88</v>
      </c>
      <c r="AV113" s="14" t="s">
        <v>191</v>
      </c>
      <c r="AW113" s="14" t="s">
        <v>40</v>
      </c>
      <c r="AX113" s="14" t="s">
        <v>86</v>
      </c>
      <c r="AY113" s="269" t="s">
        <v>184</v>
      </c>
    </row>
    <row r="114" s="2" customFormat="1" ht="36" customHeight="1">
      <c r="A114" s="41"/>
      <c r="B114" s="42"/>
      <c r="C114" s="231" t="s">
        <v>220</v>
      </c>
      <c r="D114" s="231" t="s">
        <v>187</v>
      </c>
      <c r="E114" s="232" t="s">
        <v>524</v>
      </c>
      <c r="F114" s="233" t="s">
        <v>525</v>
      </c>
      <c r="G114" s="234" t="s">
        <v>211</v>
      </c>
      <c r="H114" s="235">
        <v>0.112</v>
      </c>
      <c r="I114" s="236"/>
      <c r="J114" s="237">
        <f>ROUND(I114*H114,2)</f>
        <v>0</v>
      </c>
      <c r="K114" s="233" t="s">
        <v>526</v>
      </c>
      <c r="L114" s="47"/>
      <c r="M114" s="238" t="s">
        <v>35</v>
      </c>
      <c r="N114" s="239" t="s">
        <v>52</v>
      </c>
      <c r="O114" s="88"/>
      <c r="P114" s="240">
        <f>O114*H114</f>
        <v>0</v>
      </c>
      <c r="Q114" s="240">
        <v>0</v>
      </c>
      <c r="R114" s="240">
        <f>Q114*H114</f>
        <v>0</v>
      </c>
      <c r="S114" s="240">
        <v>0</v>
      </c>
      <c r="T114" s="241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42" t="s">
        <v>191</v>
      </c>
      <c r="AT114" s="242" t="s">
        <v>187</v>
      </c>
      <c r="AU114" s="242" t="s">
        <v>88</v>
      </c>
      <c r="AY114" s="19" t="s">
        <v>184</v>
      </c>
      <c r="BE114" s="243">
        <f>IF(N114="základní",J114,0)</f>
        <v>0</v>
      </c>
      <c r="BF114" s="243">
        <f>IF(N114="snížená",J114,0)</f>
        <v>0</v>
      </c>
      <c r="BG114" s="243">
        <f>IF(N114="zákl. přenesená",J114,0)</f>
        <v>0</v>
      </c>
      <c r="BH114" s="243">
        <f>IF(N114="sníž. přenesená",J114,0)</f>
        <v>0</v>
      </c>
      <c r="BI114" s="243">
        <f>IF(N114="nulová",J114,0)</f>
        <v>0</v>
      </c>
      <c r="BJ114" s="19" t="s">
        <v>191</v>
      </c>
      <c r="BK114" s="243">
        <f>ROUND(I114*H114,2)</f>
        <v>0</v>
      </c>
      <c r="BL114" s="19" t="s">
        <v>191</v>
      </c>
      <c r="BM114" s="242" t="s">
        <v>527</v>
      </c>
    </row>
    <row r="115" s="2" customFormat="1">
      <c r="A115" s="41"/>
      <c r="B115" s="42"/>
      <c r="C115" s="43"/>
      <c r="D115" s="244" t="s">
        <v>193</v>
      </c>
      <c r="E115" s="43"/>
      <c r="F115" s="245" t="s">
        <v>218</v>
      </c>
      <c r="G115" s="43"/>
      <c r="H115" s="43"/>
      <c r="I115" s="151"/>
      <c r="J115" s="43"/>
      <c r="K115" s="43"/>
      <c r="L115" s="47"/>
      <c r="M115" s="246"/>
      <c r="N115" s="247"/>
      <c r="O115" s="88"/>
      <c r="P115" s="88"/>
      <c r="Q115" s="88"/>
      <c r="R115" s="88"/>
      <c r="S115" s="88"/>
      <c r="T115" s="89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193</v>
      </c>
      <c r="AU115" s="19" t="s">
        <v>88</v>
      </c>
    </row>
    <row r="116" s="13" customFormat="1">
      <c r="A116" s="13"/>
      <c r="B116" s="248"/>
      <c r="C116" s="249"/>
      <c r="D116" s="244" t="s">
        <v>195</v>
      </c>
      <c r="E116" s="250" t="s">
        <v>35</v>
      </c>
      <c r="F116" s="251" t="s">
        <v>528</v>
      </c>
      <c r="G116" s="249"/>
      <c r="H116" s="252">
        <v>0.13100000000000001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8" t="s">
        <v>195</v>
      </c>
      <c r="AU116" s="258" t="s">
        <v>88</v>
      </c>
      <c r="AV116" s="13" t="s">
        <v>88</v>
      </c>
      <c r="AW116" s="13" t="s">
        <v>40</v>
      </c>
      <c r="AX116" s="13" t="s">
        <v>79</v>
      </c>
      <c r="AY116" s="258" t="s">
        <v>184</v>
      </c>
    </row>
    <row r="117" s="13" customFormat="1">
      <c r="A117" s="13"/>
      <c r="B117" s="248"/>
      <c r="C117" s="249"/>
      <c r="D117" s="244" t="s">
        <v>195</v>
      </c>
      <c r="E117" s="250" t="s">
        <v>35</v>
      </c>
      <c r="F117" s="251" t="s">
        <v>529</v>
      </c>
      <c r="G117" s="249"/>
      <c r="H117" s="252">
        <v>-0.019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8" t="s">
        <v>195</v>
      </c>
      <c r="AU117" s="258" t="s">
        <v>88</v>
      </c>
      <c r="AV117" s="13" t="s">
        <v>88</v>
      </c>
      <c r="AW117" s="13" t="s">
        <v>40</v>
      </c>
      <c r="AX117" s="13" t="s">
        <v>79</v>
      </c>
      <c r="AY117" s="258" t="s">
        <v>184</v>
      </c>
    </row>
    <row r="118" s="14" customFormat="1">
      <c r="A118" s="14"/>
      <c r="B118" s="259"/>
      <c r="C118" s="260"/>
      <c r="D118" s="244" t="s">
        <v>195</v>
      </c>
      <c r="E118" s="261" t="s">
        <v>530</v>
      </c>
      <c r="F118" s="262" t="s">
        <v>198</v>
      </c>
      <c r="G118" s="260"/>
      <c r="H118" s="263">
        <v>0.112</v>
      </c>
      <c r="I118" s="264"/>
      <c r="J118" s="260"/>
      <c r="K118" s="260"/>
      <c r="L118" s="265"/>
      <c r="M118" s="266"/>
      <c r="N118" s="267"/>
      <c r="O118" s="267"/>
      <c r="P118" s="267"/>
      <c r="Q118" s="267"/>
      <c r="R118" s="267"/>
      <c r="S118" s="267"/>
      <c r="T118" s="26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9" t="s">
        <v>195</v>
      </c>
      <c r="AU118" s="269" t="s">
        <v>88</v>
      </c>
      <c r="AV118" s="14" t="s">
        <v>191</v>
      </c>
      <c r="AW118" s="14" t="s">
        <v>40</v>
      </c>
      <c r="AX118" s="14" t="s">
        <v>86</v>
      </c>
      <c r="AY118" s="269" t="s">
        <v>184</v>
      </c>
    </row>
    <row r="119" s="2" customFormat="1" ht="24" customHeight="1">
      <c r="A119" s="41"/>
      <c r="B119" s="42"/>
      <c r="C119" s="231" t="s">
        <v>226</v>
      </c>
      <c r="D119" s="231" t="s">
        <v>187</v>
      </c>
      <c r="E119" s="232" t="s">
        <v>235</v>
      </c>
      <c r="F119" s="233" t="s">
        <v>236</v>
      </c>
      <c r="G119" s="234" t="s">
        <v>237</v>
      </c>
      <c r="H119" s="235">
        <v>12</v>
      </c>
      <c r="I119" s="236"/>
      <c r="J119" s="237">
        <f>ROUND(I119*H119,2)</f>
        <v>0</v>
      </c>
      <c r="K119" s="233" t="s">
        <v>190</v>
      </c>
      <c r="L119" s="47"/>
      <c r="M119" s="238" t="s">
        <v>35</v>
      </c>
      <c r="N119" s="239" t="s">
        <v>52</v>
      </c>
      <c r="O119" s="88"/>
      <c r="P119" s="240">
        <f>O119*H119</f>
        <v>0</v>
      </c>
      <c r="Q119" s="240">
        <v>0</v>
      </c>
      <c r="R119" s="240">
        <f>Q119*H119</f>
        <v>0</v>
      </c>
      <c r="S119" s="240">
        <v>0</v>
      </c>
      <c r="T119" s="241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42" t="s">
        <v>191</v>
      </c>
      <c r="AT119" s="242" t="s">
        <v>187</v>
      </c>
      <c r="AU119" s="242" t="s">
        <v>88</v>
      </c>
      <c r="AY119" s="19" t="s">
        <v>184</v>
      </c>
      <c r="BE119" s="243">
        <f>IF(N119="základní",J119,0)</f>
        <v>0</v>
      </c>
      <c r="BF119" s="243">
        <f>IF(N119="snížená",J119,0)</f>
        <v>0</v>
      </c>
      <c r="BG119" s="243">
        <f>IF(N119="zákl. přenesená",J119,0)</f>
        <v>0</v>
      </c>
      <c r="BH119" s="243">
        <f>IF(N119="sníž. přenesená",J119,0)</f>
        <v>0</v>
      </c>
      <c r="BI119" s="243">
        <f>IF(N119="nulová",J119,0)</f>
        <v>0</v>
      </c>
      <c r="BJ119" s="19" t="s">
        <v>191</v>
      </c>
      <c r="BK119" s="243">
        <f>ROUND(I119*H119,2)</f>
        <v>0</v>
      </c>
      <c r="BL119" s="19" t="s">
        <v>191</v>
      </c>
      <c r="BM119" s="242" t="s">
        <v>238</v>
      </c>
    </row>
    <row r="120" s="2" customFormat="1">
      <c r="A120" s="41"/>
      <c r="B120" s="42"/>
      <c r="C120" s="43"/>
      <c r="D120" s="244" t="s">
        <v>193</v>
      </c>
      <c r="E120" s="43"/>
      <c r="F120" s="245" t="s">
        <v>239</v>
      </c>
      <c r="G120" s="43"/>
      <c r="H120" s="43"/>
      <c r="I120" s="151"/>
      <c r="J120" s="43"/>
      <c r="K120" s="43"/>
      <c r="L120" s="47"/>
      <c r="M120" s="246"/>
      <c r="N120" s="247"/>
      <c r="O120" s="88"/>
      <c r="P120" s="88"/>
      <c r="Q120" s="88"/>
      <c r="R120" s="88"/>
      <c r="S120" s="88"/>
      <c r="T120" s="89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193</v>
      </c>
      <c r="AU120" s="19" t="s">
        <v>88</v>
      </c>
    </row>
    <row r="121" s="2" customFormat="1" ht="16.5" customHeight="1">
      <c r="A121" s="41"/>
      <c r="B121" s="42"/>
      <c r="C121" s="231" t="s">
        <v>234</v>
      </c>
      <c r="D121" s="231" t="s">
        <v>187</v>
      </c>
      <c r="E121" s="232" t="s">
        <v>227</v>
      </c>
      <c r="F121" s="233" t="s">
        <v>531</v>
      </c>
      <c r="G121" s="234" t="s">
        <v>113</v>
      </c>
      <c r="H121" s="235">
        <v>38</v>
      </c>
      <c r="I121" s="236"/>
      <c r="J121" s="237">
        <f>ROUND(I121*H121,2)</f>
        <v>0</v>
      </c>
      <c r="K121" s="233" t="s">
        <v>35</v>
      </c>
      <c r="L121" s="47"/>
      <c r="M121" s="238" t="s">
        <v>35</v>
      </c>
      <c r="N121" s="239" t="s">
        <v>52</v>
      </c>
      <c r="O121" s="88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42" t="s">
        <v>191</v>
      </c>
      <c r="AT121" s="242" t="s">
        <v>187</v>
      </c>
      <c r="AU121" s="242" t="s">
        <v>88</v>
      </c>
      <c r="AY121" s="19" t="s">
        <v>184</v>
      </c>
      <c r="BE121" s="243">
        <f>IF(N121="základní",J121,0)</f>
        <v>0</v>
      </c>
      <c r="BF121" s="243">
        <f>IF(N121="snížená",J121,0)</f>
        <v>0</v>
      </c>
      <c r="BG121" s="243">
        <f>IF(N121="zákl. přenesená",J121,0)</f>
        <v>0</v>
      </c>
      <c r="BH121" s="243">
        <f>IF(N121="sníž. přenesená",J121,0)</f>
        <v>0</v>
      </c>
      <c r="BI121" s="243">
        <f>IF(N121="nulová",J121,0)</f>
        <v>0</v>
      </c>
      <c r="BJ121" s="19" t="s">
        <v>191</v>
      </c>
      <c r="BK121" s="243">
        <f>ROUND(I121*H121,2)</f>
        <v>0</v>
      </c>
      <c r="BL121" s="19" t="s">
        <v>191</v>
      </c>
      <c r="BM121" s="242" t="s">
        <v>532</v>
      </c>
    </row>
    <row r="122" s="2" customFormat="1">
      <c r="A122" s="41"/>
      <c r="B122" s="42"/>
      <c r="C122" s="43"/>
      <c r="D122" s="244" t="s">
        <v>230</v>
      </c>
      <c r="E122" s="43"/>
      <c r="F122" s="245" t="s">
        <v>231</v>
      </c>
      <c r="G122" s="43"/>
      <c r="H122" s="43"/>
      <c r="I122" s="151"/>
      <c r="J122" s="43"/>
      <c r="K122" s="43"/>
      <c r="L122" s="47"/>
      <c r="M122" s="246"/>
      <c r="N122" s="247"/>
      <c r="O122" s="88"/>
      <c r="P122" s="88"/>
      <c r="Q122" s="88"/>
      <c r="R122" s="88"/>
      <c r="S122" s="88"/>
      <c r="T122" s="89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19" t="s">
        <v>230</v>
      </c>
      <c r="AU122" s="19" t="s">
        <v>88</v>
      </c>
    </row>
    <row r="123" s="15" customFormat="1">
      <c r="A123" s="15"/>
      <c r="B123" s="270"/>
      <c r="C123" s="271"/>
      <c r="D123" s="244" t="s">
        <v>195</v>
      </c>
      <c r="E123" s="272" t="s">
        <v>35</v>
      </c>
      <c r="F123" s="273" t="s">
        <v>232</v>
      </c>
      <c r="G123" s="271"/>
      <c r="H123" s="272" t="s">
        <v>35</v>
      </c>
      <c r="I123" s="274"/>
      <c r="J123" s="271"/>
      <c r="K123" s="271"/>
      <c r="L123" s="275"/>
      <c r="M123" s="276"/>
      <c r="N123" s="277"/>
      <c r="O123" s="277"/>
      <c r="P123" s="277"/>
      <c r="Q123" s="277"/>
      <c r="R123" s="277"/>
      <c r="S123" s="277"/>
      <c r="T123" s="278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79" t="s">
        <v>195</v>
      </c>
      <c r="AU123" s="279" t="s">
        <v>88</v>
      </c>
      <c r="AV123" s="15" t="s">
        <v>86</v>
      </c>
      <c r="AW123" s="15" t="s">
        <v>40</v>
      </c>
      <c r="AX123" s="15" t="s">
        <v>79</v>
      </c>
      <c r="AY123" s="279" t="s">
        <v>184</v>
      </c>
    </row>
    <row r="124" s="13" customFormat="1">
      <c r="A124" s="13"/>
      <c r="B124" s="248"/>
      <c r="C124" s="249"/>
      <c r="D124" s="244" t="s">
        <v>195</v>
      </c>
      <c r="E124" s="250" t="s">
        <v>35</v>
      </c>
      <c r="F124" s="251" t="s">
        <v>233</v>
      </c>
      <c r="G124" s="249"/>
      <c r="H124" s="252">
        <v>38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8" t="s">
        <v>195</v>
      </c>
      <c r="AU124" s="258" t="s">
        <v>88</v>
      </c>
      <c r="AV124" s="13" t="s">
        <v>88</v>
      </c>
      <c r="AW124" s="13" t="s">
        <v>40</v>
      </c>
      <c r="AX124" s="13" t="s">
        <v>86</v>
      </c>
      <c r="AY124" s="258" t="s">
        <v>184</v>
      </c>
    </row>
    <row r="125" s="2" customFormat="1" ht="60" customHeight="1">
      <c r="A125" s="41"/>
      <c r="B125" s="42"/>
      <c r="C125" s="231" t="s">
        <v>240</v>
      </c>
      <c r="D125" s="231" t="s">
        <v>187</v>
      </c>
      <c r="E125" s="232" t="s">
        <v>241</v>
      </c>
      <c r="F125" s="233" t="s">
        <v>242</v>
      </c>
      <c r="G125" s="234" t="s">
        <v>211</v>
      </c>
      <c r="H125" s="235">
        <v>0.19</v>
      </c>
      <c r="I125" s="236"/>
      <c r="J125" s="237">
        <f>ROUND(I125*H125,2)</f>
        <v>0</v>
      </c>
      <c r="K125" s="233" t="s">
        <v>190</v>
      </c>
      <c r="L125" s="47"/>
      <c r="M125" s="238" t="s">
        <v>35</v>
      </c>
      <c r="N125" s="239" t="s">
        <v>52</v>
      </c>
      <c r="O125" s="88"/>
      <c r="P125" s="240">
        <f>O125*H125</f>
        <v>0</v>
      </c>
      <c r="Q125" s="240">
        <v>0</v>
      </c>
      <c r="R125" s="240">
        <f>Q125*H125</f>
        <v>0</v>
      </c>
      <c r="S125" s="240">
        <v>0</v>
      </c>
      <c r="T125" s="241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42" t="s">
        <v>191</v>
      </c>
      <c r="AT125" s="242" t="s">
        <v>187</v>
      </c>
      <c r="AU125" s="242" t="s">
        <v>88</v>
      </c>
      <c r="AY125" s="19" t="s">
        <v>184</v>
      </c>
      <c r="BE125" s="243">
        <f>IF(N125="základní",J125,0)</f>
        <v>0</v>
      </c>
      <c r="BF125" s="243">
        <f>IF(N125="snížená",J125,0)</f>
        <v>0</v>
      </c>
      <c r="BG125" s="243">
        <f>IF(N125="zákl. přenesená",J125,0)</f>
        <v>0</v>
      </c>
      <c r="BH125" s="243">
        <f>IF(N125="sníž. přenesená",J125,0)</f>
        <v>0</v>
      </c>
      <c r="BI125" s="243">
        <f>IF(N125="nulová",J125,0)</f>
        <v>0</v>
      </c>
      <c r="BJ125" s="19" t="s">
        <v>191</v>
      </c>
      <c r="BK125" s="243">
        <f>ROUND(I125*H125,2)</f>
        <v>0</v>
      </c>
      <c r="BL125" s="19" t="s">
        <v>191</v>
      </c>
      <c r="BM125" s="242" t="s">
        <v>243</v>
      </c>
    </row>
    <row r="126" s="2" customFormat="1">
      <c r="A126" s="41"/>
      <c r="B126" s="42"/>
      <c r="C126" s="43"/>
      <c r="D126" s="244" t="s">
        <v>193</v>
      </c>
      <c r="E126" s="43"/>
      <c r="F126" s="245" t="s">
        <v>244</v>
      </c>
      <c r="G126" s="43"/>
      <c r="H126" s="43"/>
      <c r="I126" s="151"/>
      <c r="J126" s="43"/>
      <c r="K126" s="43"/>
      <c r="L126" s="47"/>
      <c r="M126" s="246"/>
      <c r="N126" s="247"/>
      <c r="O126" s="88"/>
      <c r="P126" s="88"/>
      <c r="Q126" s="88"/>
      <c r="R126" s="88"/>
      <c r="S126" s="88"/>
      <c r="T126" s="89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193</v>
      </c>
      <c r="AU126" s="19" t="s">
        <v>88</v>
      </c>
    </row>
    <row r="127" s="13" customFormat="1">
      <c r="A127" s="13"/>
      <c r="B127" s="248"/>
      <c r="C127" s="249"/>
      <c r="D127" s="244" t="s">
        <v>195</v>
      </c>
      <c r="E127" s="250" t="s">
        <v>35</v>
      </c>
      <c r="F127" s="251" t="s">
        <v>533</v>
      </c>
      <c r="G127" s="249"/>
      <c r="H127" s="252">
        <v>0.19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8" t="s">
        <v>195</v>
      </c>
      <c r="AU127" s="258" t="s">
        <v>88</v>
      </c>
      <c r="AV127" s="13" t="s">
        <v>88</v>
      </c>
      <c r="AW127" s="13" t="s">
        <v>40</v>
      </c>
      <c r="AX127" s="13" t="s">
        <v>79</v>
      </c>
      <c r="AY127" s="258" t="s">
        <v>184</v>
      </c>
    </row>
    <row r="128" s="14" customFormat="1">
      <c r="A128" s="14"/>
      <c r="B128" s="259"/>
      <c r="C128" s="260"/>
      <c r="D128" s="244" t="s">
        <v>195</v>
      </c>
      <c r="E128" s="261" t="s">
        <v>35</v>
      </c>
      <c r="F128" s="262" t="s">
        <v>198</v>
      </c>
      <c r="G128" s="260"/>
      <c r="H128" s="263">
        <v>0.19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9" t="s">
        <v>195</v>
      </c>
      <c r="AU128" s="269" t="s">
        <v>88</v>
      </c>
      <c r="AV128" s="14" t="s">
        <v>191</v>
      </c>
      <c r="AW128" s="14" t="s">
        <v>40</v>
      </c>
      <c r="AX128" s="14" t="s">
        <v>86</v>
      </c>
      <c r="AY128" s="269" t="s">
        <v>184</v>
      </c>
    </row>
    <row r="129" s="2" customFormat="1" ht="48" customHeight="1">
      <c r="A129" s="41"/>
      <c r="B129" s="42"/>
      <c r="C129" s="231" t="s">
        <v>246</v>
      </c>
      <c r="D129" s="231" t="s">
        <v>187</v>
      </c>
      <c r="E129" s="232" t="s">
        <v>247</v>
      </c>
      <c r="F129" s="233" t="s">
        <v>248</v>
      </c>
      <c r="G129" s="234" t="s">
        <v>249</v>
      </c>
      <c r="H129" s="235">
        <v>8</v>
      </c>
      <c r="I129" s="236"/>
      <c r="J129" s="237">
        <f>ROUND(I129*H129,2)</f>
        <v>0</v>
      </c>
      <c r="K129" s="233" t="s">
        <v>190</v>
      </c>
      <c r="L129" s="47"/>
      <c r="M129" s="238" t="s">
        <v>35</v>
      </c>
      <c r="N129" s="239" t="s">
        <v>52</v>
      </c>
      <c r="O129" s="88"/>
      <c r="P129" s="240">
        <f>O129*H129</f>
        <v>0</v>
      </c>
      <c r="Q129" s="240">
        <v>0</v>
      </c>
      <c r="R129" s="240">
        <f>Q129*H129</f>
        <v>0</v>
      </c>
      <c r="S129" s="240">
        <v>0</v>
      </c>
      <c r="T129" s="241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42" t="s">
        <v>191</v>
      </c>
      <c r="AT129" s="242" t="s">
        <v>187</v>
      </c>
      <c r="AU129" s="242" t="s">
        <v>88</v>
      </c>
      <c r="AY129" s="19" t="s">
        <v>184</v>
      </c>
      <c r="BE129" s="243">
        <f>IF(N129="základní",J129,0)</f>
        <v>0</v>
      </c>
      <c r="BF129" s="243">
        <f>IF(N129="snížená",J129,0)</f>
        <v>0</v>
      </c>
      <c r="BG129" s="243">
        <f>IF(N129="zákl. přenesená",J129,0)</f>
        <v>0</v>
      </c>
      <c r="BH129" s="243">
        <f>IF(N129="sníž. přenesená",J129,0)</f>
        <v>0</v>
      </c>
      <c r="BI129" s="243">
        <f>IF(N129="nulová",J129,0)</f>
        <v>0</v>
      </c>
      <c r="BJ129" s="19" t="s">
        <v>191</v>
      </c>
      <c r="BK129" s="243">
        <f>ROUND(I129*H129,2)</f>
        <v>0</v>
      </c>
      <c r="BL129" s="19" t="s">
        <v>191</v>
      </c>
      <c r="BM129" s="242" t="s">
        <v>250</v>
      </c>
    </row>
    <row r="130" s="2" customFormat="1">
      <c r="A130" s="41"/>
      <c r="B130" s="42"/>
      <c r="C130" s="43"/>
      <c r="D130" s="244" t="s">
        <v>193</v>
      </c>
      <c r="E130" s="43"/>
      <c r="F130" s="245" t="s">
        <v>251</v>
      </c>
      <c r="G130" s="43"/>
      <c r="H130" s="43"/>
      <c r="I130" s="151"/>
      <c r="J130" s="43"/>
      <c r="K130" s="43"/>
      <c r="L130" s="47"/>
      <c r="M130" s="246"/>
      <c r="N130" s="247"/>
      <c r="O130" s="88"/>
      <c r="P130" s="88"/>
      <c r="Q130" s="88"/>
      <c r="R130" s="88"/>
      <c r="S130" s="88"/>
      <c r="T130" s="89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193</v>
      </c>
      <c r="AU130" s="19" t="s">
        <v>88</v>
      </c>
    </row>
    <row r="131" s="2" customFormat="1" ht="48" customHeight="1">
      <c r="A131" s="41"/>
      <c r="B131" s="42"/>
      <c r="C131" s="231" t="s">
        <v>252</v>
      </c>
      <c r="D131" s="231" t="s">
        <v>187</v>
      </c>
      <c r="E131" s="232" t="s">
        <v>253</v>
      </c>
      <c r="F131" s="233" t="s">
        <v>254</v>
      </c>
      <c r="G131" s="234" t="s">
        <v>249</v>
      </c>
      <c r="H131" s="235">
        <v>4</v>
      </c>
      <c r="I131" s="236"/>
      <c r="J131" s="237">
        <f>ROUND(I131*H131,2)</f>
        <v>0</v>
      </c>
      <c r="K131" s="233" t="s">
        <v>190</v>
      </c>
      <c r="L131" s="47"/>
      <c r="M131" s="238" t="s">
        <v>35</v>
      </c>
      <c r="N131" s="239" t="s">
        <v>52</v>
      </c>
      <c r="O131" s="88"/>
      <c r="P131" s="240">
        <f>O131*H131</f>
        <v>0</v>
      </c>
      <c r="Q131" s="240">
        <v>0</v>
      </c>
      <c r="R131" s="240">
        <f>Q131*H131</f>
        <v>0</v>
      </c>
      <c r="S131" s="240">
        <v>0</v>
      </c>
      <c r="T131" s="241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42" t="s">
        <v>191</v>
      </c>
      <c r="AT131" s="242" t="s">
        <v>187</v>
      </c>
      <c r="AU131" s="242" t="s">
        <v>88</v>
      </c>
      <c r="AY131" s="19" t="s">
        <v>184</v>
      </c>
      <c r="BE131" s="243">
        <f>IF(N131="základní",J131,0)</f>
        <v>0</v>
      </c>
      <c r="BF131" s="243">
        <f>IF(N131="snížená",J131,0)</f>
        <v>0</v>
      </c>
      <c r="BG131" s="243">
        <f>IF(N131="zákl. přenesená",J131,0)</f>
        <v>0</v>
      </c>
      <c r="BH131" s="243">
        <f>IF(N131="sníž. přenesená",J131,0)</f>
        <v>0</v>
      </c>
      <c r="BI131" s="243">
        <f>IF(N131="nulová",J131,0)</f>
        <v>0</v>
      </c>
      <c r="BJ131" s="19" t="s">
        <v>191</v>
      </c>
      <c r="BK131" s="243">
        <f>ROUND(I131*H131,2)</f>
        <v>0</v>
      </c>
      <c r="BL131" s="19" t="s">
        <v>191</v>
      </c>
      <c r="BM131" s="242" t="s">
        <v>255</v>
      </c>
    </row>
    <row r="132" s="2" customFormat="1">
      <c r="A132" s="41"/>
      <c r="B132" s="42"/>
      <c r="C132" s="43"/>
      <c r="D132" s="244" t="s">
        <v>193</v>
      </c>
      <c r="E132" s="43"/>
      <c r="F132" s="245" t="s">
        <v>256</v>
      </c>
      <c r="G132" s="43"/>
      <c r="H132" s="43"/>
      <c r="I132" s="151"/>
      <c r="J132" s="43"/>
      <c r="K132" s="43"/>
      <c r="L132" s="47"/>
      <c r="M132" s="246"/>
      <c r="N132" s="247"/>
      <c r="O132" s="88"/>
      <c r="P132" s="88"/>
      <c r="Q132" s="88"/>
      <c r="R132" s="88"/>
      <c r="S132" s="88"/>
      <c r="T132" s="89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193</v>
      </c>
      <c r="AU132" s="19" t="s">
        <v>88</v>
      </c>
    </row>
    <row r="133" s="2" customFormat="1" ht="48" customHeight="1">
      <c r="A133" s="41"/>
      <c r="B133" s="42"/>
      <c r="C133" s="231" t="s">
        <v>257</v>
      </c>
      <c r="D133" s="231" t="s">
        <v>187</v>
      </c>
      <c r="E133" s="232" t="s">
        <v>258</v>
      </c>
      <c r="F133" s="233" t="s">
        <v>259</v>
      </c>
      <c r="G133" s="234" t="s">
        <v>113</v>
      </c>
      <c r="H133" s="235">
        <v>312</v>
      </c>
      <c r="I133" s="236"/>
      <c r="J133" s="237">
        <f>ROUND(I133*H133,2)</f>
        <v>0</v>
      </c>
      <c r="K133" s="233" t="s">
        <v>190</v>
      </c>
      <c r="L133" s="47"/>
      <c r="M133" s="238" t="s">
        <v>35</v>
      </c>
      <c r="N133" s="239" t="s">
        <v>52</v>
      </c>
      <c r="O133" s="88"/>
      <c r="P133" s="240">
        <f>O133*H133</f>
        <v>0</v>
      </c>
      <c r="Q133" s="240">
        <v>0</v>
      </c>
      <c r="R133" s="240">
        <f>Q133*H133</f>
        <v>0</v>
      </c>
      <c r="S133" s="240">
        <v>0</v>
      </c>
      <c r="T133" s="241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42" t="s">
        <v>191</v>
      </c>
      <c r="AT133" s="242" t="s">
        <v>187</v>
      </c>
      <c r="AU133" s="242" t="s">
        <v>88</v>
      </c>
      <c r="AY133" s="19" t="s">
        <v>184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19" t="s">
        <v>191</v>
      </c>
      <c r="BK133" s="243">
        <f>ROUND(I133*H133,2)</f>
        <v>0</v>
      </c>
      <c r="BL133" s="19" t="s">
        <v>191</v>
      </c>
      <c r="BM133" s="242" t="s">
        <v>260</v>
      </c>
    </row>
    <row r="134" s="2" customFormat="1">
      <c r="A134" s="41"/>
      <c r="B134" s="42"/>
      <c r="C134" s="43"/>
      <c r="D134" s="244" t="s">
        <v>193</v>
      </c>
      <c r="E134" s="43"/>
      <c r="F134" s="245" t="s">
        <v>261</v>
      </c>
      <c r="G134" s="43"/>
      <c r="H134" s="43"/>
      <c r="I134" s="151"/>
      <c r="J134" s="43"/>
      <c r="K134" s="43"/>
      <c r="L134" s="47"/>
      <c r="M134" s="246"/>
      <c r="N134" s="247"/>
      <c r="O134" s="88"/>
      <c r="P134" s="88"/>
      <c r="Q134" s="88"/>
      <c r="R134" s="88"/>
      <c r="S134" s="88"/>
      <c r="T134" s="89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193</v>
      </c>
      <c r="AU134" s="19" t="s">
        <v>88</v>
      </c>
    </row>
    <row r="135" s="15" customFormat="1">
      <c r="A135" s="15"/>
      <c r="B135" s="270"/>
      <c r="C135" s="271"/>
      <c r="D135" s="244" t="s">
        <v>195</v>
      </c>
      <c r="E135" s="272" t="s">
        <v>35</v>
      </c>
      <c r="F135" s="273" t="s">
        <v>262</v>
      </c>
      <c r="G135" s="271"/>
      <c r="H135" s="272" t="s">
        <v>35</v>
      </c>
      <c r="I135" s="274"/>
      <c r="J135" s="271"/>
      <c r="K135" s="271"/>
      <c r="L135" s="275"/>
      <c r="M135" s="276"/>
      <c r="N135" s="277"/>
      <c r="O135" s="277"/>
      <c r="P135" s="277"/>
      <c r="Q135" s="277"/>
      <c r="R135" s="277"/>
      <c r="S135" s="277"/>
      <c r="T135" s="27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9" t="s">
        <v>195</v>
      </c>
      <c r="AU135" s="279" t="s">
        <v>88</v>
      </c>
      <c r="AV135" s="15" t="s">
        <v>86</v>
      </c>
      <c r="AW135" s="15" t="s">
        <v>40</v>
      </c>
      <c r="AX135" s="15" t="s">
        <v>79</v>
      </c>
      <c r="AY135" s="279" t="s">
        <v>184</v>
      </c>
    </row>
    <row r="136" s="13" customFormat="1">
      <c r="A136" s="13"/>
      <c r="B136" s="248"/>
      <c r="C136" s="249"/>
      <c r="D136" s="244" t="s">
        <v>195</v>
      </c>
      <c r="E136" s="250" t="s">
        <v>35</v>
      </c>
      <c r="F136" s="251" t="s">
        <v>534</v>
      </c>
      <c r="G136" s="249"/>
      <c r="H136" s="252">
        <v>100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8" t="s">
        <v>195</v>
      </c>
      <c r="AU136" s="258" t="s">
        <v>88</v>
      </c>
      <c r="AV136" s="13" t="s">
        <v>88</v>
      </c>
      <c r="AW136" s="13" t="s">
        <v>40</v>
      </c>
      <c r="AX136" s="13" t="s">
        <v>79</v>
      </c>
      <c r="AY136" s="258" t="s">
        <v>184</v>
      </c>
    </row>
    <row r="137" s="15" customFormat="1">
      <c r="A137" s="15"/>
      <c r="B137" s="270"/>
      <c r="C137" s="271"/>
      <c r="D137" s="244" t="s">
        <v>195</v>
      </c>
      <c r="E137" s="272" t="s">
        <v>35</v>
      </c>
      <c r="F137" s="273" t="s">
        <v>535</v>
      </c>
      <c r="G137" s="271"/>
      <c r="H137" s="272" t="s">
        <v>35</v>
      </c>
      <c r="I137" s="274"/>
      <c r="J137" s="271"/>
      <c r="K137" s="271"/>
      <c r="L137" s="275"/>
      <c r="M137" s="276"/>
      <c r="N137" s="277"/>
      <c r="O137" s="277"/>
      <c r="P137" s="277"/>
      <c r="Q137" s="277"/>
      <c r="R137" s="277"/>
      <c r="S137" s="277"/>
      <c r="T137" s="27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9" t="s">
        <v>195</v>
      </c>
      <c r="AU137" s="279" t="s">
        <v>88</v>
      </c>
      <c r="AV137" s="15" t="s">
        <v>86</v>
      </c>
      <c r="AW137" s="15" t="s">
        <v>40</v>
      </c>
      <c r="AX137" s="15" t="s">
        <v>79</v>
      </c>
      <c r="AY137" s="279" t="s">
        <v>184</v>
      </c>
    </row>
    <row r="138" s="13" customFormat="1">
      <c r="A138" s="13"/>
      <c r="B138" s="248"/>
      <c r="C138" s="249"/>
      <c r="D138" s="244" t="s">
        <v>195</v>
      </c>
      <c r="E138" s="250" t="s">
        <v>35</v>
      </c>
      <c r="F138" s="251" t="s">
        <v>536</v>
      </c>
      <c r="G138" s="249"/>
      <c r="H138" s="252">
        <v>212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8" t="s">
        <v>195</v>
      </c>
      <c r="AU138" s="258" t="s">
        <v>88</v>
      </c>
      <c r="AV138" s="13" t="s">
        <v>88</v>
      </c>
      <c r="AW138" s="13" t="s">
        <v>40</v>
      </c>
      <c r="AX138" s="13" t="s">
        <v>79</v>
      </c>
      <c r="AY138" s="258" t="s">
        <v>184</v>
      </c>
    </row>
    <row r="139" s="14" customFormat="1">
      <c r="A139" s="14"/>
      <c r="B139" s="259"/>
      <c r="C139" s="260"/>
      <c r="D139" s="244" t="s">
        <v>195</v>
      </c>
      <c r="E139" s="261" t="s">
        <v>35</v>
      </c>
      <c r="F139" s="262" t="s">
        <v>198</v>
      </c>
      <c r="G139" s="260"/>
      <c r="H139" s="263">
        <v>312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9" t="s">
        <v>195</v>
      </c>
      <c r="AU139" s="269" t="s">
        <v>88</v>
      </c>
      <c r="AV139" s="14" t="s">
        <v>191</v>
      </c>
      <c r="AW139" s="14" t="s">
        <v>40</v>
      </c>
      <c r="AX139" s="14" t="s">
        <v>86</v>
      </c>
      <c r="AY139" s="269" t="s">
        <v>184</v>
      </c>
    </row>
    <row r="140" s="2" customFormat="1" ht="24" customHeight="1">
      <c r="A140" s="41"/>
      <c r="B140" s="42"/>
      <c r="C140" s="231" t="s">
        <v>264</v>
      </c>
      <c r="D140" s="231" t="s">
        <v>187</v>
      </c>
      <c r="E140" s="232" t="s">
        <v>537</v>
      </c>
      <c r="F140" s="233" t="s">
        <v>538</v>
      </c>
      <c r="G140" s="234" t="s">
        <v>113</v>
      </c>
      <c r="H140" s="235">
        <v>18.399999999999999</v>
      </c>
      <c r="I140" s="236"/>
      <c r="J140" s="237">
        <f>ROUND(I140*H140,2)</f>
        <v>0</v>
      </c>
      <c r="K140" s="233" t="s">
        <v>190</v>
      </c>
      <c r="L140" s="47"/>
      <c r="M140" s="238" t="s">
        <v>35</v>
      </c>
      <c r="N140" s="239" t="s">
        <v>52</v>
      </c>
      <c r="O140" s="88"/>
      <c r="P140" s="240">
        <f>O140*H140</f>
        <v>0</v>
      </c>
      <c r="Q140" s="240">
        <v>0</v>
      </c>
      <c r="R140" s="240">
        <f>Q140*H140</f>
        <v>0</v>
      </c>
      <c r="S140" s="240">
        <v>0</v>
      </c>
      <c r="T140" s="241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42" t="s">
        <v>191</v>
      </c>
      <c r="AT140" s="242" t="s">
        <v>187</v>
      </c>
      <c r="AU140" s="242" t="s">
        <v>88</v>
      </c>
      <c r="AY140" s="19" t="s">
        <v>184</v>
      </c>
      <c r="BE140" s="243">
        <f>IF(N140="základní",J140,0)</f>
        <v>0</v>
      </c>
      <c r="BF140" s="243">
        <f>IF(N140="snížená",J140,0)</f>
        <v>0</v>
      </c>
      <c r="BG140" s="243">
        <f>IF(N140="zákl. přenesená",J140,0)</f>
        <v>0</v>
      </c>
      <c r="BH140" s="243">
        <f>IF(N140="sníž. přenesená",J140,0)</f>
        <v>0</v>
      </c>
      <c r="BI140" s="243">
        <f>IF(N140="nulová",J140,0)</f>
        <v>0</v>
      </c>
      <c r="BJ140" s="19" t="s">
        <v>191</v>
      </c>
      <c r="BK140" s="243">
        <f>ROUND(I140*H140,2)</f>
        <v>0</v>
      </c>
      <c r="BL140" s="19" t="s">
        <v>191</v>
      </c>
      <c r="BM140" s="242" t="s">
        <v>276</v>
      </c>
    </row>
    <row r="141" s="2" customFormat="1">
      <c r="A141" s="41"/>
      <c r="B141" s="42"/>
      <c r="C141" s="43"/>
      <c r="D141" s="244" t="s">
        <v>193</v>
      </c>
      <c r="E141" s="43"/>
      <c r="F141" s="245" t="s">
        <v>277</v>
      </c>
      <c r="G141" s="43"/>
      <c r="H141" s="43"/>
      <c r="I141" s="151"/>
      <c r="J141" s="43"/>
      <c r="K141" s="43"/>
      <c r="L141" s="47"/>
      <c r="M141" s="246"/>
      <c r="N141" s="247"/>
      <c r="O141" s="88"/>
      <c r="P141" s="88"/>
      <c r="Q141" s="88"/>
      <c r="R141" s="88"/>
      <c r="S141" s="88"/>
      <c r="T141" s="89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193</v>
      </c>
      <c r="AU141" s="19" t="s">
        <v>88</v>
      </c>
    </row>
    <row r="142" s="13" customFormat="1">
      <c r="A142" s="13"/>
      <c r="B142" s="248"/>
      <c r="C142" s="249"/>
      <c r="D142" s="244" t="s">
        <v>195</v>
      </c>
      <c r="E142" s="250" t="s">
        <v>35</v>
      </c>
      <c r="F142" s="251" t="s">
        <v>539</v>
      </c>
      <c r="G142" s="249"/>
      <c r="H142" s="252">
        <v>18.399999999999999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195</v>
      </c>
      <c r="AU142" s="258" t="s">
        <v>88</v>
      </c>
      <c r="AV142" s="13" t="s">
        <v>88</v>
      </c>
      <c r="AW142" s="13" t="s">
        <v>40</v>
      </c>
      <c r="AX142" s="13" t="s">
        <v>86</v>
      </c>
      <c r="AY142" s="258" t="s">
        <v>184</v>
      </c>
    </row>
    <row r="143" s="2" customFormat="1" ht="24" customHeight="1">
      <c r="A143" s="41"/>
      <c r="B143" s="42"/>
      <c r="C143" s="231" t="s">
        <v>269</v>
      </c>
      <c r="D143" s="231" t="s">
        <v>187</v>
      </c>
      <c r="E143" s="232" t="s">
        <v>540</v>
      </c>
      <c r="F143" s="233" t="s">
        <v>541</v>
      </c>
      <c r="G143" s="234" t="s">
        <v>113</v>
      </c>
      <c r="H143" s="235">
        <v>3</v>
      </c>
      <c r="I143" s="236"/>
      <c r="J143" s="237">
        <f>ROUND(I143*H143,2)</f>
        <v>0</v>
      </c>
      <c r="K143" s="233" t="s">
        <v>190</v>
      </c>
      <c r="L143" s="47"/>
      <c r="M143" s="238" t="s">
        <v>35</v>
      </c>
      <c r="N143" s="239" t="s">
        <v>52</v>
      </c>
      <c r="O143" s="88"/>
      <c r="P143" s="240">
        <f>O143*H143</f>
        <v>0</v>
      </c>
      <c r="Q143" s="240">
        <v>0</v>
      </c>
      <c r="R143" s="240">
        <f>Q143*H143</f>
        <v>0</v>
      </c>
      <c r="S143" s="240">
        <v>0</v>
      </c>
      <c r="T143" s="241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42" t="s">
        <v>191</v>
      </c>
      <c r="AT143" s="242" t="s">
        <v>187</v>
      </c>
      <c r="AU143" s="242" t="s">
        <v>88</v>
      </c>
      <c r="AY143" s="19" t="s">
        <v>184</v>
      </c>
      <c r="BE143" s="243">
        <f>IF(N143="základní",J143,0)</f>
        <v>0</v>
      </c>
      <c r="BF143" s="243">
        <f>IF(N143="snížená",J143,0)</f>
        <v>0</v>
      </c>
      <c r="BG143" s="243">
        <f>IF(N143="zákl. přenesená",J143,0)</f>
        <v>0</v>
      </c>
      <c r="BH143" s="243">
        <f>IF(N143="sníž. přenesená",J143,0)</f>
        <v>0</v>
      </c>
      <c r="BI143" s="243">
        <f>IF(N143="nulová",J143,0)</f>
        <v>0</v>
      </c>
      <c r="BJ143" s="19" t="s">
        <v>191</v>
      </c>
      <c r="BK143" s="243">
        <f>ROUND(I143*H143,2)</f>
        <v>0</v>
      </c>
      <c r="BL143" s="19" t="s">
        <v>191</v>
      </c>
      <c r="BM143" s="242" t="s">
        <v>542</v>
      </c>
    </row>
    <row r="144" s="2" customFormat="1">
      <c r="A144" s="41"/>
      <c r="B144" s="42"/>
      <c r="C144" s="43"/>
      <c r="D144" s="244" t="s">
        <v>193</v>
      </c>
      <c r="E144" s="43"/>
      <c r="F144" s="245" t="s">
        <v>543</v>
      </c>
      <c r="G144" s="43"/>
      <c r="H144" s="43"/>
      <c r="I144" s="151"/>
      <c r="J144" s="43"/>
      <c r="K144" s="43"/>
      <c r="L144" s="47"/>
      <c r="M144" s="246"/>
      <c r="N144" s="247"/>
      <c r="O144" s="88"/>
      <c r="P144" s="88"/>
      <c r="Q144" s="88"/>
      <c r="R144" s="88"/>
      <c r="S144" s="88"/>
      <c r="T144" s="89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193</v>
      </c>
      <c r="AU144" s="19" t="s">
        <v>88</v>
      </c>
    </row>
    <row r="145" s="13" customFormat="1">
      <c r="A145" s="13"/>
      <c r="B145" s="248"/>
      <c r="C145" s="249"/>
      <c r="D145" s="244" t="s">
        <v>195</v>
      </c>
      <c r="E145" s="250" t="s">
        <v>35</v>
      </c>
      <c r="F145" s="251" t="s">
        <v>544</v>
      </c>
      <c r="G145" s="249"/>
      <c r="H145" s="252">
        <v>3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8" t="s">
        <v>195</v>
      </c>
      <c r="AU145" s="258" t="s">
        <v>88</v>
      </c>
      <c r="AV145" s="13" t="s">
        <v>88</v>
      </c>
      <c r="AW145" s="13" t="s">
        <v>40</v>
      </c>
      <c r="AX145" s="13" t="s">
        <v>79</v>
      </c>
      <c r="AY145" s="258" t="s">
        <v>184</v>
      </c>
    </row>
    <row r="146" s="14" customFormat="1">
      <c r="A146" s="14"/>
      <c r="B146" s="259"/>
      <c r="C146" s="260"/>
      <c r="D146" s="244" t="s">
        <v>195</v>
      </c>
      <c r="E146" s="261" t="s">
        <v>35</v>
      </c>
      <c r="F146" s="262" t="s">
        <v>198</v>
      </c>
      <c r="G146" s="260"/>
      <c r="H146" s="263">
        <v>3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9" t="s">
        <v>195</v>
      </c>
      <c r="AU146" s="269" t="s">
        <v>88</v>
      </c>
      <c r="AV146" s="14" t="s">
        <v>191</v>
      </c>
      <c r="AW146" s="14" t="s">
        <v>40</v>
      </c>
      <c r="AX146" s="14" t="s">
        <v>86</v>
      </c>
      <c r="AY146" s="269" t="s">
        <v>184</v>
      </c>
    </row>
    <row r="147" s="2" customFormat="1" ht="24" customHeight="1">
      <c r="A147" s="41"/>
      <c r="B147" s="42"/>
      <c r="C147" s="231" t="s">
        <v>8</v>
      </c>
      <c r="D147" s="231" t="s">
        <v>187</v>
      </c>
      <c r="E147" s="232" t="s">
        <v>280</v>
      </c>
      <c r="F147" s="233" t="s">
        <v>281</v>
      </c>
      <c r="G147" s="234" t="s">
        <v>113</v>
      </c>
      <c r="H147" s="235">
        <v>19</v>
      </c>
      <c r="I147" s="236"/>
      <c r="J147" s="237">
        <f>ROUND(I147*H147,2)</f>
        <v>0</v>
      </c>
      <c r="K147" s="233" t="s">
        <v>190</v>
      </c>
      <c r="L147" s="47"/>
      <c r="M147" s="238" t="s">
        <v>35</v>
      </c>
      <c r="N147" s="239" t="s">
        <v>52</v>
      </c>
      <c r="O147" s="88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42" t="s">
        <v>191</v>
      </c>
      <c r="AT147" s="242" t="s">
        <v>187</v>
      </c>
      <c r="AU147" s="242" t="s">
        <v>88</v>
      </c>
      <c r="AY147" s="19" t="s">
        <v>184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9" t="s">
        <v>191</v>
      </c>
      <c r="BK147" s="243">
        <f>ROUND(I147*H147,2)</f>
        <v>0</v>
      </c>
      <c r="BL147" s="19" t="s">
        <v>191</v>
      </c>
      <c r="BM147" s="242" t="s">
        <v>282</v>
      </c>
    </row>
    <row r="148" s="2" customFormat="1">
      <c r="A148" s="41"/>
      <c r="B148" s="42"/>
      <c r="C148" s="43"/>
      <c r="D148" s="244" t="s">
        <v>193</v>
      </c>
      <c r="E148" s="43"/>
      <c r="F148" s="245" t="s">
        <v>283</v>
      </c>
      <c r="G148" s="43"/>
      <c r="H148" s="43"/>
      <c r="I148" s="151"/>
      <c r="J148" s="43"/>
      <c r="K148" s="43"/>
      <c r="L148" s="47"/>
      <c r="M148" s="246"/>
      <c r="N148" s="247"/>
      <c r="O148" s="88"/>
      <c r="P148" s="88"/>
      <c r="Q148" s="88"/>
      <c r="R148" s="88"/>
      <c r="S148" s="88"/>
      <c r="T148" s="89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193</v>
      </c>
      <c r="AU148" s="19" t="s">
        <v>88</v>
      </c>
    </row>
    <row r="149" s="13" customFormat="1">
      <c r="A149" s="13"/>
      <c r="B149" s="248"/>
      <c r="C149" s="249"/>
      <c r="D149" s="244" t="s">
        <v>195</v>
      </c>
      <c r="E149" s="250" t="s">
        <v>35</v>
      </c>
      <c r="F149" s="251" t="s">
        <v>545</v>
      </c>
      <c r="G149" s="249"/>
      <c r="H149" s="252">
        <v>19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8" t="s">
        <v>195</v>
      </c>
      <c r="AU149" s="258" t="s">
        <v>88</v>
      </c>
      <c r="AV149" s="13" t="s">
        <v>88</v>
      </c>
      <c r="AW149" s="13" t="s">
        <v>40</v>
      </c>
      <c r="AX149" s="13" t="s">
        <v>79</v>
      </c>
      <c r="AY149" s="258" t="s">
        <v>184</v>
      </c>
    </row>
    <row r="150" s="14" customFormat="1">
      <c r="A150" s="14"/>
      <c r="B150" s="259"/>
      <c r="C150" s="260"/>
      <c r="D150" s="244" t="s">
        <v>195</v>
      </c>
      <c r="E150" s="261" t="s">
        <v>124</v>
      </c>
      <c r="F150" s="262" t="s">
        <v>198</v>
      </c>
      <c r="G150" s="260"/>
      <c r="H150" s="263">
        <v>19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9" t="s">
        <v>195</v>
      </c>
      <c r="AU150" s="269" t="s">
        <v>88</v>
      </c>
      <c r="AV150" s="14" t="s">
        <v>191</v>
      </c>
      <c r="AW150" s="14" t="s">
        <v>40</v>
      </c>
      <c r="AX150" s="14" t="s">
        <v>86</v>
      </c>
      <c r="AY150" s="269" t="s">
        <v>184</v>
      </c>
    </row>
    <row r="151" s="2" customFormat="1" ht="24" customHeight="1">
      <c r="A151" s="41"/>
      <c r="B151" s="42"/>
      <c r="C151" s="231" t="s">
        <v>279</v>
      </c>
      <c r="D151" s="231" t="s">
        <v>187</v>
      </c>
      <c r="E151" s="232" t="s">
        <v>546</v>
      </c>
      <c r="F151" s="233" t="s">
        <v>547</v>
      </c>
      <c r="G151" s="234" t="s">
        <v>113</v>
      </c>
      <c r="H151" s="235">
        <v>3</v>
      </c>
      <c r="I151" s="236"/>
      <c r="J151" s="237">
        <f>ROUND(I151*H151,2)</f>
        <v>0</v>
      </c>
      <c r="K151" s="233" t="s">
        <v>526</v>
      </c>
      <c r="L151" s="47"/>
      <c r="M151" s="238" t="s">
        <v>35</v>
      </c>
      <c r="N151" s="239" t="s">
        <v>52</v>
      </c>
      <c r="O151" s="88"/>
      <c r="P151" s="240">
        <f>O151*H151</f>
        <v>0</v>
      </c>
      <c r="Q151" s="240">
        <v>0</v>
      </c>
      <c r="R151" s="240">
        <f>Q151*H151</f>
        <v>0</v>
      </c>
      <c r="S151" s="240">
        <v>0</v>
      </c>
      <c r="T151" s="241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42" t="s">
        <v>191</v>
      </c>
      <c r="AT151" s="242" t="s">
        <v>187</v>
      </c>
      <c r="AU151" s="242" t="s">
        <v>88</v>
      </c>
      <c r="AY151" s="19" t="s">
        <v>184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9" t="s">
        <v>191</v>
      </c>
      <c r="BK151" s="243">
        <f>ROUND(I151*H151,2)</f>
        <v>0</v>
      </c>
      <c r="BL151" s="19" t="s">
        <v>191</v>
      </c>
      <c r="BM151" s="242" t="s">
        <v>548</v>
      </c>
    </row>
    <row r="152" s="2" customFormat="1">
      <c r="A152" s="41"/>
      <c r="B152" s="42"/>
      <c r="C152" s="43"/>
      <c r="D152" s="244" t="s">
        <v>193</v>
      </c>
      <c r="E152" s="43"/>
      <c r="F152" s="245" t="s">
        <v>549</v>
      </c>
      <c r="G152" s="43"/>
      <c r="H152" s="43"/>
      <c r="I152" s="151"/>
      <c r="J152" s="43"/>
      <c r="K152" s="43"/>
      <c r="L152" s="47"/>
      <c r="M152" s="246"/>
      <c r="N152" s="247"/>
      <c r="O152" s="88"/>
      <c r="P152" s="88"/>
      <c r="Q152" s="88"/>
      <c r="R152" s="88"/>
      <c r="S152" s="88"/>
      <c r="T152" s="89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9" t="s">
        <v>193</v>
      </c>
      <c r="AU152" s="19" t="s">
        <v>88</v>
      </c>
    </row>
    <row r="153" s="13" customFormat="1">
      <c r="A153" s="13"/>
      <c r="B153" s="248"/>
      <c r="C153" s="249"/>
      <c r="D153" s="244" t="s">
        <v>195</v>
      </c>
      <c r="E153" s="250" t="s">
        <v>35</v>
      </c>
      <c r="F153" s="251" t="s">
        <v>550</v>
      </c>
      <c r="G153" s="249"/>
      <c r="H153" s="252">
        <v>3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8" t="s">
        <v>195</v>
      </c>
      <c r="AU153" s="258" t="s">
        <v>88</v>
      </c>
      <c r="AV153" s="13" t="s">
        <v>88</v>
      </c>
      <c r="AW153" s="13" t="s">
        <v>40</v>
      </c>
      <c r="AX153" s="13" t="s">
        <v>79</v>
      </c>
      <c r="AY153" s="258" t="s">
        <v>184</v>
      </c>
    </row>
    <row r="154" s="14" customFormat="1">
      <c r="A154" s="14"/>
      <c r="B154" s="259"/>
      <c r="C154" s="260"/>
      <c r="D154" s="244" t="s">
        <v>195</v>
      </c>
      <c r="E154" s="261" t="s">
        <v>35</v>
      </c>
      <c r="F154" s="262" t="s">
        <v>198</v>
      </c>
      <c r="G154" s="260"/>
      <c r="H154" s="263">
        <v>3</v>
      </c>
      <c r="I154" s="264"/>
      <c r="J154" s="260"/>
      <c r="K154" s="260"/>
      <c r="L154" s="265"/>
      <c r="M154" s="266"/>
      <c r="N154" s="267"/>
      <c r="O154" s="267"/>
      <c r="P154" s="267"/>
      <c r="Q154" s="267"/>
      <c r="R154" s="267"/>
      <c r="S154" s="267"/>
      <c r="T154" s="26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9" t="s">
        <v>195</v>
      </c>
      <c r="AU154" s="269" t="s">
        <v>88</v>
      </c>
      <c r="AV154" s="14" t="s">
        <v>191</v>
      </c>
      <c r="AW154" s="14" t="s">
        <v>40</v>
      </c>
      <c r="AX154" s="14" t="s">
        <v>86</v>
      </c>
      <c r="AY154" s="269" t="s">
        <v>184</v>
      </c>
    </row>
    <row r="155" s="2" customFormat="1" ht="24" customHeight="1">
      <c r="A155" s="41"/>
      <c r="B155" s="42"/>
      <c r="C155" s="231" t="s">
        <v>285</v>
      </c>
      <c r="D155" s="231" t="s">
        <v>187</v>
      </c>
      <c r="E155" s="232" t="s">
        <v>551</v>
      </c>
      <c r="F155" s="233" t="s">
        <v>552</v>
      </c>
      <c r="G155" s="234" t="s">
        <v>113</v>
      </c>
      <c r="H155" s="235">
        <v>6</v>
      </c>
      <c r="I155" s="236"/>
      <c r="J155" s="237">
        <f>ROUND(I155*H155,2)</f>
        <v>0</v>
      </c>
      <c r="K155" s="233" t="s">
        <v>190</v>
      </c>
      <c r="L155" s="47"/>
      <c r="M155" s="238" t="s">
        <v>35</v>
      </c>
      <c r="N155" s="239" t="s">
        <v>52</v>
      </c>
      <c r="O155" s="88"/>
      <c r="P155" s="240">
        <f>O155*H155</f>
        <v>0</v>
      </c>
      <c r="Q155" s="240">
        <v>0</v>
      </c>
      <c r="R155" s="240">
        <f>Q155*H155</f>
        <v>0</v>
      </c>
      <c r="S155" s="240">
        <v>0</v>
      </c>
      <c r="T155" s="241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42" t="s">
        <v>191</v>
      </c>
      <c r="AT155" s="242" t="s">
        <v>187</v>
      </c>
      <c r="AU155" s="242" t="s">
        <v>88</v>
      </c>
      <c r="AY155" s="19" t="s">
        <v>184</v>
      </c>
      <c r="BE155" s="243">
        <f>IF(N155="základní",J155,0)</f>
        <v>0</v>
      </c>
      <c r="BF155" s="243">
        <f>IF(N155="snížená",J155,0)</f>
        <v>0</v>
      </c>
      <c r="BG155" s="243">
        <f>IF(N155="zákl. přenesená",J155,0)</f>
        <v>0</v>
      </c>
      <c r="BH155" s="243">
        <f>IF(N155="sníž. přenesená",J155,0)</f>
        <v>0</v>
      </c>
      <c r="BI155" s="243">
        <f>IF(N155="nulová",J155,0)</f>
        <v>0</v>
      </c>
      <c r="BJ155" s="19" t="s">
        <v>191</v>
      </c>
      <c r="BK155" s="243">
        <f>ROUND(I155*H155,2)</f>
        <v>0</v>
      </c>
      <c r="BL155" s="19" t="s">
        <v>191</v>
      </c>
      <c r="BM155" s="242" t="s">
        <v>553</v>
      </c>
    </row>
    <row r="156" s="2" customFormat="1">
      <c r="A156" s="41"/>
      <c r="B156" s="42"/>
      <c r="C156" s="43"/>
      <c r="D156" s="244" t="s">
        <v>193</v>
      </c>
      <c r="E156" s="43"/>
      <c r="F156" s="245" t="s">
        <v>289</v>
      </c>
      <c r="G156" s="43"/>
      <c r="H156" s="43"/>
      <c r="I156" s="151"/>
      <c r="J156" s="43"/>
      <c r="K156" s="43"/>
      <c r="L156" s="47"/>
      <c r="M156" s="246"/>
      <c r="N156" s="247"/>
      <c r="O156" s="88"/>
      <c r="P156" s="88"/>
      <c r="Q156" s="88"/>
      <c r="R156" s="88"/>
      <c r="S156" s="88"/>
      <c r="T156" s="89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193</v>
      </c>
      <c r="AU156" s="19" t="s">
        <v>88</v>
      </c>
    </row>
    <row r="157" s="15" customFormat="1">
      <c r="A157" s="15"/>
      <c r="B157" s="270"/>
      <c r="C157" s="271"/>
      <c r="D157" s="244" t="s">
        <v>195</v>
      </c>
      <c r="E157" s="272" t="s">
        <v>35</v>
      </c>
      <c r="F157" s="273" t="s">
        <v>554</v>
      </c>
      <c r="G157" s="271"/>
      <c r="H157" s="272" t="s">
        <v>35</v>
      </c>
      <c r="I157" s="274"/>
      <c r="J157" s="271"/>
      <c r="K157" s="271"/>
      <c r="L157" s="275"/>
      <c r="M157" s="276"/>
      <c r="N157" s="277"/>
      <c r="O157" s="277"/>
      <c r="P157" s="277"/>
      <c r="Q157" s="277"/>
      <c r="R157" s="277"/>
      <c r="S157" s="277"/>
      <c r="T157" s="27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9" t="s">
        <v>195</v>
      </c>
      <c r="AU157" s="279" t="s">
        <v>88</v>
      </c>
      <c r="AV157" s="15" t="s">
        <v>86</v>
      </c>
      <c r="AW157" s="15" t="s">
        <v>40</v>
      </c>
      <c r="AX157" s="15" t="s">
        <v>79</v>
      </c>
      <c r="AY157" s="279" t="s">
        <v>184</v>
      </c>
    </row>
    <row r="158" s="13" customFormat="1">
      <c r="A158" s="13"/>
      <c r="B158" s="248"/>
      <c r="C158" s="249"/>
      <c r="D158" s="244" t="s">
        <v>195</v>
      </c>
      <c r="E158" s="250" t="s">
        <v>35</v>
      </c>
      <c r="F158" s="251" t="s">
        <v>555</v>
      </c>
      <c r="G158" s="249"/>
      <c r="H158" s="252">
        <v>6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8" t="s">
        <v>195</v>
      </c>
      <c r="AU158" s="258" t="s">
        <v>88</v>
      </c>
      <c r="AV158" s="13" t="s">
        <v>88</v>
      </c>
      <c r="AW158" s="13" t="s">
        <v>40</v>
      </c>
      <c r="AX158" s="13" t="s">
        <v>79</v>
      </c>
      <c r="AY158" s="258" t="s">
        <v>184</v>
      </c>
    </row>
    <row r="159" s="14" customFormat="1">
      <c r="A159" s="14"/>
      <c r="B159" s="259"/>
      <c r="C159" s="260"/>
      <c r="D159" s="244" t="s">
        <v>195</v>
      </c>
      <c r="E159" s="261" t="s">
        <v>502</v>
      </c>
      <c r="F159" s="262" t="s">
        <v>198</v>
      </c>
      <c r="G159" s="260"/>
      <c r="H159" s="263">
        <v>6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9" t="s">
        <v>195</v>
      </c>
      <c r="AU159" s="269" t="s">
        <v>88</v>
      </c>
      <c r="AV159" s="14" t="s">
        <v>191</v>
      </c>
      <c r="AW159" s="14" t="s">
        <v>40</v>
      </c>
      <c r="AX159" s="14" t="s">
        <v>86</v>
      </c>
      <c r="AY159" s="269" t="s">
        <v>184</v>
      </c>
    </row>
    <row r="160" s="2" customFormat="1" ht="24" customHeight="1">
      <c r="A160" s="41"/>
      <c r="B160" s="42"/>
      <c r="C160" s="231" t="s">
        <v>291</v>
      </c>
      <c r="D160" s="231" t="s">
        <v>187</v>
      </c>
      <c r="E160" s="232" t="s">
        <v>286</v>
      </c>
      <c r="F160" s="233" t="s">
        <v>287</v>
      </c>
      <c r="G160" s="234" t="s">
        <v>113</v>
      </c>
      <c r="H160" s="235">
        <v>38</v>
      </c>
      <c r="I160" s="236"/>
      <c r="J160" s="237">
        <f>ROUND(I160*H160,2)</f>
        <v>0</v>
      </c>
      <c r="K160" s="233" t="s">
        <v>190</v>
      </c>
      <c r="L160" s="47"/>
      <c r="M160" s="238" t="s">
        <v>35</v>
      </c>
      <c r="N160" s="239" t="s">
        <v>52</v>
      </c>
      <c r="O160" s="88"/>
      <c r="P160" s="240">
        <f>O160*H160</f>
        <v>0</v>
      </c>
      <c r="Q160" s="240">
        <v>0</v>
      </c>
      <c r="R160" s="240">
        <f>Q160*H160</f>
        <v>0</v>
      </c>
      <c r="S160" s="240">
        <v>0</v>
      </c>
      <c r="T160" s="241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42" t="s">
        <v>191</v>
      </c>
      <c r="AT160" s="242" t="s">
        <v>187</v>
      </c>
      <c r="AU160" s="242" t="s">
        <v>88</v>
      </c>
      <c r="AY160" s="19" t="s">
        <v>184</v>
      </c>
      <c r="BE160" s="243">
        <f>IF(N160="základní",J160,0)</f>
        <v>0</v>
      </c>
      <c r="BF160" s="243">
        <f>IF(N160="snížená",J160,0)</f>
        <v>0</v>
      </c>
      <c r="BG160" s="243">
        <f>IF(N160="zákl. přenesená",J160,0)</f>
        <v>0</v>
      </c>
      <c r="BH160" s="243">
        <f>IF(N160="sníž. přenesená",J160,0)</f>
        <v>0</v>
      </c>
      <c r="BI160" s="243">
        <f>IF(N160="nulová",J160,0)</f>
        <v>0</v>
      </c>
      <c r="BJ160" s="19" t="s">
        <v>191</v>
      </c>
      <c r="BK160" s="243">
        <f>ROUND(I160*H160,2)</f>
        <v>0</v>
      </c>
      <c r="BL160" s="19" t="s">
        <v>191</v>
      </c>
      <c r="BM160" s="242" t="s">
        <v>288</v>
      </c>
    </row>
    <row r="161" s="2" customFormat="1">
      <c r="A161" s="41"/>
      <c r="B161" s="42"/>
      <c r="C161" s="43"/>
      <c r="D161" s="244" t="s">
        <v>193</v>
      </c>
      <c r="E161" s="43"/>
      <c r="F161" s="245" t="s">
        <v>289</v>
      </c>
      <c r="G161" s="43"/>
      <c r="H161" s="43"/>
      <c r="I161" s="151"/>
      <c r="J161" s="43"/>
      <c r="K161" s="43"/>
      <c r="L161" s="47"/>
      <c r="M161" s="246"/>
      <c r="N161" s="247"/>
      <c r="O161" s="88"/>
      <c r="P161" s="88"/>
      <c r="Q161" s="88"/>
      <c r="R161" s="88"/>
      <c r="S161" s="88"/>
      <c r="T161" s="89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193</v>
      </c>
      <c r="AU161" s="19" t="s">
        <v>88</v>
      </c>
    </row>
    <row r="162" s="15" customFormat="1">
      <c r="A162" s="15"/>
      <c r="B162" s="270"/>
      <c r="C162" s="271"/>
      <c r="D162" s="244" t="s">
        <v>195</v>
      </c>
      <c r="E162" s="272" t="s">
        <v>35</v>
      </c>
      <c r="F162" s="273" t="s">
        <v>556</v>
      </c>
      <c r="G162" s="271"/>
      <c r="H162" s="272" t="s">
        <v>35</v>
      </c>
      <c r="I162" s="274"/>
      <c r="J162" s="271"/>
      <c r="K162" s="271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195</v>
      </c>
      <c r="AU162" s="279" t="s">
        <v>88</v>
      </c>
      <c r="AV162" s="15" t="s">
        <v>86</v>
      </c>
      <c r="AW162" s="15" t="s">
        <v>40</v>
      </c>
      <c r="AX162" s="15" t="s">
        <v>79</v>
      </c>
      <c r="AY162" s="279" t="s">
        <v>184</v>
      </c>
    </row>
    <row r="163" s="13" customFormat="1">
      <c r="A163" s="13"/>
      <c r="B163" s="248"/>
      <c r="C163" s="249"/>
      <c r="D163" s="244" t="s">
        <v>195</v>
      </c>
      <c r="E163" s="250" t="s">
        <v>35</v>
      </c>
      <c r="F163" s="251" t="s">
        <v>557</v>
      </c>
      <c r="G163" s="249"/>
      <c r="H163" s="252">
        <v>38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8" t="s">
        <v>195</v>
      </c>
      <c r="AU163" s="258" t="s">
        <v>88</v>
      </c>
      <c r="AV163" s="13" t="s">
        <v>88</v>
      </c>
      <c r="AW163" s="13" t="s">
        <v>40</v>
      </c>
      <c r="AX163" s="13" t="s">
        <v>79</v>
      </c>
      <c r="AY163" s="258" t="s">
        <v>184</v>
      </c>
    </row>
    <row r="164" s="14" customFormat="1">
      <c r="A164" s="14"/>
      <c r="B164" s="259"/>
      <c r="C164" s="260"/>
      <c r="D164" s="244" t="s">
        <v>195</v>
      </c>
      <c r="E164" s="261" t="s">
        <v>504</v>
      </c>
      <c r="F164" s="262" t="s">
        <v>198</v>
      </c>
      <c r="G164" s="260"/>
      <c r="H164" s="263">
        <v>38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9" t="s">
        <v>195</v>
      </c>
      <c r="AU164" s="269" t="s">
        <v>88</v>
      </c>
      <c r="AV164" s="14" t="s">
        <v>191</v>
      </c>
      <c r="AW164" s="14" t="s">
        <v>40</v>
      </c>
      <c r="AX164" s="14" t="s">
        <v>86</v>
      </c>
      <c r="AY164" s="269" t="s">
        <v>184</v>
      </c>
    </row>
    <row r="165" s="2" customFormat="1" ht="24" customHeight="1">
      <c r="A165" s="41"/>
      <c r="B165" s="42"/>
      <c r="C165" s="231" t="s">
        <v>297</v>
      </c>
      <c r="D165" s="231" t="s">
        <v>187</v>
      </c>
      <c r="E165" s="232" t="s">
        <v>558</v>
      </c>
      <c r="F165" s="233" t="s">
        <v>559</v>
      </c>
      <c r="G165" s="234" t="s">
        <v>122</v>
      </c>
      <c r="H165" s="235">
        <v>36</v>
      </c>
      <c r="I165" s="236"/>
      <c r="J165" s="237">
        <f>ROUND(I165*H165,2)</f>
        <v>0</v>
      </c>
      <c r="K165" s="233" t="s">
        <v>190</v>
      </c>
      <c r="L165" s="47"/>
      <c r="M165" s="238" t="s">
        <v>35</v>
      </c>
      <c r="N165" s="239" t="s">
        <v>52</v>
      </c>
      <c r="O165" s="88"/>
      <c r="P165" s="240">
        <f>O165*H165</f>
        <v>0</v>
      </c>
      <c r="Q165" s="240">
        <v>0</v>
      </c>
      <c r="R165" s="240">
        <f>Q165*H165</f>
        <v>0</v>
      </c>
      <c r="S165" s="240">
        <v>0</v>
      </c>
      <c r="T165" s="241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42" t="s">
        <v>191</v>
      </c>
      <c r="AT165" s="242" t="s">
        <v>187</v>
      </c>
      <c r="AU165" s="242" t="s">
        <v>88</v>
      </c>
      <c r="AY165" s="19" t="s">
        <v>184</v>
      </c>
      <c r="BE165" s="243">
        <f>IF(N165="základní",J165,0)</f>
        <v>0</v>
      </c>
      <c r="BF165" s="243">
        <f>IF(N165="snížená",J165,0)</f>
        <v>0</v>
      </c>
      <c r="BG165" s="243">
        <f>IF(N165="zákl. přenesená",J165,0)</f>
        <v>0</v>
      </c>
      <c r="BH165" s="243">
        <f>IF(N165="sníž. přenesená",J165,0)</f>
        <v>0</v>
      </c>
      <c r="BI165" s="243">
        <f>IF(N165="nulová",J165,0)</f>
        <v>0</v>
      </c>
      <c r="BJ165" s="19" t="s">
        <v>191</v>
      </c>
      <c r="BK165" s="243">
        <f>ROUND(I165*H165,2)</f>
        <v>0</v>
      </c>
      <c r="BL165" s="19" t="s">
        <v>191</v>
      </c>
      <c r="BM165" s="242" t="s">
        <v>560</v>
      </c>
    </row>
    <row r="166" s="2" customFormat="1">
      <c r="A166" s="41"/>
      <c r="B166" s="42"/>
      <c r="C166" s="43"/>
      <c r="D166" s="244" t="s">
        <v>193</v>
      </c>
      <c r="E166" s="43"/>
      <c r="F166" s="245" t="s">
        <v>295</v>
      </c>
      <c r="G166" s="43"/>
      <c r="H166" s="43"/>
      <c r="I166" s="151"/>
      <c r="J166" s="43"/>
      <c r="K166" s="43"/>
      <c r="L166" s="47"/>
      <c r="M166" s="246"/>
      <c r="N166" s="247"/>
      <c r="O166" s="88"/>
      <c r="P166" s="88"/>
      <c r="Q166" s="88"/>
      <c r="R166" s="88"/>
      <c r="S166" s="88"/>
      <c r="T166" s="89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9" t="s">
        <v>193</v>
      </c>
      <c r="AU166" s="19" t="s">
        <v>88</v>
      </c>
    </row>
    <row r="167" s="15" customFormat="1">
      <c r="A167" s="15"/>
      <c r="B167" s="270"/>
      <c r="C167" s="271"/>
      <c r="D167" s="244" t="s">
        <v>195</v>
      </c>
      <c r="E167" s="272" t="s">
        <v>35</v>
      </c>
      <c r="F167" s="273" t="s">
        <v>561</v>
      </c>
      <c r="G167" s="271"/>
      <c r="H167" s="272" t="s">
        <v>35</v>
      </c>
      <c r="I167" s="274"/>
      <c r="J167" s="271"/>
      <c r="K167" s="271"/>
      <c r="L167" s="275"/>
      <c r="M167" s="276"/>
      <c r="N167" s="277"/>
      <c r="O167" s="277"/>
      <c r="P167" s="277"/>
      <c r="Q167" s="277"/>
      <c r="R167" s="277"/>
      <c r="S167" s="277"/>
      <c r="T167" s="27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9" t="s">
        <v>195</v>
      </c>
      <c r="AU167" s="279" t="s">
        <v>88</v>
      </c>
      <c r="AV167" s="15" t="s">
        <v>86</v>
      </c>
      <c r="AW167" s="15" t="s">
        <v>40</v>
      </c>
      <c r="AX167" s="15" t="s">
        <v>79</v>
      </c>
      <c r="AY167" s="279" t="s">
        <v>184</v>
      </c>
    </row>
    <row r="168" s="13" customFormat="1">
      <c r="A168" s="13"/>
      <c r="B168" s="248"/>
      <c r="C168" s="249"/>
      <c r="D168" s="244" t="s">
        <v>195</v>
      </c>
      <c r="E168" s="250" t="s">
        <v>35</v>
      </c>
      <c r="F168" s="251" t="s">
        <v>562</v>
      </c>
      <c r="G168" s="249"/>
      <c r="H168" s="252">
        <v>36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8" t="s">
        <v>195</v>
      </c>
      <c r="AU168" s="258" t="s">
        <v>88</v>
      </c>
      <c r="AV168" s="13" t="s">
        <v>88</v>
      </c>
      <c r="AW168" s="13" t="s">
        <v>40</v>
      </c>
      <c r="AX168" s="13" t="s">
        <v>79</v>
      </c>
      <c r="AY168" s="258" t="s">
        <v>184</v>
      </c>
    </row>
    <row r="169" s="14" customFormat="1">
      <c r="A169" s="14"/>
      <c r="B169" s="259"/>
      <c r="C169" s="260"/>
      <c r="D169" s="244" t="s">
        <v>195</v>
      </c>
      <c r="E169" s="261" t="s">
        <v>506</v>
      </c>
      <c r="F169" s="262" t="s">
        <v>198</v>
      </c>
      <c r="G169" s="260"/>
      <c r="H169" s="263">
        <v>36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9" t="s">
        <v>195</v>
      </c>
      <c r="AU169" s="269" t="s">
        <v>88</v>
      </c>
      <c r="AV169" s="14" t="s">
        <v>191</v>
      </c>
      <c r="AW169" s="14" t="s">
        <v>40</v>
      </c>
      <c r="AX169" s="14" t="s">
        <v>86</v>
      </c>
      <c r="AY169" s="269" t="s">
        <v>184</v>
      </c>
    </row>
    <row r="170" s="2" customFormat="1" ht="24" customHeight="1">
      <c r="A170" s="41"/>
      <c r="B170" s="42"/>
      <c r="C170" s="231" t="s">
        <v>303</v>
      </c>
      <c r="D170" s="231" t="s">
        <v>187</v>
      </c>
      <c r="E170" s="232" t="s">
        <v>292</v>
      </c>
      <c r="F170" s="233" t="s">
        <v>293</v>
      </c>
      <c r="G170" s="234" t="s">
        <v>122</v>
      </c>
      <c r="H170" s="235">
        <v>91.200000000000003</v>
      </c>
      <c r="I170" s="236"/>
      <c r="J170" s="237">
        <f>ROUND(I170*H170,2)</f>
        <v>0</v>
      </c>
      <c r="K170" s="233" t="s">
        <v>190</v>
      </c>
      <c r="L170" s="47"/>
      <c r="M170" s="238" t="s">
        <v>35</v>
      </c>
      <c r="N170" s="239" t="s">
        <v>52</v>
      </c>
      <c r="O170" s="88"/>
      <c r="P170" s="240">
        <f>O170*H170</f>
        <v>0</v>
      </c>
      <c r="Q170" s="240">
        <v>0</v>
      </c>
      <c r="R170" s="240">
        <f>Q170*H170</f>
        <v>0</v>
      </c>
      <c r="S170" s="240">
        <v>0</v>
      </c>
      <c r="T170" s="241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42" t="s">
        <v>191</v>
      </c>
      <c r="AT170" s="242" t="s">
        <v>187</v>
      </c>
      <c r="AU170" s="242" t="s">
        <v>88</v>
      </c>
      <c r="AY170" s="19" t="s">
        <v>184</v>
      </c>
      <c r="BE170" s="243">
        <f>IF(N170="základní",J170,0)</f>
        <v>0</v>
      </c>
      <c r="BF170" s="243">
        <f>IF(N170="snížená",J170,0)</f>
        <v>0</v>
      </c>
      <c r="BG170" s="243">
        <f>IF(N170="zákl. přenesená",J170,0)</f>
        <v>0</v>
      </c>
      <c r="BH170" s="243">
        <f>IF(N170="sníž. přenesená",J170,0)</f>
        <v>0</v>
      </c>
      <c r="BI170" s="243">
        <f>IF(N170="nulová",J170,0)</f>
        <v>0</v>
      </c>
      <c r="BJ170" s="19" t="s">
        <v>191</v>
      </c>
      <c r="BK170" s="243">
        <f>ROUND(I170*H170,2)</f>
        <v>0</v>
      </c>
      <c r="BL170" s="19" t="s">
        <v>191</v>
      </c>
      <c r="BM170" s="242" t="s">
        <v>294</v>
      </c>
    </row>
    <row r="171" s="2" customFormat="1">
      <c r="A171" s="41"/>
      <c r="B171" s="42"/>
      <c r="C171" s="43"/>
      <c r="D171" s="244" t="s">
        <v>193</v>
      </c>
      <c r="E171" s="43"/>
      <c r="F171" s="245" t="s">
        <v>295</v>
      </c>
      <c r="G171" s="43"/>
      <c r="H171" s="43"/>
      <c r="I171" s="151"/>
      <c r="J171" s="43"/>
      <c r="K171" s="43"/>
      <c r="L171" s="47"/>
      <c r="M171" s="246"/>
      <c r="N171" s="247"/>
      <c r="O171" s="88"/>
      <c r="P171" s="88"/>
      <c r="Q171" s="88"/>
      <c r="R171" s="88"/>
      <c r="S171" s="88"/>
      <c r="T171" s="89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193</v>
      </c>
      <c r="AU171" s="19" t="s">
        <v>88</v>
      </c>
    </row>
    <row r="172" s="15" customFormat="1">
      <c r="A172" s="15"/>
      <c r="B172" s="270"/>
      <c r="C172" s="271"/>
      <c r="D172" s="244" t="s">
        <v>195</v>
      </c>
      <c r="E172" s="272" t="s">
        <v>35</v>
      </c>
      <c r="F172" s="273" t="s">
        <v>556</v>
      </c>
      <c r="G172" s="271"/>
      <c r="H172" s="272" t="s">
        <v>35</v>
      </c>
      <c r="I172" s="274"/>
      <c r="J172" s="271"/>
      <c r="K172" s="271"/>
      <c r="L172" s="275"/>
      <c r="M172" s="276"/>
      <c r="N172" s="277"/>
      <c r="O172" s="277"/>
      <c r="P172" s="277"/>
      <c r="Q172" s="277"/>
      <c r="R172" s="277"/>
      <c r="S172" s="277"/>
      <c r="T172" s="27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9" t="s">
        <v>195</v>
      </c>
      <c r="AU172" s="279" t="s">
        <v>88</v>
      </c>
      <c r="AV172" s="15" t="s">
        <v>86</v>
      </c>
      <c r="AW172" s="15" t="s">
        <v>40</v>
      </c>
      <c r="AX172" s="15" t="s">
        <v>79</v>
      </c>
      <c r="AY172" s="279" t="s">
        <v>184</v>
      </c>
    </row>
    <row r="173" s="13" customFormat="1">
      <c r="A173" s="13"/>
      <c r="B173" s="248"/>
      <c r="C173" s="249"/>
      <c r="D173" s="244" t="s">
        <v>195</v>
      </c>
      <c r="E173" s="250" t="s">
        <v>35</v>
      </c>
      <c r="F173" s="251" t="s">
        <v>563</v>
      </c>
      <c r="G173" s="249"/>
      <c r="H173" s="252">
        <v>91.200000000000003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8" t="s">
        <v>195</v>
      </c>
      <c r="AU173" s="258" t="s">
        <v>88</v>
      </c>
      <c r="AV173" s="13" t="s">
        <v>88</v>
      </c>
      <c r="AW173" s="13" t="s">
        <v>40</v>
      </c>
      <c r="AX173" s="13" t="s">
        <v>79</v>
      </c>
      <c r="AY173" s="258" t="s">
        <v>184</v>
      </c>
    </row>
    <row r="174" s="14" customFormat="1">
      <c r="A174" s="14"/>
      <c r="B174" s="259"/>
      <c r="C174" s="260"/>
      <c r="D174" s="244" t="s">
        <v>195</v>
      </c>
      <c r="E174" s="261" t="s">
        <v>508</v>
      </c>
      <c r="F174" s="262" t="s">
        <v>198</v>
      </c>
      <c r="G174" s="260"/>
      <c r="H174" s="263">
        <v>91.200000000000003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9" t="s">
        <v>195</v>
      </c>
      <c r="AU174" s="269" t="s">
        <v>88</v>
      </c>
      <c r="AV174" s="14" t="s">
        <v>191</v>
      </c>
      <c r="AW174" s="14" t="s">
        <v>40</v>
      </c>
      <c r="AX174" s="14" t="s">
        <v>86</v>
      </c>
      <c r="AY174" s="269" t="s">
        <v>184</v>
      </c>
    </row>
    <row r="175" s="2" customFormat="1" ht="36" customHeight="1">
      <c r="A175" s="41"/>
      <c r="B175" s="42"/>
      <c r="C175" s="231" t="s">
        <v>7</v>
      </c>
      <c r="D175" s="231" t="s">
        <v>187</v>
      </c>
      <c r="E175" s="232" t="s">
        <v>564</v>
      </c>
      <c r="F175" s="233" t="s">
        <v>565</v>
      </c>
      <c r="G175" s="234" t="s">
        <v>122</v>
      </c>
      <c r="H175" s="235">
        <v>23.699999999999999</v>
      </c>
      <c r="I175" s="236"/>
      <c r="J175" s="237">
        <f>ROUND(I175*H175,2)</f>
        <v>0</v>
      </c>
      <c r="K175" s="233" t="s">
        <v>190</v>
      </c>
      <c r="L175" s="47"/>
      <c r="M175" s="238" t="s">
        <v>35</v>
      </c>
      <c r="N175" s="239" t="s">
        <v>52</v>
      </c>
      <c r="O175" s="88"/>
      <c r="P175" s="240">
        <f>O175*H175</f>
        <v>0</v>
      </c>
      <c r="Q175" s="240">
        <v>0</v>
      </c>
      <c r="R175" s="240">
        <f>Q175*H175</f>
        <v>0</v>
      </c>
      <c r="S175" s="240">
        <v>0</v>
      </c>
      <c r="T175" s="241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42" t="s">
        <v>191</v>
      </c>
      <c r="AT175" s="242" t="s">
        <v>187</v>
      </c>
      <c r="AU175" s="242" t="s">
        <v>88</v>
      </c>
      <c r="AY175" s="19" t="s">
        <v>184</v>
      </c>
      <c r="BE175" s="243">
        <f>IF(N175="základní",J175,0)</f>
        <v>0</v>
      </c>
      <c r="BF175" s="243">
        <f>IF(N175="snížená",J175,0)</f>
        <v>0</v>
      </c>
      <c r="BG175" s="243">
        <f>IF(N175="zákl. přenesená",J175,0)</f>
        <v>0</v>
      </c>
      <c r="BH175" s="243">
        <f>IF(N175="sníž. přenesená",J175,0)</f>
        <v>0</v>
      </c>
      <c r="BI175" s="243">
        <f>IF(N175="nulová",J175,0)</f>
        <v>0</v>
      </c>
      <c r="BJ175" s="19" t="s">
        <v>191</v>
      </c>
      <c r="BK175" s="243">
        <f>ROUND(I175*H175,2)</f>
        <v>0</v>
      </c>
      <c r="BL175" s="19" t="s">
        <v>191</v>
      </c>
      <c r="BM175" s="242" t="s">
        <v>566</v>
      </c>
    </row>
    <row r="176" s="2" customFormat="1">
      <c r="A176" s="41"/>
      <c r="B176" s="42"/>
      <c r="C176" s="43"/>
      <c r="D176" s="244" t="s">
        <v>193</v>
      </c>
      <c r="E176" s="43"/>
      <c r="F176" s="245" t="s">
        <v>301</v>
      </c>
      <c r="G176" s="43"/>
      <c r="H176" s="43"/>
      <c r="I176" s="151"/>
      <c r="J176" s="43"/>
      <c r="K176" s="43"/>
      <c r="L176" s="47"/>
      <c r="M176" s="246"/>
      <c r="N176" s="247"/>
      <c r="O176" s="88"/>
      <c r="P176" s="88"/>
      <c r="Q176" s="88"/>
      <c r="R176" s="88"/>
      <c r="S176" s="88"/>
      <c r="T176" s="89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193</v>
      </c>
      <c r="AU176" s="19" t="s">
        <v>88</v>
      </c>
    </row>
    <row r="177" s="15" customFormat="1">
      <c r="A177" s="15"/>
      <c r="B177" s="270"/>
      <c r="C177" s="271"/>
      <c r="D177" s="244" t="s">
        <v>195</v>
      </c>
      <c r="E177" s="272" t="s">
        <v>35</v>
      </c>
      <c r="F177" s="273" t="s">
        <v>567</v>
      </c>
      <c r="G177" s="271"/>
      <c r="H177" s="272" t="s">
        <v>35</v>
      </c>
      <c r="I177" s="274"/>
      <c r="J177" s="271"/>
      <c r="K177" s="271"/>
      <c r="L177" s="275"/>
      <c r="M177" s="276"/>
      <c r="N177" s="277"/>
      <c r="O177" s="277"/>
      <c r="P177" s="277"/>
      <c r="Q177" s="277"/>
      <c r="R177" s="277"/>
      <c r="S177" s="277"/>
      <c r="T177" s="27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9" t="s">
        <v>195</v>
      </c>
      <c r="AU177" s="279" t="s">
        <v>88</v>
      </c>
      <c r="AV177" s="15" t="s">
        <v>86</v>
      </c>
      <c r="AW177" s="15" t="s">
        <v>40</v>
      </c>
      <c r="AX177" s="15" t="s">
        <v>79</v>
      </c>
      <c r="AY177" s="279" t="s">
        <v>184</v>
      </c>
    </row>
    <row r="178" s="13" customFormat="1">
      <c r="A178" s="13"/>
      <c r="B178" s="248"/>
      <c r="C178" s="249"/>
      <c r="D178" s="244" t="s">
        <v>195</v>
      </c>
      <c r="E178" s="250" t="s">
        <v>35</v>
      </c>
      <c r="F178" s="251" t="s">
        <v>568</v>
      </c>
      <c r="G178" s="249"/>
      <c r="H178" s="252">
        <v>23.699999999999999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195</v>
      </c>
      <c r="AU178" s="258" t="s">
        <v>88</v>
      </c>
      <c r="AV178" s="13" t="s">
        <v>88</v>
      </c>
      <c r="AW178" s="13" t="s">
        <v>40</v>
      </c>
      <c r="AX178" s="13" t="s">
        <v>79</v>
      </c>
      <c r="AY178" s="258" t="s">
        <v>184</v>
      </c>
    </row>
    <row r="179" s="14" customFormat="1">
      <c r="A179" s="14"/>
      <c r="B179" s="259"/>
      <c r="C179" s="260"/>
      <c r="D179" s="244" t="s">
        <v>195</v>
      </c>
      <c r="E179" s="261" t="s">
        <v>489</v>
      </c>
      <c r="F179" s="262" t="s">
        <v>198</v>
      </c>
      <c r="G179" s="260"/>
      <c r="H179" s="263">
        <v>23.699999999999999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9" t="s">
        <v>195</v>
      </c>
      <c r="AU179" s="269" t="s">
        <v>88</v>
      </c>
      <c r="AV179" s="14" t="s">
        <v>191</v>
      </c>
      <c r="AW179" s="14" t="s">
        <v>40</v>
      </c>
      <c r="AX179" s="14" t="s">
        <v>86</v>
      </c>
      <c r="AY179" s="269" t="s">
        <v>184</v>
      </c>
    </row>
    <row r="180" s="2" customFormat="1" ht="48" customHeight="1">
      <c r="A180" s="41"/>
      <c r="B180" s="42"/>
      <c r="C180" s="231" t="s">
        <v>315</v>
      </c>
      <c r="D180" s="231" t="s">
        <v>187</v>
      </c>
      <c r="E180" s="232" t="s">
        <v>298</v>
      </c>
      <c r="F180" s="233" t="s">
        <v>299</v>
      </c>
      <c r="G180" s="234" t="s">
        <v>122</v>
      </c>
      <c r="H180" s="235">
        <v>108.3</v>
      </c>
      <c r="I180" s="236"/>
      <c r="J180" s="237">
        <f>ROUND(I180*H180,2)</f>
        <v>0</v>
      </c>
      <c r="K180" s="233" t="s">
        <v>190</v>
      </c>
      <c r="L180" s="47"/>
      <c r="M180" s="238" t="s">
        <v>35</v>
      </c>
      <c r="N180" s="239" t="s">
        <v>52</v>
      </c>
      <c r="O180" s="88"/>
      <c r="P180" s="240">
        <f>O180*H180</f>
        <v>0</v>
      </c>
      <c r="Q180" s="240">
        <v>0</v>
      </c>
      <c r="R180" s="240">
        <f>Q180*H180</f>
        <v>0</v>
      </c>
      <c r="S180" s="240">
        <v>0</v>
      </c>
      <c r="T180" s="241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42" t="s">
        <v>191</v>
      </c>
      <c r="AT180" s="242" t="s">
        <v>187</v>
      </c>
      <c r="AU180" s="242" t="s">
        <v>88</v>
      </c>
      <c r="AY180" s="19" t="s">
        <v>184</v>
      </c>
      <c r="BE180" s="243">
        <f>IF(N180="základní",J180,0)</f>
        <v>0</v>
      </c>
      <c r="BF180" s="243">
        <f>IF(N180="snížená",J180,0)</f>
        <v>0</v>
      </c>
      <c r="BG180" s="243">
        <f>IF(N180="zákl. přenesená",J180,0)</f>
        <v>0</v>
      </c>
      <c r="BH180" s="243">
        <f>IF(N180="sníž. přenesená",J180,0)</f>
        <v>0</v>
      </c>
      <c r="BI180" s="243">
        <f>IF(N180="nulová",J180,0)</f>
        <v>0</v>
      </c>
      <c r="BJ180" s="19" t="s">
        <v>191</v>
      </c>
      <c r="BK180" s="243">
        <f>ROUND(I180*H180,2)</f>
        <v>0</v>
      </c>
      <c r="BL180" s="19" t="s">
        <v>191</v>
      </c>
      <c r="BM180" s="242" t="s">
        <v>300</v>
      </c>
    </row>
    <row r="181" s="2" customFormat="1">
      <c r="A181" s="41"/>
      <c r="B181" s="42"/>
      <c r="C181" s="43"/>
      <c r="D181" s="244" t="s">
        <v>193</v>
      </c>
      <c r="E181" s="43"/>
      <c r="F181" s="245" t="s">
        <v>301</v>
      </c>
      <c r="G181" s="43"/>
      <c r="H181" s="43"/>
      <c r="I181" s="151"/>
      <c r="J181" s="43"/>
      <c r="K181" s="43"/>
      <c r="L181" s="47"/>
      <c r="M181" s="246"/>
      <c r="N181" s="247"/>
      <c r="O181" s="88"/>
      <c r="P181" s="88"/>
      <c r="Q181" s="88"/>
      <c r="R181" s="88"/>
      <c r="S181" s="88"/>
      <c r="T181" s="89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19" t="s">
        <v>193</v>
      </c>
      <c r="AU181" s="19" t="s">
        <v>88</v>
      </c>
    </row>
    <row r="182" s="13" customFormat="1">
      <c r="A182" s="13"/>
      <c r="B182" s="248"/>
      <c r="C182" s="249"/>
      <c r="D182" s="244" t="s">
        <v>195</v>
      </c>
      <c r="E182" s="250" t="s">
        <v>35</v>
      </c>
      <c r="F182" s="251" t="s">
        <v>302</v>
      </c>
      <c r="G182" s="249"/>
      <c r="H182" s="252">
        <v>108.3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8" t="s">
        <v>195</v>
      </c>
      <c r="AU182" s="258" t="s">
        <v>88</v>
      </c>
      <c r="AV182" s="13" t="s">
        <v>88</v>
      </c>
      <c r="AW182" s="13" t="s">
        <v>40</v>
      </c>
      <c r="AX182" s="13" t="s">
        <v>79</v>
      </c>
      <c r="AY182" s="258" t="s">
        <v>184</v>
      </c>
    </row>
    <row r="183" s="14" customFormat="1">
      <c r="A183" s="14"/>
      <c r="B183" s="259"/>
      <c r="C183" s="260"/>
      <c r="D183" s="244" t="s">
        <v>195</v>
      </c>
      <c r="E183" s="261" t="s">
        <v>120</v>
      </c>
      <c r="F183" s="262" t="s">
        <v>198</v>
      </c>
      <c r="G183" s="260"/>
      <c r="H183" s="263">
        <v>108.3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9" t="s">
        <v>195</v>
      </c>
      <c r="AU183" s="269" t="s">
        <v>88</v>
      </c>
      <c r="AV183" s="14" t="s">
        <v>191</v>
      </c>
      <c r="AW183" s="14" t="s">
        <v>40</v>
      </c>
      <c r="AX183" s="14" t="s">
        <v>86</v>
      </c>
      <c r="AY183" s="269" t="s">
        <v>184</v>
      </c>
    </row>
    <row r="184" s="2" customFormat="1" ht="48" customHeight="1">
      <c r="A184" s="41"/>
      <c r="B184" s="42"/>
      <c r="C184" s="231" t="s">
        <v>324</v>
      </c>
      <c r="D184" s="231" t="s">
        <v>187</v>
      </c>
      <c r="E184" s="232" t="s">
        <v>304</v>
      </c>
      <c r="F184" s="233" t="s">
        <v>305</v>
      </c>
      <c r="G184" s="234" t="s">
        <v>113</v>
      </c>
      <c r="H184" s="235">
        <v>34</v>
      </c>
      <c r="I184" s="236"/>
      <c r="J184" s="237">
        <f>ROUND(I184*H184,2)</f>
        <v>0</v>
      </c>
      <c r="K184" s="233" t="s">
        <v>190</v>
      </c>
      <c r="L184" s="47"/>
      <c r="M184" s="238" t="s">
        <v>35</v>
      </c>
      <c r="N184" s="239" t="s">
        <v>52</v>
      </c>
      <c r="O184" s="88"/>
      <c r="P184" s="240">
        <f>O184*H184</f>
        <v>0</v>
      </c>
      <c r="Q184" s="240">
        <v>0</v>
      </c>
      <c r="R184" s="240">
        <f>Q184*H184</f>
        <v>0</v>
      </c>
      <c r="S184" s="240">
        <v>0</v>
      </c>
      <c r="T184" s="241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42" t="s">
        <v>191</v>
      </c>
      <c r="AT184" s="242" t="s">
        <v>187</v>
      </c>
      <c r="AU184" s="242" t="s">
        <v>88</v>
      </c>
      <c r="AY184" s="19" t="s">
        <v>184</v>
      </c>
      <c r="BE184" s="243">
        <f>IF(N184="základní",J184,0)</f>
        <v>0</v>
      </c>
      <c r="BF184" s="243">
        <f>IF(N184="snížená",J184,0)</f>
        <v>0</v>
      </c>
      <c r="BG184" s="243">
        <f>IF(N184="zákl. přenesená",J184,0)</f>
        <v>0</v>
      </c>
      <c r="BH184" s="243">
        <f>IF(N184="sníž. přenesená",J184,0)</f>
        <v>0</v>
      </c>
      <c r="BI184" s="243">
        <f>IF(N184="nulová",J184,0)</f>
        <v>0</v>
      </c>
      <c r="BJ184" s="19" t="s">
        <v>191</v>
      </c>
      <c r="BK184" s="243">
        <f>ROUND(I184*H184,2)</f>
        <v>0</v>
      </c>
      <c r="BL184" s="19" t="s">
        <v>191</v>
      </c>
      <c r="BM184" s="242" t="s">
        <v>306</v>
      </c>
    </row>
    <row r="185" s="2" customFormat="1">
      <c r="A185" s="41"/>
      <c r="B185" s="42"/>
      <c r="C185" s="43"/>
      <c r="D185" s="244" t="s">
        <v>193</v>
      </c>
      <c r="E185" s="43"/>
      <c r="F185" s="245" t="s">
        <v>307</v>
      </c>
      <c r="G185" s="43"/>
      <c r="H185" s="43"/>
      <c r="I185" s="151"/>
      <c r="J185" s="43"/>
      <c r="K185" s="43"/>
      <c r="L185" s="47"/>
      <c r="M185" s="246"/>
      <c r="N185" s="247"/>
      <c r="O185" s="88"/>
      <c r="P185" s="88"/>
      <c r="Q185" s="88"/>
      <c r="R185" s="88"/>
      <c r="S185" s="88"/>
      <c r="T185" s="89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193</v>
      </c>
      <c r="AU185" s="19" t="s">
        <v>88</v>
      </c>
    </row>
    <row r="186" s="13" customFormat="1">
      <c r="A186" s="13"/>
      <c r="B186" s="248"/>
      <c r="C186" s="249"/>
      <c r="D186" s="244" t="s">
        <v>195</v>
      </c>
      <c r="E186" s="250" t="s">
        <v>35</v>
      </c>
      <c r="F186" s="251" t="s">
        <v>569</v>
      </c>
      <c r="G186" s="249"/>
      <c r="H186" s="252">
        <v>34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8" t="s">
        <v>195</v>
      </c>
      <c r="AU186" s="258" t="s">
        <v>88</v>
      </c>
      <c r="AV186" s="13" t="s">
        <v>88</v>
      </c>
      <c r="AW186" s="13" t="s">
        <v>40</v>
      </c>
      <c r="AX186" s="13" t="s">
        <v>79</v>
      </c>
      <c r="AY186" s="258" t="s">
        <v>184</v>
      </c>
    </row>
    <row r="187" s="14" customFormat="1">
      <c r="A187" s="14"/>
      <c r="B187" s="259"/>
      <c r="C187" s="260"/>
      <c r="D187" s="244" t="s">
        <v>195</v>
      </c>
      <c r="E187" s="261" t="s">
        <v>159</v>
      </c>
      <c r="F187" s="262" t="s">
        <v>198</v>
      </c>
      <c r="G187" s="260"/>
      <c r="H187" s="263">
        <v>34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9" t="s">
        <v>195</v>
      </c>
      <c r="AU187" s="269" t="s">
        <v>88</v>
      </c>
      <c r="AV187" s="14" t="s">
        <v>191</v>
      </c>
      <c r="AW187" s="14" t="s">
        <v>40</v>
      </c>
      <c r="AX187" s="14" t="s">
        <v>86</v>
      </c>
      <c r="AY187" s="269" t="s">
        <v>184</v>
      </c>
    </row>
    <row r="188" s="2" customFormat="1" ht="36" customHeight="1">
      <c r="A188" s="41"/>
      <c r="B188" s="42"/>
      <c r="C188" s="231" t="s">
        <v>332</v>
      </c>
      <c r="D188" s="231" t="s">
        <v>187</v>
      </c>
      <c r="E188" s="232" t="s">
        <v>309</v>
      </c>
      <c r="F188" s="233" t="s">
        <v>310</v>
      </c>
      <c r="G188" s="234" t="s">
        <v>122</v>
      </c>
      <c r="H188" s="235">
        <v>51.530999999999999</v>
      </c>
      <c r="I188" s="236"/>
      <c r="J188" s="237">
        <f>ROUND(I188*H188,2)</f>
        <v>0</v>
      </c>
      <c r="K188" s="233" t="s">
        <v>190</v>
      </c>
      <c r="L188" s="47"/>
      <c r="M188" s="238" t="s">
        <v>35</v>
      </c>
      <c r="N188" s="239" t="s">
        <v>52</v>
      </c>
      <c r="O188" s="88"/>
      <c r="P188" s="240">
        <f>O188*H188</f>
        <v>0</v>
      </c>
      <c r="Q188" s="240">
        <v>0</v>
      </c>
      <c r="R188" s="240">
        <f>Q188*H188</f>
        <v>0</v>
      </c>
      <c r="S188" s="240">
        <v>0</v>
      </c>
      <c r="T188" s="241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42" t="s">
        <v>191</v>
      </c>
      <c r="AT188" s="242" t="s">
        <v>187</v>
      </c>
      <c r="AU188" s="242" t="s">
        <v>88</v>
      </c>
      <c r="AY188" s="19" t="s">
        <v>184</v>
      </c>
      <c r="BE188" s="243">
        <f>IF(N188="základní",J188,0)</f>
        <v>0</v>
      </c>
      <c r="BF188" s="243">
        <f>IF(N188="snížená",J188,0)</f>
        <v>0</v>
      </c>
      <c r="BG188" s="243">
        <f>IF(N188="zákl. přenesená",J188,0)</f>
        <v>0</v>
      </c>
      <c r="BH188" s="243">
        <f>IF(N188="sníž. přenesená",J188,0)</f>
        <v>0</v>
      </c>
      <c r="BI188" s="243">
        <f>IF(N188="nulová",J188,0)</f>
        <v>0</v>
      </c>
      <c r="BJ188" s="19" t="s">
        <v>191</v>
      </c>
      <c r="BK188" s="243">
        <f>ROUND(I188*H188,2)</f>
        <v>0</v>
      </c>
      <c r="BL188" s="19" t="s">
        <v>191</v>
      </c>
      <c r="BM188" s="242" t="s">
        <v>311</v>
      </c>
    </row>
    <row r="189" s="2" customFormat="1">
      <c r="A189" s="41"/>
      <c r="B189" s="42"/>
      <c r="C189" s="43"/>
      <c r="D189" s="244" t="s">
        <v>193</v>
      </c>
      <c r="E189" s="43"/>
      <c r="F189" s="245" t="s">
        <v>312</v>
      </c>
      <c r="G189" s="43"/>
      <c r="H189" s="43"/>
      <c r="I189" s="151"/>
      <c r="J189" s="43"/>
      <c r="K189" s="43"/>
      <c r="L189" s="47"/>
      <c r="M189" s="246"/>
      <c r="N189" s="247"/>
      <c r="O189" s="88"/>
      <c r="P189" s="88"/>
      <c r="Q189" s="88"/>
      <c r="R189" s="88"/>
      <c r="S189" s="88"/>
      <c r="T189" s="89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193</v>
      </c>
      <c r="AU189" s="19" t="s">
        <v>88</v>
      </c>
    </row>
    <row r="190" s="15" customFormat="1">
      <c r="A190" s="15"/>
      <c r="B190" s="270"/>
      <c r="C190" s="271"/>
      <c r="D190" s="244" t="s">
        <v>195</v>
      </c>
      <c r="E190" s="272" t="s">
        <v>35</v>
      </c>
      <c r="F190" s="273" t="s">
        <v>313</v>
      </c>
      <c r="G190" s="271"/>
      <c r="H190" s="272" t="s">
        <v>35</v>
      </c>
      <c r="I190" s="274"/>
      <c r="J190" s="271"/>
      <c r="K190" s="271"/>
      <c r="L190" s="275"/>
      <c r="M190" s="276"/>
      <c r="N190" s="277"/>
      <c r="O190" s="277"/>
      <c r="P190" s="277"/>
      <c r="Q190" s="277"/>
      <c r="R190" s="277"/>
      <c r="S190" s="277"/>
      <c r="T190" s="27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9" t="s">
        <v>195</v>
      </c>
      <c r="AU190" s="279" t="s">
        <v>88</v>
      </c>
      <c r="AV190" s="15" t="s">
        <v>86</v>
      </c>
      <c r="AW190" s="15" t="s">
        <v>40</v>
      </c>
      <c r="AX190" s="15" t="s">
        <v>79</v>
      </c>
      <c r="AY190" s="279" t="s">
        <v>184</v>
      </c>
    </row>
    <row r="191" s="13" customFormat="1">
      <c r="A191" s="13"/>
      <c r="B191" s="248"/>
      <c r="C191" s="249"/>
      <c r="D191" s="244" t="s">
        <v>195</v>
      </c>
      <c r="E191" s="250" t="s">
        <v>35</v>
      </c>
      <c r="F191" s="251" t="s">
        <v>314</v>
      </c>
      <c r="G191" s="249"/>
      <c r="H191" s="252">
        <v>51.530999999999999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195</v>
      </c>
      <c r="AU191" s="258" t="s">
        <v>88</v>
      </c>
      <c r="AV191" s="13" t="s">
        <v>88</v>
      </c>
      <c r="AW191" s="13" t="s">
        <v>40</v>
      </c>
      <c r="AX191" s="13" t="s">
        <v>79</v>
      </c>
      <c r="AY191" s="258" t="s">
        <v>184</v>
      </c>
    </row>
    <row r="192" s="14" customFormat="1">
      <c r="A192" s="14"/>
      <c r="B192" s="259"/>
      <c r="C192" s="260"/>
      <c r="D192" s="244" t="s">
        <v>195</v>
      </c>
      <c r="E192" s="261" t="s">
        <v>156</v>
      </c>
      <c r="F192" s="262" t="s">
        <v>198</v>
      </c>
      <c r="G192" s="260"/>
      <c r="H192" s="263">
        <v>51.530999999999999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9" t="s">
        <v>195</v>
      </c>
      <c r="AU192" s="269" t="s">
        <v>88</v>
      </c>
      <c r="AV192" s="14" t="s">
        <v>191</v>
      </c>
      <c r="AW192" s="14" t="s">
        <v>40</v>
      </c>
      <c r="AX192" s="14" t="s">
        <v>86</v>
      </c>
      <c r="AY192" s="269" t="s">
        <v>184</v>
      </c>
    </row>
    <row r="193" s="2" customFormat="1" ht="36" customHeight="1">
      <c r="A193" s="41"/>
      <c r="B193" s="42"/>
      <c r="C193" s="231" t="s">
        <v>338</v>
      </c>
      <c r="D193" s="231" t="s">
        <v>187</v>
      </c>
      <c r="E193" s="232" t="s">
        <v>316</v>
      </c>
      <c r="F193" s="233" t="s">
        <v>317</v>
      </c>
      <c r="G193" s="234" t="s">
        <v>122</v>
      </c>
      <c r="H193" s="235">
        <v>341.10000000000002</v>
      </c>
      <c r="I193" s="236"/>
      <c r="J193" s="237">
        <f>ROUND(I193*H193,2)</f>
        <v>0</v>
      </c>
      <c r="K193" s="233" t="s">
        <v>190</v>
      </c>
      <c r="L193" s="47"/>
      <c r="M193" s="238" t="s">
        <v>35</v>
      </c>
      <c r="N193" s="239" t="s">
        <v>52</v>
      </c>
      <c r="O193" s="88"/>
      <c r="P193" s="240">
        <f>O193*H193</f>
        <v>0</v>
      </c>
      <c r="Q193" s="240">
        <v>0</v>
      </c>
      <c r="R193" s="240">
        <f>Q193*H193</f>
        <v>0</v>
      </c>
      <c r="S193" s="240">
        <v>0</v>
      </c>
      <c r="T193" s="241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42" t="s">
        <v>191</v>
      </c>
      <c r="AT193" s="242" t="s">
        <v>187</v>
      </c>
      <c r="AU193" s="242" t="s">
        <v>88</v>
      </c>
      <c r="AY193" s="19" t="s">
        <v>184</v>
      </c>
      <c r="BE193" s="243">
        <f>IF(N193="základní",J193,0)</f>
        <v>0</v>
      </c>
      <c r="BF193" s="243">
        <f>IF(N193="snížená",J193,0)</f>
        <v>0</v>
      </c>
      <c r="BG193" s="243">
        <f>IF(N193="zákl. přenesená",J193,0)</f>
        <v>0</v>
      </c>
      <c r="BH193" s="243">
        <f>IF(N193="sníž. přenesená",J193,0)</f>
        <v>0</v>
      </c>
      <c r="BI193" s="243">
        <f>IF(N193="nulová",J193,0)</f>
        <v>0</v>
      </c>
      <c r="BJ193" s="19" t="s">
        <v>191</v>
      </c>
      <c r="BK193" s="243">
        <f>ROUND(I193*H193,2)</f>
        <v>0</v>
      </c>
      <c r="BL193" s="19" t="s">
        <v>191</v>
      </c>
      <c r="BM193" s="242" t="s">
        <v>318</v>
      </c>
    </row>
    <row r="194" s="2" customFormat="1">
      <c r="A194" s="41"/>
      <c r="B194" s="42"/>
      <c r="C194" s="43"/>
      <c r="D194" s="244" t="s">
        <v>193</v>
      </c>
      <c r="E194" s="43"/>
      <c r="F194" s="245" t="s">
        <v>319</v>
      </c>
      <c r="G194" s="43"/>
      <c r="H194" s="43"/>
      <c r="I194" s="151"/>
      <c r="J194" s="43"/>
      <c r="K194" s="43"/>
      <c r="L194" s="47"/>
      <c r="M194" s="246"/>
      <c r="N194" s="247"/>
      <c r="O194" s="88"/>
      <c r="P194" s="88"/>
      <c r="Q194" s="88"/>
      <c r="R194" s="88"/>
      <c r="S194" s="88"/>
      <c r="T194" s="89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193</v>
      </c>
      <c r="AU194" s="19" t="s">
        <v>88</v>
      </c>
    </row>
    <row r="195" s="13" customFormat="1">
      <c r="A195" s="13"/>
      <c r="B195" s="248"/>
      <c r="C195" s="249"/>
      <c r="D195" s="244" t="s">
        <v>195</v>
      </c>
      <c r="E195" s="250" t="s">
        <v>153</v>
      </c>
      <c r="F195" s="251" t="s">
        <v>320</v>
      </c>
      <c r="G195" s="249"/>
      <c r="H195" s="252">
        <v>92.150000000000006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8" t="s">
        <v>195</v>
      </c>
      <c r="AU195" s="258" t="s">
        <v>88</v>
      </c>
      <c r="AV195" s="13" t="s">
        <v>88</v>
      </c>
      <c r="AW195" s="13" t="s">
        <v>40</v>
      </c>
      <c r="AX195" s="13" t="s">
        <v>79</v>
      </c>
      <c r="AY195" s="258" t="s">
        <v>184</v>
      </c>
    </row>
    <row r="196" s="13" customFormat="1">
      <c r="A196" s="13"/>
      <c r="B196" s="248"/>
      <c r="C196" s="249"/>
      <c r="D196" s="244" t="s">
        <v>195</v>
      </c>
      <c r="E196" s="250" t="s">
        <v>321</v>
      </c>
      <c r="F196" s="251" t="s">
        <v>322</v>
      </c>
      <c r="G196" s="249"/>
      <c r="H196" s="252">
        <v>140.65000000000001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8" t="s">
        <v>195</v>
      </c>
      <c r="AU196" s="258" t="s">
        <v>88</v>
      </c>
      <c r="AV196" s="13" t="s">
        <v>88</v>
      </c>
      <c r="AW196" s="13" t="s">
        <v>40</v>
      </c>
      <c r="AX196" s="13" t="s">
        <v>79</v>
      </c>
      <c r="AY196" s="258" t="s">
        <v>184</v>
      </c>
    </row>
    <row r="197" s="13" customFormat="1">
      <c r="A197" s="13"/>
      <c r="B197" s="248"/>
      <c r="C197" s="249"/>
      <c r="D197" s="244" t="s">
        <v>195</v>
      </c>
      <c r="E197" s="250" t="s">
        <v>35</v>
      </c>
      <c r="F197" s="251" t="s">
        <v>323</v>
      </c>
      <c r="G197" s="249"/>
      <c r="H197" s="252">
        <v>108.3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195</v>
      </c>
      <c r="AU197" s="258" t="s">
        <v>88</v>
      </c>
      <c r="AV197" s="13" t="s">
        <v>88</v>
      </c>
      <c r="AW197" s="13" t="s">
        <v>40</v>
      </c>
      <c r="AX197" s="13" t="s">
        <v>79</v>
      </c>
      <c r="AY197" s="258" t="s">
        <v>184</v>
      </c>
    </row>
    <row r="198" s="14" customFormat="1">
      <c r="A198" s="14"/>
      <c r="B198" s="259"/>
      <c r="C198" s="260"/>
      <c r="D198" s="244" t="s">
        <v>195</v>
      </c>
      <c r="E198" s="261" t="s">
        <v>35</v>
      </c>
      <c r="F198" s="262" t="s">
        <v>198</v>
      </c>
      <c r="G198" s="260"/>
      <c r="H198" s="263">
        <v>341.10000000000002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9" t="s">
        <v>195</v>
      </c>
      <c r="AU198" s="269" t="s">
        <v>88</v>
      </c>
      <c r="AV198" s="14" t="s">
        <v>191</v>
      </c>
      <c r="AW198" s="14" t="s">
        <v>40</v>
      </c>
      <c r="AX198" s="14" t="s">
        <v>86</v>
      </c>
      <c r="AY198" s="269" t="s">
        <v>184</v>
      </c>
    </row>
    <row r="199" s="2" customFormat="1" ht="24" customHeight="1">
      <c r="A199" s="41"/>
      <c r="B199" s="42"/>
      <c r="C199" s="231" t="s">
        <v>344</v>
      </c>
      <c r="D199" s="231" t="s">
        <v>187</v>
      </c>
      <c r="E199" s="232" t="s">
        <v>325</v>
      </c>
      <c r="F199" s="233" t="s">
        <v>326</v>
      </c>
      <c r="G199" s="234" t="s">
        <v>117</v>
      </c>
      <c r="H199" s="235">
        <v>66.817999999999998</v>
      </c>
      <c r="I199" s="236"/>
      <c r="J199" s="237">
        <f>ROUND(I199*H199,2)</f>
        <v>0</v>
      </c>
      <c r="K199" s="233" t="s">
        <v>190</v>
      </c>
      <c r="L199" s="47"/>
      <c r="M199" s="238" t="s">
        <v>35</v>
      </c>
      <c r="N199" s="239" t="s">
        <v>52</v>
      </c>
      <c r="O199" s="88"/>
      <c r="P199" s="240">
        <f>O199*H199</f>
        <v>0</v>
      </c>
      <c r="Q199" s="240">
        <v>0</v>
      </c>
      <c r="R199" s="240">
        <f>Q199*H199</f>
        <v>0</v>
      </c>
      <c r="S199" s="240">
        <v>0</v>
      </c>
      <c r="T199" s="241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42" t="s">
        <v>191</v>
      </c>
      <c r="AT199" s="242" t="s">
        <v>187</v>
      </c>
      <c r="AU199" s="242" t="s">
        <v>88</v>
      </c>
      <c r="AY199" s="19" t="s">
        <v>184</v>
      </c>
      <c r="BE199" s="243">
        <f>IF(N199="základní",J199,0)</f>
        <v>0</v>
      </c>
      <c r="BF199" s="243">
        <f>IF(N199="snížená",J199,0)</f>
        <v>0</v>
      </c>
      <c r="BG199" s="243">
        <f>IF(N199="zákl. přenesená",J199,0)</f>
        <v>0</v>
      </c>
      <c r="BH199" s="243">
        <f>IF(N199="sníž. přenesená",J199,0)</f>
        <v>0</v>
      </c>
      <c r="BI199" s="243">
        <f>IF(N199="nulová",J199,0)</f>
        <v>0</v>
      </c>
      <c r="BJ199" s="19" t="s">
        <v>191</v>
      </c>
      <c r="BK199" s="243">
        <f>ROUND(I199*H199,2)</f>
        <v>0</v>
      </c>
      <c r="BL199" s="19" t="s">
        <v>191</v>
      </c>
      <c r="BM199" s="242" t="s">
        <v>327</v>
      </c>
    </row>
    <row r="200" s="2" customFormat="1">
      <c r="A200" s="41"/>
      <c r="B200" s="42"/>
      <c r="C200" s="43"/>
      <c r="D200" s="244" t="s">
        <v>193</v>
      </c>
      <c r="E200" s="43"/>
      <c r="F200" s="245" t="s">
        <v>328</v>
      </c>
      <c r="G200" s="43"/>
      <c r="H200" s="43"/>
      <c r="I200" s="151"/>
      <c r="J200" s="43"/>
      <c r="K200" s="43"/>
      <c r="L200" s="47"/>
      <c r="M200" s="246"/>
      <c r="N200" s="247"/>
      <c r="O200" s="88"/>
      <c r="P200" s="88"/>
      <c r="Q200" s="88"/>
      <c r="R200" s="88"/>
      <c r="S200" s="88"/>
      <c r="T200" s="89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193</v>
      </c>
      <c r="AU200" s="19" t="s">
        <v>88</v>
      </c>
    </row>
    <row r="201" s="13" customFormat="1">
      <c r="A201" s="13"/>
      <c r="B201" s="248"/>
      <c r="C201" s="249"/>
      <c r="D201" s="244" t="s">
        <v>195</v>
      </c>
      <c r="E201" s="250" t="s">
        <v>35</v>
      </c>
      <c r="F201" s="251" t="s">
        <v>570</v>
      </c>
      <c r="G201" s="249"/>
      <c r="H201" s="252">
        <v>52.200000000000003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8" t="s">
        <v>195</v>
      </c>
      <c r="AU201" s="258" t="s">
        <v>88</v>
      </c>
      <c r="AV201" s="13" t="s">
        <v>88</v>
      </c>
      <c r="AW201" s="13" t="s">
        <v>40</v>
      </c>
      <c r="AX201" s="13" t="s">
        <v>79</v>
      </c>
      <c r="AY201" s="258" t="s">
        <v>184</v>
      </c>
    </row>
    <row r="202" s="13" customFormat="1">
      <c r="A202" s="13"/>
      <c r="B202" s="248"/>
      <c r="C202" s="249"/>
      <c r="D202" s="244" t="s">
        <v>195</v>
      </c>
      <c r="E202" s="250" t="s">
        <v>35</v>
      </c>
      <c r="F202" s="251" t="s">
        <v>571</v>
      </c>
      <c r="G202" s="249"/>
      <c r="H202" s="252">
        <v>0.28199999999999997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8" t="s">
        <v>195</v>
      </c>
      <c r="AU202" s="258" t="s">
        <v>88</v>
      </c>
      <c r="AV202" s="13" t="s">
        <v>88</v>
      </c>
      <c r="AW202" s="13" t="s">
        <v>40</v>
      </c>
      <c r="AX202" s="13" t="s">
        <v>79</v>
      </c>
      <c r="AY202" s="258" t="s">
        <v>184</v>
      </c>
    </row>
    <row r="203" s="13" customFormat="1">
      <c r="A203" s="13"/>
      <c r="B203" s="248"/>
      <c r="C203" s="249"/>
      <c r="D203" s="244" t="s">
        <v>195</v>
      </c>
      <c r="E203" s="250" t="s">
        <v>35</v>
      </c>
      <c r="F203" s="251" t="s">
        <v>572</v>
      </c>
      <c r="G203" s="249"/>
      <c r="H203" s="252">
        <v>14.336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8" t="s">
        <v>195</v>
      </c>
      <c r="AU203" s="258" t="s">
        <v>88</v>
      </c>
      <c r="AV203" s="13" t="s">
        <v>88</v>
      </c>
      <c r="AW203" s="13" t="s">
        <v>40</v>
      </c>
      <c r="AX203" s="13" t="s">
        <v>79</v>
      </c>
      <c r="AY203" s="258" t="s">
        <v>184</v>
      </c>
    </row>
    <row r="204" s="14" customFormat="1">
      <c r="A204" s="14"/>
      <c r="B204" s="259"/>
      <c r="C204" s="260"/>
      <c r="D204" s="244" t="s">
        <v>195</v>
      </c>
      <c r="E204" s="261" t="s">
        <v>135</v>
      </c>
      <c r="F204" s="262" t="s">
        <v>198</v>
      </c>
      <c r="G204" s="260"/>
      <c r="H204" s="263">
        <v>66.817999999999998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9" t="s">
        <v>195</v>
      </c>
      <c r="AU204" s="269" t="s">
        <v>88</v>
      </c>
      <c r="AV204" s="14" t="s">
        <v>191</v>
      </c>
      <c r="AW204" s="14" t="s">
        <v>40</v>
      </c>
      <c r="AX204" s="14" t="s">
        <v>86</v>
      </c>
      <c r="AY204" s="269" t="s">
        <v>184</v>
      </c>
    </row>
    <row r="205" s="2" customFormat="1" ht="24" customHeight="1">
      <c r="A205" s="41"/>
      <c r="B205" s="42"/>
      <c r="C205" s="280" t="s">
        <v>349</v>
      </c>
      <c r="D205" s="280" t="s">
        <v>333</v>
      </c>
      <c r="E205" s="281" t="s">
        <v>356</v>
      </c>
      <c r="F205" s="282" t="s">
        <v>357</v>
      </c>
      <c r="G205" s="283" t="s">
        <v>237</v>
      </c>
      <c r="H205" s="284">
        <v>2</v>
      </c>
      <c r="I205" s="285"/>
      <c r="J205" s="286">
        <f>ROUND(I205*H205,2)</f>
        <v>0</v>
      </c>
      <c r="K205" s="282" t="s">
        <v>190</v>
      </c>
      <c r="L205" s="287"/>
      <c r="M205" s="288" t="s">
        <v>35</v>
      </c>
      <c r="N205" s="289" t="s">
        <v>52</v>
      </c>
      <c r="O205" s="88"/>
      <c r="P205" s="240">
        <f>O205*H205</f>
        <v>0</v>
      </c>
      <c r="Q205" s="240">
        <v>3.70425</v>
      </c>
      <c r="R205" s="240">
        <f>Q205*H205</f>
        <v>7.4085000000000001</v>
      </c>
      <c r="S205" s="240">
        <v>0</v>
      </c>
      <c r="T205" s="241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42" t="s">
        <v>234</v>
      </c>
      <c r="AT205" s="242" t="s">
        <v>333</v>
      </c>
      <c r="AU205" s="242" t="s">
        <v>88</v>
      </c>
      <c r="AY205" s="19" t="s">
        <v>184</v>
      </c>
      <c r="BE205" s="243">
        <f>IF(N205="základní",J205,0)</f>
        <v>0</v>
      </c>
      <c r="BF205" s="243">
        <f>IF(N205="snížená",J205,0)</f>
        <v>0</v>
      </c>
      <c r="BG205" s="243">
        <f>IF(N205="zákl. přenesená",J205,0)</f>
        <v>0</v>
      </c>
      <c r="BH205" s="243">
        <f>IF(N205="sníž. přenesená",J205,0)</f>
        <v>0</v>
      </c>
      <c r="BI205" s="243">
        <f>IF(N205="nulová",J205,0)</f>
        <v>0</v>
      </c>
      <c r="BJ205" s="19" t="s">
        <v>191</v>
      </c>
      <c r="BK205" s="243">
        <f>ROUND(I205*H205,2)</f>
        <v>0</v>
      </c>
      <c r="BL205" s="19" t="s">
        <v>191</v>
      </c>
      <c r="BM205" s="242" t="s">
        <v>358</v>
      </c>
    </row>
    <row r="206" s="2" customFormat="1" ht="24" customHeight="1">
      <c r="A206" s="41"/>
      <c r="B206" s="42"/>
      <c r="C206" s="280" t="s">
        <v>355</v>
      </c>
      <c r="D206" s="280" t="s">
        <v>333</v>
      </c>
      <c r="E206" s="281" t="s">
        <v>334</v>
      </c>
      <c r="F206" s="282" t="s">
        <v>335</v>
      </c>
      <c r="G206" s="283" t="s">
        <v>129</v>
      </c>
      <c r="H206" s="284">
        <v>392</v>
      </c>
      <c r="I206" s="285"/>
      <c r="J206" s="286">
        <f>ROUND(I206*H206,2)</f>
        <v>0</v>
      </c>
      <c r="K206" s="282" t="s">
        <v>190</v>
      </c>
      <c r="L206" s="287"/>
      <c r="M206" s="288" t="s">
        <v>35</v>
      </c>
      <c r="N206" s="289" t="s">
        <v>52</v>
      </c>
      <c r="O206" s="88"/>
      <c r="P206" s="240">
        <f>O206*H206</f>
        <v>0</v>
      </c>
      <c r="Q206" s="240">
        <v>1</v>
      </c>
      <c r="R206" s="240">
        <f>Q206*H206</f>
        <v>392</v>
      </c>
      <c r="S206" s="240">
        <v>0</v>
      </c>
      <c r="T206" s="241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42" t="s">
        <v>234</v>
      </c>
      <c r="AT206" s="242" t="s">
        <v>333</v>
      </c>
      <c r="AU206" s="242" t="s">
        <v>88</v>
      </c>
      <c r="AY206" s="19" t="s">
        <v>184</v>
      </c>
      <c r="BE206" s="243">
        <f>IF(N206="základní",J206,0)</f>
        <v>0</v>
      </c>
      <c r="BF206" s="243">
        <f>IF(N206="snížená",J206,0)</f>
        <v>0</v>
      </c>
      <c r="BG206" s="243">
        <f>IF(N206="zákl. přenesená",J206,0)</f>
        <v>0</v>
      </c>
      <c r="BH206" s="243">
        <f>IF(N206="sníž. přenesená",J206,0)</f>
        <v>0</v>
      </c>
      <c r="BI206" s="243">
        <f>IF(N206="nulová",J206,0)</f>
        <v>0</v>
      </c>
      <c r="BJ206" s="19" t="s">
        <v>191</v>
      </c>
      <c r="BK206" s="243">
        <f>ROUND(I206*H206,2)</f>
        <v>0</v>
      </c>
      <c r="BL206" s="19" t="s">
        <v>191</v>
      </c>
      <c r="BM206" s="242" t="s">
        <v>573</v>
      </c>
    </row>
    <row r="207" s="13" customFormat="1">
      <c r="A207" s="13"/>
      <c r="B207" s="248"/>
      <c r="C207" s="249"/>
      <c r="D207" s="244" t="s">
        <v>195</v>
      </c>
      <c r="E207" s="250" t="s">
        <v>35</v>
      </c>
      <c r="F207" s="251" t="s">
        <v>337</v>
      </c>
      <c r="G207" s="249"/>
      <c r="H207" s="252">
        <v>13.888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8" t="s">
        <v>195</v>
      </c>
      <c r="AU207" s="258" t="s">
        <v>88</v>
      </c>
      <c r="AV207" s="13" t="s">
        <v>88</v>
      </c>
      <c r="AW207" s="13" t="s">
        <v>40</v>
      </c>
      <c r="AX207" s="13" t="s">
        <v>79</v>
      </c>
      <c r="AY207" s="258" t="s">
        <v>184</v>
      </c>
    </row>
    <row r="208" s="13" customFormat="1">
      <c r="A208" s="13"/>
      <c r="B208" s="248"/>
      <c r="C208" s="249"/>
      <c r="D208" s="244" t="s">
        <v>195</v>
      </c>
      <c r="E208" s="250" t="s">
        <v>35</v>
      </c>
      <c r="F208" s="251" t="s">
        <v>574</v>
      </c>
      <c r="G208" s="249"/>
      <c r="H208" s="252">
        <v>378.11200000000002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8" t="s">
        <v>195</v>
      </c>
      <c r="AU208" s="258" t="s">
        <v>88</v>
      </c>
      <c r="AV208" s="13" t="s">
        <v>88</v>
      </c>
      <c r="AW208" s="13" t="s">
        <v>40</v>
      </c>
      <c r="AX208" s="13" t="s">
        <v>79</v>
      </c>
      <c r="AY208" s="258" t="s">
        <v>184</v>
      </c>
    </row>
    <row r="209" s="14" customFormat="1">
      <c r="A209" s="14"/>
      <c r="B209" s="259"/>
      <c r="C209" s="260"/>
      <c r="D209" s="244" t="s">
        <v>195</v>
      </c>
      <c r="E209" s="261" t="s">
        <v>35</v>
      </c>
      <c r="F209" s="262" t="s">
        <v>198</v>
      </c>
      <c r="G209" s="260"/>
      <c r="H209" s="263">
        <v>392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9" t="s">
        <v>195</v>
      </c>
      <c r="AU209" s="269" t="s">
        <v>88</v>
      </c>
      <c r="AV209" s="14" t="s">
        <v>191</v>
      </c>
      <c r="AW209" s="14" t="s">
        <v>40</v>
      </c>
      <c r="AX209" s="14" t="s">
        <v>86</v>
      </c>
      <c r="AY209" s="269" t="s">
        <v>184</v>
      </c>
    </row>
    <row r="210" s="2" customFormat="1" ht="24" customHeight="1">
      <c r="A210" s="41"/>
      <c r="B210" s="42"/>
      <c r="C210" s="280" t="s">
        <v>359</v>
      </c>
      <c r="D210" s="280" t="s">
        <v>333</v>
      </c>
      <c r="E210" s="281" t="s">
        <v>339</v>
      </c>
      <c r="F210" s="282" t="s">
        <v>340</v>
      </c>
      <c r="G210" s="283" t="s">
        <v>129</v>
      </c>
      <c r="H210" s="284">
        <v>2.7829999999999999</v>
      </c>
      <c r="I210" s="285"/>
      <c r="J210" s="286">
        <f>ROUND(I210*H210,2)</f>
        <v>0</v>
      </c>
      <c r="K210" s="282" t="s">
        <v>190</v>
      </c>
      <c r="L210" s="287"/>
      <c r="M210" s="288" t="s">
        <v>35</v>
      </c>
      <c r="N210" s="289" t="s">
        <v>52</v>
      </c>
      <c r="O210" s="88"/>
      <c r="P210" s="240">
        <f>O210*H210</f>
        <v>0</v>
      </c>
      <c r="Q210" s="240">
        <v>1</v>
      </c>
      <c r="R210" s="240">
        <f>Q210*H210</f>
        <v>2.7829999999999999</v>
      </c>
      <c r="S210" s="240">
        <v>0</v>
      </c>
      <c r="T210" s="241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42" t="s">
        <v>234</v>
      </c>
      <c r="AT210" s="242" t="s">
        <v>333</v>
      </c>
      <c r="AU210" s="242" t="s">
        <v>88</v>
      </c>
      <c r="AY210" s="19" t="s">
        <v>184</v>
      </c>
      <c r="BE210" s="243">
        <f>IF(N210="základní",J210,0)</f>
        <v>0</v>
      </c>
      <c r="BF210" s="243">
        <f>IF(N210="snížená",J210,0)</f>
        <v>0</v>
      </c>
      <c r="BG210" s="243">
        <f>IF(N210="zákl. přenesená",J210,0)</f>
        <v>0</v>
      </c>
      <c r="BH210" s="243">
        <f>IF(N210="sníž. přenesená",J210,0)</f>
        <v>0</v>
      </c>
      <c r="BI210" s="243">
        <f>IF(N210="nulová",J210,0)</f>
        <v>0</v>
      </c>
      <c r="BJ210" s="19" t="s">
        <v>191</v>
      </c>
      <c r="BK210" s="243">
        <f>ROUND(I210*H210,2)</f>
        <v>0</v>
      </c>
      <c r="BL210" s="19" t="s">
        <v>191</v>
      </c>
      <c r="BM210" s="242" t="s">
        <v>341</v>
      </c>
    </row>
    <row r="211" s="15" customFormat="1">
      <c r="A211" s="15"/>
      <c r="B211" s="270"/>
      <c r="C211" s="271"/>
      <c r="D211" s="244" t="s">
        <v>195</v>
      </c>
      <c r="E211" s="272" t="s">
        <v>35</v>
      </c>
      <c r="F211" s="273" t="s">
        <v>342</v>
      </c>
      <c r="G211" s="271"/>
      <c r="H211" s="272" t="s">
        <v>35</v>
      </c>
      <c r="I211" s="274"/>
      <c r="J211" s="271"/>
      <c r="K211" s="271"/>
      <c r="L211" s="275"/>
      <c r="M211" s="276"/>
      <c r="N211" s="277"/>
      <c r="O211" s="277"/>
      <c r="P211" s="277"/>
      <c r="Q211" s="277"/>
      <c r="R211" s="277"/>
      <c r="S211" s="277"/>
      <c r="T211" s="27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9" t="s">
        <v>195</v>
      </c>
      <c r="AU211" s="279" t="s">
        <v>88</v>
      </c>
      <c r="AV211" s="15" t="s">
        <v>86</v>
      </c>
      <c r="AW211" s="15" t="s">
        <v>40</v>
      </c>
      <c r="AX211" s="15" t="s">
        <v>79</v>
      </c>
      <c r="AY211" s="279" t="s">
        <v>184</v>
      </c>
    </row>
    <row r="212" s="13" customFormat="1">
      <c r="A212" s="13"/>
      <c r="B212" s="248"/>
      <c r="C212" s="249"/>
      <c r="D212" s="244" t="s">
        <v>195</v>
      </c>
      <c r="E212" s="250" t="s">
        <v>35</v>
      </c>
      <c r="F212" s="251" t="s">
        <v>343</v>
      </c>
      <c r="G212" s="249"/>
      <c r="H212" s="252">
        <v>2.7829999999999999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8" t="s">
        <v>195</v>
      </c>
      <c r="AU212" s="258" t="s">
        <v>88</v>
      </c>
      <c r="AV212" s="13" t="s">
        <v>88</v>
      </c>
      <c r="AW212" s="13" t="s">
        <v>40</v>
      </c>
      <c r="AX212" s="13" t="s">
        <v>79</v>
      </c>
      <c r="AY212" s="258" t="s">
        <v>184</v>
      </c>
    </row>
    <row r="213" s="14" customFormat="1">
      <c r="A213" s="14"/>
      <c r="B213" s="259"/>
      <c r="C213" s="260"/>
      <c r="D213" s="244" t="s">
        <v>195</v>
      </c>
      <c r="E213" s="261" t="s">
        <v>35</v>
      </c>
      <c r="F213" s="262" t="s">
        <v>198</v>
      </c>
      <c r="G213" s="260"/>
      <c r="H213" s="263">
        <v>2.7829999999999999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9" t="s">
        <v>195</v>
      </c>
      <c r="AU213" s="269" t="s">
        <v>88</v>
      </c>
      <c r="AV213" s="14" t="s">
        <v>191</v>
      </c>
      <c r="AW213" s="14" t="s">
        <v>40</v>
      </c>
      <c r="AX213" s="14" t="s">
        <v>86</v>
      </c>
      <c r="AY213" s="269" t="s">
        <v>184</v>
      </c>
    </row>
    <row r="214" s="2" customFormat="1" ht="24" customHeight="1">
      <c r="A214" s="41"/>
      <c r="B214" s="42"/>
      <c r="C214" s="280" t="s">
        <v>363</v>
      </c>
      <c r="D214" s="280" t="s">
        <v>333</v>
      </c>
      <c r="E214" s="281" t="s">
        <v>350</v>
      </c>
      <c r="F214" s="282" t="s">
        <v>351</v>
      </c>
      <c r="G214" s="283" t="s">
        <v>129</v>
      </c>
      <c r="H214" s="284">
        <v>52.515000000000001</v>
      </c>
      <c r="I214" s="285"/>
      <c r="J214" s="286">
        <f>ROUND(I214*H214,2)</f>
        <v>0</v>
      </c>
      <c r="K214" s="282" t="s">
        <v>190</v>
      </c>
      <c r="L214" s="287"/>
      <c r="M214" s="288" t="s">
        <v>35</v>
      </c>
      <c r="N214" s="289" t="s">
        <v>52</v>
      </c>
      <c r="O214" s="88"/>
      <c r="P214" s="240">
        <f>O214*H214</f>
        <v>0</v>
      </c>
      <c r="Q214" s="240">
        <v>1</v>
      </c>
      <c r="R214" s="240">
        <f>Q214*H214</f>
        <v>52.515000000000001</v>
      </c>
      <c r="S214" s="240">
        <v>0</v>
      </c>
      <c r="T214" s="241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42" t="s">
        <v>234</v>
      </c>
      <c r="AT214" s="242" t="s">
        <v>333</v>
      </c>
      <c r="AU214" s="242" t="s">
        <v>88</v>
      </c>
      <c r="AY214" s="19" t="s">
        <v>184</v>
      </c>
      <c r="BE214" s="243">
        <f>IF(N214="základní",J214,0)</f>
        <v>0</v>
      </c>
      <c r="BF214" s="243">
        <f>IF(N214="snížená",J214,0)</f>
        <v>0</v>
      </c>
      <c r="BG214" s="243">
        <f>IF(N214="zákl. přenesená",J214,0)</f>
        <v>0</v>
      </c>
      <c r="BH214" s="243">
        <f>IF(N214="sníž. přenesená",J214,0)</f>
        <v>0</v>
      </c>
      <c r="BI214" s="243">
        <f>IF(N214="nulová",J214,0)</f>
        <v>0</v>
      </c>
      <c r="BJ214" s="19" t="s">
        <v>191</v>
      </c>
      <c r="BK214" s="243">
        <f>ROUND(I214*H214,2)</f>
        <v>0</v>
      </c>
      <c r="BL214" s="19" t="s">
        <v>191</v>
      </c>
      <c r="BM214" s="242" t="s">
        <v>352</v>
      </c>
    </row>
    <row r="215" s="13" customFormat="1">
      <c r="A215" s="13"/>
      <c r="B215" s="248"/>
      <c r="C215" s="249"/>
      <c r="D215" s="244" t="s">
        <v>195</v>
      </c>
      <c r="E215" s="250" t="s">
        <v>35</v>
      </c>
      <c r="F215" s="251" t="s">
        <v>353</v>
      </c>
      <c r="G215" s="249"/>
      <c r="H215" s="252">
        <v>49.761000000000003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8" t="s">
        <v>195</v>
      </c>
      <c r="AU215" s="258" t="s">
        <v>88</v>
      </c>
      <c r="AV215" s="13" t="s">
        <v>88</v>
      </c>
      <c r="AW215" s="13" t="s">
        <v>40</v>
      </c>
      <c r="AX215" s="13" t="s">
        <v>79</v>
      </c>
      <c r="AY215" s="258" t="s">
        <v>184</v>
      </c>
    </row>
    <row r="216" s="13" customFormat="1">
      <c r="A216" s="13"/>
      <c r="B216" s="248"/>
      <c r="C216" s="249"/>
      <c r="D216" s="244" t="s">
        <v>195</v>
      </c>
      <c r="E216" s="250" t="s">
        <v>35</v>
      </c>
      <c r="F216" s="251" t="s">
        <v>354</v>
      </c>
      <c r="G216" s="249"/>
      <c r="H216" s="252">
        <v>2.754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8" t="s">
        <v>195</v>
      </c>
      <c r="AU216" s="258" t="s">
        <v>88</v>
      </c>
      <c r="AV216" s="13" t="s">
        <v>88</v>
      </c>
      <c r="AW216" s="13" t="s">
        <v>40</v>
      </c>
      <c r="AX216" s="13" t="s">
        <v>79</v>
      </c>
      <c r="AY216" s="258" t="s">
        <v>184</v>
      </c>
    </row>
    <row r="217" s="14" customFormat="1">
      <c r="A217" s="14"/>
      <c r="B217" s="259"/>
      <c r="C217" s="260"/>
      <c r="D217" s="244" t="s">
        <v>195</v>
      </c>
      <c r="E217" s="261" t="s">
        <v>35</v>
      </c>
      <c r="F217" s="262" t="s">
        <v>198</v>
      </c>
      <c r="G217" s="260"/>
      <c r="H217" s="263">
        <v>52.515000000000001</v>
      </c>
      <c r="I217" s="264"/>
      <c r="J217" s="260"/>
      <c r="K217" s="260"/>
      <c r="L217" s="265"/>
      <c r="M217" s="266"/>
      <c r="N217" s="267"/>
      <c r="O217" s="267"/>
      <c r="P217" s="267"/>
      <c r="Q217" s="267"/>
      <c r="R217" s="267"/>
      <c r="S217" s="267"/>
      <c r="T217" s="26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9" t="s">
        <v>195</v>
      </c>
      <c r="AU217" s="269" t="s">
        <v>88</v>
      </c>
      <c r="AV217" s="14" t="s">
        <v>191</v>
      </c>
      <c r="AW217" s="14" t="s">
        <v>40</v>
      </c>
      <c r="AX217" s="14" t="s">
        <v>86</v>
      </c>
      <c r="AY217" s="269" t="s">
        <v>184</v>
      </c>
    </row>
    <row r="218" s="2" customFormat="1" ht="24" customHeight="1">
      <c r="A218" s="41"/>
      <c r="B218" s="42"/>
      <c r="C218" s="280" t="s">
        <v>367</v>
      </c>
      <c r="D218" s="280" t="s">
        <v>333</v>
      </c>
      <c r="E218" s="281" t="s">
        <v>345</v>
      </c>
      <c r="F218" s="282" t="s">
        <v>346</v>
      </c>
      <c r="G218" s="283" t="s">
        <v>129</v>
      </c>
      <c r="H218" s="284">
        <v>19.565000000000001</v>
      </c>
      <c r="I218" s="285"/>
      <c r="J218" s="286">
        <f>ROUND(I218*H218,2)</f>
        <v>0</v>
      </c>
      <c r="K218" s="282" t="s">
        <v>190</v>
      </c>
      <c r="L218" s="287"/>
      <c r="M218" s="288" t="s">
        <v>35</v>
      </c>
      <c r="N218" s="289" t="s">
        <v>52</v>
      </c>
      <c r="O218" s="88"/>
      <c r="P218" s="240">
        <f>O218*H218</f>
        <v>0</v>
      </c>
      <c r="Q218" s="240">
        <v>1</v>
      </c>
      <c r="R218" s="240">
        <f>Q218*H218</f>
        <v>19.565000000000001</v>
      </c>
      <c r="S218" s="240">
        <v>0</v>
      </c>
      <c r="T218" s="241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42" t="s">
        <v>234</v>
      </c>
      <c r="AT218" s="242" t="s">
        <v>333</v>
      </c>
      <c r="AU218" s="242" t="s">
        <v>88</v>
      </c>
      <c r="AY218" s="19" t="s">
        <v>184</v>
      </c>
      <c r="BE218" s="243">
        <f>IF(N218="základní",J218,0)</f>
        <v>0</v>
      </c>
      <c r="BF218" s="243">
        <f>IF(N218="snížená",J218,0)</f>
        <v>0</v>
      </c>
      <c r="BG218" s="243">
        <f>IF(N218="zákl. přenesená",J218,0)</f>
        <v>0</v>
      </c>
      <c r="BH218" s="243">
        <f>IF(N218="sníž. přenesená",J218,0)</f>
        <v>0</v>
      </c>
      <c r="BI218" s="243">
        <f>IF(N218="nulová",J218,0)</f>
        <v>0</v>
      </c>
      <c r="BJ218" s="19" t="s">
        <v>191</v>
      </c>
      <c r="BK218" s="243">
        <f>ROUND(I218*H218,2)</f>
        <v>0</v>
      </c>
      <c r="BL218" s="19" t="s">
        <v>191</v>
      </c>
      <c r="BM218" s="242" t="s">
        <v>347</v>
      </c>
    </row>
    <row r="219" s="13" customFormat="1">
      <c r="A219" s="13"/>
      <c r="B219" s="248"/>
      <c r="C219" s="249"/>
      <c r="D219" s="244" t="s">
        <v>195</v>
      </c>
      <c r="E219" s="250" t="s">
        <v>35</v>
      </c>
      <c r="F219" s="251" t="s">
        <v>575</v>
      </c>
      <c r="G219" s="249"/>
      <c r="H219" s="252">
        <v>19.565000000000001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8" t="s">
        <v>195</v>
      </c>
      <c r="AU219" s="258" t="s">
        <v>88</v>
      </c>
      <c r="AV219" s="13" t="s">
        <v>88</v>
      </c>
      <c r="AW219" s="13" t="s">
        <v>40</v>
      </c>
      <c r="AX219" s="13" t="s">
        <v>79</v>
      </c>
      <c r="AY219" s="258" t="s">
        <v>184</v>
      </c>
    </row>
    <row r="220" s="14" customFormat="1">
      <c r="A220" s="14"/>
      <c r="B220" s="259"/>
      <c r="C220" s="260"/>
      <c r="D220" s="244" t="s">
        <v>195</v>
      </c>
      <c r="E220" s="261" t="s">
        <v>35</v>
      </c>
      <c r="F220" s="262" t="s">
        <v>198</v>
      </c>
      <c r="G220" s="260"/>
      <c r="H220" s="263">
        <v>19.565000000000001</v>
      </c>
      <c r="I220" s="264"/>
      <c r="J220" s="260"/>
      <c r="K220" s="260"/>
      <c r="L220" s="265"/>
      <c r="M220" s="266"/>
      <c r="N220" s="267"/>
      <c r="O220" s="267"/>
      <c r="P220" s="267"/>
      <c r="Q220" s="267"/>
      <c r="R220" s="267"/>
      <c r="S220" s="267"/>
      <c r="T220" s="26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9" t="s">
        <v>195</v>
      </c>
      <c r="AU220" s="269" t="s">
        <v>88</v>
      </c>
      <c r="AV220" s="14" t="s">
        <v>191</v>
      </c>
      <c r="AW220" s="14" t="s">
        <v>40</v>
      </c>
      <c r="AX220" s="14" t="s">
        <v>86</v>
      </c>
      <c r="AY220" s="269" t="s">
        <v>184</v>
      </c>
    </row>
    <row r="221" s="2" customFormat="1" ht="24" customHeight="1">
      <c r="A221" s="41"/>
      <c r="B221" s="42"/>
      <c r="C221" s="280" t="s">
        <v>371</v>
      </c>
      <c r="D221" s="280" t="s">
        <v>333</v>
      </c>
      <c r="E221" s="281" t="s">
        <v>576</v>
      </c>
      <c r="F221" s="282" t="s">
        <v>577</v>
      </c>
      <c r="G221" s="283" t="s">
        <v>113</v>
      </c>
      <c r="H221" s="284">
        <v>3</v>
      </c>
      <c r="I221" s="285"/>
      <c r="J221" s="286">
        <f>ROUND(I221*H221,2)</f>
        <v>0</v>
      </c>
      <c r="K221" s="282" t="s">
        <v>190</v>
      </c>
      <c r="L221" s="287"/>
      <c r="M221" s="288" t="s">
        <v>35</v>
      </c>
      <c r="N221" s="289" t="s">
        <v>52</v>
      </c>
      <c r="O221" s="88"/>
      <c r="P221" s="240">
        <f>O221*H221</f>
        <v>0</v>
      </c>
      <c r="Q221" s="240">
        <v>0</v>
      </c>
      <c r="R221" s="240">
        <f>Q221*H221</f>
        <v>0</v>
      </c>
      <c r="S221" s="240">
        <v>0</v>
      </c>
      <c r="T221" s="241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42" t="s">
        <v>437</v>
      </c>
      <c r="AT221" s="242" t="s">
        <v>333</v>
      </c>
      <c r="AU221" s="242" t="s">
        <v>88</v>
      </c>
      <c r="AY221" s="19" t="s">
        <v>184</v>
      </c>
      <c r="BE221" s="243">
        <f>IF(N221="základní",J221,0)</f>
        <v>0</v>
      </c>
      <c r="BF221" s="243">
        <f>IF(N221="snížená",J221,0)</f>
        <v>0</v>
      </c>
      <c r="BG221" s="243">
        <f>IF(N221="zákl. přenesená",J221,0)</f>
        <v>0</v>
      </c>
      <c r="BH221" s="243">
        <f>IF(N221="sníž. přenesená",J221,0)</f>
        <v>0</v>
      </c>
      <c r="BI221" s="243">
        <f>IF(N221="nulová",J221,0)</f>
        <v>0</v>
      </c>
      <c r="BJ221" s="19" t="s">
        <v>191</v>
      </c>
      <c r="BK221" s="243">
        <f>ROUND(I221*H221,2)</f>
        <v>0</v>
      </c>
      <c r="BL221" s="19" t="s">
        <v>437</v>
      </c>
      <c r="BM221" s="242" t="s">
        <v>578</v>
      </c>
    </row>
    <row r="222" s="13" customFormat="1">
      <c r="A222" s="13"/>
      <c r="B222" s="248"/>
      <c r="C222" s="249"/>
      <c r="D222" s="244" t="s">
        <v>195</v>
      </c>
      <c r="E222" s="250" t="s">
        <v>35</v>
      </c>
      <c r="F222" s="251" t="s">
        <v>579</v>
      </c>
      <c r="G222" s="249"/>
      <c r="H222" s="252">
        <v>3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195</v>
      </c>
      <c r="AU222" s="258" t="s">
        <v>88</v>
      </c>
      <c r="AV222" s="13" t="s">
        <v>88</v>
      </c>
      <c r="AW222" s="13" t="s">
        <v>40</v>
      </c>
      <c r="AX222" s="13" t="s">
        <v>79</v>
      </c>
      <c r="AY222" s="258" t="s">
        <v>184</v>
      </c>
    </row>
    <row r="223" s="14" customFormat="1">
      <c r="A223" s="14"/>
      <c r="B223" s="259"/>
      <c r="C223" s="260"/>
      <c r="D223" s="244" t="s">
        <v>195</v>
      </c>
      <c r="E223" s="261" t="s">
        <v>35</v>
      </c>
      <c r="F223" s="262" t="s">
        <v>198</v>
      </c>
      <c r="G223" s="260"/>
      <c r="H223" s="263">
        <v>3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9" t="s">
        <v>195</v>
      </c>
      <c r="AU223" s="269" t="s">
        <v>88</v>
      </c>
      <c r="AV223" s="14" t="s">
        <v>191</v>
      </c>
      <c r="AW223" s="14" t="s">
        <v>40</v>
      </c>
      <c r="AX223" s="14" t="s">
        <v>86</v>
      </c>
      <c r="AY223" s="269" t="s">
        <v>184</v>
      </c>
    </row>
    <row r="224" s="2" customFormat="1" ht="24" customHeight="1">
      <c r="A224" s="41"/>
      <c r="B224" s="42"/>
      <c r="C224" s="280" t="s">
        <v>375</v>
      </c>
      <c r="D224" s="280" t="s">
        <v>333</v>
      </c>
      <c r="E224" s="281" t="s">
        <v>376</v>
      </c>
      <c r="F224" s="282" t="s">
        <v>377</v>
      </c>
      <c r="G224" s="283" t="s">
        <v>113</v>
      </c>
      <c r="H224" s="284">
        <v>19</v>
      </c>
      <c r="I224" s="285"/>
      <c r="J224" s="286">
        <f>ROUND(I224*H224,2)</f>
        <v>0</v>
      </c>
      <c r="K224" s="282" t="s">
        <v>190</v>
      </c>
      <c r="L224" s="287"/>
      <c r="M224" s="288" t="s">
        <v>35</v>
      </c>
      <c r="N224" s="289" t="s">
        <v>52</v>
      </c>
      <c r="O224" s="88"/>
      <c r="P224" s="240">
        <f>O224*H224</f>
        <v>0</v>
      </c>
      <c r="Q224" s="240">
        <v>0</v>
      </c>
      <c r="R224" s="240">
        <f>Q224*H224</f>
        <v>0</v>
      </c>
      <c r="S224" s="240">
        <v>0</v>
      </c>
      <c r="T224" s="241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42" t="s">
        <v>234</v>
      </c>
      <c r="AT224" s="242" t="s">
        <v>333</v>
      </c>
      <c r="AU224" s="242" t="s">
        <v>88</v>
      </c>
      <c r="AY224" s="19" t="s">
        <v>184</v>
      </c>
      <c r="BE224" s="243">
        <f>IF(N224="základní",J224,0)</f>
        <v>0</v>
      </c>
      <c r="BF224" s="243">
        <f>IF(N224="snížená",J224,0)</f>
        <v>0</v>
      </c>
      <c r="BG224" s="243">
        <f>IF(N224="zákl. přenesená",J224,0)</f>
        <v>0</v>
      </c>
      <c r="BH224" s="243">
        <f>IF(N224="sníž. přenesená",J224,0)</f>
        <v>0</v>
      </c>
      <c r="BI224" s="243">
        <f>IF(N224="nulová",J224,0)</f>
        <v>0</v>
      </c>
      <c r="BJ224" s="19" t="s">
        <v>191</v>
      </c>
      <c r="BK224" s="243">
        <f>ROUND(I224*H224,2)</f>
        <v>0</v>
      </c>
      <c r="BL224" s="19" t="s">
        <v>191</v>
      </c>
      <c r="BM224" s="242" t="s">
        <v>378</v>
      </c>
    </row>
    <row r="225" s="2" customFormat="1">
      <c r="A225" s="41"/>
      <c r="B225" s="42"/>
      <c r="C225" s="43"/>
      <c r="D225" s="244" t="s">
        <v>230</v>
      </c>
      <c r="E225" s="43"/>
      <c r="F225" s="245" t="s">
        <v>580</v>
      </c>
      <c r="G225" s="43"/>
      <c r="H225" s="43"/>
      <c r="I225" s="151"/>
      <c r="J225" s="43"/>
      <c r="K225" s="43"/>
      <c r="L225" s="47"/>
      <c r="M225" s="246"/>
      <c r="N225" s="247"/>
      <c r="O225" s="88"/>
      <c r="P225" s="88"/>
      <c r="Q225" s="88"/>
      <c r="R225" s="88"/>
      <c r="S225" s="88"/>
      <c r="T225" s="89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19" t="s">
        <v>230</v>
      </c>
      <c r="AU225" s="19" t="s">
        <v>88</v>
      </c>
    </row>
    <row r="226" s="13" customFormat="1">
      <c r="A226" s="13"/>
      <c r="B226" s="248"/>
      <c r="C226" s="249"/>
      <c r="D226" s="244" t="s">
        <v>195</v>
      </c>
      <c r="E226" s="250" t="s">
        <v>35</v>
      </c>
      <c r="F226" s="251" t="s">
        <v>124</v>
      </c>
      <c r="G226" s="249"/>
      <c r="H226" s="252">
        <v>19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8" t="s">
        <v>195</v>
      </c>
      <c r="AU226" s="258" t="s">
        <v>88</v>
      </c>
      <c r="AV226" s="13" t="s">
        <v>88</v>
      </c>
      <c r="AW226" s="13" t="s">
        <v>40</v>
      </c>
      <c r="AX226" s="13" t="s">
        <v>79</v>
      </c>
      <c r="AY226" s="258" t="s">
        <v>184</v>
      </c>
    </row>
    <row r="227" s="14" customFormat="1">
      <c r="A227" s="14"/>
      <c r="B227" s="259"/>
      <c r="C227" s="260"/>
      <c r="D227" s="244" t="s">
        <v>195</v>
      </c>
      <c r="E227" s="261" t="s">
        <v>35</v>
      </c>
      <c r="F227" s="262" t="s">
        <v>198</v>
      </c>
      <c r="G227" s="260"/>
      <c r="H227" s="263">
        <v>19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9" t="s">
        <v>195</v>
      </c>
      <c r="AU227" s="269" t="s">
        <v>88</v>
      </c>
      <c r="AV227" s="14" t="s">
        <v>191</v>
      </c>
      <c r="AW227" s="14" t="s">
        <v>40</v>
      </c>
      <c r="AX227" s="14" t="s">
        <v>86</v>
      </c>
      <c r="AY227" s="269" t="s">
        <v>184</v>
      </c>
    </row>
    <row r="228" s="2" customFormat="1" ht="24" customHeight="1">
      <c r="A228" s="41"/>
      <c r="B228" s="42"/>
      <c r="C228" s="280" t="s">
        <v>381</v>
      </c>
      <c r="D228" s="280" t="s">
        <v>333</v>
      </c>
      <c r="E228" s="281" t="s">
        <v>382</v>
      </c>
      <c r="F228" s="282" t="s">
        <v>383</v>
      </c>
      <c r="G228" s="283" t="s">
        <v>129</v>
      </c>
      <c r="H228" s="284">
        <v>24.030000000000001</v>
      </c>
      <c r="I228" s="285"/>
      <c r="J228" s="286">
        <f>ROUND(I228*H228,2)</f>
        <v>0</v>
      </c>
      <c r="K228" s="282" t="s">
        <v>190</v>
      </c>
      <c r="L228" s="287"/>
      <c r="M228" s="288" t="s">
        <v>35</v>
      </c>
      <c r="N228" s="289" t="s">
        <v>52</v>
      </c>
      <c r="O228" s="88"/>
      <c r="P228" s="240">
        <f>O228*H228</f>
        <v>0</v>
      </c>
      <c r="Q228" s="240">
        <v>1</v>
      </c>
      <c r="R228" s="240">
        <f>Q228*H228</f>
        <v>24.030000000000001</v>
      </c>
      <c r="S228" s="240">
        <v>0</v>
      </c>
      <c r="T228" s="241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42" t="s">
        <v>234</v>
      </c>
      <c r="AT228" s="242" t="s">
        <v>333</v>
      </c>
      <c r="AU228" s="242" t="s">
        <v>88</v>
      </c>
      <c r="AY228" s="19" t="s">
        <v>184</v>
      </c>
      <c r="BE228" s="243">
        <f>IF(N228="základní",J228,0)</f>
        <v>0</v>
      </c>
      <c r="BF228" s="243">
        <f>IF(N228="snížená",J228,0)</f>
        <v>0</v>
      </c>
      <c r="BG228" s="243">
        <f>IF(N228="zákl. přenesená",J228,0)</f>
        <v>0</v>
      </c>
      <c r="BH228" s="243">
        <f>IF(N228="sníž. přenesená",J228,0)</f>
        <v>0</v>
      </c>
      <c r="BI228" s="243">
        <f>IF(N228="nulová",J228,0)</f>
        <v>0</v>
      </c>
      <c r="BJ228" s="19" t="s">
        <v>191</v>
      </c>
      <c r="BK228" s="243">
        <f>ROUND(I228*H228,2)</f>
        <v>0</v>
      </c>
      <c r="BL228" s="19" t="s">
        <v>191</v>
      </c>
      <c r="BM228" s="242" t="s">
        <v>384</v>
      </c>
    </row>
    <row r="229" s="13" customFormat="1">
      <c r="A229" s="13"/>
      <c r="B229" s="248"/>
      <c r="C229" s="249"/>
      <c r="D229" s="244" t="s">
        <v>195</v>
      </c>
      <c r="E229" s="250" t="s">
        <v>35</v>
      </c>
      <c r="F229" s="251" t="s">
        <v>385</v>
      </c>
      <c r="G229" s="249"/>
      <c r="H229" s="252">
        <v>21.66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8" t="s">
        <v>195</v>
      </c>
      <c r="AU229" s="258" t="s">
        <v>88</v>
      </c>
      <c r="AV229" s="13" t="s">
        <v>88</v>
      </c>
      <c r="AW229" s="13" t="s">
        <v>40</v>
      </c>
      <c r="AX229" s="13" t="s">
        <v>79</v>
      </c>
      <c r="AY229" s="258" t="s">
        <v>184</v>
      </c>
    </row>
    <row r="230" s="13" customFormat="1">
      <c r="A230" s="13"/>
      <c r="B230" s="248"/>
      <c r="C230" s="249"/>
      <c r="D230" s="244" t="s">
        <v>195</v>
      </c>
      <c r="E230" s="250" t="s">
        <v>35</v>
      </c>
      <c r="F230" s="251" t="s">
        <v>581</v>
      </c>
      <c r="G230" s="249"/>
      <c r="H230" s="252">
        <v>2.3700000000000001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8" t="s">
        <v>195</v>
      </c>
      <c r="AU230" s="258" t="s">
        <v>88</v>
      </c>
      <c r="AV230" s="13" t="s">
        <v>88</v>
      </c>
      <c r="AW230" s="13" t="s">
        <v>40</v>
      </c>
      <c r="AX230" s="13" t="s">
        <v>79</v>
      </c>
      <c r="AY230" s="258" t="s">
        <v>184</v>
      </c>
    </row>
    <row r="231" s="14" customFormat="1">
      <c r="A231" s="14"/>
      <c r="B231" s="259"/>
      <c r="C231" s="260"/>
      <c r="D231" s="244" t="s">
        <v>195</v>
      </c>
      <c r="E231" s="261" t="s">
        <v>35</v>
      </c>
      <c r="F231" s="262" t="s">
        <v>198</v>
      </c>
      <c r="G231" s="260"/>
      <c r="H231" s="263">
        <v>24.030000000000001</v>
      </c>
      <c r="I231" s="264"/>
      <c r="J231" s="260"/>
      <c r="K231" s="260"/>
      <c r="L231" s="265"/>
      <c r="M231" s="266"/>
      <c r="N231" s="267"/>
      <c r="O231" s="267"/>
      <c r="P231" s="267"/>
      <c r="Q231" s="267"/>
      <c r="R231" s="267"/>
      <c r="S231" s="267"/>
      <c r="T231" s="26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9" t="s">
        <v>195</v>
      </c>
      <c r="AU231" s="269" t="s">
        <v>88</v>
      </c>
      <c r="AV231" s="14" t="s">
        <v>191</v>
      </c>
      <c r="AW231" s="14" t="s">
        <v>40</v>
      </c>
      <c r="AX231" s="14" t="s">
        <v>86</v>
      </c>
      <c r="AY231" s="269" t="s">
        <v>184</v>
      </c>
    </row>
    <row r="232" s="2" customFormat="1" ht="24" customHeight="1">
      <c r="A232" s="41"/>
      <c r="B232" s="42"/>
      <c r="C232" s="280" t="s">
        <v>118</v>
      </c>
      <c r="D232" s="280" t="s">
        <v>333</v>
      </c>
      <c r="E232" s="281" t="s">
        <v>386</v>
      </c>
      <c r="F232" s="282" t="s">
        <v>387</v>
      </c>
      <c r="G232" s="283" t="s">
        <v>129</v>
      </c>
      <c r="H232" s="284">
        <v>26.399999999999999</v>
      </c>
      <c r="I232" s="285"/>
      <c r="J232" s="286">
        <f>ROUND(I232*H232,2)</f>
        <v>0</v>
      </c>
      <c r="K232" s="282" t="s">
        <v>190</v>
      </c>
      <c r="L232" s="287"/>
      <c r="M232" s="288" t="s">
        <v>35</v>
      </c>
      <c r="N232" s="289" t="s">
        <v>52</v>
      </c>
      <c r="O232" s="88"/>
      <c r="P232" s="240">
        <f>O232*H232</f>
        <v>0</v>
      </c>
      <c r="Q232" s="240">
        <v>1</v>
      </c>
      <c r="R232" s="240">
        <f>Q232*H232</f>
        <v>26.399999999999999</v>
      </c>
      <c r="S232" s="240">
        <v>0</v>
      </c>
      <c r="T232" s="241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42" t="s">
        <v>234</v>
      </c>
      <c r="AT232" s="242" t="s">
        <v>333</v>
      </c>
      <c r="AU232" s="242" t="s">
        <v>88</v>
      </c>
      <c r="AY232" s="19" t="s">
        <v>184</v>
      </c>
      <c r="BE232" s="243">
        <f>IF(N232="základní",J232,0)</f>
        <v>0</v>
      </c>
      <c r="BF232" s="243">
        <f>IF(N232="snížená",J232,0)</f>
        <v>0</v>
      </c>
      <c r="BG232" s="243">
        <f>IF(N232="zákl. přenesená",J232,0)</f>
        <v>0</v>
      </c>
      <c r="BH232" s="243">
        <f>IF(N232="sníž. přenesená",J232,0)</f>
        <v>0</v>
      </c>
      <c r="BI232" s="243">
        <f>IF(N232="nulová",J232,0)</f>
        <v>0</v>
      </c>
      <c r="BJ232" s="19" t="s">
        <v>191</v>
      </c>
      <c r="BK232" s="243">
        <f>ROUND(I232*H232,2)</f>
        <v>0</v>
      </c>
      <c r="BL232" s="19" t="s">
        <v>191</v>
      </c>
      <c r="BM232" s="242" t="s">
        <v>388</v>
      </c>
    </row>
    <row r="233" s="13" customFormat="1">
      <c r="A233" s="13"/>
      <c r="B233" s="248"/>
      <c r="C233" s="249"/>
      <c r="D233" s="244" t="s">
        <v>195</v>
      </c>
      <c r="E233" s="250" t="s">
        <v>35</v>
      </c>
      <c r="F233" s="251" t="s">
        <v>385</v>
      </c>
      <c r="G233" s="249"/>
      <c r="H233" s="252">
        <v>21.66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8" t="s">
        <v>195</v>
      </c>
      <c r="AU233" s="258" t="s">
        <v>88</v>
      </c>
      <c r="AV233" s="13" t="s">
        <v>88</v>
      </c>
      <c r="AW233" s="13" t="s">
        <v>40</v>
      </c>
      <c r="AX233" s="13" t="s">
        <v>79</v>
      </c>
      <c r="AY233" s="258" t="s">
        <v>184</v>
      </c>
    </row>
    <row r="234" s="13" customFormat="1">
      <c r="A234" s="13"/>
      <c r="B234" s="248"/>
      <c r="C234" s="249"/>
      <c r="D234" s="244" t="s">
        <v>195</v>
      </c>
      <c r="E234" s="250" t="s">
        <v>35</v>
      </c>
      <c r="F234" s="251" t="s">
        <v>582</v>
      </c>
      <c r="G234" s="249"/>
      <c r="H234" s="252">
        <v>4.7400000000000002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8" t="s">
        <v>195</v>
      </c>
      <c r="AU234" s="258" t="s">
        <v>88</v>
      </c>
      <c r="AV234" s="13" t="s">
        <v>88</v>
      </c>
      <c r="AW234" s="13" t="s">
        <v>40</v>
      </c>
      <c r="AX234" s="13" t="s">
        <v>79</v>
      </c>
      <c r="AY234" s="258" t="s">
        <v>184</v>
      </c>
    </row>
    <row r="235" s="14" customFormat="1">
      <c r="A235" s="14"/>
      <c r="B235" s="259"/>
      <c r="C235" s="260"/>
      <c r="D235" s="244" t="s">
        <v>195</v>
      </c>
      <c r="E235" s="261" t="s">
        <v>35</v>
      </c>
      <c r="F235" s="262" t="s">
        <v>198</v>
      </c>
      <c r="G235" s="260"/>
      <c r="H235" s="263">
        <v>26.399999999999999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9" t="s">
        <v>195</v>
      </c>
      <c r="AU235" s="269" t="s">
        <v>88</v>
      </c>
      <c r="AV235" s="14" t="s">
        <v>191</v>
      </c>
      <c r="AW235" s="14" t="s">
        <v>40</v>
      </c>
      <c r="AX235" s="14" t="s">
        <v>86</v>
      </c>
      <c r="AY235" s="269" t="s">
        <v>184</v>
      </c>
    </row>
    <row r="236" s="2" customFormat="1" ht="24" customHeight="1">
      <c r="A236" s="41"/>
      <c r="B236" s="42"/>
      <c r="C236" s="280" t="s">
        <v>389</v>
      </c>
      <c r="D236" s="280" t="s">
        <v>333</v>
      </c>
      <c r="E236" s="281" t="s">
        <v>397</v>
      </c>
      <c r="F236" s="282" t="s">
        <v>398</v>
      </c>
      <c r="G236" s="283" t="s">
        <v>113</v>
      </c>
      <c r="H236" s="284">
        <v>29</v>
      </c>
      <c r="I236" s="285"/>
      <c r="J236" s="286">
        <f>ROUND(I236*H236,2)</f>
        <v>0</v>
      </c>
      <c r="K236" s="282" t="s">
        <v>190</v>
      </c>
      <c r="L236" s="287"/>
      <c r="M236" s="288" t="s">
        <v>35</v>
      </c>
      <c r="N236" s="289" t="s">
        <v>52</v>
      </c>
      <c r="O236" s="88"/>
      <c r="P236" s="240">
        <f>O236*H236</f>
        <v>0</v>
      </c>
      <c r="Q236" s="240">
        <v>0</v>
      </c>
      <c r="R236" s="240">
        <f>Q236*H236</f>
        <v>0</v>
      </c>
      <c r="S236" s="240">
        <v>0</v>
      </c>
      <c r="T236" s="241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42" t="s">
        <v>234</v>
      </c>
      <c r="AT236" s="242" t="s">
        <v>333</v>
      </c>
      <c r="AU236" s="242" t="s">
        <v>88</v>
      </c>
      <c r="AY236" s="19" t="s">
        <v>184</v>
      </c>
      <c r="BE236" s="243">
        <f>IF(N236="základní",J236,0)</f>
        <v>0</v>
      </c>
      <c r="BF236" s="243">
        <f>IF(N236="snížená",J236,0)</f>
        <v>0</v>
      </c>
      <c r="BG236" s="243">
        <f>IF(N236="zákl. přenesená",J236,0)</f>
        <v>0</v>
      </c>
      <c r="BH236" s="243">
        <f>IF(N236="sníž. přenesená",J236,0)</f>
        <v>0</v>
      </c>
      <c r="BI236" s="243">
        <f>IF(N236="nulová",J236,0)</f>
        <v>0</v>
      </c>
      <c r="BJ236" s="19" t="s">
        <v>191</v>
      </c>
      <c r="BK236" s="243">
        <f>ROUND(I236*H236,2)</f>
        <v>0</v>
      </c>
      <c r="BL236" s="19" t="s">
        <v>191</v>
      </c>
      <c r="BM236" s="242" t="s">
        <v>399</v>
      </c>
    </row>
    <row r="237" s="13" customFormat="1">
      <c r="A237" s="13"/>
      <c r="B237" s="248"/>
      <c r="C237" s="249"/>
      <c r="D237" s="244" t="s">
        <v>195</v>
      </c>
      <c r="E237" s="250" t="s">
        <v>35</v>
      </c>
      <c r="F237" s="251" t="s">
        <v>583</v>
      </c>
      <c r="G237" s="249"/>
      <c r="H237" s="252">
        <v>29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8" t="s">
        <v>195</v>
      </c>
      <c r="AU237" s="258" t="s">
        <v>88</v>
      </c>
      <c r="AV237" s="13" t="s">
        <v>88</v>
      </c>
      <c r="AW237" s="13" t="s">
        <v>40</v>
      </c>
      <c r="AX237" s="13" t="s">
        <v>79</v>
      </c>
      <c r="AY237" s="258" t="s">
        <v>184</v>
      </c>
    </row>
    <row r="238" s="14" customFormat="1">
      <c r="A238" s="14"/>
      <c r="B238" s="259"/>
      <c r="C238" s="260"/>
      <c r="D238" s="244" t="s">
        <v>195</v>
      </c>
      <c r="E238" s="261" t="s">
        <v>35</v>
      </c>
      <c r="F238" s="262" t="s">
        <v>198</v>
      </c>
      <c r="G238" s="260"/>
      <c r="H238" s="263">
        <v>29</v>
      </c>
      <c r="I238" s="264"/>
      <c r="J238" s="260"/>
      <c r="K238" s="260"/>
      <c r="L238" s="265"/>
      <c r="M238" s="266"/>
      <c r="N238" s="267"/>
      <c r="O238" s="267"/>
      <c r="P238" s="267"/>
      <c r="Q238" s="267"/>
      <c r="R238" s="267"/>
      <c r="S238" s="267"/>
      <c r="T238" s="26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9" t="s">
        <v>195</v>
      </c>
      <c r="AU238" s="269" t="s">
        <v>88</v>
      </c>
      <c r="AV238" s="14" t="s">
        <v>191</v>
      </c>
      <c r="AW238" s="14" t="s">
        <v>40</v>
      </c>
      <c r="AX238" s="14" t="s">
        <v>86</v>
      </c>
      <c r="AY238" s="269" t="s">
        <v>184</v>
      </c>
    </row>
    <row r="239" s="2" customFormat="1" ht="24" customHeight="1">
      <c r="A239" s="41"/>
      <c r="B239" s="42"/>
      <c r="C239" s="280" t="s">
        <v>396</v>
      </c>
      <c r="D239" s="280" t="s">
        <v>333</v>
      </c>
      <c r="E239" s="281" t="s">
        <v>402</v>
      </c>
      <c r="F239" s="282" t="s">
        <v>403</v>
      </c>
      <c r="G239" s="283" t="s">
        <v>113</v>
      </c>
      <c r="H239" s="284">
        <v>5</v>
      </c>
      <c r="I239" s="285"/>
      <c r="J239" s="286">
        <f>ROUND(I239*H239,2)</f>
        <v>0</v>
      </c>
      <c r="K239" s="282" t="s">
        <v>190</v>
      </c>
      <c r="L239" s="287"/>
      <c r="M239" s="288" t="s">
        <v>35</v>
      </c>
      <c r="N239" s="289" t="s">
        <v>52</v>
      </c>
      <c r="O239" s="88"/>
      <c r="P239" s="240">
        <f>O239*H239</f>
        <v>0</v>
      </c>
      <c r="Q239" s="240">
        <v>0.0025899999999999999</v>
      </c>
      <c r="R239" s="240">
        <f>Q239*H239</f>
        <v>0.01295</v>
      </c>
      <c r="S239" s="240">
        <v>0</v>
      </c>
      <c r="T239" s="241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42" t="s">
        <v>234</v>
      </c>
      <c r="AT239" s="242" t="s">
        <v>333</v>
      </c>
      <c r="AU239" s="242" t="s">
        <v>88</v>
      </c>
      <c r="AY239" s="19" t="s">
        <v>184</v>
      </c>
      <c r="BE239" s="243">
        <f>IF(N239="základní",J239,0)</f>
        <v>0</v>
      </c>
      <c r="BF239" s="243">
        <f>IF(N239="snížená",J239,0)</f>
        <v>0</v>
      </c>
      <c r="BG239" s="243">
        <f>IF(N239="zákl. přenesená",J239,0)</f>
        <v>0</v>
      </c>
      <c r="BH239" s="243">
        <f>IF(N239="sníž. přenesená",J239,0)</f>
        <v>0</v>
      </c>
      <c r="BI239" s="243">
        <f>IF(N239="nulová",J239,0)</f>
        <v>0</v>
      </c>
      <c r="BJ239" s="19" t="s">
        <v>191</v>
      </c>
      <c r="BK239" s="243">
        <f>ROUND(I239*H239,2)</f>
        <v>0</v>
      </c>
      <c r="BL239" s="19" t="s">
        <v>191</v>
      </c>
      <c r="BM239" s="242" t="s">
        <v>404</v>
      </c>
    </row>
    <row r="240" s="2" customFormat="1">
      <c r="A240" s="41"/>
      <c r="B240" s="42"/>
      <c r="C240" s="43"/>
      <c r="D240" s="244" t="s">
        <v>230</v>
      </c>
      <c r="E240" s="43"/>
      <c r="F240" s="245" t="s">
        <v>584</v>
      </c>
      <c r="G240" s="43"/>
      <c r="H240" s="43"/>
      <c r="I240" s="151"/>
      <c r="J240" s="43"/>
      <c r="K240" s="43"/>
      <c r="L240" s="47"/>
      <c r="M240" s="246"/>
      <c r="N240" s="247"/>
      <c r="O240" s="88"/>
      <c r="P240" s="88"/>
      <c r="Q240" s="88"/>
      <c r="R240" s="88"/>
      <c r="S240" s="88"/>
      <c r="T240" s="89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19" t="s">
        <v>230</v>
      </c>
      <c r="AU240" s="19" t="s">
        <v>88</v>
      </c>
    </row>
    <row r="241" s="2" customFormat="1" ht="24" customHeight="1">
      <c r="A241" s="41"/>
      <c r="B241" s="42"/>
      <c r="C241" s="280" t="s">
        <v>401</v>
      </c>
      <c r="D241" s="280" t="s">
        <v>333</v>
      </c>
      <c r="E241" s="281" t="s">
        <v>585</v>
      </c>
      <c r="F241" s="282" t="s">
        <v>586</v>
      </c>
      <c r="G241" s="283" t="s">
        <v>237</v>
      </c>
      <c r="H241" s="284">
        <v>1</v>
      </c>
      <c r="I241" s="285"/>
      <c r="J241" s="286">
        <f>ROUND(I241*H241,2)</f>
        <v>0</v>
      </c>
      <c r="K241" s="282" t="s">
        <v>190</v>
      </c>
      <c r="L241" s="287"/>
      <c r="M241" s="288" t="s">
        <v>35</v>
      </c>
      <c r="N241" s="289" t="s">
        <v>52</v>
      </c>
      <c r="O241" s="88"/>
      <c r="P241" s="240">
        <f>O241*H241</f>
        <v>0</v>
      </c>
      <c r="Q241" s="240">
        <v>0</v>
      </c>
      <c r="R241" s="240">
        <f>Q241*H241</f>
        <v>0</v>
      </c>
      <c r="S241" s="240">
        <v>0</v>
      </c>
      <c r="T241" s="241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42" t="s">
        <v>234</v>
      </c>
      <c r="AT241" s="242" t="s">
        <v>333</v>
      </c>
      <c r="AU241" s="242" t="s">
        <v>88</v>
      </c>
      <c r="AY241" s="19" t="s">
        <v>184</v>
      </c>
      <c r="BE241" s="243">
        <f>IF(N241="základní",J241,0)</f>
        <v>0</v>
      </c>
      <c r="BF241" s="243">
        <f>IF(N241="snížená",J241,0)</f>
        <v>0</v>
      </c>
      <c r="BG241" s="243">
        <f>IF(N241="zákl. přenesená",J241,0)</f>
        <v>0</v>
      </c>
      <c r="BH241" s="243">
        <f>IF(N241="sníž. přenesená",J241,0)</f>
        <v>0</v>
      </c>
      <c r="BI241" s="243">
        <f>IF(N241="nulová",J241,0)</f>
        <v>0</v>
      </c>
      <c r="BJ241" s="19" t="s">
        <v>191</v>
      </c>
      <c r="BK241" s="243">
        <f>ROUND(I241*H241,2)</f>
        <v>0</v>
      </c>
      <c r="BL241" s="19" t="s">
        <v>191</v>
      </c>
      <c r="BM241" s="242" t="s">
        <v>409</v>
      </c>
    </row>
    <row r="242" s="2" customFormat="1" ht="24" customHeight="1">
      <c r="A242" s="41"/>
      <c r="B242" s="42"/>
      <c r="C242" s="280" t="s">
        <v>406</v>
      </c>
      <c r="D242" s="280" t="s">
        <v>333</v>
      </c>
      <c r="E242" s="281" t="s">
        <v>411</v>
      </c>
      <c r="F242" s="282" t="s">
        <v>412</v>
      </c>
      <c r="G242" s="283" t="s">
        <v>237</v>
      </c>
      <c r="H242" s="284">
        <v>2</v>
      </c>
      <c r="I242" s="285"/>
      <c r="J242" s="286">
        <f>ROUND(I242*H242,2)</f>
        <v>0</v>
      </c>
      <c r="K242" s="282" t="s">
        <v>190</v>
      </c>
      <c r="L242" s="287"/>
      <c r="M242" s="288" t="s">
        <v>35</v>
      </c>
      <c r="N242" s="289" t="s">
        <v>52</v>
      </c>
      <c r="O242" s="88"/>
      <c r="P242" s="240">
        <f>O242*H242</f>
        <v>0</v>
      </c>
      <c r="Q242" s="240">
        <v>0</v>
      </c>
      <c r="R242" s="240">
        <f>Q242*H242</f>
        <v>0</v>
      </c>
      <c r="S242" s="240">
        <v>0</v>
      </c>
      <c r="T242" s="241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42" t="s">
        <v>234</v>
      </c>
      <c r="AT242" s="242" t="s">
        <v>333</v>
      </c>
      <c r="AU242" s="242" t="s">
        <v>88</v>
      </c>
      <c r="AY242" s="19" t="s">
        <v>184</v>
      </c>
      <c r="BE242" s="243">
        <f>IF(N242="základní",J242,0)</f>
        <v>0</v>
      </c>
      <c r="BF242" s="243">
        <f>IF(N242="snížená",J242,0)</f>
        <v>0</v>
      </c>
      <c r="BG242" s="243">
        <f>IF(N242="zákl. přenesená",J242,0)</f>
        <v>0</v>
      </c>
      <c r="BH242" s="243">
        <f>IF(N242="sníž. přenesená",J242,0)</f>
        <v>0</v>
      </c>
      <c r="BI242" s="243">
        <f>IF(N242="nulová",J242,0)</f>
        <v>0</v>
      </c>
      <c r="BJ242" s="19" t="s">
        <v>191</v>
      </c>
      <c r="BK242" s="243">
        <f>ROUND(I242*H242,2)</f>
        <v>0</v>
      </c>
      <c r="BL242" s="19" t="s">
        <v>191</v>
      </c>
      <c r="BM242" s="242" t="s">
        <v>413</v>
      </c>
    </row>
    <row r="243" s="2" customFormat="1" ht="24" customHeight="1">
      <c r="A243" s="41"/>
      <c r="B243" s="42"/>
      <c r="C243" s="280" t="s">
        <v>410</v>
      </c>
      <c r="D243" s="280" t="s">
        <v>333</v>
      </c>
      <c r="E243" s="281" t="s">
        <v>415</v>
      </c>
      <c r="F243" s="282" t="s">
        <v>416</v>
      </c>
      <c r="G243" s="283" t="s">
        <v>237</v>
      </c>
      <c r="H243" s="284">
        <v>2</v>
      </c>
      <c r="I243" s="285"/>
      <c r="J243" s="286">
        <f>ROUND(I243*H243,2)</f>
        <v>0</v>
      </c>
      <c r="K243" s="282" t="s">
        <v>190</v>
      </c>
      <c r="L243" s="287"/>
      <c r="M243" s="288" t="s">
        <v>35</v>
      </c>
      <c r="N243" s="289" t="s">
        <v>52</v>
      </c>
      <c r="O243" s="88"/>
      <c r="P243" s="240">
        <f>O243*H243</f>
        <v>0</v>
      </c>
      <c r="Q243" s="240">
        <v>0.0032000000000000002</v>
      </c>
      <c r="R243" s="240">
        <f>Q243*H243</f>
        <v>0.0064000000000000003</v>
      </c>
      <c r="S243" s="240">
        <v>0</v>
      </c>
      <c r="T243" s="241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42" t="s">
        <v>234</v>
      </c>
      <c r="AT243" s="242" t="s">
        <v>333</v>
      </c>
      <c r="AU243" s="242" t="s">
        <v>88</v>
      </c>
      <c r="AY243" s="19" t="s">
        <v>184</v>
      </c>
      <c r="BE243" s="243">
        <f>IF(N243="základní",J243,0)</f>
        <v>0</v>
      </c>
      <c r="BF243" s="243">
        <f>IF(N243="snížená",J243,0)</f>
        <v>0</v>
      </c>
      <c r="BG243" s="243">
        <f>IF(N243="zákl. přenesená",J243,0)</f>
        <v>0</v>
      </c>
      <c r="BH243" s="243">
        <f>IF(N243="sníž. přenesená",J243,0)</f>
        <v>0</v>
      </c>
      <c r="BI243" s="243">
        <f>IF(N243="nulová",J243,0)</f>
        <v>0</v>
      </c>
      <c r="BJ243" s="19" t="s">
        <v>191</v>
      </c>
      <c r="BK243" s="243">
        <f>ROUND(I243*H243,2)</f>
        <v>0</v>
      </c>
      <c r="BL243" s="19" t="s">
        <v>191</v>
      </c>
      <c r="BM243" s="242" t="s">
        <v>417</v>
      </c>
    </row>
    <row r="244" s="2" customFormat="1" ht="24" customHeight="1">
      <c r="A244" s="41"/>
      <c r="B244" s="42"/>
      <c r="C244" s="280" t="s">
        <v>414</v>
      </c>
      <c r="D244" s="280" t="s">
        <v>333</v>
      </c>
      <c r="E244" s="281" t="s">
        <v>587</v>
      </c>
      <c r="F244" s="282" t="s">
        <v>588</v>
      </c>
      <c r="G244" s="283" t="s">
        <v>237</v>
      </c>
      <c r="H244" s="284">
        <v>2</v>
      </c>
      <c r="I244" s="285"/>
      <c r="J244" s="286">
        <f>ROUND(I244*H244,2)</f>
        <v>0</v>
      </c>
      <c r="K244" s="282" t="s">
        <v>190</v>
      </c>
      <c r="L244" s="287"/>
      <c r="M244" s="288" t="s">
        <v>35</v>
      </c>
      <c r="N244" s="289" t="s">
        <v>52</v>
      </c>
      <c r="O244" s="88"/>
      <c r="P244" s="240">
        <f>O244*H244</f>
        <v>0</v>
      </c>
      <c r="Q244" s="240">
        <v>1.0540000000000001</v>
      </c>
      <c r="R244" s="240">
        <f>Q244*H244</f>
        <v>2.1080000000000001</v>
      </c>
      <c r="S244" s="240">
        <v>0</v>
      </c>
      <c r="T244" s="241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42" t="s">
        <v>234</v>
      </c>
      <c r="AT244" s="242" t="s">
        <v>333</v>
      </c>
      <c r="AU244" s="242" t="s">
        <v>88</v>
      </c>
      <c r="AY244" s="19" t="s">
        <v>184</v>
      </c>
      <c r="BE244" s="243">
        <f>IF(N244="základní",J244,0)</f>
        <v>0</v>
      </c>
      <c r="BF244" s="243">
        <f>IF(N244="snížená",J244,0)</f>
        <v>0</v>
      </c>
      <c r="BG244" s="243">
        <f>IF(N244="zákl. přenesená",J244,0)</f>
        <v>0</v>
      </c>
      <c r="BH244" s="243">
        <f>IF(N244="sníž. přenesená",J244,0)</f>
        <v>0</v>
      </c>
      <c r="BI244" s="243">
        <f>IF(N244="nulová",J244,0)</f>
        <v>0</v>
      </c>
      <c r="BJ244" s="19" t="s">
        <v>191</v>
      </c>
      <c r="BK244" s="243">
        <f>ROUND(I244*H244,2)</f>
        <v>0</v>
      </c>
      <c r="BL244" s="19" t="s">
        <v>191</v>
      </c>
      <c r="BM244" s="242" t="s">
        <v>589</v>
      </c>
    </row>
    <row r="245" s="2" customFormat="1">
      <c r="A245" s="41"/>
      <c r="B245" s="42"/>
      <c r="C245" s="43"/>
      <c r="D245" s="244" t="s">
        <v>230</v>
      </c>
      <c r="E245" s="43"/>
      <c r="F245" s="245" t="s">
        <v>590</v>
      </c>
      <c r="G245" s="43"/>
      <c r="H245" s="43"/>
      <c r="I245" s="151"/>
      <c r="J245" s="43"/>
      <c r="K245" s="43"/>
      <c r="L245" s="47"/>
      <c r="M245" s="246"/>
      <c r="N245" s="247"/>
      <c r="O245" s="88"/>
      <c r="P245" s="88"/>
      <c r="Q245" s="88"/>
      <c r="R245" s="88"/>
      <c r="S245" s="88"/>
      <c r="T245" s="89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19" t="s">
        <v>230</v>
      </c>
      <c r="AU245" s="19" t="s">
        <v>88</v>
      </c>
    </row>
    <row r="246" s="2" customFormat="1" ht="24" customHeight="1">
      <c r="A246" s="41"/>
      <c r="B246" s="42"/>
      <c r="C246" s="280" t="s">
        <v>418</v>
      </c>
      <c r="D246" s="280" t="s">
        <v>333</v>
      </c>
      <c r="E246" s="281" t="s">
        <v>424</v>
      </c>
      <c r="F246" s="282" t="s">
        <v>425</v>
      </c>
      <c r="G246" s="283" t="s">
        <v>237</v>
      </c>
      <c r="H246" s="284">
        <v>1</v>
      </c>
      <c r="I246" s="285"/>
      <c r="J246" s="286">
        <f>ROUND(I246*H246,2)</f>
        <v>0</v>
      </c>
      <c r="K246" s="282" t="s">
        <v>190</v>
      </c>
      <c r="L246" s="287"/>
      <c r="M246" s="288" t="s">
        <v>35</v>
      </c>
      <c r="N246" s="289" t="s">
        <v>52</v>
      </c>
      <c r="O246" s="88"/>
      <c r="P246" s="240">
        <f>O246*H246</f>
        <v>0</v>
      </c>
      <c r="Q246" s="240">
        <v>0.17599999999999999</v>
      </c>
      <c r="R246" s="240">
        <f>Q246*H246</f>
        <v>0.17599999999999999</v>
      </c>
      <c r="S246" s="240">
        <v>0</v>
      </c>
      <c r="T246" s="241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42" t="s">
        <v>234</v>
      </c>
      <c r="AT246" s="242" t="s">
        <v>333</v>
      </c>
      <c r="AU246" s="242" t="s">
        <v>88</v>
      </c>
      <c r="AY246" s="19" t="s">
        <v>184</v>
      </c>
      <c r="BE246" s="243">
        <f>IF(N246="základní",J246,0)</f>
        <v>0</v>
      </c>
      <c r="BF246" s="243">
        <f>IF(N246="snížená",J246,0)</f>
        <v>0</v>
      </c>
      <c r="BG246" s="243">
        <f>IF(N246="zákl. přenesená",J246,0)</f>
        <v>0</v>
      </c>
      <c r="BH246" s="243">
        <f>IF(N246="sníž. přenesená",J246,0)</f>
        <v>0</v>
      </c>
      <c r="BI246" s="243">
        <f>IF(N246="nulová",J246,0)</f>
        <v>0</v>
      </c>
      <c r="BJ246" s="19" t="s">
        <v>191</v>
      </c>
      <c r="BK246" s="243">
        <f>ROUND(I246*H246,2)</f>
        <v>0</v>
      </c>
      <c r="BL246" s="19" t="s">
        <v>191</v>
      </c>
      <c r="BM246" s="242" t="s">
        <v>591</v>
      </c>
    </row>
    <row r="247" s="2" customFormat="1">
      <c r="A247" s="41"/>
      <c r="B247" s="42"/>
      <c r="C247" s="43"/>
      <c r="D247" s="244" t="s">
        <v>230</v>
      </c>
      <c r="E247" s="43"/>
      <c r="F247" s="245" t="s">
        <v>590</v>
      </c>
      <c r="G247" s="43"/>
      <c r="H247" s="43"/>
      <c r="I247" s="151"/>
      <c r="J247" s="43"/>
      <c r="K247" s="43"/>
      <c r="L247" s="47"/>
      <c r="M247" s="246"/>
      <c r="N247" s="247"/>
      <c r="O247" s="88"/>
      <c r="P247" s="88"/>
      <c r="Q247" s="88"/>
      <c r="R247" s="88"/>
      <c r="S247" s="88"/>
      <c r="T247" s="89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19" t="s">
        <v>230</v>
      </c>
      <c r="AU247" s="19" t="s">
        <v>88</v>
      </c>
    </row>
    <row r="248" s="2" customFormat="1" ht="24" customHeight="1">
      <c r="A248" s="41"/>
      <c r="B248" s="42"/>
      <c r="C248" s="280" t="s">
        <v>423</v>
      </c>
      <c r="D248" s="280" t="s">
        <v>333</v>
      </c>
      <c r="E248" s="281" t="s">
        <v>428</v>
      </c>
      <c r="F248" s="282" t="s">
        <v>429</v>
      </c>
      <c r="G248" s="283" t="s">
        <v>122</v>
      </c>
      <c r="H248" s="284">
        <v>52.706000000000003</v>
      </c>
      <c r="I248" s="285"/>
      <c r="J248" s="286">
        <f>ROUND(I248*H248,2)</f>
        <v>0</v>
      </c>
      <c r="K248" s="282" t="s">
        <v>190</v>
      </c>
      <c r="L248" s="287"/>
      <c r="M248" s="288" t="s">
        <v>35</v>
      </c>
      <c r="N248" s="289" t="s">
        <v>52</v>
      </c>
      <c r="O248" s="88"/>
      <c r="P248" s="240">
        <f>O248*H248</f>
        <v>0</v>
      </c>
      <c r="Q248" s="240">
        <v>0.0014</v>
      </c>
      <c r="R248" s="240">
        <f>Q248*H248</f>
        <v>0.073788400000000004</v>
      </c>
      <c r="S248" s="240">
        <v>0</v>
      </c>
      <c r="T248" s="241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42" t="s">
        <v>234</v>
      </c>
      <c r="AT248" s="242" t="s">
        <v>333</v>
      </c>
      <c r="AU248" s="242" t="s">
        <v>88</v>
      </c>
      <c r="AY248" s="19" t="s">
        <v>184</v>
      </c>
      <c r="BE248" s="243">
        <f>IF(N248="základní",J248,0)</f>
        <v>0</v>
      </c>
      <c r="BF248" s="243">
        <f>IF(N248="snížená",J248,0)</f>
        <v>0</v>
      </c>
      <c r="BG248" s="243">
        <f>IF(N248="zákl. přenesená",J248,0)</f>
        <v>0</v>
      </c>
      <c r="BH248" s="243">
        <f>IF(N248="sníž. přenesená",J248,0)</f>
        <v>0</v>
      </c>
      <c r="BI248" s="243">
        <f>IF(N248="nulová",J248,0)</f>
        <v>0</v>
      </c>
      <c r="BJ248" s="19" t="s">
        <v>191</v>
      </c>
      <c r="BK248" s="243">
        <f>ROUND(I248*H248,2)</f>
        <v>0</v>
      </c>
      <c r="BL248" s="19" t="s">
        <v>191</v>
      </c>
      <c r="BM248" s="242" t="s">
        <v>592</v>
      </c>
    </row>
    <row r="249" s="13" customFormat="1">
      <c r="A249" s="13"/>
      <c r="B249" s="248"/>
      <c r="C249" s="249"/>
      <c r="D249" s="244" t="s">
        <v>195</v>
      </c>
      <c r="E249" s="250" t="s">
        <v>35</v>
      </c>
      <c r="F249" s="251" t="s">
        <v>593</v>
      </c>
      <c r="G249" s="249"/>
      <c r="H249" s="252">
        <v>52.706000000000003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8" t="s">
        <v>195</v>
      </c>
      <c r="AU249" s="258" t="s">
        <v>88</v>
      </c>
      <c r="AV249" s="13" t="s">
        <v>88</v>
      </c>
      <c r="AW249" s="13" t="s">
        <v>40</v>
      </c>
      <c r="AX249" s="13" t="s">
        <v>79</v>
      </c>
      <c r="AY249" s="258" t="s">
        <v>184</v>
      </c>
    </row>
    <row r="250" s="14" customFormat="1">
      <c r="A250" s="14"/>
      <c r="B250" s="259"/>
      <c r="C250" s="260"/>
      <c r="D250" s="244" t="s">
        <v>195</v>
      </c>
      <c r="E250" s="261" t="s">
        <v>35</v>
      </c>
      <c r="F250" s="262" t="s">
        <v>198</v>
      </c>
      <c r="G250" s="260"/>
      <c r="H250" s="263">
        <v>52.706000000000003</v>
      </c>
      <c r="I250" s="264"/>
      <c r="J250" s="260"/>
      <c r="K250" s="260"/>
      <c r="L250" s="265"/>
      <c r="M250" s="266"/>
      <c r="N250" s="267"/>
      <c r="O250" s="267"/>
      <c r="P250" s="267"/>
      <c r="Q250" s="267"/>
      <c r="R250" s="267"/>
      <c r="S250" s="267"/>
      <c r="T250" s="26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9" t="s">
        <v>195</v>
      </c>
      <c r="AU250" s="269" t="s">
        <v>88</v>
      </c>
      <c r="AV250" s="14" t="s">
        <v>191</v>
      </c>
      <c r="AW250" s="14" t="s">
        <v>40</v>
      </c>
      <c r="AX250" s="14" t="s">
        <v>86</v>
      </c>
      <c r="AY250" s="269" t="s">
        <v>184</v>
      </c>
    </row>
    <row r="251" s="2" customFormat="1" ht="16.5" customHeight="1">
      <c r="A251" s="41"/>
      <c r="B251" s="42"/>
      <c r="C251" s="280" t="s">
        <v>427</v>
      </c>
      <c r="D251" s="280" t="s">
        <v>333</v>
      </c>
      <c r="E251" s="281" t="s">
        <v>390</v>
      </c>
      <c r="F251" s="282" t="s">
        <v>391</v>
      </c>
      <c r="G251" s="283" t="s">
        <v>117</v>
      </c>
      <c r="H251" s="284">
        <v>73.602000000000004</v>
      </c>
      <c r="I251" s="285"/>
      <c r="J251" s="286">
        <f>ROUND(I251*H251,2)</f>
        <v>0</v>
      </c>
      <c r="K251" s="282" t="s">
        <v>35</v>
      </c>
      <c r="L251" s="287"/>
      <c r="M251" s="288" t="s">
        <v>35</v>
      </c>
      <c r="N251" s="289" t="s">
        <v>52</v>
      </c>
      <c r="O251" s="88"/>
      <c r="P251" s="240">
        <f>O251*H251</f>
        <v>0</v>
      </c>
      <c r="Q251" s="240">
        <v>2.234</v>
      </c>
      <c r="R251" s="240">
        <f>Q251*H251</f>
        <v>164.42686800000001</v>
      </c>
      <c r="S251" s="240">
        <v>0</v>
      </c>
      <c r="T251" s="241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42" t="s">
        <v>234</v>
      </c>
      <c r="AT251" s="242" t="s">
        <v>333</v>
      </c>
      <c r="AU251" s="242" t="s">
        <v>88</v>
      </c>
      <c r="AY251" s="19" t="s">
        <v>184</v>
      </c>
      <c r="BE251" s="243">
        <f>IF(N251="základní",J251,0)</f>
        <v>0</v>
      </c>
      <c r="BF251" s="243">
        <f>IF(N251="snížená",J251,0)</f>
        <v>0</v>
      </c>
      <c r="BG251" s="243">
        <f>IF(N251="zákl. přenesená",J251,0)</f>
        <v>0</v>
      </c>
      <c r="BH251" s="243">
        <f>IF(N251="sníž. přenesená",J251,0)</f>
        <v>0</v>
      </c>
      <c r="BI251" s="243">
        <f>IF(N251="nulová",J251,0)</f>
        <v>0</v>
      </c>
      <c r="BJ251" s="19" t="s">
        <v>191</v>
      </c>
      <c r="BK251" s="243">
        <f>ROUND(I251*H251,2)</f>
        <v>0</v>
      </c>
      <c r="BL251" s="19" t="s">
        <v>191</v>
      </c>
      <c r="BM251" s="242" t="s">
        <v>392</v>
      </c>
    </row>
    <row r="252" s="13" customFormat="1">
      <c r="A252" s="13"/>
      <c r="B252" s="248"/>
      <c r="C252" s="249"/>
      <c r="D252" s="244" t="s">
        <v>195</v>
      </c>
      <c r="E252" s="250" t="s">
        <v>35</v>
      </c>
      <c r="F252" s="251" t="s">
        <v>393</v>
      </c>
      <c r="G252" s="249"/>
      <c r="H252" s="252">
        <v>31.407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8" t="s">
        <v>195</v>
      </c>
      <c r="AU252" s="258" t="s">
        <v>88</v>
      </c>
      <c r="AV252" s="13" t="s">
        <v>88</v>
      </c>
      <c r="AW252" s="13" t="s">
        <v>40</v>
      </c>
      <c r="AX252" s="13" t="s">
        <v>79</v>
      </c>
      <c r="AY252" s="258" t="s">
        <v>184</v>
      </c>
    </row>
    <row r="253" s="13" customFormat="1">
      <c r="A253" s="13"/>
      <c r="B253" s="248"/>
      <c r="C253" s="249"/>
      <c r="D253" s="244" t="s">
        <v>195</v>
      </c>
      <c r="E253" s="250" t="s">
        <v>35</v>
      </c>
      <c r="F253" s="251" t="s">
        <v>394</v>
      </c>
      <c r="G253" s="249"/>
      <c r="H253" s="252">
        <v>42.195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8" t="s">
        <v>195</v>
      </c>
      <c r="AU253" s="258" t="s">
        <v>88</v>
      </c>
      <c r="AV253" s="13" t="s">
        <v>88</v>
      </c>
      <c r="AW253" s="13" t="s">
        <v>40</v>
      </c>
      <c r="AX253" s="13" t="s">
        <v>79</v>
      </c>
      <c r="AY253" s="258" t="s">
        <v>184</v>
      </c>
    </row>
    <row r="254" s="15" customFormat="1">
      <c r="A254" s="15"/>
      <c r="B254" s="270"/>
      <c r="C254" s="271"/>
      <c r="D254" s="244" t="s">
        <v>195</v>
      </c>
      <c r="E254" s="272" t="s">
        <v>35</v>
      </c>
      <c r="F254" s="273" t="s">
        <v>395</v>
      </c>
      <c r="G254" s="271"/>
      <c r="H254" s="272" t="s">
        <v>35</v>
      </c>
      <c r="I254" s="274"/>
      <c r="J254" s="271"/>
      <c r="K254" s="271"/>
      <c r="L254" s="275"/>
      <c r="M254" s="276"/>
      <c r="N254" s="277"/>
      <c r="O254" s="277"/>
      <c r="P254" s="277"/>
      <c r="Q254" s="277"/>
      <c r="R254" s="277"/>
      <c r="S254" s="277"/>
      <c r="T254" s="27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9" t="s">
        <v>195</v>
      </c>
      <c r="AU254" s="279" t="s">
        <v>88</v>
      </c>
      <c r="AV254" s="15" t="s">
        <v>86</v>
      </c>
      <c r="AW254" s="15" t="s">
        <v>40</v>
      </c>
      <c r="AX254" s="15" t="s">
        <v>79</v>
      </c>
      <c r="AY254" s="279" t="s">
        <v>184</v>
      </c>
    </row>
    <row r="255" s="14" customFormat="1">
      <c r="A255" s="14"/>
      <c r="B255" s="259"/>
      <c r="C255" s="260"/>
      <c r="D255" s="244" t="s">
        <v>195</v>
      </c>
      <c r="E255" s="261" t="s">
        <v>35</v>
      </c>
      <c r="F255" s="262" t="s">
        <v>198</v>
      </c>
      <c r="G255" s="260"/>
      <c r="H255" s="263">
        <v>73.602000000000004</v>
      </c>
      <c r="I255" s="264"/>
      <c r="J255" s="260"/>
      <c r="K255" s="260"/>
      <c r="L255" s="265"/>
      <c r="M255" s="266"/>
      <c r="N255" s="267"/>
      <c r="O255" s="267"/>
      <c r="P255" s="267"/>
      <c r="Q255" s="267"/>
      <c r="R255" s="267"/>
      <c r="S255" s="267"/>
      <c r="T255" s="26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9" t="s">
        <v>195</v>
      </c>
      <c r="AU255" s="269" t="s">
        <v>88</v>
      </c>
      <c r="AV255" s="14" t="s">
        <v>191</v>
      </c>
      <c r="AW255" s="14" t="s">
        <v>40</v>
      </c>
      <c r="AX255" s="14" t="s">
        <v>86</v>
      </c>
      <c r="AY255" s="269" t="s">
        <v>184</v>
      </c>
    </row>
    <row r="256" s="12" customFormat="1" ht="25.92" customHeight="1">
      <c r="A256" s="12"/>
      <c r="B256" s="215"/>
      <c r="C256" s="216"/>
      <c r="D256" s="217" t="s">
        <v>78</v>
      </c>
      <c r="E256" s="218" t="s">
        <v>432</v>
      </c>
      <c r="F256" s="218" t="s">
        <v>433</v>
      </c>
      <c r="G256" s="216"/>
      <c r="H256" s="216"/>
      <c r="I256" s="219"/>
      <c r="J256" s="220">
        <f>BK256</f>
        <v>0</v>
      </c>
      <c r="K256" s="216"/>
      <c r="L256" s="221"/>
      <c r="M256" s="222"/>
      <c r="N256" s="223"/>
      <c r="O256" s="223"/>
      <c r="P256" s="224">
        <f>SUM(P257:P308)</f>
        <v>0</v>
      </c>
      <c r="Q256" s="223"/>
      <c r="R256" s="224">
        <f>SUM(R257:R308)</f>
        <v>0</v>
      </c>
      <c r="S256" s="223"/>
      <c r="T256" s="225">
        <f>SUM(T257:T308)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6" t="s">
        <v>191</v>
      </c>
      <c r="AT256" s="227" t="s">
        <v>78</v>
      </c>
      <c r="AU256" s="227" t="s">
        <v>79</v>
      </c>
      <c r="AY256" s="226" t="s">
        <v>184</v>
      </c>
      <c r="BK256" s="228">
        <f>SUM(BK257:BK308)</f>
        <v>0</v>
      </c>
    </row>
    <row r="257" s="2" customFormat="1" ht="108" customHeight="1">
      <c r="A257" s="41"/>
      <c r="B257" s="42"/>
      <c r="C257" s="231" t="s">
        <v>434</v>
      </c>
      <c r="D257" s="231" t="s">
        <v>187</v>
      </c>
      <c r="E257" s="232" t="s">
        <v>435</v>
      </c>
      <c r="F257" s="233" t="s">
        <v>436</v>
      </c>
      <c r="G257" s="234" t="s">
        <v>129</v>
      </c>
      <c r="H257" s="235">
        <v>680.26999999999998</v>
      </c>
      <c r="I257" s="236"/>
      <c r="J257" s="237">
        <f>ROUND(I257*H257,2)</f>
        <v>0</v>
      </c>
      <c r="K257" s="233" t="s">
        <v>190</v>
      </c>
      <c r="L257" s="47"/>
      <c r="M257" s="238" t="s">
        <v>35</v>
      </c>
      <c r="N257" s="239" t="s">
        <v>52</v>
      </c>
      <c r="O257" s="88"/>
      <c r="P257" s="240">
        <f>O257*H257</f>
        <v>0</v>
      </c>
      <c r="Q257" s="240">
        <v>0</v>
      </c>
      <c r="R257" s="240">
        <f>Q257*H257</f>
        <v>0</v>
      </c>
      <c r="S257" s="240">
        <v>0</v>
      </c>
      <c r="T257" s="241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42" t="s">
        <v>437</v>
      </c>
      <c r="AT257" s="242" t="s">
        <v>187</v>
      </c>
      <c r="AU257" s="242" t="s">
        <v>86</v>
      </c>
      <c r="AY257" s="19" t="s">
        <v>184</v>
      </c>
      <c r="BE257" s="243">
        <f>IF(N257="základní",J257,0)</f>
        <v>0</v>
      </c>
      <c r="BF257" s="243">
        <f>IF(N257="snížená",J257,0)</f>
        <v>0</v>
      </c>
      <c r="BG257" s="243">
        <f>IF(N257="zákl. přenesená",J257,0)</f>
        <v>0</v>
      </c>
      <c r="BH257" s="243">
        <f>IF(N257="sníž. přenesená",J257,0)</f>
        <v>0</v>
      </c>
      <c r="BI257" s="243">
        <f>IF(N257="nulová",J257,0)</f>
        <v>0</v>
      </c>
      <c r="BJ257" s="19" t="s">
        <v>191</v>
      </c>
      <c r="BK257" s="243">
        <f>ROUND(I257*H257,2)</f>
        <v>0</v>
      </c>
      <c r="BL257" s="19" t="s">
        <v>437</v>
      </c>
      <c r="BM257" s="242" t="s">
        <v>438</v>
      </c>
    </row>
    <row r="258" s="2" customFormat="1">
      <c r="A258" s="41"/>
      <c r="B258" s="42"/>
      <c r="C258" s="43"/>
      <c r="D258" s="244" t="s">
        <v>193</v>
      </c>
      <c r="E258" s="43"/>
      <c r="F258" s="245" t="s">
        <v>439</v>
      </c>
      <c r="G258" s="43"/>
      <c r="H258" s="43"/>
      <c r="I258" s="151"/>
      <c r="J258" s="43"/>
      <c r="K258" s="43"/>
      <c r="L258" s="47"/>
      <c r="M258" s="246"/>
      <c r="N258" s="247"/>
      <c r="O258" s="88"/>
      <c r="P258" s="88"/>
      <c r="Q258" s="88"/>
      <c r="R258" s="88"/>
      <c r="S258" s="88"/>
      <c r="T258" s="89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19" t="s">
        <v>193</v>
      </c>
      <c r="AU258" s="19" t="s">
        <v>86</v>
      </c>
    </row>
    <row r="259" s="15" customFormat="1">
      <c r="A259" s="15"/>
      <c r="B259" s="270"/>
      <c r="C259" s="271"/>
      <c r="D259" s="244" t="s">
        <v>195</v>
      </c>
      <c r="E259" s="272" t="s">
        <v>35</v>
      </c>
      <c r="F259" s="273" t="s">
        <v>440</v>
      </c>
      <c r="G259" s="271"/>
      <c r="H259" s="272" t="s">
        <v>35</v>
      </c>
      <c r="I259" s="274"/>
      <c r="J259" s="271"/>
      <c r="K259" s="271"/>
      <c r="L259" s="275"/>
      <c r="M259" s="276"/>
      <c r="N259" s="277"/>
      <c r="O259" s="277"/>
      <c r="P259" s="277"/>
      <c r="Q259" s="277"/>
      <c r="R259" s="277"/>
      <c r="S259" s="277"/>
      <c r="T259" s="278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9" t="s">
        <v>195</v>
      </c>
      <c r="AU259" s="279" t="s">
        <v>86</v>
      </c>
      <c r="AV259" s="15" t="s">
        <v>86</v>
      </c>
      <c r="AW259" s="15" t="s">
        <v>40</v>
      </c>
      <c r="AX259" s="15" t="s">
        <v>79</v>
      </c>
      <c r="AY259" s="279" t="s">
        <v>184</v>
      </c>
    </row>
    <row r="260" s="15" customFormat="1">
      <c r="A260" s="15"/>
      <c r="B260" s="270"/>
      <c r="C260" s="271"/>
      <c r="D260" s="244" t="s">
        <v>195</v>
      </c>
      <c r="E260" s="272" t="s">
        <v>35</v>
      </c>
      <c r="F260" s="273" t="s">
        <v>448</v>
      </c>
      <c r="G260" s="271"/>
      <c r="H260" s="272" t="s">
        <v>35</v>
      </c>
      <c r="I260" s="274"/>
      <c r="J260" s="271"/>
      <c r="K260" s="271"/>
      <c r="L260" s="275"/>
      <c r="M260" s="276"/>
      <c r="N260" s="277"/>
      <c r="O260" s="277"/>
      <c r="P260" s="277"/>
      <c r="Q260" s="277"/>
      <c r="R260" s="277"/>
      <c r="S260" s="277"/>
      <c r="T260" s="27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9" t="s">
        <v>195</v>
      </c>
      <c r="AU260" s="279" t="s">
        <v>86</v>
      </c>
      <c r="AV260" s="15" t="s">
        <v>86</v>
      </c>
      <c r="AW260" s="15" t="s">
        <v>40</v>
      </c>
      <c r="AX260" s="15" t="s">
        <v>79</v>
      </c>
      <c r="AY260" s="279" t="s">
        <v>184</v>
      </c>
    </row>
    <row r="261" s="13" customFormat="1">
      <c r="A261" s="13"/>
      <c r="B261" s="248"/>
      <c r="C261" s="249"/>
      <c r="D261" s="244" t="s">
        <v>195</v>
      </c>
      <c r="E261" s="250" t="s">
        <v>35</v>
      </c>
      <c r="F261" s="251" t="s">
        <v>594</v>
      </c>
      <c r="G261" s="249"/>
      <c r="H261" s="252">
        <v>68.400000000000006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8" t="s">
        <v>195</v>
      </c>
      <c r="AU261" s="258" t="s">
        <v>86</v>
      </c>
      <c r="AV261" s="13" t="s">
        <v>88</v>
      </c>
      <c r="AW261" s="13" t="s">
        <v>40</v>
      </c>
      <c r="AX261" s="13" t="s">
        <v>79</v>
      </c>
      <c r="AY261" s="258" t="s">
        <v>184</v>
      </c>
    </row>
    <row r="262" s="13" customFormat="1">
      <c r="A262" s="13"/>
      <c r="B262" s="248"/>
      <c r="C262" s="249"/>
      <c r="D262" s="244" t="s">
        <v>195</v>
      </c>
      <c r="E262" s="250" t="s">
        <v>35</v>
      </c>
      <c r="F262" s="251" t="s">
        <v>595</v>
      </c>
      <c r="G262" s="249"/>
      <c r="H262" s="252">
        <v>18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8" t="s">
        <v>195</v>
      </c>
      <c r="AU262" s="258" t="s">
        <v>86</v>
      </c>
      <c r="AV262" s="13" t="s">
        <v>88</v>
      </c>
      <c r="AW262" s="13" t="s">
        <v>40</v>
      </c>
      <c r="AX262" s="13" t="s">
        <v>79</v>
      </c>
      <c r="AY262" s="258" t="s">
        <v>184</v>
      </c>
    </row>
    <row r="263" s="16" customFormat="1">
      <c r="A263" s="16"/>
      <c r="B263" s="290"/>
      <c r="C263" s="291"/>
      <c r="D263" s="244" t="s">
        <v>195</v>
      </c>
      <c r="E263" s="292" t="s">
        <v>127</v>
      </c>
      <c r="F263" s="293" t="s">
        <v>447</v>
      </c>
      <c r="G263" s="291"/>
      <c r="H263" s="294">
        <v>86.400000000000006</v>
      </c>
      <c r="I263" s="295"/>
      <c r="J263" s="291"/>
      <c r="K263" s="291"/>
      <c r="L263" s="296"/>
      <c r="M263" s="297"/>
      <c r="N263" s="298"/>
      <c r="O263" s="298"/>
      <c r="P263" s="298"/>
      <c r="Q263" s="298"/>
      <c r="R263" s="298"/>
      <c r="S263" s="298"/>
      <c r="T263" s="299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300" t="s">
        <v>195</v>
      </c>
      <c r="AU263" s="300" t="s">
        <v>86</v>
      </c>
      <c r="AV263" s="16" t="s">
        <v>203</v>
      </c>
      <c r="AW263" s="16" t="s">
        <v>40</v>
      </c>
      <c r="AX263" s="16" t="s">
        <v>79</v>
      </c>
      <c r="AY263" s="300" t="s">
        <v>184</v>
      </c>
    </row>
    <row r="264" s="15" customFormat="1">
      <c r="A264" s="15"/>
      <c r="B264" s="270"/>
      <c r="C264" s="271"/>
      <c r="D264" s="244" t="s">
        <v>195</v>
      </c>
      <c r="E264" s="272" t="s">
        <v>35</v>
      </c>
      <c r="F264" s="273" t="s">
        <v>450</v>
      </c>
      <c r="G264" s="271"/>
      <c r="H264" s="272" t="s">
        <v>35</v>
      </c>
      <c r="I264" s="274"/>
      <c r="J264" s="271"/>
      <c r="K264" s="271"/>
      <c r="L264" s="275"/>
      <c r="M264" s="276"/>
      <c r="N264" s="277"/>
      <c r="O264" s="277"/>
      <c r="P264" s="277"/>
      <c r="Q264" s="277"/>
      <c r="R264" s="277"/>
      <c r="S264" s="277"/>
      <c r="T264" s="27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9" t="s">
        <v>195</v>
      </c>
      <c r="AU264" s="279" t="s">
        <v>86</v>
      </c>
      <c r="AV264" s="15" t="s">
        <v>86</v>
      </c>
      <c r="AW264" s="15" t="s">
        <v>40</v>
      </c>
      <c r="AX264" s="15" t="s">
        <v>79</v>
      </c>
      <c r="AY264" s="279" t="s">
        <v>184</v>
      </c>
    </row>
    <row r="265" s="13" customFormat="1">
      <c r="A265" s="13"/>
      <c r="B265" s="248"/>
      <c r="C265" s="249"/>
      <c r="D265" s="244" t="s">
        <v>195</v>
      </c>
      <c r="E265" s="250" t="s">
        <v>35</v>
      </c>
      <c r="F265" s="251" t="s">
        <v>596</v>
      </c>
      <c r="G265" s="249"/>
      <c r="H265" s="252">
        <v>387.39600000000002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8" t="s">
        <v>195</v>
      </c>
      <c r="AU265" s="258" t="s">
        <v>86</v>
      </c>
      <c r="AV265" s="13" t="s">
        <v>88</v>
      </c>
      <c r="AW265" s="13" t="s">
        <v>40</v>
      </c>
      <c r="AX265" s="13" t="s">
        <v>79</v>
      </c>
      <c r="AY265" s="258" t="s">
        <v>184</v>
      </c>
    </row>
    <row r="266" s="13" customFormat="1">
      <c r="A266" s="13"/>
      <c r="B266" s="248"/>
      <c r="C266" s="249"/>
      <c r="D266" s="244" t="s">
        <v>195</v>
      </c>
      <c r="E266" s="250" t="s">
        <v>35</v>
      </c>
      <c r="F266" s="251" t="s">
        <v>451</v>
      </c>
      <c r="G266" s="249"/>
      <c r="H266" s="252">
        <v>48.222000000000001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8" t="s">
        <v>195</v>
      </c>
      <c r="AU266" s="258" t="s">
        <v>86</v>
      </c>
      <c r="AV266" s="13" t="s">
        <v>88</v>
      </c>
      <c r="AW266" s="13" t="s">
        <v>40</v>
      </c>
      <c r="AX266" s="13" t="s">
        <v>79</v>
      </c>
      <c r="AY266" s="258" t="s">
        <v>184</v>
      </c>
    </row>
    <row r="267" s="13" customFormat="1">
      <c r="A267" s="13"/>
      <c r="B267" s="248"/>
      <c r="C267" s="249"/>
      <c r="D267" s="244" t="s">
        <v>195</v>
      </c>
      <c r="E267" s="250" t="s">
        <v>35</v>
      </c>
      <c r="F267" s="251" t="s">
        <v>452</v>
      </c>
      <c r="G267" s="249"/>
      <c r="H267" s="252">
        <v>37.979999999999997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8" t="s">
        <v>195</v>
      </c>
      <c r="AU267" s="258" t="s">
        <v>86</v>
      </c>
      <c r="AV267" s="13" t="s">
        <v>88</v>
      </c>
      <c r="AW267" s="13" t="s">
        <v>40</v>
      </c>
      <c r="AX267" s="13" t="s">
        <v>79</v>
      </c>
      <c r="AY267" s="258" t="s">
        <v>184</v>
      </c>
    </row>
    <row r="268" s="16" customFormat="1">
      <c r="A268" s="16"/>
      <c r="B268" s="290"/>
      <c r="C268" s="291"/>
      <c r="D268" s="244" t="s">
        <v>195</v>
      </c>
      <c r="E268" s="292" t="s">
        <v>35</v>
      </c>
      <c r="F268" s="293" t="s">
        <v>447</v>
      </c>
      <c r="G268" s="291"/>
      <c r="H268" s="294">
        <v>473.59800000000001</v>
      </c>
      <c r="I268" s="295"/>
      <c r="J268" s="291"/>
      <c r="K268" s="291"/>
      <c r="L268" s="296"/>
      <c r="M268" s="297"/>
      <c r="N268" s="298"/>
      <c r="O268" s="298"/>
      <c r="P268" s="298"/>
      <c r="Q268" s="298"/>
      <c r="R268" s="298"/>
      <c r="S268" s="298"/>
      <c r="T268" s="299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300" t="s">
        <v>195</v>
      </c>
      <c r="AU268" s="300" t="s">
        <v>86</v>
      </c>
      <c r="AV268" s="16" t="s">
        <v>203</v>
      </c>
      <c r="AW268" s="16" t="s">
        <v>40</v>
      </c>
      <c r="AX268" s="16" t="s">
        <v>79</v>
      </c>
      <c r="AY268" s="300" t="s">
        <v>184</v>
      </c>
    </row>
    <row r="269" s="13" customFormat="1">
      <c r="A269" s="13"/>
      <c r="B269" s="248"/>
      <c r="C269" s="249"/>
      <c r="D269" s="244" t="s">
        <v>195</v>
      </c>
      <c r="E269" s="250" t="s">
        <v>35</v>
      </c>
      <c r="F269" s="251" t="s">
        <v>453</v>
      </c>
      <c r="G269" s="249"/>
      <c r="H269" s="252">
        <v>120.27200000000001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8" t="s">
        <v>195</v>
      </c>
      <c r="AU269" s="258" t="s">
        <v>86</v>
      </c>
      <c r="AV269" s="13" t="s">
        <v>88</v>
      </c>
      <c r="AW269" s="13" t="s">
        <v>40</v>
      </c>
      <c r="AX269" s="13" t="s">
        <v>79</v>
      </c>
      <c r="AY269" s="258" t="s">
        <v>184</v>
      </c>
    </row>
    <row r="270" s="16" customFormat="1">
      <c r="A270" s="16"/>
      <c r="B270" s="290"/>
      <c r="C270" s="291"/>
      <c r="D270" s="244" t="s">
        <v>195</v>
      </c>
      <c r="E270" s="292" t="s">
        <v>35</v>
      </c>
      <c r="F270" s="293" t="s">
        <v>447</v>
      </c>
      <c r="G270" s="291"/>
      <c r="H270" s="294">
        <v>120.27200000000001</v>
      </c>
      <c r="I270" s="295"/>
      <c r="J270" s="291"/>
      <c r="K270" s="291"/>
      <c r="L270" s="296"/>
      <c r="M270" s="297"/>
      <c r="N270" s="298"/>
      <c r="O270" s="298"/>
      <c r="P270" s="298"/>
      <c r="Q270" s="298"/>
      <c r="R270" s="298"/>
      <c r="S270" s="298"/>
      <c r="T270" s="299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300" t="s">
        <v>195</v>
      </c>
      <c r="AU270" s="300" t="s">
        <v>86</v>
      </c>
      <c r="AV270" s="16" t="s">
        <v>203</v>
      </c>
      <c r="AW270" s="16" t="s">
        <v>40</v>
      </c>
      <c r="AX270" s="16" t="s">
        <v>79</v>
      </c>
      <c r="AY270" s="300" t="s">
        <v>184</v>
      </c>
    </row>
    <row r="271" s="14" customFormat="1">
      <c r="A271" s="14"/>
      <c r="B271" s="259"/>
      <c r="C271" s="260"/>
      <c r="D271" s="244" t="s">
        <v>195</v>
      </c>
      <c r="E271" s="261" t="s">
        <v>35</v>
      </c>
      <c r="F271" s="262" t="s">
        <v>198</v>
      </c>
      <c r="G271" s="260"/>
      <c r="H271" s="263">
        <v>680.26999999999998</v>
      </c>
      <c r="I271" s="264"/>
      <c r="J271" s="260"/>
      <c r="K271" s="260"/>
      <c r="L271" s="265"/>
      <c r="M271" s="266"/>
      <c r="N271" s="267"/>
      <c r="O271" s="267"/>
      <c r="P271" s="267"/>
      <c r="Q271" s="267"/>
      <c r="R271" s="267"/>
      <c r="S271" s="267"/>
      <c r="T271" s="26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9" t="s">
        <v>195</v>
      </c>
      <c r="AU271" s="269" t="s">
        <v>86</v>
      </c>
      <c r="AV271" s="14" t="s">
        <v>191</v>
      </c>
      <c r="AW271" s="14" t="s">
        <v>40</v>
      </c>
      <c r="AX271" s="14" t="s">
        <v>86</v>
      </c>
      <c r="AY271" s="269" t="s">
        <v>184</v>
      </c>
    </row>
    <row r="272" s="2" customFormat="1" ht="24" customHeight="1">
      <c r="A272" s="41"/>
      <c r="B272" s="42"/>
      <c r="C272" s="231" t="s">
        <v>454</v>
      </c>
      <c r="D272" s="231" t="s">
        <v>187</v>
      </c>
      <c r="E272" s="232" t="s">
        <v>597</v>
      </c>
      <c r="F272" s="233" t="s">
        <v>598</v>
      </c>
      <c r="G272" s="234" t="s">
        <v>129</v>
      </c>
      <c r="H272" s="235">
        <v>18</v>
      </c>
      <c r="I272" s="236"/>
      <c r="J272" s="237">
        <f>ROUND(I272*H272,2)</f>
        <v>0</v>
      </c>
      <c r="K272" s="233" t="s">
        <v>526</v>
      </c>
      <c r="L272" s="47"/>
      <c r="M272" s="238" t="s">
        <v>35</v>
      </c>
      <c r="N272" s="239" t="s">
        <v>52</v>
      </c>
      <c r="O272" s="88"/>
      <c r="P272" s="240">
        <f>O272*H272</f>
        <v>0</v>
      </c>
      <c r="Q272" s="240">
        <v>0</v>
      </c>
      <c r="R272" s="240">
        <f>Q272*H272</f>
        <v>0</v>
      </c>
      <c r="S272" s="240">
        <v>0</v>
      </c>
      <c r="T272" s="241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42" t="s">
        <v>191</v>
      </c>
      <c r="AT272" s="242" t="s">
        <v>187</v>
      </c>
      <c r="AU272" s="242" t="s">
        <v>86</v>
      </c>
      <c r="AY272" s="19" t="s">
        <v>184</v>
      </c>
      <c r="BE272" s="243">
        <f>IF(N272="základní",J272,0)</f>
        <v>0</v>
      </c>
      <c r="BF272" s="243">
        <f>IF(N272="snížená",J272,0)</f>
        <v>0</v>
      </c>
      <c r="BG272" s="243">
        <f>IF(N272="zákl. přenesená",J272,0)</f>
        <v>0</v>
      </c>
      <c r="BH272" s="243">
        <f>IF(N272="sníž. přenesená",J272,0)</f>
        <v>0</v>
      </c>
      <c r="BI272" s="243">
        <f>IF(N272="nulová",J272,0)</f>
        <v>0</v>
      </c>
      <c r="BJ272" s="19" t="s">
        <v>191</v>
      </c>
      <c r="BK272" s="243">
        <f>ROUND(I272*H272,2)</f>
        <v>0</v>
      </c>
      <c r="BL272" s="19" t="s">
        <v>191</v>
      </c>
      <c r="BM272" s="242" t="s">
        <v>599</v>
      </c>
    </row>
    <row r="273" s="2" customFormat="1">
      <c r="A273" s="41"/>
      <c r="B273" s="42"/>
      <c r="C273" s="43"/>
      <c r="D273" s="244" t="s">
        <v>193</v>
      </c>
      <c r="E273" s="43"/>
      <c r="F273" s="245" t="s">
        <v>600</v>
      </c>
      <c r="G273" s="43"/>
      <c r="H273" s="43"/>
      <c r="I273" s="151"/>
      <c r="J273" s="43"/>
      <c r="K273" s="43"/>
      <c r="L273" s="47"/>
      <c r="M273" s="246"/>
      <c r="N273" s="247"/>
      <c r="O273" s="88"/>
      <c r="P273" s="88"/>
      <c r="Q273" s="88"/>
      <c r="R273" s="88"/>
      <c r="S273" s="88"/>
      <c r="T273" s="89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19" t="s">
        <v>193</v>
      </c>
      <c r="AU273" s="19" t="s">
        <v>86</v>
      </c>
    </row>
    <row r="274" s="2" customFormat="1">
      <c r="A274" s="41"/>
      <c r="B274" s="42"/>
      <c r="C274" s="43"/>
      <c r="D274" s="244" t="s">
        <v>230</v>
      </c>
      <c r="E274" s="43"/>
      <c r="F274" s="245" t="s">
        <v>601</v>
      </c>
      <c r="G274" s="43"/>
      <c r="H274" s="43"/>
      <c r="I274" s="151"/>
      <c r="J274" s="43"/>
      <c r="K274" s="43"/>
      <c r="L274" s="47"/>
      <c r="M274" s="246"/>
      <c r="N274" s="247"/>
      <c r="O274" s="88"/>
      <c r="P274" s="88"/>
      <c r="Q274" s="88"/>
      <c r="R274" s="88"/>
      <c r="S274" s="88"/>
      <c r="T274" s="89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19" t="s">
        <v>230</v>
      </c>
      <c r="AU274" s="19" t="s">
        <v>86</v>
      </c>
    </row>
    <row r="275" s="2" customFormat="1" ht="36" customHeight="1">
      <c r="A275" s="41"/>
      <c r="B275" s="42"/>
      <c r="C275" s="231" t="s">
        <v>460</v>
      </c>
      <c r="D275" s="231" t="s">
        <v>187</v>
      </c>
      <c r="E275" s="232" t="s">
        <v>461</v>
      </c>
      <c r="F275" s="233" t="s">
        <v>462</v>
      </c>
      <c r="G275" s="234" t="s">
        <v>129</v>
      </c>
      <c r="H275" s="235">
        <v>680.26999999999998</v>
      </c>
      <c r="I275" s="236"/>
      <c r="J275" s="237">
        <f>ROUND(I275*H275,2)</f>
        <v>0</v>
      </c>
      <c r="K275" s="233" t="s">
        <v>190</v>
      </c>
      <c r="L275" s="47"/>
      <c r="M275" s="238" t="s">
        <v>35</v>
      </c>
      <c r="N275" s="239" t="s">
        <v>52</v>
      </c>
      <c r="O275" s="88"/>
      <c r="P275" s="240">
        <f>O275*H275</f>
        <v>0</v>
      </c>
      <c r="Q275" s="240">
        <v>0</v>
      </c>
      <c r="R275" s="240">
        <f>Q275*H275</f>
        <v>0</v>
      </c>
      <c r="S275" s="240">
        <v>0</v>
      </c>
      <c r="T275" s="241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42" t="s">
        <v>437</v>
      </c>
      <c r="AT275" s="242" t="s">
        <v>187</v>
      </c>
      <c r="AU275" s="242" t="s">
        <v>86</v>
      </c>
      <c r="AY275" s="19" t="s">
        <v>184</v>
      </c>
      <c r="BE275" s="243">
        <f>IF(N275="základní",J275,0)</f>
        <v>0</v>
      </c>
      <c r="BF275" s="243">
        <f>IF(N275="snížená",J275,0)</f>
        <v>0</v>
      </c>
      <c r="BG275" s="243">
        <f>IF(N275="zákl. přenesená",J275,0)</f>
        <v>0</v>
      </c>
      <c r="BH275" s="243">
        <f>IF(N275="sníž. přenesená",J275,0)</f>
        <v>0</v>
      </c>
      <c r="BI275" s="243">
        <f>IF(N275="nulová",J275,0)</f>
        <v>0</v>
      </c>
      <c r="BJ275" s="19" t="s">
        <v>191</v>
      </c>
      <c r="BK275" s="243">
        <f>ROUND(I275*H275,2)</f>
        <v>0</v>
      </c>
      <c r="BL275" s="19" t="s">
        <v>437</v>
      </c>
      <c r="BM275" s="242" t="s">
        <v>602</v>
      </c>
    </row>
    <row r="276" s="2" customFormat="1">
      <c r="A276" s="41"/>
      <c r="B276" s="42"/>
      <c r="C276" s="43"/>
      <c r="D276" s="244" t="s">
        <v>193</v>
      </c>
      <c r="E276" s="43"/>
      <c r="F276" s="245" t="s">
        <v>464</v>
      </c>
      <c r="G276" s="43"/>
      <c r="H276" s="43"/>
      <c r="I276" s="151"/>
      <c r="J276" s="43"/>
      <c r="K276" s="43"/>
      <c r="L276" s="47"/>
      <c r="M276" s="246"/>
      <c r="N276" s="247"/>
      <c r="O276" s="88"/>
      <c r="P276" s="88"/>
      <c r="Q276" s="88"/>
      <c r="R276" s="88"/>
      <c r="S276" s="88"/>
      <c r="T276" s="89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19" t="s">
        <v>193</v>
      </c>
      <c r="AU276" s="19" t="s">
        <v>86</v>
      </c>
    </row>
    <row r="277" s="13" customFormat="1">
      <c r="A277" s="13"/>
      <c r="B277" s="248"/>
      <c r="C277" s="249"/>
      <c r="D277" s="244" t="s">
        <v>195</v>
      </c>
      <c r="E277" s="250" t="s">
        <v>35</v>
      </c>
      <c r="F277" s="251" t="s">
        <v>127</v>
      </c>
      <c r="G277" s="249"/>
      <c r="H277" s="252">
        <v>86.400000000000006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8" t="s">
        <v>195</v>
      </c>
      <c r="AU277" s="258" t="s">
        <v>86</v>
      </c>
      <c r="AV277" s="13" t="s">
        <v>88</v>
      </c>
      <c r="AW277" s="13" t="s">
        <v>40</v>
      </c>
      <c r="AX277" s="13" t="s">
        <v>79</v>
      </c>
      <c r="AY277" s="258" t="s">
        <v>184</v>
      </c>
    </row>
    <row r="278" s="13" customFormat="1">
      <c r="A278" s="13"/>
      <c r="B278" s="248"/>
      <c r="C278" s="249"/>
      <c r="D278" s="244" t="s">
        <v>195</v>
      </c>
      <c r="E278" s="250" t="s">
        <v>35</v>
      </c>
      <c r="F278" s="251" t="s">
        <v>596</v>
      </c>
      <c r="G278" s="249"/>
      <c r="H278" s="252">
        <v>387.39600000000002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8" t="s">
        <v>195</v>
      </c>
      <c r="AU278" s="258" t="s">
        <v>86</v>
      </c>
      <c r="AV278" s="13" t="s">
        <v>88</v>
      </c>
      <c r="AW278" s="13" t="s">
        <v>40</v>
      </c>
      <c r="AX278" s="13" t="s">
        <v>79</v>
      </c>
      <c r="AY278" s="258" t="s">
        <v>184</v>
      </c>
    </row>
    <row r="279" s="13" customFormat="1">
      <c r="A279" s="13"/>
      <c r="B279" s="248"/>
      <c r="C279" s="249"/>
      <c r="D279" s="244" t="s">
        <v>195</v>
      </c>
      <c r="E279" s="250" t="s">
        <v>35</v>
      </c>
      <c r="F279" s="251" t="s">
        <v>451</v>
      </c>
      <c r="G279" s="249"/>
      <c r="H279" s="252">
        <v>48.222000000000001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8" t="s">
        <v>195</v>
      </c>
      <c r="AU279" s="258" t="s">
        <v>86</v>
      </c>
      <c r="AV279" s="13" t="s">
        <v>88</v>
      </c>
      <c r="AW279" s="13" t="s">
        <v>40</v>
      </c>
      <c r="AX279" s="13" t="s">
        <v>79</v>
      </c>
      <c r="AY279" s="258" t="s">
        <v>184</v>
      </c>
    </row>
    <row r="280" s="13" customFormat="1">
      <c r="A280" s="13"/>
      <c r="B280" s="248"/>
      <c r="C280" s="249"/>
      <c r="D280" s="244" t="s">
        <v>195</v>
      </c>
      <c r="E280" s="250" t="s">
        <v>35</v>
      </c>
      <c r="F280" s="251" t="s">
        <v>452</v>
      </c>
      <c r="G280" s="249"/>
      <c r="H280" s="252">
        <v>37.979999999999997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8" t="s">
        <v>195</v>
      </c>
      <c r="AU280" s="258" t="s">
        <v>86</v>
      </c>
      <c r="AV280" s="13" t="s">
        <v>88</v>
      </c>
      <c r="AW280" s="13" t="s">
        <v>40</v>
      </c>
      <c r="AX280" s="13" t="s">
        <v>79</v>
      </c>
      <c r="AY280" s="258" t="s">
        <v>184</v>
      </c>
    </row>
    <row r="281" s="13" customFormat="1">
      <c r="A281" s="13"/>
      <c r="B281" s="248"/>
      <c r="C281" s="249"/>
      <c r="D281" s="244" t="s">
        <v>195</v>
      </c>
      <c r="E281" s="250" t="s">
        <v>35</v>
      </c>
      <c r="F281" s="251" t="s">
        <v>453</v>
      </c>
      <c r="G281" s="249"/>
      <c r="H281" s="252">
        <v>120.27200000000001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8" t="s">
        <v>195</v>
      </c>
      <c r="AU281" s="258" t="s">
        <v>86</v>
      </c>
      <c r="AV281" s="13" t="s">
        <v>88</v>
      </c>
      <c r="AW281" s="13" t="s">
        <v>40</v>
      </c>
      <c r="AX281" s="13" t="s">
        <v>79</v>
      </c>
      <c r="AY281" s="258" t="s">
        <v>184</v>
      </c>
    </row>
    <row r="282" s="14" customFormat="1">
      <c r="A282" s="14"/>
      <c r="B282" s="259"/>
      <c r="C282" s="260"/>
      <c r="D282" s="244" t="s">
        <v>195</v>
      </c>
      <c r="E282" s="261" t="s">
        <v>35</v>
      </c>
      <c r="F282" s="262" t="s">
        <v>198</v>
      </c>
      <c r="G282" s="260"/>
      <c r="H282" s="263">
        <v>680.26999999999998</v>
      </c>
      <c r="I282" s="264"/>
      <c r="J282" s="260"/>
      <c r="K282" s="260"/>
      <c r="L282" s="265"/>
      <c r="M282" s="266"/>
      <c r="N282" s="267"/>
      <c r="O282" s="267"/>
      <c r="P282" s="267"/>
      <c r="Q282" s="267"/>
      <c r="R282" s="267"/>
      <c r="S282" s="267"/>
      <c r="T282" s="26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9" t="s">
        <v>195</v>
      </c>
      <c r="AU282" s="269" t="s">
        <v>86</v>
      </c>
      <c r="AV282" s="14" t="s">
        <v>191</v>
      </c>
      <c r="AW282" s="14" t="s">
        <v>40</v>
      </c>
      <c r="AX282" s="14" t="s">
        <v>86</v>
      </c>
      <c r="AY282" s="269" t="s">
        <v>184</v>
      </c>
    </row>
    <row r="283" s="2" customFormat="1" ht="24" customHeight="1">
      <c r="A283" s="41"/>
      <c r="B283" s="42"/>
      <c r="C283" s="231" t="s">
        <v>465</v>
      </c>
      <c r="D283" s="231" t="s">
        <v>187</v>
      </c>
      <c r="E283" s="232" t="s">
        <v>472</v>
      </c>
      <c r="F283" s="233" t="s">
        <v>473</v>
      </c>
      <c r="G283" s="234" t="s">
        <v>129</v>
      </c>
      <c r="H283" s="235">
        <v>593.87</v>
      </c>
      <c r="I283" s="236"/>
      <c r="J283" s="237">
        <f>ROUND(I283*H283,2)</f>
        <v>0</v>
      </c>
      <c r="K283" s="233" t="s">
        <v>190</v>
      </c>
      <c r="L283" s="47"/>
      <c r="M283" s="238" t="s">
        <v>35</v>
      </c>
      <c r="N283" s="239" t="s">
        <v>52</v>
      </c>
      <c r="O283" s="88"/>
      <c r="P283" s="240">
        <f>O283*H283</f>
        <v>0</v>
      </c>
      <c r="Q283" s="240">
        <v>0</v>
      </c>
      <c r="R283" s="240">
        <f>Q283*H283</f>
        <v>0</v>
      </c>
      <c r="S283" s="240">
        <v>0</v>
      </c>
      <c r="T283" s="241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42" t="s">
        <v>437</v>
      </c>
      <c r="AT283" s="242" t="s">
        <v>187</v>
      </c>
      <c r="AU283" s="242" t="s">
        <v>86</v>
      </c>
      <c r="AY283" s="19" t="s">
        <v>184</v>
      </c>
      <c r="BE283" s="243">
        <f>IF(N283="základní",J283,0)</f>
        <v>0</v>
      </c>
      <c r="BF283" s="243">
        <f>IF(N283="snížená",J283,0)</f>
        <v>0</v>
      </c>
      <c r="BG283" s="243">
        <f>IF(N283="zákl. přenesená",J283,0)</f>
        <v>0</v>
      </c>
      <c r="BH283" s="243">
        <f>IF(N283="sníž. přenesená",J283,0)</f>
        <v>0</v>
      </c>
      <c r="BI283" s="243">
        <f>IF(N283="nulová",J283,0)</f>
        <v>0</v>
      </c>
      <c r="BJ283" s="19" t="s">
        <v>191</v>
      </c>
      <c r="BK283" s="243">
        <f>ROUND(I283*H283,2)</f>
        <v>0</v>
      </c>
      <c r="BL283" s="19" t="s">
        <v>437</v>
      </c>
      <c r="BM283" s="242" t="s">
        <v>474</v>
      </c>
    </row>
    <row r="284" s="2" customFormat="1">
      <c r="A284" s="41"/>
      <c r="B284" s="42"/>
      <c r="C284" s="43"/>
      <c r="D284" s="244" t="s">
        <v>193</v>
      </c>
      <c r="E284" s="43"/>
      <c r="F284" s="245" t="s">
        <v>475</v>
      </c>
      <c r="G284" s="43"/>
      <c r="H284" s="43"/>
      <c r="I284" s="151"/>
      <c r="J284" s="43"/>
      <c r="K284" s="43"/>
      <c r="L284" s="47"/>
      <c r="M284" s="246"/>
      <c r="N284" s="247"/>
      <c r="O284" s="88"/>
      <c r="P284" s="88"/>
      <c r="Q284" s="88"/>
      <c r="R284" s="88"/>
      <c r="S284" s="88"/>
      <c r="T284" s="89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19" t="s">
        <v>193</v>
      </c>
      <c r="AU284" s="19" t="s">
        <v>86</v>
      </c>
    </row>
    <row r="285" s="13" customFormat="1">
      <c r="A285" s="13"/>
      <c r="B285" s="248"/>
      <c r="C285" s="249"/>
      <c r="D285" s="244" t="s">
        <v>195</v>
      </c>
      <c r="E285" s="250" t="s">
        <v>35</v>
      </c>
      <c r="F285" s="251" t="s">
        <v>453</v>
      </c>
      <c r="G285" s="249"/>
      <c r="H285" s="252">
        <v>120.27200000000001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8" t="s">
        <v>195</v>
      </c>
      <c r="AU285" s="258" t="s">
        <v>86</v>
      </c>
      <c r="AV285" s="13" t="s">
        <v>88</v>
      </c>
      <c r="AW285" s="13" t="s">
        <v>40</v>
      </c>
      <c r="AX285" s="13" t="s">
        <v>79</v>
      </c>
      <c r="AY285" s="258" t="s">
        <v>184</v>
      </c>
    </row>
    <row r="286" s="13" customFormat="1">
      <c r="A286" s="13"/>
      <c r="B286" s="248"/>
      <c r="C286" s="249"/>
      <c r="D286" s="244" t="s">
        <v>195</v>
      </c>
      <c r="E286" s="250" t="s">
        <v>35</v>
      </c>
      <c r="F286" s="251" t="s">
        <v>452</v>
      </c>
      <c r="G286" s="249"/>
      <c r="H286" s="252">
        <v>37.979999999999997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8" t="s">
        <v>195</v>
      </c>
      <c r="AU286" s="258" t="s">
        <v>86</v>
      </c>
      <c r="AV286" s="13" t="s">
        <v>88</v>
      </c>
      <c r="AW286" s="13" t="s">
        <v>40</v>
      </c>
      <c r="AX286" s="13" t="s">
        <v>79</v>
      </c>
      <c r="AY286" s="258" t="s">
        <v>184</v>
      </c>
    </row>
    <row r="287" s="13" customFormat="1">
      <c r="A287" s="13"/>
      <c r="B287" s="248"/>
      <c r="C287" s="249"/>
      <c r="D287" s="244" t="s">
        <v>195</v>
      </c>
      <c r="E287" s="250" t="s">
        <v>35</v>
      </c>
      <c r="F287" s="251" t="s">
        <v>451</v>
      </c>
      <c r="G287" s="249"/>
      <c r="H287" s="252">
        <v>48.222000000000001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8" t="s">
        <v>195</v>
      </c>
      <c r="AU287" s="258" t="s">
        <v>86</v>
      </c>
      <c r="AV287" s="13" t="s">
        <v>88</v>
      </c>
      <c r="AW287" s="13" t="s">
        <v>40</v>
      </c>
      <c r="AX287" s="13" t="s">
        <v>79</v>
      </c>
      <c r="AY287" s="258" t="s">
        <v>184</v>
      </c>
    </row>
    <row r="288" s="13" customFormat="1">
      <c r="A288" s="13"/>
      <c r="B288" s="248"/>
      <c r="C288" s="249"/>
      <c r="D288" s="244" t="s">
        <v>195</v>
      </c>
      <c r="E288" s="250" t="s">
        <v>35</v>
      </c>
      <c r="F288" s="251" t="s">
        <v>596</v>
      </c>
      <c r="G288" s="249"/>
      <c r="H288" s="252">
        <v>387.39600000000002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8" t="s">
        <v>195</v>
      </c>
      <c r="AU288" s="258" t="s">
        <v>86</v>
      </c>
      <c r="AV288" s="13" t="s">
        <v>88</v>
      </c>
      <c r="AW288" s="13" t="s">
        <v>40</v>
      </c>
      <c r="AX288" s="13" t="s">
        <v>79</v>
      </c>
      <c r="AY288" s="258" t="s">
        <v>184</v>
      </c>
    </row>
    <row r="289" s="14" customFormat="1">
      <c r="A289" s="14"/>
      <c r="B289" s="259"/>
      <c r="C289" s="260"/>
      <c r="D289" s="244" t="s">
        <v>195</v>
      </c>
      <c r="E289" s="261" t="s">
        <v>35</v>
      </c>
      <c r="F289" s="262" t="s">
        <v>198</v>
      </c>
      <c r="G289" s="260"/>
      <c r="H289" s="263">
        <v>593.87</v>
      </c>
      <c r="I289" s="264"/>
      <c r="J289" s="260"/>
      <c r="K289" s="260"/>
      <c r="L289" s="265"/>
      <c r="M289" s="266"/>
      <c r="N289" s="267"/>
      <c r="O289" s="267"/>
      <c r="P289" s="267"/>
      <c r="Q289" s="267"/>
      <c r="R289" s="267"/>
      <c r="S289" s="267"/>
      <c r="T289" s="26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9" t="s">
        <v>195</v>
      </c>
      <c r="AU289" s="269" t="s">
        <v>86</v>
      </c>
      <c r="AV289" s="14" t="s">
        <v>191</v>
      </c>
      <c r="AW289" s="14" t="s">
        <v>40</v>
      </c>
      <c r="AX289" s="14" t="s">
        <v>86</v>
      </c>
      <c r="AY289" s="269" t="s">
        <v>184</v>
      </c>
    </row>
    <row r="290" s="2" customFormat="1" ht="24" customHeight="1">
      <c r="A290" s="41"/>
      <c r="B290" s="42"/>
      <c r="C290" s="231" t="s">
        <v>471</v>
      </c>
      <c r="D290" s="231" t="s">
        <v>187</v>
      </c>
      <c r="E290" s="232" t="s">
        <v>482</v>
      </c>
      <c r="F290" s="233" t="s">
        <v>483</v>
      </c>
      <c r="G290" s="234" t="s">
        <v>129</v>
      </c>
      <c r="H290" s="235">
        <v>86.400000000000006</v>
      </c>
      <c r="I290" s="236"/>
      <c r="J290" s="237">
        <f>ROUND(I290*H290,2)</f>
        <v>0</v>
      </c>
      <c r="K290" s="233" t="s">
        <v>190</v>
      </c>
      <c r="L290" s="47"/>
      <c r="M290" s="238" t="s">
        <v>35</v>
      </c>
      <c r="N290" s="239" t="s">
        <v>52</v>
      </c>
      <c r="O290" s="88"/>
      <c r="P290" s="240">
        <f>O290*H290</f>
        <v>0</v>
      </c>
      <c r="Q290" s="240">
        <v>0</v>
      </c>
      <c r="R290" s="240">
        <f>Q290*H290</f>
        <v>0</v>
      </c>
      <c r="S290" s="240">
        <v>0</v>
      </c>
      <c r="T290" s="241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42" t="s">
        <v>437</v>
      </c>
      <c r="AT290" s="242" t="s">
        <v>187</v>
      </c>
      <c r="AU290" s="242" t="s">
        <v>86</v>
      </c>
      <c r="AY290" s="19" t="s">
        <v>184</v>
      </c>
      <c r="BE290" s="243">
        <f>IF(N290="základní",J290,0)</f>
        <v>0</v>
      </c>
      <c r="BF290" s="243">
        <f>IF(N290="snížená",J290,0)</f>
        <v>0</v>
      </c>
      <c r="BG290" s="243">
        <f>IF(N290="zákl. přenesená",J290,0)</f>
        <v>0</v>
      </c>
      <c r="BH290" s="243">
        <f>IF(N290="sníž. přenesená",J290,0)</f>
        <v>0</v>
      </c>
      <c r="BI290" s="243">
        <f>IF(N290="nulová",J290,0)</f>
        <v>0</v>
      </c>
      <c r="BJ290" s="19" t="s">
        <v>191</v>
      </c>
      <c r="BK290" s="243">
        <f>ROUND(I290*H290,2)</f>
        <v>0</v>
      </c>
      <c r="BL290" s="19" t="s">
        <v>437</v>
      </c>
      <c r="BM290" s="242" t="s">
        <v>484</v>
      </c>
    </row>
    <row r="291" s="2" customFormat="1">
      <c r="A291" s="41"/>
      <c r="B291" s="42"/>
      <c r="C291" s="43"/>
      <c r="D291" s="244" t="s">
        <v>193</v>
      </c>
      <c r="E291" s="43"/>
      <c r="F291" s="245" t="s">
        <v>475</v>
      </c>
      <c r="G291" s="43"/>
      <c r="H291" s="43"/>
      <c r="I291" s="151"/>
      <c r="J291" s="43"/>
      <c r="K291" s="43"/>
      <c r="L291" s="47"/>
      <c r="M291" s="246"/>
      <c r="N291" s="247"/>
      <c r="O291" s="88"/>
      <c r="P291" s="88"/>
      <c r="Q291" s="88"/>
      <c r="R291" s="88"/>
      <c r="S291" s="88"/>
      <c r="T291" s="89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193</v>
      </c>
      <c r="AU291" s="19" t="s">
        <v>86</v>
      </c>
    </row>
    <row r="292" s="2" customFormat="1">
      <c r="A292" s="41"/>
      <c r="B292" s="42"/>
      <c r="C292" s="43"/>
      <c r="D292" s="244" t="s">
        <v>230</v>
      </c>
      <c r="E292" s="43"/>
      <c r="F292" s="245" t="s">
        <v>485</v>
      </c>
      <c r="G292" s="43"/>
      <c r="H292" s="43"/>
      <c r="I292" s="151"/>
      <c r="J292" s="43"/>
      <c r="K292" s="43"/>
      <c r="L292" s="47"/>
      <c r="M292" s="246"/>
      <c r="N292" s="247"/>
      <c r="O292" s="88"/>
      <c r="P292" s="88"/>
      <c r="Q292" s="88"/>
      <c r="R292" s="88"/>
      <c r="S292" s="88"/>
      <c r="T292" s="89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19" t="s">
        <v>230</v>
      </c>
      <c r="AU292" s="19" t="s">
        <v>86</v>
      </c>
    </row>
    <row r="293" s="13" customFormat="1">
      <c r="A293" s="13"/>
      <c r="B293" s="248"/>
      <c r="C293" s="249"/>
      <c r="D293" s="244" t="s">
        <v>195</v>
      </c>
      <c r="E293" s="250" t="s">
        <v>35</v>
      </c>
      <c r="F293" s="251" t="s">
        <v>127</v>
      </c>
      <c r="G293" s="249"/>
      <c r="H293" s="252">
        <v>86.400000000000006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8" t="s">
        <v>195</v>
      </c>
      <c r="AU293" s="258" t="s">
        <v>86</v>
      </c>
      <c r="AV293" s="13" t="s">
        <v>88</v>
      </c>
      <c r="AW293" s="13" t="s">
        <v>40</v>
      </c>
      <c r="AX293" s="13" t="s">
        <v>79</v>
      </c>
      <c r="AY293" s="258" t="s">
        <v>184</v>
      </c>
    </row>
    <row r="294" s="14" customFormat="1">
      <c r="A294" s="14"/>
      <c r="B294" s="259"/>
      <c r="C294" s="260"/>
      <c r="D294" s="244" t="s">
        <v>195</v>
      </c>
      <c r="E294" s="261" t="s">
        <v>35</v>
      </c>
      <c r="F294" s="262" t="s">
        <v>198</v>
      </c>
      <c r="G294" s="260"/>
      <c r="H294" s="263">
        <v>86.400000000000006</v>
      </c>
      <c r="I294" s="264"/>
      <c r="J294" s="260"/>
      <c r="K294" s="260"/>
      <c r="L294" s="265"/>
      <c r="M294" s="266"/>
      <c r="N294" s="267"/>
      <c r="O294" s="267"/>
      <c r="P294" s="267"/>
      <c r="Q294" s="267"/>
      <c r="R294" s="267"/>
      <c r="S294" s="267"/>
      <c r="T294" s="26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9" t="s">
        <v>195</v>
      </c>
      <c r="AU294" s="269" t="s">
        <v>86</v>
      </c>
      <c r="AV294" s="14" t="s">
        <v>191</v>
      </c>
      <c r="AW294" s="14" t="s">
        <v>40</v>
      </c>
      <c r="AX294" s="14" t="s">
        <v>86</v>
      </c>
      <c r="AY294" s="269" t="s">
        <v>184</v>
      </c>
    </row>
    <row r="295" s="2" customFormat="1" ht="96" customHeight="1">
      <c r="A295" s="41"/>
      <c r="B295" s="42"/>
      <c r="C295" s="231" t="s">
        <v>476</v>
      </c>
      <c r="D295" s="231" t="s">
        <v>187</v>
      </c>
      <c r="E295" s="232" t="s">
        <v>603</v>
      </c>
      <c r="F295" s="233" t="s">
        <v>604</v>
      </c>
      <c r="G295" s="234" t="s">
        <v>129</v>
      </c>
      <c r="H295" s="235">
        <v>60.143999999999998</v>
      </c>
      <c r="I295" s="236"/>
      <c r="J295" s="237">
        <f>ROUND(I295*H295,2)</f>
        <v>0</v>
      </c>
      <c r="K295" s="233" t="s">
        <v>190</v>
      </c>
      <c r="L295" s="47"/>
      <c r="M295" s="238" t="s">
        <v>35</v>
      </c>
      <c r="N295" s="239" t="s">
        <v>52</v>
      </c>
      <c r="O295" s="88"/>
      <c r="P295" s="240">
        <f>O295*H295</f>
        <v>0</v>
      </c>
      <c r="Q295" s="240">
        <v>0</v>
      </c>
      <c r="R295" s="240">
        <f>Q295*H295</f>
        <v>0</v>
      </c>
      <c r="S295" s="240">
        <v>0</v>
      </c>
      <c r="T295" s="241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42" t="s">
        <v>437</v>
      </c>
      <c r="AT295" s="242" t="s">
        <v>187</v>
      </c>
      <c r="AU295" s="242" t="s">
        <v>86</v>
      </c>
      <c r="AY295" s="19" t="s">
        <v>184</v>
      </c>
      <c r="BE295" s="243">
        <f>IF(N295="základní",J295,0)</f>
        <v>0</v>
      </c>
      <c r="BF295" s="243">
        <f>IF(N295="snížená",J295,0)</f>
        <v>0</v>
      </c>
      <c r="BG295" s="243">
        <f>IF(N295="zákl. přenesená",J295,0)</f>
        <v>0</v>
      </c>
      <c r="BH295" s="243">
        <f>IF(N295="sníž. přenesená",J295,0)</f>
        <v>0</v>
      </c>
      <c r="BI295" s="243">
        <f>IF(N295="nulová",J295,0)</f>
        <v>0</v>
      </c>
      <c r="BJ295" s="19" t="s">
        <v>191</v>
      </c>
      <c r="BK295" s="243">
        <f>ROUND(I295*H295,2)</f>
        <v>0</v>
      </c>
      <c r="BL295" s="19" t="s">
        <v>437</v>
      </c>
      <c r="BM295" s="242" t="s">
        <v>455</v>
      </c>
    </row>
    <row r="296" s="2" customFormat="1">
      <c r="A296" s="41"/>
      <c r="B296" s="42"/>
      <c r="C296" s="43"/>
      <c r="D296" s="244" t="s">
        <v>193</v>
      </c>
      <c r="E296" s="43"/>
      <c r="F296" s="245" t="s">
        <v>605</v>
      </c>
      <c r="G296" s="43"/>
      <c r="H296" s="43"/>
      <c r="I296" s="151"/>
      <c r="J296" s="43"/>
      <c r="K296" s="43"/>
      <c r="L296" s="47"/>
      <c r="M296" s="246"/>
      <c r="N296" s="247"/>
      <c r="O296" s="88"/>
      <c r="P296" s="88"/>
      <c r="Q296" s="88"/>
      <c r="R296" s="88"/>
      <c r="S296" s="88"/>
      <c r="T296" s="89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19" t="s">
        <v>193</v>
      </c>
      <c r="AU296" s="19" t="s">
        <v>86</v>
      </c>
    </row>
    <row r="297" s="15" customFormat="1">
      <c r="A297" s="15"/>
      <c r="B297" s="270"/>
      <c r="C297" s="271"/>
      <c r="D297" s="244" t="s">
        <v>195</v>
      </c>
      <c r="E297" s="272" t="s">
        <v>35</v>
      </c>
      <c r="F297" s="273" t="s">
        <v>606</v>
      </c>
      <c r="G297" s="271"/>
      <c r="H297" s="272" t="s">
        <v>35</v>
      </c>
      <c r="I297" s="274"/>
      <c r="J297" s="271"/>
      <c r="K297" s="271"/>
      <c r="L297" s="275"/>
      <c r="M297" s="276"/>
      <c r="N297" s="277"/>
      <c r="O297" s="277"/>
      <c r="P297" s="277"/>
      <c r="Q297" s="277"/>
      <c r="R297" s="277"/>
      <c r="S297" s="277"/>
      <c r="T297" s="27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9" t="s">
        <v>195</v>
      </c>
      <c r="AU297" s="279" t="s">
        <v>86</v>
      </c>
      <c r="AV297" s="15" t="s">
        <v>86</v>
      </c>
      <c r="AW297" s="15" t="s">
        <v>40</v>
      </c>
      <c r="AX297" s="15" t="s">
        <v>79</v>
      </c>
      <c r="AY297" s="279" t="s">
        <v>184</v>
      </c>
    </row>
    <row r="298" s="15" customFormat="1">
      <c r="A298" s="15"/>
      <c r="B298" s="270"/>
      <c r="C298" s="271"/>
      <c r="D298" s="244" t="s">
        <v>195</v>
      </c>
      <c r="E298" s="272" t="s">
        <v>35</v>
      </c>
      <c r="F298" s="273" t="s">
        <v>607</v>
      </c>
      <c r="G298" s="271"/>
      <c r="H298" s="272" t="s">
        <v>35</v>
      </c>
      <c r="I298" s="274"/>
      <c r="J298" s="271"/>
      <c r="K298" s="271"/>
      <c r="L298" s="275"/>
      <c r="M298" s="276"/>
      <c r="N298" s="277"/>
      <c r="O298" s="277"/>
      <c r="P298" s="277"/>
      <c r="Q298" s="277"/>
      <c r="R298" s="277"/>
      <c r="S298" s="277"/>
      <c r="T298" s="27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9" t="s">
        <v>195</v>
      </c>
      <c r="AU298" s="279" t="s">
        <v>86</v>
      </c>
      <c r="AV298" s="15" t="s">
        <v>86</v>
      </c>
      <c r="AW298" s="15" t="s">
        <v>40</v>
      </c>
      <c r="AX298" s="15" t="s">
        <v>79</v>
      </c>
      <c r="AY298" s="279" t="s">
        <v>184</v>
      </c>
    </row>
    <row r="299" s="13" customFormat="1">
      <c r="A299" s="13"/>
      <c r="B299" s="248"/>
      <c r="C299" s="249"/>
      <c r="D299" s="244" t="s">
        <v>195</v>
      </c>
      <c r="E299" s="250" t="s">
        <v>35</v>
      </c>
      <c r="F299" s="251" t="s">
        <v>608</v>
      </c>
      <c r="G299" s="249"/>
      <c r="H299" s="252">
        <v>3.6000000000000001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8" t="s">
        <v>195</v>
      </c>
      <c r="AU299" s="258" t="s">
        <v>86</v>
      </c>
      <c r="AV299" s="13" t="s">
        <v>88</v>
      </c>
      <c r="AW299" s="13" t="s">
        <v>40</v>
      </c>
      <c r="AX299" s="13" t="s">
        <v>79</v>
      </c>
      <c r="AY299" s="258" t="s">
        <v>184</v>
      </c>
    </row>
    <row r="300" s="15" customFormat="1">
      <c r="A300" s="15"/>
      <c r="B300" s="270"/>
      <c r="C300" s="271"/>
      <c r="D300" s="244" t="s">
        <v>195</v>
      </c>
      <c r="E300" s="272" t="s">
        <v>35</v>
      </c>
      <c r="F300" s="273" t="s">
        <v>609</v>
      </c>
      <c r="G300" s="271"/>
      <c r="H300" s="272" t="s">
        <v>35</v>
      </c>
      <c r="I300" s="274"/>
      <c r="J300" s="271"/>
      <c r="K300" s="271"/>
      <c r="L300" s="275"/>
      <c r="M300" s="276"/>
      <c r="N300" s="277"/>
      <c r="O300" s="277"/>
      <c r="P300" s="277"/>
      <c r="Q300" s="277"/>
      <c r="R300" s="277"/>
      <c r="S300" s="277"/>
      <c r="T300" s="278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9" t="s">
        <v>195</v>
      </c>
      <c r="AU300" s="279" t="s">
        <v>86</v>
      </c>
      <c r="AV300" s="15" t="s">
        <v>86</v>
      </c>
      <c r="AW300" s="15" t="s">
        <v>40</v>
      </c>
      <c r="AX300" s="15" t="s">
        <v>79</v>
      </c>
      <c r="AY300" s="279" t="s">
        <v>184</v>
      </c>
    </row>
    <row r="301" s="15" customFormat="1">
      <c r="A301" s="15"/>
      <c r="B301" s="270"/>
      <c r="C301" s="271"/>
      <c r="D301" s="244" t="s">
        <v>195</v>
      </c>
      <c r="E301" s="272" t="s">
        <v>35</v>
      </c>
      <c r="F301" s="273" t="s">
        <v>610</v>
      </c>
      <c r="G301" s="271"/>
      <c r="H301" s="272" t="s">
        <v>35</v>
      </c>
      <c r="I301" s="274"/>
      <c r="J301" s="271"/>
      <c r="K301" s="271"/>
      <c r="L301" s="275"/>
      <c r="M301" s="276"/>
      <c r="N301" s="277"/>
      <c r="O301" s="277"/>
      <c r="P301" s="277"/>
      <c r="Q301" s="277"/>
      <c r="R301" s="277"/>
      <c r="S301" s="277"/>
      <c r="T301" s="278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9" t="s">
        <v>195</v>
      </c>
      <c r="AU301" s="279" t="s">
        <v>86</v>
      </c>
      <c r="AV301" s="15" t="s">
        <v>86</v>
      </c>
      <c r="AW301" s="15" t="s">
        <v>40</v>
      </c>
      <c r="AX301" s="15" t="s">
        <v>79</v>
      </c>
      <c r="AY301" s="279" t="s">
        <v>184</v>
      </c>
    </row>
    <row r="302" s="13" customFormat="1">
      <c r="A302" s="13"/>
      <c r="B302" s="248"/>
      <c r="C302" s="249"/>
      <c r="D302" s="244" t="s">
        <v>195</v>
      </c>
      <c r="E302" s="250" t="s">
        <v>35</v>
      </c>
      <c r="F302" s="251" t="s">
        <v>611</v>
      </c>
      <c r="G302" s="249"/>
      <c r="H302" s="252">
        <v>56.543999999999997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8" t="s">
        <v>195</v>
      </c>
      <c r="AU302" s="258" t="s">
        <v>86</v>
      </c>
      <c r="AV302" s="13" t="s">
        <v>88</v>
      </c>
      <c r="AW302" s="13" t="s">
        <v>40</v>
      </c>
      <c r="AX302" s="13" t="s">
        <v>79</v>
      </c>
      <c r="AY302" s="258" t="s">
        <v>184</v>
      </c>
    </row>
    <row r="303" s="14" customFormat="1">
      <c r="A303" s="14"/>
      <c r="B303" s="259"/>
      <c r="C303" s="260"/>
      <c r="D303" s="244" t="s">
        <v>195</v>
      </c>
      <c r="E303" s="261" t="s">
        <v>499</v>
      </c>
      <c r="F303" s="262" t="s">
        <v>198</v>
      </c>
      <c r="G303" s="260"/>
      <c r="H303" s="263">
        <v>60.143999999999998</v>
      </c>
      <c r="I303" s="264"/>
      <c r="J303" s="260"/>
      <c r="K303" s="260"/>
      <c r="L303" s="265"/>
      <c r="M303" s="266"/>
      <c r="N303" s="267"/>
      <c r="O303" s="267"/>
      <c r="P303" s="267"/>
      <c r="Q303" s="267"/>
      <c r="R303" s="267"/>
      <c r="S303" s="267"/>
      <c r="T303" s="26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9" t="s">
        <v>195</v>
      </c>
      <c r="AU303" s="269" t="s">
        <v>86</v>
      </c>
      <c r="AV303" s="14" t="s">
        <v>191</v>
      </c>
      <c r="AW303" s="14" t="s">
        <v>40</v>
      </c>
      <c r="AX303" s="14" t="s">
        <v>86</v>
      </c>
      <c r="AY303" s="269" t="s">
        <v>184</v>
      </c>
    </row>
    <row r="304" s="2" customFormat="1" ht="36" customHeight="1">
      <c r="A304" s="41"/>
      <c r="B304" s="42"/>
      <c r="C304" s="231" t="s">
        <v>481</v>
      </c>
      <c r="D304" s="231" t="s">
        <v>187</v>
      </c>
      <c r="E304" s="232" t="s">
        <v>466</v>
      </c>
      <c r="F304" s="233" t="s">
        <v>467</v>
      </c>
      <c r="G304" s="234" t="s">
        <v>129</v>
      </c>
      <c r="H304" s="235">
        <v>60.143999999999998</v>
      </c>
      <c r="I304" s="236"/>
      <c r="J304" s="237">
        <f>ROUND(I304*H304,2)</f>
        <v>0</v>
      </c>
      <c r="K304" s="233" t="s">
        <v>190</v>
      </c>
      <c r="L304" s="47"/>
      <c r="M304" s="238" t="s">
        <v>35</v>
      </c>
      <c r="N304" s="239" t="s">
        <v>52</v>
      </c>
      <c r="O304" s="88"/>
      <c r="P304" s="240">
        <f>O304*H304</f>
        <v>0</v>
      </c>
      <c r="Q304" s="240">
        <v>0</v>
      </c>
      <c r="R304" s="240">
        <f>Q304*H304</f>
        <v>0</v>
      </c>
      <c r="S304" s="240">
        <v>0</v>
      </c>
      <c r="T304" s="241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42" t="s">
        <v>437</v>
      </c>
      <c r="AT304" s="242" t="s">
        <v>187</v>
      </c>
      <c r="AU304" s="242" t="s">
        <v>86</v>
      </c>
      <c r="AY304" s="19" t="s">
        <v>184</v>
      </c>
      <c r="BE304" s="243">
        <f>IF(N304="základní",J304,0)</f>
        <v>0</v>
      </c>
      <c r="BF304" s="243">
        <f>IF(N304="snížená",J304,0)</f>
        <v>0</v>
      </c>
      <c r="BG304" s="243">
        <f>IF(N304="zákl. přenesená",J304,0)</f>
        <v>0</v>
      </c>
      <c r="BH304" s="243">
        <f>IF(N304="sníž. přenesená",J304,0)</f>
        <v>0</v>
      </c>
      <c r="BI304" s="243">
        <f>IF(N304="nulová",J304,0)</f>
        <v>0</v>
      </c>
      <c r="BJ304" s="19" t="s">
        <v>191</v>
      </c>
      <c r="BK304" s="243">
        <f>ROUND(I304*H304,2)</f>
        <v>0</v>
      </c>
      <c r="BL304" s="19" t="s">
        <v>437</v>
      </c>
      <c r="BM304" s="242" t="s">
        <v>468</v>
      </c>
    </row>
    <row r="305" s="2" customFormat="1">
      <c r="A305" s="41"/>
      <c r="B305" s="42"/>
      <c r="C305" s="43"/>
      <c r="D305" s="244" t="s">
        <v>193</v>
      </c>
      <c r="E305" s="43"/>
      <c r="F305" s="245" t="s">
        <v>464</v>
      </c>
      <c r="G305" s="43"/>
      <c r="H305" s="43"/>
      <c r="I305" s="151"/>
      <c r="J305" s="43"/>
      <c r="K305" s="43"/>
      <c r="L305" s="47"/>
      <c r="M305" s="246"/>
      <c r="N305" s="247"/>
      <c r="O305" s="88"/>
      <c r="P305" s="88"/>
      <c r="Q305" s="88"/>
      <c r="R305" s="88"/>
      <c r="S305" s="88"/>
      <c r="T305" s="89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19" t="s">
        <v>193</v>
      </c>
      <c r="AU305" s="19" t="s">
        <v>86</v>
      </c>
    </row>
    <row r="306" s="2" customFormat="1">
      <c r="A306" s="41"/>
      <c r="B306" s="42"/>
      <c r="C306" s="43"/>
      <c r="D306" s="244" t="s">
        <v>230</v>
      </c>
      <c r="E306" s="43"/>
      <c r="F306" s="245" t="s">
        <v>469</v>
      </c>
      <c r="G306" s="43"/>
      <c r="H306" s="43"/>
      <c r="I306" s="151"/>
      <c r="J306" s="43"/>
      <c r="K306" s="43"/>
      <c r="L306" s="47"/>
      <c r="M306" s="246"/>
      <c r="N306" s="247"/>
      <c r="O306" s="88"/>
      <c r="P306" s="88"/>
      <c r="Q306" s="88"/>
      <c r="R306" s="88"/>
      <c r="S306" s="88"/>
      <c r="T306" s="89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19" t="s">
        <v>230</v>
      </c>
      <c r="AU306" s="19" t="s">
        <v>86</v>
      </c>
    </row>
    <row r="307" s="13" customFormat="1">
      <c r="A307" s="13"/>
      <c r="B307" s="248"/>
      <c r="C307" s="249"/>
      <c r="D307" s="244" t="s">
        <v>195</v>
      </c>
      <c r="E307" s="250" t="s">
        <v>35</v>
      </c>
      <c r="F307" s="251" t="s">
        <v>499</v>
      </c>
      <c r="G307" s="249"/>
      <c r="H307" s="252">
        <v>60.143999999999998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8" t="s">
        <v>195</v>
      </c>
      <c r="AU307" s="258" t="s">
        <v>86</v>
      </c>
      <c r="AV307" s="13" t="s">
        <v>88</v>
      </c>
      <c r="AW307" s="13" t="s">
        <v>40</v>
      </c>
      <c r="AX307" s="13" t="s">
        <v>79</v>
      </c>
      <c r="AY307" s="258" t="s">
        <v>184</v>
      </c>
    </row>
    <row r="308" s="14" customFormat="1">
      <c r="A308" s="14"/>
      <c r="B308" s="259"/>
      <c r="C308" s="260"/>
      <c r="D308" s="244" t="s">
        <v>195</v>
      </c>
      <c r="E308" s="261" t="s">
        <v>35</v>
      </c>
      <c r="F308" s="262" t="s">
        <v>198</v>
      </c>
      <c r="G308" s="260"/>
      <c r="H308" s="263">
        <v>60.143999999999998</v>
      </c>
      <c r="I308" s="264"/>
      <c r="J308" s="260"/>
      <c r="K308" s="260"/>
      <c r="L308" s="265"/>
      <c r="M308" s="301"/>
      <c r="N308" s="302"/>
      <c r="O308" s="302"/>
      <c r="P308" s="302"/>
      <c r="Q308" s="302"/>
      <c r="R308" s="302"/>
      <c r="S308" s="302"/>
      <c r="T308" s="30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9" t="s">
        <v>195</v>
      </c>
      <c r="AU308" s="269" t="s">
        <v>86</v>
      </c>
      <c r="AV308" s="14" t="s">
        <v>191</v>
      </c>
      <c r="AW308" s="14" t="s">
        <v>40</v>
      </c>
      <c r="AX308" s="14" t="s">
        <v>86</v>
      </c>
      <c r="AY308" s="269" t="s">
        <v>184</v>
      </c>
    </row>
    <row r="309" s="2" customFormat="1" ht="6.96" customHeight="1">
      <c r="A309" s="41"/>
      <c r="B309" s="63"/>
      <c r="C309" s="64"/>
      <c r="D309" s="64"/>
      <c r="E309" s="64"/>
      <c r="F309" s="64"/>
      <c r="G309" s="64"/>
      <c r="H309" s="64"/>
      <c r="I309" s="180"/>
      <c r="J309" s="64"/>
      <c r="K309" s="64"/>
      <c r="L309" s="47"/>
      <c r="M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</row>
  </sheetData>
  <sheetProtection sheet="1" autoFilter="0" formatColumns="0" formatRows="0" objects="1" scenarios="1" spinCount="100000" saltValue="w2mmUDuKMCbPIbgPRpfn/kRfV043PxuUYRB291XDAdc3BgJNMh/sHpjASg/w9uwU44ldDJTfgk7UUNwl3QTEuQ==" hashValue="/S1SnmyEEQ8cOvuI+rpfyZ6AMavYEhoLp09htbHvYSd8mDy4b052YSxpM2upcM1KprBzbF2a7PgajB+DzLFmKQ==" algorithmName="SHA-512" password="CC35"/>
  <autoFilter ref="C87:K3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22"/>
      <c r="AT3" s="19" t="s">
        <v>88</v>
      </c>
    </row>
    <row r="4" s="1" customFormat="1" ht="24.96" customHeight="1">
      <c r="B4" s="22"/>
      <c r="D4" s="147" t="s">
        <v>119</v>
      </c>
      <c r="I4" s="142"/>
      <c r="L4" s="22"/>
      <c r="M4" s="148" t="s">
        <v>10</v>
      </c>
      <c r="AT4" s="19" t="s">
        <v>40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9" t="s">
        <v>16</v>
      </c>
      <c r="I6" s="142"/>
      <c r="L6" s="22"/>
    </row>
    <row r="7" s="1" customFormat="1" ht="16.5" customHeight="1">
      <c r="B7" s="22"/>
      <c r="E7" s="150" t="str">
        <f>'Rekapitulace stavby'!K6</f>
        <v>Oprava přejezdů P1963 v km 0,788 a P1964 v km 0,941 v ŽST Chomutov</v>
      </c>
      <c r="F7" s="149"/>
      <c r="G7" s="149"/>
      <c r="H7" s="149"/>
      <c r="I7" s="142"/>
      <c r="L7" s="22"/>
    </row>
    <row r="8" s="1" customFormat="1" ht="12" customHeight="1">
      <c r="B8" s="22"/>
      <c r="D8" s="149" t="s">
        <v>134</v>
      </c>
      <c r="I8" s="142"/>
      <c r="L8" s="22"/>
    </row>
    <row r="9" s="2" customFormat="1" ht="16.5" customHeight="1">
      <c r="A9" s="41"/>
      <c r="B9" s="47"/>
      <c r="C9" s="41"/>
      <c r="D9" s="41"/>
      <c r="E9" s="150" t="s">
        <v>612</v>
      </c>
      <c r="F9" s="41"/>
      <c r="G9" s="41"/>
      <c r="H9" s="41"/>
      <c r="I9" s="151"/>
      <c r="J9" s="41"/>
      <c r="K9" s="41"/>
      <c r="L9" s="15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9" t="s">
        <v>142</v>
      </c>
      <c r="E10" s="41"/>
      <c r="F10" s="41"/>
      <c r="G10" s="41"/>
      <c r="H10" s="41"/>
      <c r="I10" s="151"/>
      <c r="J10" s="41"/>
      <c r="K10" s="41"/>
      <c r="L10" s="15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3" t="s">
        <v>613</v>
      </c>
      <c r="F11" s="41"/>
      <c r="G11" s="41"/>
      <c r="H11" s="41"/>
      <c r="I11" s="151"/>
      <c r="J11" s="41"/>
      <c r="K11" s="41"/>
      <c r="L11" s="15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151"/>
      <c r="J12" s="41"/>
      <c r="K12" s="41"/>
      <c r="L12" s="15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9" t="s">
        <v>18</v>
      </c>
      <c r="E13" s="41"/>
      <c r="F13" s="137" t="s">
        <v>35</v>
      </c>
      <c r="G13" s="41"/>
      <c r="H13" s="41"/>
      <c r="I13" s="154" t="s">
        <v>20</v>
      </c>
      <c r="J13" s="137" t="s">
        <v>35</v>
      </c>
      <c r="K13" s="41"/>
      <c r="L13" s="15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9" t="s">
        <v>22</v>
      </c>
      <c r="E14" s="41"/>
      <c r="F14" s="137" t="s">
        <v>23</v>
      </c>
      <c r="G14" s="41"/>
      <c r="H14" s="41"/>
      <c r="I14" s="154" t="s">
        <v>24</v>
      </c>
      <c r="J14" s="155" t="str">
        <f>'Rekapitulace stavby'!AN8</f>
        <v>15. 7. 2019</v>
      </c>
      <c r="K14" s="41"/>
      <c r="L14" s="15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151"/>
      <c r="J15" s="41"/>
      <c r="K15" s="41"/>
      <c r="L15" s="15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9" t="s">
        <v>30</v>
      </c>
      <c r="E16" s="41"/>
      <c r="F16" s="41"/>
      <c r="G16" s="41"/>
      <c r="H16" s="41"/>
      <c r="I16" s="154" t="s">
        <v>31</v>
      </c>
      <c r="J16" s="137" t="s">
        <v>32</v>
      </c>
      <c r="K16" s="41"/>
      <c r="L16" s="15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7" t="s">
        <v>33</v>
      </c>
      <c r="F17" s="41"/>
      <c r="G17" s="41"/>
      <c r="H17" s="41"/>
      <c r="I17" s="154" t="s">
        <v>34</v>
      </c>
      <c r="J17" s="137" t="s">
        <v>35</v>
      </c>
      <c r="K17" s="41"/>
      <c r="L17" s="15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151"/>
      <c r="J18" s="41"/>
      <c r="K18" s="41"/>
      <c r="L18" s="15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9" t="s">
        <v>36</v>
      </c>
      <c r="E19" s="41"/>
      <c r="F19" s="41"/>
      <c r="G19" s="41"/>
      <c r="H19" s="41"/>
      <c r="I19" s="154" t="s">
        <v>31</v>
      </c>
      <c r="J19" s="35" t="str">
        <f>'Rekapitulace stavby'!AN13</f>
        <v>Vyplň údaj</v>
      </c>
      <c r="K19" s="41"/>
      <c r="L19" s="15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7"/>
      <c r="G20" s="137"/>
      <c r="H20" s="137"/>
      <c r="I20" s="154" t="s">
        <v>34</v>
      </c>
      <c r="J20" s="35" t="str">
        <f>'Rekapitulace stavby'!AN14</f>
        <v>Vyplň údaj</v>
      </c>
      <c r="K20" s="41"/>
      <c r="L20" s="15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151"/>
      <c r="J21" s="41"/>
      <c r="K21" s="41"/>
      <c r="L21" s="15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9" t="s">
        <v>38</v>
      </c>
      <c r="E22" s="41"/>
      <c r="F22" s="41"/>
      <c r="G22" s="41"/>
      <c r="H22" s="41"/>
      <c r="I22" s="154" t="s">
        <v>31</v>
      </c>
      <c r="J22" s="137" t="str">
        <f>IF('Rekapitulace stavby'!AN16="","",'Rekapitulace stavby'!AN16)</f>
        <v/>
      </c>
      <c r="K22" s="41"/>
      <c r="L22" s="15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7" t="str">
        <f>IF('Rekapitulace stavby'!E17="","",'Rekapitulace stavby'!E17)</f>
        <v xml:space="preserve"> </v>
      </c>
      <c r="F23" s="41"/>
      <c r="G23" s="41"/>
      <c r="H23" s="41"/>
      <c r="I23" s="154" t="s">
        <v>34</v>
      </c>
      <c r="J23" s="137" t="str">
        <f>IF('Rekapitulace stavby'!AN17="","",'Rekapitulace stavby'!AN17)</f>
        <v/>
      </c>
      <c r="K23" s="41"/>
      <c r="L23" s="15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151"/>
      <c r="J24" s="41"/>
      <c r="K24" s="41"/>
      <c r="L24" s="15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9" t="s">
        <v>41</v>
      </c>
      <c r="E25" s="41"/>
      <c r="F25" s="41"/>
      <c r="G25" s="41"/>
      <c r="H25" s="41"/>
      <c r="I25" s="154" t="s">
        <v>31</v>
      </c>
      <c r="J25" s="137" t="s">
        <v>35</v>
      </c>
      <c r="K25" s="41"/>
      <c r="L25" s="15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7" t="s">
        <v>42</v>
      </c>
      <c r="F26" s="41"/>
      <c r="G26" s="41"/>
      <c r="H26" s="41"/>
      <c r="I26" s="154" t="s">
        <v>34</v>
      </c>
      <c r="J26" s="137" t="s">
        <v>35</v>
      </c>
      <c r="K26" s="41"/>
      <c r="L26" s="15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151"/>
      <c r="J27" s="41"/>
      <c r="K27" s="41"/>
      <c r="L27" s="15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9" t="s">
        <v>43</v>
      </c>
      <c r="E28" s="41"/>
      <c r="F28" s="41"/>
      <c r="G28" s="41"/>
      <c r="H28" s="41"/>
      <c r="I28" s="151"/>
      <c r="J28" s="41"/>
      <c r="K28" s="41"/>
      <c r="L28" s="15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51" customHeight="1">
      <c r="A29" s="156"/>
      <c r="B29" s="157"/>
      <c r="C29" s="156"/>
      <c r="D29" s="156"/>
      <c r="E29" s="158" t="s">
        <v>44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151"/>
      <c r="J30" s="41"/>
      <c r="K30" s="41"/>
      <c r="L30" s="15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61"/>
      <c r="E31" s="161"/>
      <c r="F31" s="161"/>
      <c r="G31" s="161"/>
      <c r="H31" s="161"/>
      <c r="I31" s="162"/>
      <c r="J31" s="161"/>
      <c r="K31" s="161"/>
      <c r="L31" s="15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63" t="s">
        <v>45</v>
      </c>
      <c r="E32" s="41"/>
      <c r="F32" s="41"/>
      <c r="G32" s="41"/>
      <c r="H32" s="41"/>
      <c r="I32" s="151"/>
      <c r="J32" s="164">
        <f>ROUND(J88, 2)</f>
        <v>0</v>
      </c>
      <c r="K32" s="41"/>
      <c r="L32" s="15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1"/>
      <c r="E33" s="161"/>
      <c r="F33" s="161"/>
      <c r="G33" s="161"/>
      <c r="H33" s="161"/>
      <c r="I33" s="162"/>
      <c r="J33" s="161"/>
      <c r="K33" s="161"/>
      <c r="L33" s="15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65" t="s">
        <v>47</v>
      </c>
      <c r="G34" s="41"/>
      <c r="H34" s="41"/>
      <c r="I34" s="166" t="s">
        <v>46</v>
      </c>
      <c r="J34" s="165" t="s">
        <v>48</v>
      </c>
      <c r="K34" s="41"/>
      <c r="L34" s="15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167" t="s">
        <v>49</v>
      </c>
      <c r="E35" s="149" t="s">
        <v>50</v>
      </c>
      <c r="F35" s="168">
        <f>ROUND((SUM(BE88:BE123)),  2)</f>
        <v>0</v>
      </c>
      <c r="G35" s="41"/>
      <c r="H35" s="41"/>
      <c r="I35" s="169">
        <v>0.20999999999999999</v>
      </c>
      <c r="J35" s="168">
        <f>ROUND(((SUM(BE88:BE123))*I35),  2)</f>
        <v>0</v>
      </c>
      <c r="K35" s="41"/>
      <c r="L35" s="15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9" t="s">
        <v>51</v>
      </c>
      <c r="F36" s="168">
        <f>ROUND((SUM(BF88:BF123)),  2)</f>
        <v>0</v>
      </c>
      <c r="G36" s="41"/>
      <c r="H36" s="41"/>
      <c r="I36" s="169">
        <v>0.14999999999999999</v>
      </c>
      <c r="J36" s="168">
        <f>ROUND(((SUM(BF88:BF123))*I36),  2)</f>
        <v>0</v>
      </c>
      <c r="K36" s="41"/>
      <c r="L36" s="15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9" t="s">
        <v>49</v>
      </c>
      <c r="E37" s="149" t="s">
        <v>52</v>
      </c>
      <c r="F37" s="168">
        <f>ROUND((SUM(BG88:BG123)),  2)</f>
        <v>0</v>
      </c>
      <c r="G37" s="41"/>
      <c r="H37" s="41"/>
      <c r="I37" s="169">
        <v>0.20999999999999999</v>
      </c>
      <c r="J37" s="168">
        <f>0</f>
        <v>0</v>
      </c>
      <c r="K37" s="41"/>
      <c r="L37" s="15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9" t="s">
        <v>53</v>
      </c>
      <c r="F38" s="168">
        <f>ROUND((SUM(BH88:BH123)),  2)</f>
        <v>0</v>
      </c>
      <c r="G38" s="41"/>
      <c r="H38" s="41"/>
      <c r="I38" s="169">
        <v>0.14999999999999999</v>
      </c>
      <c r="J38" s="168">
        <f>0</f>
        <v>0</v>
      </c>
      <c r="K38" s="41"/>
      <c r="L38" s="15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9" t="s">
        <v>54</v>
      </c>
      <c r="F39" s="168">
        <f>ROUND((SUM(BI88:BI123)),  2)</f>
        <v>0</v>
      </c>
      <c r="G39" s="41"/>
      <c r="H39" s="41"/>
      <c r="I39" s="169">
        <v>0</v>
      </c>
      <c r="J39" s="168">
        <f>0</f>
        <v>0</v>
      </c>
      <c r="K39" s="41"/>
      <c r="L39" s="15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151"/>
      <c r="J40" s="41"/>
      <c r="K40" s="41"/>
      <c r="L40" s="15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70"/>
      <c r="D41" s="171" t="s">
        <v>55</v>
      </c>
      <c r="E41" s="172"/>
      <c r="F41" s="172"/>
      <c r="G41" s="173" t="s">
        <v>56</v>
      </c>
      <c r="H41" s="174" t="s">
        <v>57</v>
      </c>
      <c r="I41" s="175"/>
      <c r="J41" s="176">
        <f>SUM(J32:J39)</f>
        <v>0</v>
      </c>
      <c r="K41" s="177"/>
      <c r="L41" s="15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5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52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162</v>
      </c>
      <c r="D47" s="43"/>
      <c r="E47" s="43"/>
      <c r="F47" s="43"/>
      <c r="G47" s="43"/>
      <c r="H47" s="43"/>
      <c r="I47" s="151"/>
      <c r="J47" s="43"/>
      <c r="K47" s="43"/>
      <c r="L47" s="152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151"/>
      <c r="J48" s="43"/>
      <c r="K48" s="43"/>
      <c r="L48" s="152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151"/>
      <c r="J49" s="43"/>
      <c r="K49" s="43"/>
      <c r="L49" s="152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84" t="str">
        <f>E7</f>
        <v>Oprava přejezdů P1963 v km 0,788 a P1964 v km 0,941 v ŽST Chomutov</v>
      </c>
      <c r="F50" s="34"/>
      <c r="G50" s="34"/>
      <c r="H50" s="34"/>
      <c r="I50" s="151"/>
      <c r="J50" s="43"/>
      <c r="K50" s="43"/>
      <c r="L50" s="152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134</v>
      </c>
      <c r="D51" s="24"/>
      <c r="E51" s="24"/>
      <c r="F51" s="24"/>
      <c r="G51" s="24"/>
      <c r="H51" s="24"/>
      <c r="I51" s="142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84" t="s">
        <v>612</v>
      </c>
      <c r="F52" s="43"/>
      <c r="G52" s="43"/>
      <c r="H52" s="43"/>
      <c r="I52" s="151"/>
      <c r="J52" s="43"/>
      <c r="K52" s="43"/>
      <c r="L52" s="152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142</v>
      </c>
      <c r="D53" s="43"/>
      <c r="E53" s="43"/>
      <c r="F53" s="43"/>
      <c r="G53" s="43"/>
      <c r="H53" s="43"/>
      <c r="I53" s="151"/>
      <c r="J53" s="43"/>
      <c r="K53" s="43"/>
      <c r="L53" s="152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3" t="str">
        <f>E11</f>
        <v>Č21 - Zabezpečovací zařízení</v>
      </c>
      <c r="F54" s="43"/>
      <c r="G54" s="43"/>
      <c r="H54" s="43"/>
      <c r="I54" s="151"/>
      <c r="J54" s="43"/>
      <c r="K54" s="43"/>
      <c r="L54" s="152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151"/>
      <c r="J55" s="43"/>
      <c r="K55" s="43"/>
      <c r="L55" s="152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TK Chomutov - Černovice</v>
      </c>
      <c r="G56" s="43"/>
      <c r="H56" s="43"/>
      <c r="I56" s="154" t="s">
        <v>24</v>
      </c>
      <c r="J56" s="76" t="str">
        <f>IF(J14="","",J14)</f>
        <v>15. 7. 2019</v>
      </c>
      <c r="K56" s="43"/>
      <c r="L56" s="152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151"/>
      <c r="J57" s="43"/>
      <c r="K57" s="43"/>
      <c r="L57" s="152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SŽDC s.o. OŘ UNL, ST Most</v>
      </c>
      <c r="G58" s="43"/>
      <c r="H58" s="43"/>
      <c r="I58" s="154" t="s">
        <v>38</v>
      </c>
      <c r="J58" s="39" t="str">
        <f>E23</f>
        <v xml:space="preserve"> </v>
      </c>
      <c r="K58" s="43"/>
      <c r="L58" s="152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3.0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154" t="s">
        <v>41</v>
      </c>
      <c r="J59" s="39" t="str">
        <f>E26</f>
        <v>Ing. Horák Jiří, horak@szdc.cz, +420 602155923</v>
      </c>
      <c r="K59" s="43"/>
      <c r="L59" s="152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151"/>
      <c r="J60" s="43"/>
      <c r="K60" s="43"/>
      <c r="L60" s="152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85" t="s">
        <v>163</v>
      </c>
      <c r="D61" s="186"/>
      <c r="E61" s="186"/>
      <c r="F61" s="186"/>
      <c r="G61" s="186"/>
      <c r="H61" s="186"/>
      <c r="I61" s="187"/>
      <c r="J61" s="188" t="s">
        <v>164</v>
      </c>
      <c r="K61" s="186"/>
      <c r="L61" s="15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151"/>
      <c r="J62" s="43"/>
      <c r="K62" s="43"/>
      <c r="L62" s="152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89" t="s">
        <v>77</v>
      </c>
      <c r="D63" s="43"/>
      <c r="E63" s="43"/>
      <c r="F63" s="43"/>
      <c r="G63" s="43"/>
      <c r="H63" s="43"/>
      <c r="I63" s="151"/>
      <c r="J63" s="106">
        <f>J88</f>
        <v>0</v>
      </c>
      <c r="K63" s="43"/>
      <c r="L63" s="152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165</v>
      </c>
    </row>
    <row r="64" s="9" customFormat="1" ht="24.96" customHeight="1">
      <c r="A64" s="9"/>
      <c r="B64" s="190"/>
      <c r="C64" s="191"/>
      <c r="D64" s="192" t="s">
        <v>166</v>
      </c>
      <c r="E64" s="193"/>
      <c r="F64" s="193"/>
      <c r="G64" s="193"/>
      <c r="H64" s="193"/>
      <c r="I64" s="194"/>
      <c r="J64" s="195">
        <f>J89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7"/>
      <c r="C65" s="129"/>
      <c r="D65" s="198" t="s">
        <v>614</v>
      </c>
      <c r="E65" s="199"/>
      <c r="F65" s="199"/>
      <c r="G65" s="199"/>
      <c r="H65" s="199"/>
      <c r="I65" s="200"/>
      <c r="J65" s="201">
        <f>J90</f>
        <v>0</v>
      </c>
      <c r="K65" s="129"/>
      <c r="L65" s="20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90"/>
      <c r="C66" s="191"/>
      <c r="D66" s="192" t="s">
        <v>168</v>
      </c>
      <c r="E66" s="193"/>
      <c r="F66" s="193"/>
      <c r="G66" s="193"/>
      <c r="H66" s="193"/>
      <c r="I66" s="194"/>
      <c r="J66" s="195">
        <f>J96</f>
        <v>0</v>
      </c>
      <c r="K66" s="191"/>
      <c r="L66" s="19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151"/>
      <c r="J67" s="43"/>
      <c r="K67" s="43"/>
      <c r="L67" s="152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3"/>
      <c r="C68" s="64"/>
      <c r="D68" s="64"/>
      <c r="E68" s="64"/>
      <c r="F68" s="64"/>
      <c r="G68" s="64"/>
      <c r="H68" s="64"/>
      <c r="I68" s="180"/>
      <c r="J68" s="64"/>
      <c r="K68" s="64"/>
      <c r="L68" s="152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5"/>
      <c r="C72" s="66"/>
      <c r="D72" s="66"/>
      <c r="E72" s="66"/>
      <c r="F72" s="66"/>
      <c r="G72" s="66"/>
      <c r="H72" s="66"/>
      <c r="I72" s="183"/>
      <c r="J72" s="66"/>
      <c r="K72" s="66"/>
      <c r="L72" s="152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5" t="s">
        <v>169</v>
      </c>
      <c r="D73" s="43"/>
      <c r="E73" s="43"/>
      <c r="F73" s="43"/>
      <c r="G73" s="43"/>
      <c r="H73" s="43"/>
      <c r="I73" s="151"/>
      <c r="J73" s="43"/>
      <c r="K73" s="43"/>
      <c r="L73" s="152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151"/>
      <c r="J74" s="43"/>
      <c r="K74" s="43"/>
      <c r="L74" s="152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16</v>
      </c>
      <c r="D75" s="43"/>
      <c r="E75" s="43"/>
      <c r="F75" s="43"/>
      <c r="G75" s="43"/>
      <c r="H75" s="43"/>
      <c r="I75" s="151"/>
      <c r="J75" s="43"/>
      <c r="K75" s="43"/>
      <c r="L75" s="152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84" t="str">
        <f>E7</f>
        <v>Oprava přejezdů P1963 v km 0,788 a P1964 v km 0,941 v ŽST Chomutov</v>
      </c>
      <c r="F76" s="34"/>
      <c r="G76" s="34"/>
      <c r="H76" s="34"/>
      <c r="I76" s="151"/>
      <c r="J76" s="43"/>
      <c r="K76" s="43"/>
      <c r="L76" s="15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3"/>
      <c r="C77" s="34" t="s">
        <v>134</v>
      </c>
      <c r="D77" s="24"/>
      <c r="E77" s="24"/>
      <c r="F77" s="24"/>
      <c r="G77" s="24"/>
      <c r="H77" s="24"/>
      <c r="I77" s="142"/>
      <c r="J77" s="24"/>
      <c r="K77" s="24"/>
      <c r="L77" s="22"/>
    </row>
    <row r="78" s="2" customFormat="1" ht="16.5" customHeight="1">
      <c r="A78" s="41"/>
      <c r="B78" s="42"/>
      <c r="C78" s="43"/>
      <c r="D78" s="43"/>
      <c r="E78" s="184" t="s">
        <v>612</v>
      </c>
      <c r="F78" s="43"/>
      <c r="G78" s="43"/>
      <c r="H78" s="43"/>
      <c r="I78" s="151"/>
      <c r="J78" s="43"/>
      <c r="K78" s="43"/>
      <c r="L78" s="152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142</v>
      </c>
      <c r="D79" s="43"/>
      <c r="E79" s="43"/>
      <c r="F79" s="43"/>
      <c r="G79" s="43"/>
      <c r="H79" s="43"/>
      <c r="I79" s="151"/>
      <c r="J79" s="43"/>
      <c r="K79" s="43"/>
      <c r="L79" s="152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3" t="str">
        <f>E11</f>
        <v>Č21 - Zabezpečovací zařízení</v>
      </c>
      <c r="F80" s="43"/>
      <c r="G80" s="43"/>
      <c r="H80" s="43"/>
      <c r="I80" s="151"/>
      <c r="J80" s="43"/>
      <c r="K80" s="43"/>
      <c r="L80" s="152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151"/>
      <c r="J81" s="43"/>
      <c r="K81" s="43"/>
      <c r="L81" s="15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22</v>
      </c>
      <c r="D82" s="43"/>
      <c r="E82" s="43"/>
      <c r="F82" s="29" t="str">
        <f>F14</f>
        <v>TK Chomutov - Černovice</v>
      </c>
      <c r="G82" s="43"/>
      <c r="H82" s="43"/>
      <c r="I82" s="154" t="s">
        <v>24</v>
      </c>
      <c r="J82" s="76" t="str">
        <f>IF(J14="","",J14)</f>
        <v>15. 7. 2019</v>
      </c>
      <c r="K82" s="43"/>
      <c r="L82" s="15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51"/>
      <c r="J83" s="43"/>
      <c r="K83" s="43"/>
      <c r="L83" s="15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4" t="s">
        <v>30</v>
      </c>
      <c r="D84" s="43"/>
      <c r="E84" s="43"/>
      <c r="F84" s="29" t="str">
        <f>E17</f>
        <v>SŽDC s.o. OŘ UNL, ST Most</v>
      </c>
      <c r="G84" s="43"/>
      <c r="H84" s="43"/>
      <c r="I84" s="154" t="s">
        <v>38</v>
      </c>
      <c r="J84" s="39" t="str">
        <f>E23</f>
        <v xml:space="preserve"> </v>
      </c>
      <c r="K84" s="43"/>
      <c r="L84" s="15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43.05" customHeight="1">
      <c r="A85" s="41"/>
      <c r="B85" s="42"/>
      <c r="C85" s="34" t="s">
        <v>36</v>
      </c>
      <c r="D85" s="43"/>
      <c r="E85" s="43"/>
      <c r="F85" s="29" t="str">
        <f>IF(E20="","",E20)</f>
        <v>Vyplň údaj</v>
      </c>
      <c r="G85" s="43"/>
      <c r="H85" s="43"/>
      <c r="I85" s="154" t="s">
        <v>41</v>
      </c>
      <c r="J85" s="39" t="str">
        <f>E26</f>
        <v>Ing. Horák Jiří, horak@szdc.cz, +420 602155923</v>
      </c>
      <c r="K85" s="43"/>
      <c r="L85" s="15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151"/>
      <c r="J86" s="43"/>
      <c r="K86" s="43"/>
      <c r="L86" s="152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203"/>
      <c r="B87" s="204"/>
      <c r="C87" s="205" t="s">
        <v>170</v>
      </c>
      <c r="D87" s="206" t="s">
        <v>64</v>
      </c>
      <c r="E87" s="206" t="s">
        <v>60</v>
      </c>
      <c r="F87" s="206" t="s">
        <v>61</v>
      </c>
      <c r="G87" s="206" t="s">
        <v>171</v>
      </c>
      <c r="H87" s="206" t="s">
        <v>172</v>
      </c>
      <c r="I87" s="207" t="s">
        <v>173</v>
      </c>
      <c r="J87" s="206" t="s">
        <v>164</v>
      </c>
      <c r="K87" s="208" t="s">
        <v>174</v>
      </c>
      <c r="L87" s="209"/>
      <c r="M87" s="96" t="s">
        <v>35</v>
      </c>
      <c r="N87" s="97" t="s">
        <v>49</v>
      </c>
      <c r="O87" s="97" t="s">
        <v>175</v>
      </c>
      <c r="P87" s="97" t="s">
        <v>176</v>
      </c>
      <c r="Q87" s="97" t="s">
        <v>177</v>
      </c>
      <c r="R87" s="97" t="s">
        <v>178</v>
      </c>
      <c r="S87" s="97" t="s">
        <v>179</v>
      </c>
      <c r="T87" s="98" t="s">
        <v>180</v>
      </c>
      <c r="U87" s="203"/>
      <c r="V87" s="203"/>
      <c r="W87" s="203"/>
      <c r="X87" s="203"/>
      <c r="Y87" s="203"/>
      <c r="Z87" s="203"/>
      <c r="AA87" s="203"/>
      <c r="AB87" s="203"/>
      <c r="AC87" s="203"/>
      <c r="AD87" s="203"/>
      <c r="AE87" s="203"/>
    </row>
    <row r="88" s="2" customFormat="1" ht="22.8" customHeight="1">
      <c r="A88" s="41"/>
      <c r="B88" s="42"/>
      <c r="C88" s="103" t="s">
        <v>181</v>
      </c>
      <c r="D88" s="43"/>
      <c r="E88" s="43"/>
      <c r="F88" s="43"/>
      <c r="G88" s="43"/>
      <c r="H88" s="43"/>
      <c r="I88" s="151"/>
      <c r="J88" s="210">
        <f>BK88</f>
        <v>0</v>
      </c>
      <c r="K88" s="43"/>
      <c r="L88" s="47"/>
      <c r="M88" s="99"/>
      <c r="N88" s="211"/>
      <c r="O88" s="100"/>
      <c r="P88" s="212">
        <f>P89+P96</f>
        <v>0</v>
      </c>
      <c r="Q88" s="100"/>
      <c r="R88" s="212">
        <f>R89+R96</f>
        <v>0</v>
      </c>
      <c r="S88" s="100"/>
      <c r="T88" s="213">
        <f>T89+T96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78</v>
      </c>
      <c r="AU88" s="19" t="s">
        <v>165</v>
      </c>
      <c r="BK88" s="214">
        <f>BK89+BK96</f>
        <v>0</v>
      </c>
    </row>
    <row r="89" s="12" customFormat="1" ht="25.92" customHeight="1">
      <c r="A89" s="12"/>
      <c r="B89" s="215"/>
      <c r="C89" s="216"/>
      <c r="D89" s="217" t="s">
        <v>78</v>
      </c>
      <c r="E89" s="218" t="s">
        <v>182</v>
      </c>
      <c r="F89" s="218" t="s">
        <v>183</v>
      </c>
      <c r="G89" s="216"/>
      <c r="H89" s="216"/>
      <c r="I89" s="219"/>
      <c r="J89" s="220">
        <f>BK89</f>
        <v>0</v>
      </c>
      <c r="K89" s="216"/>
      <c r="L89" s="221"/>
      <c r="M89" s="222"/>
      <c r="N89" s="223"/>
      <c r="O89" s="223"/>
      <c r="P89" s="224">
        <f>P90</f>
        <v>0</v>
      </c>
      <c r="Q89" s="223"/>
      <c r="R89" s="224">
        <f>R90</f>
        <v>0</v>
      </c>
      <c r="S89" s="223"/>
      <c r="T89" s="225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6" t="s">
        <v>86</v>
      </c>
      <c r="AT89" s="227" t="s">
        <v>78</v>
      </c>
      <c r="AU89" s="227" t="s">
        <v>79</v>
      </c>
      <c r="AY89" s="226" t="s">
        <v>184</v>
      </c>
      <c r="BK89" s="228">
        <f>BK90</f>
        <v>0</v>
      </c>
    </row>
    <row r="90" s="12" customFormat="1" ht="22.8" customHeight="1">
      <c r="A90" s="12"/>
      <c r="B90" s="215"/>
      <c r="C90" s="216"/>
      <c r="D90" s="217" t="s">
        <v>78</v>
      </c>
      <c r="E90" s="229" t="s">
        <v>86</v>
      </c>
      <c r="F90" s="229" t="s">
        <v>615</v>
      </c>
      <c r="G90" s="216"/>
      <c r="H90" s="216"/>
      <c r="I90" s="219"/>
      <c r="J90" s="230">
        <f>BK90</f>
        <v>0</v>
      </c>
      <c r="K90" s="216"/>
      <c r="L90" s="221"/>
      <c r="M90" s="222"/>
      <c r="N90" s="223"/>
      <c r="O90" s="223"/>
      <c r="P90" s="224">
        <f>SUM(P91:P95)</f>
        <v>0</v>
      </c>
      <c r="Q90" s="223"/>
      <c r="R90" s="224">
        <f>SUM(R91:R95)</f>
        <v>0</v>
      </c>
      <c r="S90" s="223"/>
      <c r="T90" s="225">
        <f>SUM(T91:T95)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6" t="s">
        <v>86</v>
      </c>
      <c r="AT90" s="227" t="s">
        <v>78</v>
      </c>
      <c r="AU90" s="227" t="s">
        <v>86</v>
      </c>
      <c r="AY90" s="226" t="s">
        <v>184</v>
      </c>
      <c r="BK90" s="228">
        <f>SUM(BK91:BK95)</f>
        <v>0</v>
      </c>
    </row>
    <row r="91" s="2" customFormat="1" ht="24" customHeight="1">
      <c r="A91" s="41"/>
      <c r="B91" s="42"/>
      <c r="C91" s="231" t="s">
        <v>86</v>
      </c>
      <c r="D91" s="231" t="s">
        <v>187</v>
      </c>
      <c r="E91" s="232" t="s">
        <v>616</v>
      </c>
      <c r="F91" s="233" t="s">
        <v>617</v>
      </c>
      <c r="G91" s="234" t="s">
        <v>113</v>
      </c>
      <c r="H91" s="235">
        <v>38</v>
      </c>
      <c r="I91" s="236"/>
      <c r="J91" s="237">
        <f>ROUND(I91*H91,2)</f>
        <v>0</v>
      </c>
      <c r="K91" s="233" t="s">
        <v>190</v>
      </c>
      <c r="L91" s="47"/>
      <c r="M91" s="238" t="s">
        <v>35</v>
      </c>
      <c r="N91" s="239" t="s">
        <v>52</v>
      </c>
      <c r="O91" s="88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42" t="s">
        <v>191</v>
      </c>
      <c r="AT91" s="242" t="s">
        <v>187</v>
      </c>
      <c r="AU91" s="242" t="s">
        <v>88</v>
      </c>
      <c r="AY91" s="19" t="s">
        <v>184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9" t="s">
        <v>191</v>
      </c>
      <c r="BK91" s="243">
        <f>ROUND(I91*H91,2)</f>
        <v>0</v>
      </c>
      <c r="BL91" s="19" t="s">
        <v>191</v>
      </c>
      <c r="BM91" s="242" t="s">
        <v>618</v>
      </c>
    </row>
    <row r="92" s="2" customFormat="1" ht="24" customHeight="1">
      <c r="A92" s="41"/>
      <c r="B92" s="42"/>
      <c r="C92" s="231" t="s">
        <v>88</v>
      </c>
      <c r="D92" s="231" t="s">
        <v>187</v>
      </c>
      <c r="E92" s="232" t="s">
        <v>619</v>
      </c>
      <c r="F92" s="233" t="s">
        <v>620</v>
      </c>
      <c r="G92" s="234" t="s">
        <v>113</v>
      </c>
      <c r="H92" s="235">
        <v>38</v>
      </c>
      <c r="I92" s="236"/>
      <c r="J92" s="237">
        <f>ROUND(I92*H92,2)</f>
        <v>0</v>
      </c>
      <c r="K92" s="233" t="s">
        <v>190</v>
      </c>
      <c r="L92" s="47"/>
      <c r="M92" s="238" t="s">
        <v>35</v>
      </c>
      <c r="N92" s="239" t="s">
        <v>52</v>
      </c>
      <c r="O92" s="88"/>
      <c r="P92" s="240">
        <f>O92*H92</f>
        <v>0</v>
      </c>
      <c r="Q92" s="240">
        <v>0</v>
      </c>
      <c r="R92" s="240">
        <f>Q92*H92</f>
        <v>0</v>
      </c>
      <c r="S92" s="240">
        <v>0</v>
      </c>
      <c r="T92" s="241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42" t="s">
        <v>191</v>
      </c>
      <c r="AT92" s="242" t="s">
        <v>187</v>
      </c>
      <c r="AU92" s="242" t="s">
        <v>88</v>
      </c>
      <c r="AY92" s="19" t="s">
        <v>184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19" t="s">
        <v>191</v>
      </c>
      <c r="BK92" s="243">
        <f>ROUND(I92*H92,2)</f>
        <v>0</v>
      </c>
      <c r="BL92" s="19" t="s">
        <v>191</v>
      </c>
      <c r="BM92" s="242" t="s">
        <v>621</v>
      </c>
    </row>
    <row r="93" s="2" customFormat="1" ht="24" customHeight="1">
      <c r="A93" s="41"/>
      <c r="B93" s="42"/>
      <c r="C93" s="231" t="s">
        <v>203</v>
      </c>
      <c r="D93" s="231" t="s">
        <v>187</v>
      </c>
      <c r="E93" s="232" t="s">
        <v>622</v>
      </c>
      <c r="F93" s="233" t="s">
        <v>623</v>
      </c>
      <c r="G93" s="234" t="s">
        <v>113</v>
      </c>
      <c r="H93" s="235">
        <v>38</v>
      </c>
      <c r="I93" s="236"/>
      <c r="J93" s="237">
        <f>ROUND(I93*H93,2)</f>
        <v>0</v>
      </c>
      <c r="K93" s="233" t="s">
        <v>190</v>
      </c>
      <c r="L93" s="47"/>
      <c r="M93" s="238" t="s">
        <v>35</v>
      </c>
      <c r="N93" s="239" t="s">
        <v>52</v>
      </c>
      <c r="O93" s="88"/>
      <c r="P93" s="240">
        <f>O93*H93</f>
        <v>0</v>
      </c>
      <c r="Q93" s="240">
        <v>0</v>
      </c>
      <c r="R93" s="240">
        <f>Q93*H93</f>
        <v>0</v>
      </c>
      <c r="S93" s="240">
        <v>0</v>
      </c>
      <c r="T93" s="241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42" t="s">
        <v>191</v>
      </c>
      <c r="AT93" s="242" t="s">
        <v>187</v>
      </c>
      <c r="AU93" s="242" t="s">
        <v>88</v>
      </c>
      <c r="AY93" s="19" t="s">
        <v>184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19" t="s">
        <v>191</v>
      </c>
      <c r="BK93" s="243">
        <f>ROUND(I93*H93,2)</f>
        <v>0</v>
      </c>
      <c r="BL93" s="19" t="s">
        <v>191</v>
      </c>
      <c r="BM93" s="242" t="s">
        <v>624</v>
      </c>
    </row>
    <row r="94" s="2" customFormat="1" ht="24" customHeight="1">
      <c r="A94" s="41"/>
      <c r="B94" s="42"/>
      <c r="C94" s="231" t="s">
        <v>191</v>
      </c>
      <c r="D94" s="231" t="s">
        <v>187</v>
      </c>
      <c r="E94" s="232" t="s">
        <v>625</v>
      </c>
      <c r="F94" s="233" t="s">
        <v>626</v>
      </c>
      <c r="G94" s="234" t="s">
        <v>113</v>
      </c>
      <c r="H94" s="235">
        <v>38</v>
      </c>
      <c r="I94" s="236"/>
      <c r="J94" s="237">
        <f>ROUND(I94*H94,2)</f>
        <v>0</v>
      </c>
      <c r="K94" s="233" t="s">
        <v>190</v>
      </c>
      <c r="L94" s="47"/>
      <c r="M94" s="238" t="s">
        <v>35</v>
      </c>
      <c r="N94" s="239" t="s">
        <v>52</v>
      </c>
      <c r="O94" s="88"/>
      <c r="P94" s="240">
        <f>O94*H94</f>
        <v>0</v>
      </c>
      <c r="Q94" s="240">
        <v>0</v>
      </c>
      <c r="R94" s="240">
        <f>Q94*H94</f>
        <v>0</v>
      </c>
      <c r="S94" s="240">
        <v>0</v>
      </c>
      <c r="T94" s="241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42" t="s">
        <v>191</v>
      </c>
      <c r="AT94" s="242" t="s">
        <v>187</v>
      </c>
      <c r="AU94" s="242" t="s">
        <v>88</v>
      </c>
      <c r="AY94" s="19" t="s">
        <v>184</v>
      </c>
      <c r="BE94" s="243">
        <f>IF(N94="základní",J94,0)</f>
        <v>0</v>
      </c>
      <c r="BF94" s="243">
        <f>IF(N94="snížená",J94,0)</f>
        <v>0</v>
      </c>
      <c r="BG94" s="243">
        <f>IF(N94="zákl. přenesená",J94,0)</f>
        <v>0</v>
      </c>
      <c r="BH94" s="243">
        <f>IF(N94="sníž. přenesená",J94,0)</f>
        <v>0</v>
      </c>
      <c r="BI94" s="243">
        <f>IF(N94="nulová",J94,0)</f>
        <v>0</v>
      </c>
      <c r="BJ94" s="19" t="s">
        <v>191</v>
      </c>
      <c r="BK94" s="243">
        <f>ROUND(I94*H94,2)</f>
        <v>0</v>
      </c>
      <c r="BL94" s="19" t="s">
        <v>191</v>
      </c>
      <c r="BM94" s="242" t="s">
        <v>627</v>
      </c>
    </row>
    <row r="95" s="2" customFormat="1" ht="24" customHeight="1">
      <c r="A95" s="41"/>
      <c r="B95" s="42"/>
      <c r="C95" s="231" t="s">
        <v>185</v>
      </c>
      <c r="D95" s="231" t="s">
        <v>187</v>
      </c>
      <c r="E95" s="232" t="s">
        <v>628</v>
      </c>
      <c r="F95" s="233" t="s">
        <v>629</v>
      </c>
      <c r="G95" s="234" t="s">
        <v>113</v>
      </c>
      <c r="H95" s="235">
        <v>38</v>
      </c>
      <c r="I95" s="236"/>
      <c r="J95" s="237">
        <f>ROUND(I95*H95,2)</f>
        <v>0</v>
      </c>
      <c r="K95" s="233" t="s">
        <v>190</v>
      </c>
      <c r="L95" s="47"/>
      <c r="M95" s="238" t="s">
        <v>35</v>
      </c>
      <c r="N95" s="239" t="s">
        <v>52</v>
      </c>
      <c r="O95" s="88"/>
      <c r="P95" s="240">
        <f>O95*H95</f>
        <v>0</v>
      </c>
      <c r="Q95" s="240">
        <v>0</v>
      </c>
      <c r="R95" s="240">
        <f>Q95*H95</f>
        <v>0</v>
      </c>
      <c r="S95" s="240">
        <v>0</v>
      </c>
      <c r="T95" s="241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42" t="s">
        <v>191</v>
      </c>
      <c r="AT95" s="242" t="s">
        <v>187</v>
      </c>
      <c r="AU95" s="242" t="s">
        <v>88</v>
      </c>
      <c r="AY95" s="19" t="s">
        <v>184</v>
      </c>
      <c r="BE95" s="243">
        <f>IF(N95="základní",J95,0)</f>
        <v>0</v>
      </c>
      <c r="BF95" s="243">
        <f>IF(N95="snížená",J95,0)</f>
        <v>0</v>
      </c>
      <c r="BG95" s="243">
        <f>IF(N95="zákl. přenesená",J95,0)</f>
        <v>0</v>
      </c>
      <c r="BH95" s="243">
        <f>IF(N95="sníž. přenesená",J95,0)</f>
        <v>0</v>
      </c>
      <c r="BI95" s="243">
        <f>IF(N95="nulová",J95,0)</f>
        <v>0</v>
      </c>
      <c r="BJ95" s="19" t="s">
        <v>191</v>
      </c>
      <c r="BK95" s="243">
        <f>ROUND(I95*H95,2)</f>
        <v>0</v>
      </c>
      <c r="BL95" s="19" t="s">
        <v>191</v>
      </c>
      <c r="BM95" s="242" t="s">
        <v>630</v>
      </c>
    </row>
    <row r="96" s="12" customFormat="1" ht="25.92" customHeight="1">
      <c r="A96" s="12"/>
      <c r="B96" s="215"/>
      <c r="C96" s="216"/>
      <c r="D96" s="217" t="s">
        <v>78</v>
      </c>
      <c r="E96" s="218" t="s">
        <v>432</v>
      </c>
      <c r="F96" s="218" t="s">
        <v>433</v>
      </c>
      <c r="G96" s="216"/>
      <c r="H96" s="216"/>
      <c r="I96" s="219"/>
      <c r="J96" s="220">
        <f>BK96</f>
        <v>0</v>
      </c>
      <c r="K96" s="216"/>
      <c r="L96" s="221"/>
      <c r="M96" s="222"/>
      <c r="N96" s="223"/>
      <c r="O96" s="223"/>
      <c r="P96" s="224">
        <f>SUM(P97:P123)</f>
        <v>0</v>
      </c>
      <c r="Q96" s="223"/>
      <c r="R96" s="224">
        <f>SUM(R97:R123)</f>
        <v>0</v>
      </c>
      <c r="S96" s="223"/>
      <c r="T96" s="225">
        <f>SUM(T97:T123)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6" t="s">
        <v>191</v>
      </c>
      <c r="AT96" s="227" t="s">
        <v>78</v>
      </c>
      <c r="AU96" s="227" t="s">
        <v>79</v>
      </c>
      <c r="AY96" s="226" t="s">
        <v>184</v>
      </c>
      <c r="BK96" s="228">
        <f>SUM(BK97:BK123)</f>
        <v>0</v>
      </c>
    </row>
    <row r="97" s="2" customFormat="1" ht="24" customHeight="1">
      <c r="A97" s="41"/>
      <c r="B97" s="42"/>
      <c r="C97" s="231" t="s">
        <v>220</v>
      </c>
      <c r="D97" s="231" t="s">
        <v>187</v>
      </c>
      <c r="E97" s="232" t="s">
        <v>631</v>
      </c>
      <c r="F97" s="233" t="s">
        <v>632</v>
      </c>
      <c r="G97" s="234" t="s">
        <v>237</v>
      </c>
      <c r="H97" s="235">
        <v>4</v>
      </c>
      <c r="I97" s="236"/>
      <c r="J97" s="237">
        <f>ROUND(I97*H97,2)</f>
        <v>0</v>
      </c>
      <c r="K97" s="233" t="s">
        <v>190</v>
      </c>
      <c r="L97" s="47"/>
      <c r="M97" s="238" t="s">
        <v>35</v>
      </c>
      <c r="N97" s="239" t="s">
        <v>52</v>
      </c>
      <c r="O97" s="88"/>
      <c r="P97" s="240">
        <f>O97*H97</f>
        <v>0</v>
      </c>
      <c r="Q97" s="240">
        <v>0</v>
      </c>
      <c r="R97" s="240">
        <f>Q97*H97</f>
        <v>0</v>
      </c>
      <c r="S97" s="240">
        <v>0</v>
      </c>
      <c r="T97" s="241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42" t="s">
        <v>437</v>
      </c>
      <c r="AT97" s="242" t="s">
        <v>187</v>
      </c>
      <c r="AU97" s="242" t="s">
        <v>86</v>
      </c>
      <c r="AY97" s="19" t="s">
        <v>184</v>
      </c>
      <c r="BE97" s="243">
        <f>IF(N97="základní",J97,0)</f>
        <v>0</v>
      </c>
      <c r="BF97" s="243">
        <f>IF(N97="snížená",J97,0)</f>
        <v>0</v>
      </c>
      <c r="BG97" s="243">
        <f>IF(N97="zákl. přenesená",J97,0)</f>
        <v>0</v>
      </c>
      <c r="BH97" s="243">
        <f>IF(N97="sníž. přenesená",J97,0)</f>
        <v>0</v>
      </c>
      <c r="BI97" s="243">
        <f>IF(N97="nulová",J97,0)</f>
        <v>0</v>
      </c>
      <c r="BJ97" s="19" t="s">
        <v>191</v>
      </c>
      <c r="BK97" s="243">
        <f>ROUND(I97*H97,2)</f>
        <v>0</v>
      </c>
      <c r="BL97" s="19" t="s">
        <v>437</v>
      </c>
      <c r="BM97" s="242" t="s">
        <v>633</v>
      </c>
    </row>
    <row r="98" s="2" customFormat="1" ht="24" customHeight="1">
      <c r="A98" s="41"/>
      <c r="B98" s="42"/>
      <c r="C98" s="231" t="s">
        <v>226</v>
      </c>
      <c r="D98" s="231" t="s">
        <v>187</v>
      </c>
      <c r="E98" s="232" t="s">
        <v>634</v>
      </c>
      <c r="F98" s="233" t="s">
        <v>635</v>
      </c>
      <c r="G98" s="234" t="s">
        <v>237</v>
      </c>
      <c r="H98" s="235">
        <v>6</v>
      </c>
      <c r="I98" s="236"/>
      <c r="J98" s="237">
        <f>ROUND(I98*H98,2)</f>
        <v>0</v>
      </c>
      <c r="K98" s="233" t="s">
        <v>526</v>
      </c>
      <c r="L98" s="47"/>
      <c r="M98" s="238" t="s">
        <v>35</v>
      </c>
      <c r="N98" s="239" t="s">
        <v>52</v>
      </c>
      <c r="O98" s="88"/>
      <c r="P98" s="240">
        <f>O98*H98</f>
        <v>0</v>
      </c>
      <c r="Q98" s="240">
        <v>0</v>
      </c>
      <c r="R98" s="240">
        <f>Q98*H98</f>
        <v>0</v>
      </c>
      <c r="S98" s="240">
        <v>0</v>
      </c>
      <c r="T98" s="241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42" t="s">
        <v>437</v>
      </c>
      <c r="AT98" s="242" t="s">
        <v>187</v>
      </c>
      <c r="AU98" s="242" t="s">
        <v>86</v>
      </c>
      <c r="AY98" s="19" t="s">
        <v>184</v>
      </c>
      <c r="BE98" s="243">
        <f>IF(N98="základní",J98,0)</f>
        <v>0</v>
      </c>
      <c r="BF98" s="243">
        <f>IF(N98="snížená",J98,0)</f>
        <v>0</v>
      </c>
      <c r="BG98" s="243">
        <f>IF(N98="zákl. přenesená",J98,0)</f>
        <v>0</v>
      </c>
      <c r="BH98" s="243">
        <f>IF(N98="sníž. přenesená",J98,0)</f>
        <v>0</v>
      </c>
      <c r="BI98" s="243">
        <f>IF(N98="nulová",J98,0)</f>
        <v>0</v>
      </c>
      <c r="BJ98" s="19" t="s">
        <v>191</v>
      </c>
      <c r="BK98" s="243">
        <f>ROUND(I98*H98,2)</f>
        <v>0</v>
      </c>
      <c r="BL98" s="19" t="s">
        <v>437</v>
      </c>
      <c r="BM98" s="242" t="s">
        <v>636</v>
      </c>
    </row>
    <row r="99" s="2" customFormat="1" ht="24" customHeight="1">
      <c r="A99" s="41"/>
      <c r="B99" s="42"/>
      <c r="C99" s="231" t="s">
        <v>234</v>
      </c>
      <c r="D99" s="231" t="s">
        <v>187</v>
      </c>
      <c r="E99" s="232" t="s">
        <v>637</v>
      </c>
      <c r="F99" s="233" t="s">
        <v>638</v>
      </c>
      <c r="G99" s="234" t="s">
        <v>237</v>
      </c>
      <c r="H99" s="235">
        <v>4</v>
      </c>
      <c r="I99" s="236"/>
      <c r="J99" s="237">
        <f>ROUND(I99*H99,2)</f>
        <v>0</v>
      </c>
      <c r="K99" s="233" t="s">
        <v>190</v>
      </c>
      <c r="L99" s="47"/>
      <c r="M99" s="238" t="s">
        <v>35</v>
      </c>
      <c r="N99" s="239" t="s">
        <v>52</v>
      </c>
      <c r="O99" s="88"/>
      <c r="P99" s="240">
        <f>O99*H99</f>
        <v>0</v>
      </c>
      <c r="Q99" s="240">
        <v>0</v>
      </c>
      <c r="R99" s="240">
        <f>Q99*H99</f>
        <v>0</v>
      </c>
      <c r="S99" s="240">
        <v>0</v>
      </c>
      <c r="T99" s="241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42" t="s">
        <v>437</v>
      </c>
      <c r="AT99" s="242" t="s">
        <v>187</v>
      </c>
      <c r="AU99" s="242" t="s">
        <v>86</v>
      </c>
      <c r="AY99" s="19" t="s">
        <v>184</v>
      </c>
      <c r="BE99" s="243">
        <f>IF(N99="základní",J99,0)</f>
        <v>0</v>
      </c>
      <c r="BF99" s="243">
        <f>IF(N99="snížená",J99,0)</f>
        <v>0</v>
      </c>
      <c r="BG99" s="243">
        <f>IF(N99="zákl. přenesená",J99,0)</f>
        <v>0</v>
      </c>
      <c r="BH99" s="243">
        <f>IF(N99="sníž. přenesená",J99,0)</f>
        <v>0</v>
      </c>
      <c r="BI99" s="243">
        <f>IF(N99="nulová",J99,0)</f>
        <v>0</v>
      </c>
      <c r="BJ99" s="19" t="s">
        <v>191</v>
      </c>
      <c r="BK99" s="243">
        <f>ROUND(I99*H99,2)</f>
        <v>0</v>
      </c>
      <c r="BL99" s="19" t="s">
        <v>437</v>
      </c>
      <c r="BM99" s="242" t="s">
        <v>639</v>
      </c>
    </row>
    <row r="100" s="2" customFormat="1" ht="24" customHeight="1">
      <c r="A100" s="41"/>
      <c r="B100" s="42"/>
      <c r="C100" s="231" t="s">
        <v>240</v>
      </c>
      <c r="D100" s="231" t="s">
        <v>187</v>
      </c>
      <c r="E100" s="232" t="s">
        <v>640</v>
      </c>
      <c r="F100" s="233" t="s">
        <v>641</v>
      </c>
      <c r="G100" s="234" t="s">
        <v>113</v>
      </c>
      <c r="H100" s="235">
        <v>228</v>
      </c>
      <c r="I100" s="236"/>
      <c r="J100" s="237">
        <f>ROUND(I100*H100,2)</f>
        <v>0</v>
      </c>
      <c r="K100" s="233" t="s">
        <v>190</v>
      </c>
      <c r="L100" s="47"/>
      <c r="M100" s="238" t="s">
        <v>35</v>
      </c>
      <c r="N100" s="239" t="s">
        <v>52</v>
      </c>
      <c r="O100" s="88"/>
      <c r="P100" s="240">
        <f>O100*H100</f>
        <v>0</v>
      </c>
      <c r="Q100" s="240">
        <v>0</v>
      </c>
      <c r="R100" s="240">
        <f>Q100*H100</f>
        <v>0</v>
      </c>
      <c r="S100" s="240">
        <v>0</v>
      </c>
      <c r="T100" s="241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42" t="s">
        <v>437</v>
      </c>
      <c r="AT100" s="242" t="s">
        <v>187</v>
      </c>
      <c r="AU100" s="242" t="s">
        <v>86</v>
      </c>
      <c r="AY100" s="19" t="s">
        <v>184</v>
      </c>
      <c r="BE100" s="243">
        <f>IF(N100="základní",J100,0)</f>
        <v>0</v>
      </c>
      <c r="BF100" s="243">
        <f>IF(N100="snížená",J100,0)</f>
        <v>0</v>
      </c>
      <c r="BG100" s="243">
        <f>IF(N100="zákl. přenesená",J100,0)</f>
        <v>0</v>
      </c>
      <c r="BH100" s="243">
        <f>IF(N100="sníž. přenesená",J100,0)</f>
        <v>0</v>
      </c>
      <c r="BI100" s="243">
        <f>IF(N100="nulová",J100,0)</f>
        <v>0</v>
      </c>
      <c r="BJ100" s="19" t="s">
        <v>191</v>
      </c>
      <c r="BK100" s="243">
        <f>ROUND(I100*H100,2)</f>
        <v>0</v>
      </c>
      <c r="BL100" s="19" t="s">
        <v>437</v>
      </c>
      <c r="BM100" s="242" t="s">
        <v>642</v>
      </c>
    </row>
    <row r="101" s="2" customFormat="1" ht="36" customHeight="1">
      <c r="A101" s="41"/>
      <c r="B101" s="42"/>
      <c r="C101" s="231" t="s">
        <v>246</v>
      </c>
      <c r="D101" s="231" t="s">
        <v>187</v>
      </c>
      <c r="E101" s="232" t="s">
        <v>643</v>
      </c>
      <c r="F101" s="233" t="s">
        <v>644</v>
      </c>
      <c r="G101" s="234" t="s">
        <v>237</v>
      </c>
      <c r="H101" s="235">
        <v>1</v>
      </c>
      <c r="I101" s="236"/>
      <c r="J101" s="237">
        <f>ROUND(I101*H101,2)</f>
        <v>0</v>
      </c>
      <c r="K101" s="233" t="s">
        <v>190</v>
      </c>
      <c r="L101" s="47"/>
      <c r="M101" s="238" t="s">
        <v>35</v>
      </c>
      <c r="N101" s="239" t="s">
        <v>52</v>
      </c>
      <c r="O101" s="88"/>
      <c r="P101" s="240">
        <f>O101*H101</f>
        <v>0</v>
      </c>
      <c r="Q101" s="240">
        <v>0</v>
      </c>
      <c r="R101" s="240">
        <f>Q101*H101</f>
        <v>0</v>
      </c>
      <c r="S101" s="240">
        <v>0</v>
      </c>
      <c r="T101" s="241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42" t="s">
        <v>437</v>
      </c>
      <c r="AT101" s="242" t="s">
        <v>187</v>
      </c>
      <c r="AU101" s="242" t="s">
        <v>86</v>
      </c>
      <c r="AY101" s="19" t="s">
        <v>184</v>
      </c>
      <c r="BE101" s="243">
        <f>IF(N101="základní",J101,0)</f>
        <v>0</v>
      </c>
      <c r="BF101" s="243">
        <f>IF(N101="snížená",J101,0)</f>
        <v>0</v>
      </c>
      <c r="BG101" s="243">
        <f>IF(N101="zákl. přenesená",J101,0)</f>
        <v>0</v>
      </c>
      <c r="BH101" s="243">
        <f>IF(N101="sníž. přenesená",J101,0)</f>
        <v>0</v>
      </c>
      <c r="BI101" s="243">
        <f>IF(N101="nulová",J101,0)</f>
        <v>0</v>
      </c>
      <c r="BJ101" s="19" t="s">
        <v>191</v>
      </c>
      <c r="BK101" s="243">
        <f>ROUND(I101*H101,2)</f>
        <v>0</v>
      </c>
      <c r="BL101" s="19" t="s">
        <v>437</v>
      </c>
      <c r="BM101" s="242" t="s">
        <v>645</v>
      </c>
    </row>
    <row r="102" s="2" customFormat="1" ht="36" customHeight="1">
      <c r="A102" s="41"/>
      <c r="B102" s="42"/>
      <c r="C102" s="231" t="s">
        <v>252</v>
      </c>
      <c r="D102" s="231" t="s">
        <v>187</v>
      </c>
      <c r="E102" s="232" t="s">
        <v>646</v>
      </c>
      <c r="F102" s="233" t="s">
        <v>647</v>
      </c>
      <c r="G102" s="234" t="s">
        <v>237</v>
      </c>
      <c r="H102" s="235">
        <v>3</v>
      </c>
      <c r="I102" s="236"/>
      <c r="J102" s="237">
        <f>ROUND(I102*H102,2)</f>
        <v>0</v>
      </c>
      <c r="K102" s="233" t="s">
        <v>190</v>
      </c>
      <c r="L102" s="47"/>
      <c r="M102" s="238" t="s">
        <v>35</v>
      </c>
      <c r="N102" s="239" t="s">
        <v>52</v>
      </c>
      <c r="O102" s="88"/>
      <c r="P102" s="240">
        <f>O102*H102</f>
        <v>0</v>
      </c>
      <c r="Q102" s="240">
        <v>0</v>
      </c>
      <c r="R102" s="240">
        <f>Q102*H102</f>
        <v>0</v>
      </c>
      <c r="S102" s="240">
        <v>0</v>
      </c>
      <c r="T102" s="241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42" t="s">
        <v>437</v>
      </c>
      <c r="AT102" s="242" t="s">
        <v>187</v>
      </c>
      <c r="AU102" s="242" t="s">
        <v>86</v>
      </c>
      <c r="AY102" s="19" t="s">
        <v>184</v>
      </c>
      <c r="BE102" s="243">
        <f>IF(N102="základní",J102,0)</f>
        <v>0</v>
      </c>
      <c r="BF102" s="243">
        <f>IF(N102="snížená",J102,0)</f>
        <v>0</v>
      </c>
      <c r="BG102" s="243">
        <f>IF(N102="zákl. přenesená",J102,0)</f>
        <v>0</v>
      </c>
      <c r="BH102" s="243">
        <f>IF(N102="sníž. přenesená",J102,0)</f>
        <v>0</v>
      </c>
      <c r="BI102" s="243">
        <f>IF(N102="nulová",J102,0)</f>
        <v>0</v>
      </c>
      <c r="BJ102" s="19" t="s">
        <v>191</v>
      </c>
      <c r="BK102" s="243">
        <f>ROUND(I102*H102,2)</f>
        <v>0</v>
      </c>
      <c r="BL102" s="19" t="s">
        <v>437</v>
      </c>
      <c r="BM102" s="242" t="s">
        <v>648</v>
      </c>
    </row>
    <row r="103" s="2" customFormat="1" ht="24" customHeight="1">
      <c r="A103" s="41"/>
      <c r="B103" s="42"/>
      <c r="C103" s="231" t="s">
        <v>257</v>
      </c>
      <c r="D103" s="231" t="s">
        <v>187</v>
      </c>
      <c r="E103" s="232" t="s">
        <v>649</v>
      </c>
      <c r="F103" s="233" t="s">
        <v>650</v>
      </c>
      <c r="G103" s="234" t="s">
        <v>237</v>
      </c>
      <c r="H103" s="235">
        <v>6</v>
      </c>
      <c r="I103" s="236"/>
      <c r="J103" s="237">
        <f>ROUND(I103*H103,2)</f>
        <v>0</v>
      </c>
      <c r="K103" s="233" t="s">
        <v>526</v>
      </c>
      <c r="L103" s="47"/>
      <c r="M103" s="238" t="s">
        <v>35</v>
      </c>
      <c r="N103" s="239" t="s">
        <v>52</v>
      </c>
      <c r="O103" s="88"/>
      <c r="P103" s="240">
        <f>O103*H103</f>
        <v>0</v>
      </c>
      <c r="Q103" s="240">
        <v>0</v>
      </c>
      <c r="R103" s="240">
        <f>Q103*H103</f>
        <v>0</v>
      </c>
      <c r="S103" s="240">
        <v>0</v>
      </c>
      <c r="T103" s="241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42" t="s">
        <v>437</v>
      </c>
      <c r="AT103" s="242" t="s">
        <v>187</v>
      </c>
      <c r="AU103" s="242" t="s">
        <v>86</v>
      </c>
      <c r="AY103" s="19" t="s">
        <v>184</v>
      </c>
      <c r="BE103" s="243">
        <f>IF(N103="základní",J103,0)</f>
        <v>0</v>
      </c>
      <c r="BF103" s="243">
        <f>IF(N103="snížená",J103,0)</f>
        <v>0</v>
      </c>
      <c r="BG103" s="243">
        <f>IF(N103="zákl. přenesená",J103,0)</f>
        <v>0</v>
      </c>
      <c r="BH103" s="243">
        <f>IF(N103="sníž. přenesená",J103,0)</f>
        <v>0</v>
      </c>
      <c r="BI103" s="243">
        <f>IF(N103="nulová",J103,0)</f>
        <v>0</v>
      </c>
      <c r="BJ103" s="19" t="s">
        <v>191</v>
      </c>
      <c r="BK103" s="243">
        <f>ROUND(I103*H103,2)</f>
        <v>0</v>
      </c>
      <c r="BL103" s="19" t="s">
        <v>437</v>
      </c>
      <c r="BM103" s="242" t="s">
        <v>651</v>
      </c>
    </row>
    <row r="104" s="2" customFormat="1" ht="36" customHeight="1">
      <c r="A104" s="41"/>
      <c r="B104" s="42"/>
      <c r="C104" s="231" t="s">
        <v>264</v>
      </c>
      <c r="D104" s="231" t="s">
        <v>187</v>
      </c>
      <c r="E104" s="232" t="s">
        <v>652</v>
      </c>
      <c r="F104" s="233" t="s">
        <v>653</v>
      </c>
      <c r="G104" s="234" t="s">
        <v>237</v>
      </c>
      <c r="H104" s="235">
        <v>4</v>
      </c>
      <c r="I104" s="236"/>
      <c r="J104" s="237">
        <f>ROUND(I104*H104,2)</f>
        <v>0</v>
      </c>
      <c r="K104" s="233" t="s">
        <v>190</v>
      </c>
      <c r="L104" s="47"/>
      <c r="M104" s="238" t="s">
        <v>35</v>
      </c>
      <c r="N104" s="239" t="s">
        <v>52</v>
      </c>
      <c r="O104" s="88"/>
      <c r="P104" s="240">
        <f>O104*H104</f>
        <v>0</v>
      </c>
      <c r="Q104" s="240">
        <v>0</v>
      </c>
      <c r="R104" s="240">
        <f>Q104*H104</f>
        <v>0</v>
      </c>
      <c r="S104" s="240">
        <v>0</v>
      </c>
      <c r="T104" s="241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42" t="s">
        <v>437</v>
      </c>
      <c r="AT104" s="242" t="s">
        <v>187</v>
      </c>
      <c r="AU104" s="242" t="s">
        <v>86</v>
      </c>
      <c r="AY104" s="19" t="s">
        <v>184</v>
      </c>
      <c r="BE104" s="243">
        <f>IF(N104="základní",J104,0)</f>
        <v>0</v>
      </c>
      <c r="BF104" s="243">
        <f>IF(N104="snížená",J104,0)</f>
        <v>0</v>
      </c>
      <c r="BG104" s="243">
        <f>IF(N104="zákl. přenesená",J104,0)</f>
        <v>0</v>
      </c>
      <c r="BH104" s="243">
        <f>IF(N104="sníž. přenesená",J104,0)</f>
        <v>0</v>
      </c>
      <c r="BI104" s="243">
        <f>IF(N104="nulová",J104,0)</f>
        <v>0</v>
      </c>
      <c r="BJ104" s="19" t="s">
        <v>191</v>
      </c>
      <c r="BK104" s="243">
        <f>ROUND(I104*H104,2)</f>
        <v>0</v>
      </c>
      <c r="BL104" s="19" t="s">
        <v>437</v>
      </c>
      <c r="BM104" s="242" t="s">
        <v>654</v>
      </c>
    </row>
    <row r="105" s="2" customFormat="1" ht="48" customHeight="1">
      <c r="A105" s="41"/>
      <c r="B105" s="42"/>
      <c r="C105" s="231" t="s">
        <v>269</v>
      </c>
      <c r="D105" s="231" t="s">
        <v>187</v>
      </c>
      <c r="E105" s="232" t="s">
        <v>655</v>
      </c>
      <c r="F105" s="233" t="s">
        <v>656</v>
      </c>
      <c r="G105" s="234" t="s">
        <v>113</v>
      </c>
      <c r="H105" s="235">
        <v>76</v>
      </c>
      <c r="I105" s="236"/>
      <c r="J105" s="237">
        <f>ROUND(I105*H105,2)</f>
        <v>0</v>
      </c>
      <c r="K105" s="233" t="s">
        <v>190</v>
      </c>
      <c r="L105" s="47"/>
      <c r="M105" s="238" t="s">
        <v>35</v>
      </c>
      <c r="N105" s="239" t="s">
        <v>52</v>
      </c>
      <c r="O105" s="88"/>
      <c r="P105" s="240">
        <f>O105*H105</f>
        <v>0</v>
      </c>
      <c r="Q105" s="240">
        <v>0</v>
      </c>
      <c r="R105" s="240">
        <f>Q105*H105</f>
        <v>0</v>
      </c>
      <c r="S105" s="240">
        <v>0</v>
      </c>
      <c r="T105" s="241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42" t="s">
        <v>437</v>
      </c>
      <c r="AT105" s="242" t="s">
        <v>187</v>
      </c>
      <c r="AU105" s="242" t="s">
        <v>86</v>
      </c>
      <c r="AY105" s="19" t="s">
        <v>184</v>
      </c>
      <c r="BE105" s="243">
        <f>IF(N105="základní",J105,0)</f>
        <v>0</v>
      </c>
      <c r="BF105" s="243">
        <f>IF(N105="snížená",J105,0)</f>
        <v>0</v>
      </c>
      <c r="BG105" s="243">
        <f>IF(N105="zákl. přenesená",J105,0)</f>
        <v>0</v>
      </c>
      <c r="BH105" s="243">
        <f>IF(N105="sníž. přenesená",J105,0)</f>
        <v>0</v>
      </c>
      <c r="BI105" s="243">
        <f>IF(N105="nulová",J105,0)</f>
        <v>0</v>
      </c>
      <c r="BJ105" s="19" t="s">
        <v>191</v>
      </c>
      <c r="BK105" s="243">
        <f>ROUND(I105*H105,2)</f>
        <v>0</v>
      </c>
      <c r="BL105" s="19" t="s">
        <v>437</v>
      </c>
      <c r="BM105" s="242" t="s">
        <v>657</v>
      </c>
    </row>
    <row r="106" s="2" customFormat="1" ht="48" customHeight="1">
      <c r="A106" s="41"/>
      <c r="B106" s="42"/>
      <c r="C106" s="231" t="s">
        <v>8</v>
      </c>
      <c r="D106" s="231" t="s">
        <v>187</v>
      </c>
      <c r="E106" s="232" t="s">
        <v>658</v>
      </c>
      <c r="F106" s="233" t="s">
        <v>659</v>
      </c>
      <c r="G106" s="234" t="s">
        <v>113</v>
      </c>
      <c r="H106" s="235">
        <v>76</v>
      </c>
      <c r="I106" s="236"/>
      <c r="J106" s="237">
        <f>ROUND(I106*H106,2)</f>
        <v>0</v>
      </c>
      <c r="K106" s="233" t="s">
        <v>190</v>
      </c>
      <c r="L106" s="47"/>
      <c r="M106" s="238" t="s">
        <v>35</v>
      </c>
      <c r="N106" s="239" t="s">
        <v>52</v>
      </c>
      <c r="O106" s="88"/>
      <c r="P106" s="240">
        <f>O106*H106</f>
        <v>0</v>
      </c>
      <c r="Q106" s="240">
        <v>0</v>
      </c>
      <c r="R106" s="240">
        <f>Q106*H106</f>
        <v>0</v>
      </c>
      <c r="S106" s="240">
        <v>0</v>
      </c>
      <c r="T106" s="241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42" t="s">
        <v>437</v>
      </c>
      <c r="AT106" s="242" t="s">
        <v>187</v>
      </c>
      <c r="AU106" s="242" t="s">
        <v>86</v>
      </c>
      <c r="AY106" s="19" t="s">
        <v>184</v>
      </c>
      <c r="BE106" s="243">
        <f>IF(N106="základní",J106,0)</f>
        <v>0</v>
      </c>
      <c r="BF106" s="243">
        <f>IF(N106="snížená",J106,0)</f>
        <v>0</v>
      </c>
      <c r="BG106" s="243">
        <f>IF(N106="zákl. přenesená",J106,0)</f>
        <v>0</v>
      </c>
      <c r="BH106" s="243">
        <f>IF(N106="sníž. přenesená",J106,0)</f>
        <v>0</v>
      </c>
      <c r="BI106" s="243">
        <f>IF(N106="nulová",J106,0)</f>
        <v>0</v>
      </c>
      <c r="BJ106" s="19" t="s">
        <v>191</v>
      </c>
      <c r="BK106" s="243">
        <f>ROUND(I106*H106,2)</f>
        <v>0</v>
      </c>
      <c r="BL106" s="19" t="s">
        <v>437</v>
      </c>
      <c r="BM106" s="242" t="s">
        <v>660</v>
      </c>
    </row>
    <row r="107" s="2" customFormat="1" ht="48" customHeight="1">
      <c r="A107" s="41"/>
      <c r="B107" s="42"/>
      <c r="C107" s="231" t="s">
        <v>279</v>
      </c>
      <c r="D107" s="231" t="s">
        <v>187</v>
      </c>
      <c r="E107" s="232" t="s">
        <v>661</v>
      </c>
      <c r="F107" s="233" t="s">
        <v>662</v>
      </c>
      <c r="G107" s="234" t="s">
        <v>113</v>
      </c>
      <c r="H107" s="235">
        <v>38</v>
      </c>
      <c r="I107" s="236"/>
      <c r="J107" s="237">
        <f>ROUND(I107*H107,2)</f>
        <v>0</v>
      </c>
      <c r="K107" s="233" t="s">
        <v>190</v>
      </c>
      <c r="L107" s="47"/>
      <c r="M107" s="238" t="s">
        <v>35</v>
      </c>
      <c r="N107" s="239" t="s">
        <v>52</v>
      </c>
      <c r="O107" s="88"/>
      <c r="P107" s="240">
        <f>O107*H107</f>
        <v>0</v>
      </c>
      <c r="Q107" s="240">
        <v>0</v>
      </c>
      <c r="R107" s="240">
        <f>Q107*H107</f>
        <v>0</v>
      </c>
      <c r="S107" s="240">
        <v>0</v>
      </c>
      <c r="T107" s="241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42" t="s">
        <v>437</v>
      </c>
      <c r="AT107" s="242" t="s">
        <v>187</v>
      </c>
      <c r="AU107" s="242" t="s">
        <v>86</v>
      </c>
      <c r="AY107" s="19" t="s">
        <v>184</v>
      </c>
      <c r="BE107" s="243">
        <f>IF(N107="základní",J107,0)</f>
        <v>0</v>
      </c>
      <c r="BF107" s="243">
        <f>IF(N107="snížená",J107,0)</f>
        <v>0</v>
      </c>
      <c r="BG107" s="243">
        <f>IF(N107="zákl. přenesená",J107,0)</f>
        <v>0</v>
      </c>
      <c r="BH107" s="243">
        <f>IF(N107="sníž. přenesená",J107,0)</f>
        <v>0</v>
      </c>
      <c r="BI107" s="243">
        <f>IF(N107="nulová",J107,0)</f>
        <v>0</v>
      </c>
      <c r="BJ107" s="19" t="s">
        <v>191</v>
      </c>
      <c r="BK107" s="243">
        <f>ROUND(I107*H107,2)</f>
        <v>0</v>
      </c>
      <c r="BL107" s="19" t="s">
        <v>437</v>
      </c>
      <c r="BM107" s="242" t="s">
        <v>663</v>
      </c>
    </row>
    <row r="108" s="2" customFormat="1" ht="24" customHeight="1">
      <c r="A108" s="41"/>
      <c r="B108" s="42"/>
      <c r="C108" s="231" t="s">
        <v>285</v>
      </c>
      <c r="D108" s="231" t="s">
        <v>187</v>
      </c>
      <c r="E108" s="232" t="s">
        <v>664</v>
      </c>
      <c r="F108" s="233" t="s">
        <v>665</v>
      </c>
      <c r="G108" s="234" t="s">
        <v>237</v>
      </c>
      <c r="H108" s="235">
        <v>4</v>
      </c>
      <c r="I108" s="236"/>
      <c r="J108" s="237">
        <f>ROUND(I108*H108,2)</f>
        <v>0</v>
      </c>
      <c r="K108" s="233" t="s">
        <v>190</v>
      </c>
      <c r="L108" s="47"/>
      <c r="M108" s="238" t="s">
        <v>35</v>
      </c>
      <c r="N108" s="239" t="s">
        <v>52</v>
      </c>
      <c r="O108" s="88"/>
      <c r="P108" s="240">
        <f>O108*H108</f>
        <v>0</v>
      </c>
      <c r="Q108" s="240">
        <v>0</v>
      </c>
      <c r="R108" s="240">
        <f>Q108*H108</f>
        <v>0</v>
      </c>
      <c r="S108" s="240">
        <v>0</v>
      </c>
      <c r="T108" s="241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42" t="s">
        <v>437</v>
      </c>
      <c r="AT108" s="242" t="s">
        <v>187</v>
      </c>
      <c r="AU108" s="242" t="s">
        <v>86</v>
      </c>
      <c r="AY108" s="19" t="s">
        <v>184</v>
      </c>
      <c r="BE108" s="243">
        <f>IF(N108="základní",J108,0)</f>
        <v>0</v>
      </c>
      <c r="BF108" s="243">
        <f>IF(N108="snížená",J108,0)</f>
        <v>0</v>
      </c>
      <c r="BG108" s="243">
        <f>IF(N108="zákl. přenesená",J108,0)</f>
        <v>0</v>
      </c>
      <c r="BH108" s="243">
        <f>IF(N108="sníž. přenesená",J108,0)</f>
        <v>0</v>
      </c>
      <c r="BI108" s="243">
        <f>IF(N108="nulová",J108,0)</f>
        <v>0</v>
      </c>
      <c r="BJ108" s="19" t="s">
        <v>191</v>
      </c>
      <c r="BK108" s="243">
        <f>ROUND(I108*H108,2)</f>
        <v>0</v>
      </c>
      <c r="BL108" s="19" t="s">
        <v>437</v>
      </c>
      <c r="BM108" s="242" t="s">
        <v>666</v>
      </c>
    </row>
    <row r="109" s="2" customFormat="1" ht="24" customHeight="1">
      <c r="A109" s="41"/>
      <c r="B109" s="42"/>
      <c r="C109" s="231" t="s">
        <v>291</v>
      </c>
      <c r="D109" s="231" t="s">
        <v>187</v>
      </c>
      <c r="E109" s="232" t="s">
        <v>667</v>
      </c>
      <c r="F109" s="233" t="s">
        <v>668</v>
      </c>
      <c r="G109" s="234" t="s">
        <v>237</v>
      </c>
      <c r="H109" s="235">
        <v>4</v>
      </c>
      <c r="I109" s="236"/>
      <c r="J109" s="237">
        <f>ROUND(I109*H109,2)</f>
        <v>0</v>
      </c>
      <c r="K109" s="233" t="s">
        <v>190</v>
      </c>
      <c r="L109" s="47"/>
      <c r="M109" s="238" t="s">
        <v>35</v>
      </c>
      <c r="N109" s="239" t="s">
        <v>52</v>
      </c>
      <c r="O109" s="88"/>
      <c r="P109" s="240">
        <f>O109*H109</f>
        <v>0</v>
      </c>
      <c r="Q109" s="240">
        <v>0</v>
      </c>
      <c r="R109" s="240">
        <f>Q109*H109</f>
        <v>0</v>
      </c>
      <c r="S109" s="240">
        <v>0</v>
      </c>
      <c r="T109" s="241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42" t="s">
        <v>437</v>
      </c>
      <c r="AT109" s="242" t="s">
        <v>187</v>
      </c>
      <c r="AU109" s="242" t="s">
        <v>86</v>
      </c>
      <c r="AY109" s="19" t="s">
        <v>184</v>
      </c>
      <c r="BE109" s="243">
        <f>IF(N109="základní",J109,0)</f>
        <v>0</v>
      </c>
      <c r="BF109" s="243">
        <f>IF(N109="snížená",J109,0)</f>
        <v>0</v>
      </c>
      <c r="BG109" s="243">
        <f>IF(N109="zákl. přenesená",J109,0)</f>
        <v>0</v>
      </c>
      <c r="BH109" s="243">
        <f>IF(N109="sníž. přenesená",J109,0)</f>
        <v>0</v>
      </c>
      <c r="BI109" s="243">
        <f>IF(N109="nulová",J109,0)</f>
        <v>0</v>
      </c>
      <c r="BJ109" s="19" t="s">
        <v>191</v>
      </c>
      <c r="BK109" s="243">
        <f>ROUND(I109*H109,2)</f>
        <v>0</v>
      </c>
      <c r="BL109" s="19" t="s">
        <v>437</v>
      </c>
      <c r="BM109" s="242" t="s">
        <v>669</v>
      </c>
    </row>
    <row r="110" s="2" customFormat="1" ht="24" customHeight="1">
      <c r="A110" s="41"/>
      <c r="B110" s="42"/>
      <c r="C110" s="231" t="s">
        <v>297</v>
      </c>
      <c r="D110" s="231" t="s">
        <v>187</v>
      </c>
      <c r="E110" s="232" t="s">
        <v>670</v>
      </c>
      <c r="F110" s="233" t="s">
        <v>671</v>
      </c>
      <c r="G110" s="234" t="s">
        <v>237</v>
      </c>
      <c r="H110" s="235">
        <v>2</v>
      </c>
      <c r="I110" s="236"/>
      <c r="J110" s="237">
        <f>ROUND(I110*H110,2)</f>
        <v>0</v>
      </c>
      <c r="K110" s="233" t="s">
        <v>190</v>
      </c>
      <c r="L110" s="47"/>
      <c r="M110" s="238" t="s">
        <v>35</v>
      </c>
      <c r="N110" s="239" t="s">
        <v>52</v>
      </c>
      <c r="O110" s="88"/>
      <c r="P110" s="240">
        <f>O110*H110</f>
        <v>0</v>
      </c>
      <c r="Q110" s="240">
        <v>0</v>
      </c>
      <c r="R110" s="240">
        <f>Q110*H110</f>
        <v>0</v>
      </c>
      <c r="S110" s="240">
        <v>0</v>
      </c>
      <c r="T110" s="241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42" t="s">
        <v>437</v>
      </c>
      <c r="AT110" s="242" t="s">
        <v>187</v>
      </c>
      <c r="AU110" s="242" t="s">
        <v>86</v>
      </c>
      <c r="AY110" s="19" t="s">
        <v>184</v>
      </c>
      <c r="BE110" s="243">
        <f>IF(N110="základní",J110,0)</f>
        <v>0</v>
      </c>
      <c r="BF110" s="243">
        <f>IF(N110="snížená",J110,0)</f>
        <v>0</v>
      </c>
      <c r="BG110" s="243">
        <f>IF(N110="zákl. přenesená",J110,0)</f>
        <v>0</v>
      </c>
      <c r="BH110" s="243">
        <f>IF(N110="sníž. přenesená",J110,0)</f>
        <v>0</v>
      </c>
      <c r="BI110" s="243">
        <f>IF(N110="nulová",J110,0)</f>
        <v>0</v>
      </c>
      <c r="BJ110" s="19" t="s">
        <v>191</v>
      </c>
      <c r="BK110" s="243">
        <f>ROUND(I110*H110,2)</f>
        <v>0</v>
      </c>
      <c r="BL110" s="19" t="s">
        <v>437</v>
      </c>
      <c r="BM110" s="242" t="s">
        <v>672</v>
      </c>
    </row>
    <row r="111" s="2" customFormat="1" ht="24" customHeight="1">
      <c r="A111" s="41"/>
      <c r="B111" s="42"/>
      <c r="C111" s="231" t="s">
        <v>303</v>
      </c>
      <c r="D111" s="231" t="s">
        <v>187</v>
      </c>
      <c r="E111" s="232" t="s">
        <v>673</v>
      </c>
      <c r="F111" s="233" t="s">
        <v>674</v>
      </c>
      <c r="G111" s="234" t="s">
        <v>237</v>
      </c>
      <c r="H111" s="235">
        <v>1</v>
      </c>
      <c r="I111" s="236"/>
      <c r="J111" s="237">
        <f>ROUND(I111*H111,2)</f>
        <v>0</v>
      </c>
      <c r="K111" s="233" t="s">
        <v>190</v>
      </c>
      <c r="L111" s="47"/>
      <c r="M111" s="238" t="s">
        <v>35</v>
      </c>
      <c r="N111" s="239" t="s">
        <v>52</v>
      </c>
      <c r="O111" s="88"/>
      <c r="P111" s="240">
        <f>O111*H111</f>
        <v>0</v>
      </c>
      <c r="Q111" s="240">
        <v>0</v>
      </c>
      <c r="R111" s="240">
        <f>Q111*H111</f>
        <v>0</v>
      </c>
      <c r="S111" s="240">
        <v>0</v>
      </c>
      <c r="T111" s="241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42" t="s">
        <v>437</v>
      </c>
      <c r="AT111" s="242" t="s">
        <v>187</v>
      </c>
      <c r="AU111" s="242" t="s">
        <v>86</v>
      </c>
      <c r="AY111" s="19" t="s">
        <v>184</v>
      </c>
      <c r="BE111" s="243">
        <f>IF(N111="základní",J111,0)</f>
        <v>0</v>
      </c>
      <c r="BF111" s="243">
        <f>IF(N111="snížená",J111,0)</f>
        <v>0</v>
      </c>
      <c r="BG111" s="243">
        <f>IF(N111="zákl. přenesená",J111,0)</f>
        <v>0</v>
      </c>
      <c r="BH111" s="243">
        <f>IF(N111="sníž. přenesená",J111,0)</f>
        <v>0</v>
      </c>
      <c r="BI111" s="243">
        <f>IF(N111="nulová",J111,0)</f>
        <v>0</v>
      </c>
      <c r="BJ111" s="19" t="s">
        <v>191</v>
      </c>
      <c r="BK111" s="243">
        <f>ROUND(I111*H111,2)</f>
        <v>0</v>
      </c>
      <c r="BL111" s="19" t="s">
        <v>437</v>
      </c>
      <c r="BM111" s="242" t="s">
        <v>675</v>
      </c>
    </row>
    <row r="112" s="2" customFormat="1" ht="24" customHeight="1">
      <c r="A112" s="41"/>
      <c r="B112" s="42"/>
      <c r="C112" s="231" t="s">
        <v>7</v>
      </c>
      <c r="D112" s="231" t="s">
        <v>187</v>
      </c>
      <c r="E112" s="232" t="s">
        <v>676</v>
      </c>
      <c r="F112" s="233" t="s">
        <v>677</v>
      </c>
      <c r="G112" s="234" t="s">
        <v>237</v>
      </c>
      <c r="H112" s="235">
        <v>2</v>
      </c>
      <c r="I112" s="236"/>
      <c r="J112" s="237">
        <f>ROUND(I112*H112,2)</f>
        <v>0</v>
      </c>
      <c r="K112" s="233" t="s">
        <v>190</v>
      </c>
      <c r="L112" s="47"/>
      <c r="M112" s="238" t="s">
        <v>35</v>
      </c>
      <c r="N112" s="239" t="s">
        <v>52</v>
      </c>
      <c r="O112" s="88"/>
      <c r="P112" s="240">
        <f>O112*H112</f>
        <v>0</v>
      </c>
      <c r="Q112" s="240">
        <v>0</v>
      </c>
      <c r="R112" s="240">
        <f>Q112*H112</f>
        <v>0</v>
      </c>
      <c r="S112" s="240">
        <v>0</v>
      </c>
      <c r="T112" s="241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42" t="s">
        <v>437</v>
      </c>
      <c r="AT112" s="242" t="s">
        <v>187</v>
      </c>
      <c r="AU112" s="242" t="s">
        <v>86</v>
      </c>
      <c r="AY112" s="19" t="s">
        <v>184</v>
      </c>
      <c r="BE112" s="243">
        <f>IF(N112="základní",J112,0)</f>
        <v>0</v>
      </c>
      <c r="BF112" s="243">
        <f>IF(N112="snížená",J112,0)</f>
        <v>0</v>
      </c>
      <c r="BG112" s="243">
        <f>IF(N112="zákl. přenesená",J112,0)</f>
        <v>0</v>
      </c>
      <c r="BH112" s="243">
        <f>IF(N112="sníž. přenesená",J112,0)</f>
        <v>0</v>
      </c>
      <c r="BI112" s="243">
        <f>IF(N112="nulová",J112,0)</f>
        <v>0</v>
      </c>
      <c r="BJ112" s="19" t="s">
        <v>191</v>
      </c>
      <c r="BK112" s="243">
        <f>ROUND(I112*H112,2)</f>
        <v>0</v>
      </c>
      <c r="BL112" s="19" t="s">
        <v>437</v>
      </c>
      <c r="BM112" s="242" t="s">
        <v>678</v>
      </c>
    </row>
    <row r="113" s="2" customFormat="1" ht="24" customHeight="1">
      <c r="A113" s="41"/>
      <c r="B113" s="42"/>
      <c r="C113" s="231" t="s">
        <v>315</v>
      </c>
      <c r="D113" s="231" t="s">
        <v>187</v>
      </c>
      <c r="E113" s="232" t="s">
        <v>679</v>
      </c>
      <c r="F113" s="233" t="s">
        <v>680</v>
      </c>
      <c r="G113" s="234" t="s">
        <v>237</v>
      </c>
      <c r="H113" s="235">
        <v>2</v>
      </c>
      <c r="I113" s="236"/>
      <c r="J113" s="237">
        <f>ROUND(I113*H113,2)</f>
        <v>0</v>
      </c>
      <c r="K113" s="233" t="s">
        <v>190</v>
      </c>
      <c r="L113" s="47"/>
      <c r="M113" s="238" t="s">
        <v>35</v>
      </c>
      <c r="N113" s="239" t="s">
        <v>52</v>
      </c>
      <c r="O113" s="88"/>
      <c r="P113" s="240">
        <f>O113*H113</f>
        <v>0</v>
      </c>
      <c r="Q113" s="240">
        <v>0</v>
      </c>
      <c r="R113" s="240">
        <f>Q113*H113</f>
        <v>0</v>
      </c>
      <c r="S113" s="240">
        <v>0</v>
      </c>
      <c r="T113" s="241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42" t="s">
        <v>437</v>
      </c>
      <c r="AT113" s="242" t="s">
        <v>187</v>
      </c>
      <c r="AU113" s="242" t="s">
        <v>86</v>
      </c>
      <c r="AY113" s="19" t="s">
        <v>184</v>
      </c>
      <c r="BE113" s="243">
        <f>IF(N113="základní",J113,0)</f>
        <v>0</v>
      </c>
      <c r="BF113" s="243">
        <f>IF(N113="snížená",J113,0)</f>
        <v>0</v>
      </c>
      <c r="BG113" s="243">
        <f>IF(N113="zákl. přenesená",J113,0)</f>
        <v>0</v>
      </c>
      <c r="BH113" s="243">
        <f>IF(N113="sníž. přenesená",J113,0)</f>
        <v>0</v>
      </c>
      <c r="BI113" s="243">
        <f>IF(N113="nulová",J113,0)</f>
        <v>0</v>
      </c>
      <c r="BJ113" s="19" t="s">
        <v>191</v>
      </c>
      <c r="BK113" s="243">
        <f>ROUND(I113*H113,2)</f>
        <v>0</v>
      </c>
      <c r="BL113" s="19" t="s">
        <v>437</v>
      </c>
      <c r="BM113" s="242" t="s">
        <v>681</v>
      </c>
    </row>
    <row r="114" s="2" customFormat="1" ht="24" customHeight="1">
      <c r="A114" s="41"/>
      <c r="B114" s="42"/>
      <c r="C114" s="231" t="s">
        <v>324</v>
      </c>
      <c r="D114" s="231" t="s">
        <v>187</v>
      </c>
      <c r="E114" s="232" t="s">
        <v>682</v>
      </c>
      <c r="F114" s="233" t="s">
        <v>683</v>
      </c>
      <c r="G114" s="234" t="s">
        <v>237</v>
      </c>
      <c r="H114" s="235">
        <v>1</v>
      </c>
      <c r="I114" s="236"/>
      <c r="J114" s="237">
        <f>ROUND(I114*H114,2)</f>
        <v>0</v>
      </c>
      <c r="K114" s="233" t="s">
        <v>190</v>
      </c>
      <c r="L114" s="47"/>
      <c r="M114" s="238" t="s">
        <v>35</v>
      </c>
      <c r="N114" s="239" t="s">
        <v>52</v>
      </c>
      <c r="O114" s="88"/>
      <c r="P114" s="240">
        <f>O114*H114</f>
        <v>0</v>
      </c>
      <c r="Q114" s="240">
        <v>0</v>
      </c>
      <c r="R114" s="240">
        <f>Q114*H114</f>
        <v>0</v>
      </c>
      <c r="S114" s="240">
        <v>0</v>
      </c>
      <c r="T114" s="241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42" t="s">
        <v>437</v>
      </c>
      <c r="AT114" s="242" t="s">
        <v>187</v>
      </c>
      <c r="AU114" s="242" t="s">
        <v>86</v>
      </c>
      <c r="AY114" s="19" t="s">
        <v>184</v>
      </c>
      <c r="BE114" s="243">
        <f>IF(N114="základní",J114,0)</f>
        <v>0</v>
      </c>
      <c r="BF114" s="243">
        <f>IF(N114="snížená",J114,0)</f>
        <v>0</v>
      </c>
      <c r="BG114" s="243">
        <f>IF(N114="zákl. přenesená",J114,0)</f>
        <v>0</v>
      </c>
      <c r="BH114" s="243">
        <f>IF(N114="sníž. přenesená",J114,0)</f>
        <v>0</v>
      </c>
      <c r="BI114" s="243">
        <f>IF(N114="nulová",J114,0)</f>
        <v>0</v>
      </c>
      <c r="BJ114" s="19" t="s">
        <v>191</v>
      </c>
      <c r="BK114" s="243">
        <f>ROUND(I114*H114,2)</f>
        <v>0</v>
      </c>
      <c r="BL114" s="19" t="s">
        <v>437</v>
      </c>
      <c r="BM114" s="242" t="s">
        <v>684</v>
      </c>
    </row>
    <row r="115" s="2" customFormat="1" ht="24" customHeight="1">
      <c r="A115" s="41"/>
      <c r="B115" s="42"/>
      <c r="C115" s="280" t="s">
        <v>332</v>
      </c>
      <c r="D115" s="280" t="s">
        <v>333</v>
      </c>
      <c r="E115" s="281" t="s">
        <v>685</v>
      </c>
      <c r="F115" s="282" t="s">
        <v>686</v>
      </c>
      <c r="G115" s="283" t="s">
        <v>113</v>
      </c>
      <c r="H115" s="284">
        <v>76</v>
      </c>
      <c r="I115" s="285"/>
      <c r="J115" s="286">
        <f>ROUND(I115*H115,2)</f>
        <v>0</v>
      </c>
      <c r="K115" s="282" t="s">
        <v>190</v>
      </c>
      <c r="L115" s="287"/>
      <c r="M115" s="288" t="s">
        <v>35</v>
      </c>
      <c r="N115" s="289" t="s">
        <v>52</v>
      </c>
      <c r="O115" s="88"/>
      <c r="P115" s="240">
        <f>O115*H115</f>
        <v>0</v>
      </c>
      <c r="Q115" s="240">
        <v>0</v>
      </c>
      <c r="R115" s="240">
        <f>Q115*H115</f>
        <v>0</v>
      </c>
      <c r="S115" s="240">
        <v>0</v>
      </c>
      <c r="T115" s="241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42" t="s">
        <v>687</v>
      </c>
      <c r="AT115" s="242" t="s">
        <v>333</v>
      </c>
      <c r="AU115" s="242" t="s">
        <v>86</v>
      </c>
      <c r="AY115" s="19" t="s">
        <v>184</v>
      </c>
      <c r="BE115" s="243">
        <f>IF(N115="základní",J115,0)</f>
        <v>0</v>
      </c>
      <c r="BF115" s="243">
        <f>IF(N115="snížená",J115,0)</f>
        <v>0</v>
      </c>
      <c r="BG115" s="243">
        <f>IF(N115="zákl. přenesená",J115,0)</f>
        <v>0</v>
      </c>
      <c r="BH115" s="243">
        <f>IF(N115="sníž. přenesená",J115,0)</f>
        <v>0</v>
      </c>
      <c r="BI115" s="243">
        <f>IF(N115="nulová",J115,0)</f>
        <v>0</v>
      </c>
      <c r="BJ115" s="19" t="s">
        <v>191</v>
      </c>
      <c r="BK115" s="243">
        <f>ROUND(I115*H115,2)</f>
        <v>0</v>
      </c>
      <c r="BL115" s="19" t="s">
        <v>687</v>
      </c>
      <c r="BM115" s="242" t="s">
        <v>688</v>
      </c>
    </row>
    <row r="116" s="2" customFormat="1" ht="24" customHeight="1">
      <c r="A116" s="41"/>
      <c r="B116" s="42"/>
      <c r="C116" s="280" t="s">
        <v>338</v>
      </c>
      <c r="D116" s="280" t="s">
        <v>333</v>
      </c>
      <c r="E116" s="281" t="s">
        <v>689</v>
      </c>
      <c r="F116" s="282" t="s">
        <v>690</v>
      </c>
      <c r="G116" s="283" t="s">
        <v>113</v>
      </c>
      <c r="H116" s="284">
        <v>35</v>
      </c>
      <c r="I116" s="285"/>
      <c r="J116" s="286">
        <f>ROUND(I116*H116,2)</f>
        <v>0</v>
      </c>
      <c r="K116" s="282" t="s">
        <v>190</v>
      </c>
      <c r="L116" s="287"/>
      <c r="M116" s="288" t="s">
        <v>35</v>
      </c>
      <c r="N116" s="289" t="s">
        <v>52</v>
      </c>
      <c r="O116" s="88"/>
      <c r="P116" s="240">
        <f>O116*H116</f>
        <v>0</v>
      </c>
      <c r="Q116" s="240">
        <v>0</v>
      </c>
      <c r="R116" s="240">
        <f>Q116*H116</f>
        <v>0</v>
      </c>
      <c r="S116" s="240">
        <v>0</v>
      </c>
      <c r="T116" s="241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42" t="s">
        <v>687</v>
      </c>
      <c r="AT116" s="242" t="s">
        <v>333</v>
      </c>
      <c r="AU116" s="242" t="s">
        <v>86</v>
      </c>
      <c r="AY116" s="19" t="s">
        <v>184</v>
      </c>
      <c r="BE116" s="243">
        <f>IF(N116="základní",J116,0)</f>
        <v>0</v>
      </c>
      <c r="BF116" s="243">
        <f>IF(N116="snížená",J116,0)</f>
        <v>0</v>
      </c>
      <c r="BG116" s="243">
        <f>IF(N116="zákl. přenesená",J116,0)</f>
        <v>0</v>
      </c>
      <c r="BH116" s="243">
        <f>IF(N116="sníž. přenesená",J116,0)</f>
        <v>0</v>
      </c>
      <c r="BI116" s="243">
        <f>IF(N116="nulová",J116,0)</f>
        <v>0</v>
      </c>
      <c r="BJ116" s="19" t="s">
        <v>191</v>
      </c>
      <c r="BK116" s="243">
        <f>ROUND(I116*H116,2)</f>
        <v>0</v>
      </c>
      <c r="BL116" s="19" t="s">
        <v>687</v>
      </c>
      <c r="BM116" s="242" t="s">
        <v>691</v>
      </c>
    </row>
    <row r="117" s="2" customFormat="1" ht="24" customHeight="1">
      <c r="A117" s="41"/>
      <c r="B117" s="42"/>
      <c r="C117" s="280" t="s">
        <v>344</v>
      </c>
      <c r="D117" s="280" t="s">
        <v>333</v>
      </c>
      <c r="E117" s="281" t="s">
        <v>692</v>
      </c>
      <c r="F117" s="282" t="s">
        <v>693</v>
      </c>
      <c r="G117" s="283" t="s">
        <v>113</v>
      </c>
      <c r="H117" s="284">
        <v>38</v>
      </c>
      <c r="I117" s="285"/>
      <c r="J117" s="286">
        <f>ROUND(I117*H117,2)</f>
        <v>0</v>
      </c>
      <c r="K117" s="282" t="s">
        <v>190</v>
      </c>
      <c r="L117" s="287"/>
      <c r="M117" s="288" t="s">
        <v>35</v>
      </c>
      <c r="N117" s="289" t="s">
        <v>52</v>
      </c>
      <c r="O117" s="88"/>
      <c r="P117" s="240">
        <f>O117*H117</f>
        <v>0</v>
      </c>
      <c r="Q117" s="240">
        <v>0</v>
      </c>
      <c r="R117" s="240">
        <f>Q117*H117</f>
        <v>0</v>
      </c>
      <c r="S117" s="240">
        <v>0</v>
      </c>
      <c r="T117" s="241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42" t="s">
        <v>687</v>
      </c>
      <c r="AT117" s="242" t="s">
        <v>333</v>
      </c>
      <c r="AU117" s="242" t="s">
        <v>86</v>
      </c>
      <c r="AY117" s="19" t="s">
        <v>184</v>
      </c>
      <c r="BE117" s="243">
        <f>IF(N117="základní",J117,0)</f>
        <v>0</v>
      </c>
      <c r="BF117" s="243">
        <f>IF(N117="snížená",J117,0)</f>
        <v>0</v>
      </c>
      <c r="BG117" s="243">
        <f>IF(N117="zákl. přenesená",J117,0)</f>
        <v>0</v>
      </c>
      <c r="BH117" s="243">
        <f>IF(N117="sníž. přenesená",J117,0)</f>
        <v>0</v>
      </c>
      <c r="BI117" s="243">
        <f>IF(N117="nulová",J117,0)</f>
        <v>0</v>
      </c>
      <c r="BJ117" s="19" t="s">
        <v>191</v>
      </c>
      <c r="BK117" s="243">
        <f>ROUND(I117*H117,2)</f>
        <v>0</v>
      </c>
      <c r="BL117" s="19" t="s">
        <v>687</v>
      </c>
      <c r="BM117" s="242" t="s">
        <v>694</v>
      </c>
    </row>
    <row r="118" s="2" customFormat="1" ht="24" customHeight="1">
      <c r="A118" s="41"/>
      <c r="B118" s="42"/>
      <c r="C118" s="280" t="s">
        <v>349</v>
      </c>
      <c r="D118" s="280" t="s">
        <v>333</v>
      </c>
      <c r="E118" s="281" t="s">
        <v>695</v>
      </c>
      <c r="F118" s="282" t="s">
        <v>696</v>
      </c>
      <c r="G118" s="283" t="s">
        <v>113</v>
      </c>
      <c r="H118" s="284">
        <v>35</v>
      </c>
      <c r="I118" s="285"/>
      <c r="J118" s="286">
        <f>ROUND(I118*H118,2)</f>
        <v>0</v>
      </c>
      <c r="K118" s="282" t="s">
        <v>190</v>
      </c>
      <c r="L118" s="287"/>
      <c r="M118" s="288" t="s">
        <v>35</v>
      </c>
      <c r="N118" s="289" t="s">
        <v>52</v>
      </c>
      <c r="O118" s="88"/>
      <c r="P118" s="240">
        <f>O118*H118</f>
        <v>0</v>
      </c>
      <c r="Q118" s="240">
        <v>0</v>
      </c>
      <c r="R118" s="240">
        <f>Q118*H118</f>
        <v>0</v>
      </c>
      <c r="S118" s="240">
        <v>0</v>
      </c>
      <c r="T118" s="241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42" t="s">
        <v>687</v>
      </c>
      <c r="AT118" s="242" t="s">
        <v>333</v>
      </c>
      <c r="AU118" s="242" t="s">
        <v>86</v>
      </c>
      <c r="AY118" s="19" t="s">
        <v>184</v>
      </c>
      <c r="BE118" s="243">
        <f>IF(N118="základní",J118,0)</f>
        <v>0</v>
      </c>
      <c r="BF118" s="243">
        <f>IF(N118="snížená",J118,0)</f>
        <v>0</v>
      </c>
      <c r="BG118" s="243">
        <f>IF(N118="zákl. přenesená",J118,0)</f>
        <v>0</v>
      </c>
      <c r="BH118" s="243">
        <f>IF(N118="sníž. přenesená",J118,0)</f>
        <v>0</v>
      </c>
      <c r="BI118" s="243">
        <f>IF(N118="nulová",J118,0)</f>
        <v>0</v>
      </c>
      <c r="BJ118" s="19" t="s">
        <v>191</v>
      </c>
      <c r="BK118" s="243">
        <f>ROUND(I118*H118,2)</f>
        <v>0</v>
      </c>
      <c r="BL118" s="19" t="s">
        <v>687</v>
      </c>
      <c r="BM118" s="242" t="s">
        <v>697</v>
      </c>
    </row>
    <row r="119" s="2" customFormat="1" ht="24" customHeight="1">
      <c r="A119" s="41"/>
      <c r="B119" s="42"/>
      <c r="C119" s="280" t="s">
        <v>355</v>
      </c>
      <c r="D119" s="280" t="s">
        <v>333</v>
      </c>
      <c r="E119" s="281" t="s">
        <v>698</v>
      </c>
      <c r="F119" s="282" t="s">
        <v>699</v>
      </c>
      <c r="G119" s="283" t="s">
        <v>113</v>
      </c>
      <c r="H119" s="284">
        <v>38</v>
      </c>
      <c r="I119" s="285"/>
      <c r="J119" s="286">
        <f>ROUND(I119*H119,2)</f>
        <v>0</v>
      </c>
      <c r="K119" s="282" t="s">
        <v>190</v>
      </c>
      <c r="L119" s="287"/>
      <c r="M119" s="288" t="s">
        <v>35</v>
      </c>
      <c r="N119" s="289" t="s">
        <v>52</v>
      </c>
      <c r="O119" s="88"/>
      <c r="P119" s="240">
        <f>O119*H119</f>
        <v>0</v>
      </c>
      <c r="Q119" s="240">
        <v>0</v>
      </c>
      <c r="R119" s="240">
        <f>Q119*H119</f>
        <v>0</v>
      </c>
      <c r="S119" s="240">
        <v>0</v>
      </c>
      <c r="T119" s="241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42" t="s">
        <v>687</v>
      </c>
      <c r="AT119" s="242" t="s">
        <v>333</v>
      </c>
      <c r="AU119" s="242" t="s">
        <v>86</v>
      </c>
      <c r="AY119" s="19" t="s">
        <v>184</v>
      </c>
      <c r="BE119" s="243">
        <f>IF(N119="základní",J119,0)</f>
        <v>0</v>
      </c>
      <c r="BF119" s="243">
        <f>IF(N119="snížená",J119,0)</f>
        <v>0</v>
      </c>
      <c r="BG119" s="243">
        <f>IF(N119="zákl. přenesená",J119,0)</f>
        <v>0</v>
      </c>
      <c r="BH119" s="243">
        <f>IF(N119="sníž. přenesená",J119,0)</f>
        <v>0</v>
      </c>
      <c r="BI119" s="243">
        <f>IF(N119="nulová",J119,0)</f>
        <v>0</v>
      </c>
      <c r="BJ119" s="19" t="s">
        <v>191</v>
      </c>
      <c r="BK119" s="243">
        <f>ROUND(I119*H119,2)</f>
        <v>0</v>
      </c>
      <c r="BL119" s="19" t="s">
        <v>687</v>
      </c>
      <c r="BM119" s="242" t="s">
        <v>700</v>
      </c>
    </row>
    <row r="120" s="2" customFormat="1" ht="24" customHeight="1">
      <c r="A120" s="41"/>
      <c r="B120" s="42"/>
      <c r="C120" s="280" t="s">
        <v>359</v>
      </c>
      <c r="D120" s="280" t="s">
        <v>333</v>
      </c>
      <c r="E120" s="281" t="s">
        <v>701</v>
      </c>
      <c r="F120" s="282" t="s">
        <v>702</v>
      </c>
      <c r="G120" s="283" t="s">
        <v>237</v>
      </c>
      <c r="H120" s="284">
        <v>6</v>
      </c>
      <c r="I120" s="285"/>
      <c r="J120" s="286">
        <f>ROUND(I120*H120,2)</f>
        <v>0</v>
      </c>
      <c r="K120" s="282" t="s">
        <v>190</v>
      </c>
      <c r="L120" s="287"/>
      <c r="M120" s="288" t="s">
        <v>35</v>
      </c>
      <c r="N120" s="289" t="s">
        <v>52</v>
      </c>
      <c r="O120" s="88"/>
      <c r="P120" s="240">
        <f>O120*H120</f>
        <v>0</v>
      </c>
      <c r="Q120" s="240">
        <v>0</v>
      </c>
      <c r="R120" s="240">
        <f>Q120*H120</f>
        <v>0</v>
      </c>
      <c r="S120" s="240">
        <v>0</v>
      </c>
      <c r="T120" s="241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42" t="s">
        <v>687</v>
      </c>
      <c r="AT120" s="242" t="s">
        <v>333</v>
      </c>
      <c r="AU120" s="242" t="s">
        <v>86</v>
      </c>
      <c r="AY120" s="19" t="s">
        <v>184</v>
      </c>
      <c r="BE120" s="243">
        <f>IF(N120="základní",J120,0)</f>
        <v>0</v>
      </c>
      <c r="BF120" s="243">
        <f>IF(N120="snížená",J120,0)</f>
        <v>0</v>
      </c>
      <c r="BG120" s="243">
        <f>IF(N120="zákl. přenesená",J120,0)</f>
        <v>0</v>
      </c>
      <c r="BH120" s="243">
        <f>IF(N120="sníž. přenesená",J120,0)</f>
        <v>0</v>
      </c>
      <c r="BI120" s="243">
        <f>IF(N120="nulová",J120,0)</f>
        <v>0</v>
      </c>
      <c r="BJ120" s="19" t="s">
        <v>191</v>
      </c>
      <c r="BK120" s="243">
        <f>ROUND(I120*H120,2)</f>
        <v>0</v>
      </c>
      <c r="BL120" s="19" t="s">
        <v>687</v>
      </c>
      <c r="BM120" s="242" t="s">
        <v>703</v>
      </c>
    </row>
    <row r="121" s="2" customFormat="1" ht="24" customHeight="1">
      <c r="A121" s="41"/>
      <c r="B121" s="42"/>
      <c r="C121" s="280" t="s">
        <v>363</v>
      </c>
      <c r="D121" s="280" t="s">
        <v>333</v>
      </c>
      <c r="E121" s="281" t="s">
        <v>704</v>
      </c>
      <c r="F121" s="282" t="s">
        <v>705</v>
      </c>
      <c r="G121" s="283" t="s">
        <v>237</v>
      </c>
      <c r="H121" s="284">
        <v>2</v>
      </c>
      <c r="I121" s="285"/>
      <c r="J121" s="286">
        <f>ROUND(I121*H121,2)</f>
        <v>0</v>
      </c>
      <c r="K121" s="282" t="s">
        <v>190</v>
      </c>
      <c r="L121" s="287"/>
      <c r="M121" s="288" t="s">
        <v>35</v>
      </c>
      <c r="N121" s="289" t="s">
        <v>52</v>
      </c>
      <c r="O121" s="88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42" t="s">
        <v>687</v>
      </c>
      <c r="AT121" s="242" t="s">
        <v>333</v>
      </c>
      <c r="AU121" s="242" t="s">
        <v>86</v>
      </c>
      <c r="AY121" s="19" t="s">
        <v>184</v>
      </c>
      <c r="BE121" s="243">
        <f>IF(N121="základní",J121,0)</f>
        <v>0</v>
      </c>
      <c r="BF121" s="243">
        <f>IF(N121="snížená",J121,0)</f>
        <v>0</v>
      </c>
      <c r="BG121" s="243">
        <f>IF(N121="zákl. přenesená",J121,0)</f>
        <v>0</v>
      </c>
      <c r="BH121" s="243">
        <f>IF(N121="sníž. přenesená",J121,0)</f>
        <v>0</v>
      </c>
      <c r="BI121" s="243">
        <f>IF(N121="nulová",J121,0)</f>
        <v>0</v>
      </c>
      <c r="BJ121" s="19" t="s">
        <v>191</v>
      </c>
      <c r="BK121" s="243">
        <f>ROUND(I121*H121,2)</f>
        <v>0</v>
      </c>
      <c r="BL121" s="19" t="s">
        <v>687</v>
      </c>
      <c r="BM121" s="242" t="s">
        <v>706</v>
      </c>
    </row>
    <row r="122" s="2" customFormat="1" ht="24" customHeight="1">
      <c r="A122" s="41"/>
      <c r="B122" s="42"/>
      <c r="C122" s="280" t="s">
        <v>367</v>
      </c>
      <c r="D122" s="280" t="s">
        <v>333</v>
      </c>
      <c r="E122" s="281" t="s">
        <v>707</v>
      </c>
      <c r="F122" s="282" t="s">
        <v>708</v>
      </c>
      <c r="G122" s="283" t="s">
        <v>237</v>
      </c>
      <c r="H122" s="284">
        <v>2</v>
      </c>
      <c r="I122" s="285"/>
      <c r="J122" s="286">
        <f>ROUND(I122*H122,2)</f>
        <v>0</v>
      </c>
      <c r="K122" s="282" t="s">
        <v>190</v>
      </c>
      <c r="L122" s="287"/>
      <c r="M122" s="288" t="s">
        <v>35</v>
      </c>
      <c r="N122" s="289" t="s">
        <v>52</v>
      </c>
      <c r="O122" s="88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42" t="s">
        <v>687</v>
      </c>
      <c r="AT122" s="242" t="s">
        <v>333</v>
      </c>
      <c r="AU122" s="242" t="s">
        <v>86</v>
      </c>
      <c r="AY122" s="19" t="s">
        <v>184</v>
      </c>
      <c r="BE122" s="243">
        <f>IF(N122="základní",J122,0)</f>
        <v>0</v>
      </c>
      <c r="BF122" s="243">
        <f>IF(N122="snížená",J122,0)</f>
        <v>0</v>
      </c>
      <c r="BG122" s="243">
        <f>IF(N122="zákl. přenesená",J122,0)</f>
        <v>0</v>
      </c>
      <c r="BH122" s="243">
        <f>IF(N122="sníž. přenesená",J122,0)</f>
        <v>0</v>
      </c>
      <c r="BI122" s="243">
        <f>IF(N122="nulová",J122,0)</f>
        <v>0</v>
      </c>
      <c r="BJ122" s="19" t="s">
        <v>191</v>
      </c>
      <c r="BK122" s="243">
        <f>ROUND(I122*H122,2)</f>
        <v>0</v>
      </c>
      <c r="BL122" s="19" t="s">
        <v>687</v>
      </c>
      <c r="BM122" s="242" t="s">
        <v>709</v>
      </c>
    </row>
    <row r="123" s="2" customFormat="1" ht="24" customHeight="1">
      <c r="A123" s="41"/>
      <c r="B123" s="42"/>
      <c r="C123" s="280" t="s">
        <v>371</v>
      </c>
      <c r="D123" s="280" t="s">
        <v>333</v>
      </c>
      <c r="E123" s="281" t="s">
        <v>710</v>
      </c>
      <c r="F123" s="282" t="s">
        <v>711</v>
      </c>
      <c r="G123" s="283" t="s">
        <v>113</v>
      </c>
      <c r="H123" s="284">
        <v>38</v>
      </c>
      <c r="I123" s="285"/>
      <c r="J123" s="286">
        <f>ROUND(I123*H123,2)</f>
        <v>0</v>
      </c>
      <c r="K123" s="282" t="s">
        <v>190</v>
      </c>
      <c r="L123" s="287"/>
      <c r="M123" s="304" t="s">
        <v>35</v>
      </c>
      <c r="N123" s="305" t="s">
        <v>52</v>
      </c>
      <c r="O123" s="306"/>
      <c r="P123" s="307">
        <f>O123*H123</f>
        <v>0</v>
      </c>
      <c r="Q123" s="307">
        <v>0</v>
      </c>
      <c r="R123" s="307">
        <f>Q123*H123</f>
        <v>0</v>
      </c>
      <c r="S123" s="307">
        <v>0</v>
      </c>
      <c r="T123" s="30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42" t="s">
        <v>687</v>
      </c>
      <c r="AT123" s="242" t="s">
        <v>333</v>
      </c>
      <c r="AU123" s="242" t="s">
        <v>86</v>
      </c>
      <c r="AY123" s="19" t="s">
        <v>184</v>
      </c>
      <c r="BE123" s="243">
        <f>IF(N123="základní",J123,0)</f>
        <v>0</v>
      </c>
      <c r="BF123" s="243">
        <f>IF(N123="snížená",J123,0)</f>
        <v>0</v>
      </c>
      <c r="BG123" s="243">
        <f>IF(N123="zákl. přenesená",J123,0)</f>
        <v>0</v>
      </c>
      <c r="BH123" s="243">
        <f>IF(N123="sníž. přenesená",J123,0)</f>
        <v>0</v>
      </c>
      <c r="BI123" s="243">
        <f>IF(N123="nulová",J123,0)</f>
        <v>0</v>
      </c>
      <c r="BJ123" s="19" t="s">
        <v>191</v>
      </c>
      <c r="BK123" s="243">
        <f>ROUND(I123*H123,2)</f>
        <v>0</v>
      </c>
      <c r="BL123" s="19" t="s">
        <v>687</v>
      </c>
      <c r="BM123" s="242" t="s">
        <v>712</v>
      </c>
    </row>
    <row r="124" s="2" customFormat="1" ht="6.96" customHeight="1">
      <c r="A124" s="41"/>
      <c r="B124" s="63"/>
      <c r="C124" s="64"/>
      <c r="D124" s="64"/>
      <c r="E124" s="64"/>
      <c r="F124" s="64"/>
      <c r="G124" s="64"/>
      <c r="H124" s="64"/>
      <c r="I124" s="180"/>
      <c r="J124" s="64"/>
      <c r="K124" s="64"/>
      <c r="L124" s="47"/>
      <c r="M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</sheetData>
  <sheetProtection sheet="1" autoFilter="0" formatColumns="0" formatRows="0" objects="1" scenarios="1" spinCount="100000" saltValue="hKZcnRH/NIBeyZZX3JgdB2FyHL2fHTe+91ZQFsOqumm8Fdjp9peLaoM3FwE7uDdDGf1IsUfUiBdN/YKS4EP4aw==" hashValue="tewga55hQFg2yG4vmSUoaiA77sMB5oKpAfx4vtz7PFXVoSp5GhcBE0aNTE1Bx2NH7AAZSwutfz7i1nP6GGPhrw==" algorithmName="SHA-512" password="CC35"/>
  <autoFilter ref="C87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22"/>
      <c r="AT3" s="19" t="s">
        <v>88</v>
      </c>
    </row>
    <row r="4" s="1" customFormat="1" ht="24.96" customHeight="1">
      <c r="B4" s="22"/>
      <c r="D4" s="147" t="s">
        <v>119</v>
      </c>
      <c r="I4" s="142"/>
      <c r="L4" s="22"/>
      <c r="M4" s="148" t="s">
        <v>10</v>
      </c>
      <c r="AT4" s="19" t="s">
        <v>40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9" t="s">
        <v>16</v>
      </c>
      <c r="I6" s="142"/>
      <c r="L6" s="22"/>
    </row>
    <row r="7" s="1" customFormat="1" ht="16.5" customHeight="1">
      <c r="B7" s="22"/>
      <c r="E7" s="150" t="str">
        <f>'Rekapitulace stavby'!K6</f>
        <v>Oprava přejezdů P1963 v km 0,788 a P1964 v km 0,941 v ŽST Chomutov</v>
      </c>
      <c r="F7" s="149"/>
      <c r="G7" s="149"/>
      <c r="H7" s="149"/>
      <c r="I7" s="142"/>
      <c r="L7" s="22"/>
    </row>
    <row r="8" s="1" customFormat="1" ht="12" customHeight="1">
      <c r="B8" s="22"/>
      <c r="D8" s="149" t="s">
        <v>134</v>
      </c>
      <c r="I8" s="142"/>
      <c r="L8" s="22"/>
    </row>
    <row r="9" s="2" customFormat="1" ht="16.5" customHeight="1">
      <c r="A9" s="41"/>
      <c r="B9" s="47"/>
      <c r="C9" s="41"/>
      <c r="D9" s="41"/>
      <c r="E9" s="150" t="s">
        <v>612</v>
      </c>
      <c r="F9" s="41"/>
      <c r="G9" s="41"/>
      <c r="H9" s="41"/>
      <c r="I9" s="151"/>
      <c r="J9" s="41"/>
      <c r="K9" s="41"/>
      <c r="L9" s="15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9" t="s">
        <v>142</v>
      </c>
      <c r="E10" s="41"/>
      <c r="F10" s="41"/>
      <c r="G10" s="41"/>
      <c r="H10" s="41"/>
      <c r="I10" s="151"/>
      <c r="J10" s="41"/>
      <c r="K10" s="41"/>
      <c r="L10" s="15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3" t="s">
        <v>713</v>
      </c>
      <c r="F11" s="41"/>
      <c r="G11" s="41"/>
      <c r="H11" s="41"/>
      <c r="I11" s="151"/>
      <c r="J11" s="41"/>
      <c r="K11" s="41"/>
      <c r="L11" s="15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151"/>
      <c r="J12" s="41"/>
      <c r="K12" s="41"/>
      <c r="L12" s="15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9" t="s">
        <v>18</v>
      </c>
      <c r="E13" s="41"/>
      <c r="F13" s="137" t="s">
        <v>35</v>
      </c>
      <c r="G13" s="41"/>
      <c r="H13" s="41"/>
      <c r="I13" s="154" t="s">
        <v>20</v>
      </c>
      <c r="J13" s="137" t="s">
        <v>35</v>
      </c>
      <c r="K13" s="41"/>
      <c r="L13" s="15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9" t="s">
        <v>22</v>
      </c>
      <c r="E14" s="41"/>
      <c r="F14" s="137" t="s">
        <v>23</v>
      </c>
      <c r="G14" s="41"/>
      <c r="H14" s="41"/>
      <c r="I14" s="154" t="s">
        <v>24</v>
      </c>
      <c r="J14" s="155" t="str">
        <f>'Rekapitulace stavby'!AN8</f>
        <v>15. 7. 2019</v>
      </c>
      <c r="K14" s="41"/>
      <c r="L14" s="15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151"/>
      <c r="J15" s="41"/>
      <c r="K15" s="41"/>
      <c r="L15" s="15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9" t="s">
        <v>30</v>
      </c>
      <c r="E16" s="41"/>
      <c r="F16" s="41"/>
      <c r="G16" s="41"/>
      <c r="H16" s="41"/>
      <c r="I16" s="154" t="s">
        <v>31</v>
      </c>
      <c r="J16" s="137" t="s">
        <v>32</v>
      </c>
      <c r="K16" s="41"/>
      <c r="L16" s="15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7" t="s">
        <v>33</v>
      </c>
      <c r="F17" s="41"/>
      <c r="G17" s="41"/>
      <c r="H17" s="41"/>
      <c r="I17" s="154" t="s">
        <v>34</v>
      </c>
      <c r="J17" s="137" t="s">
        <v>35</v>
      </c>
      <c r="K17" s="41"/>
      <c r="L17" s="15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151"/>
      <c r="J18" s="41"/>
      <c r="K18" s="41"/>
      <c r="L18" s="15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9" t="s">
        <v>36</v>
      </c>
      <c r="E19" s="41"/>
      <c r="F19" s="41"/>
      <c r="G19" s="41"/>
      <c r="H19" s="41"/>
      <c r="I19" s="154" t="s">
        <v>31</v>
      </c>
      <c r="J19" s="35" t="str">
        <f>'Rekapitulace stavby'!AN13</f>
        <v>Vyplň údaj</v>
      </c>
      <c r="K19" s="41"/>
      <c r="L19" s="15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7"/>
      <c r="G20" s="137"/>
      <c r="H20" s="137"/>
      <c r="I20" s="154" t="s">
        <v>34</v>
      </c>
      <c r="J20" s="35" t="str">
        <f>'Rekapitulace stavby'!AN14</f>
        <v>Vyplň údaj</v>
      </c>
      <c r="K20" s="41"/>
      <c r="L20" s="15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151"/>
      <c r="J21" s="41"/>
      <c r="K21" s="41"/>
      <c r="L21" s="15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9" t="s">
        <v>38</v>
      </c>
      <c r="E22" s="41"/>
      <c r="F22" s="41"/>
      <c r="G22" s="41"/>
      <c r="H22" s="41"/>
      <c r="I22" s="154" t="s">
        <v>31</v>
      </c>
      <c r="J22" s="137" t="str">
        <f>IF('Rekapitulace stavby'!AN16="","",'Rekapitulace stavby'!AN16)</f>
        <v/>
      </c>
      <c r="K22" s="41"/>
      <c r="L22" s="15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7" t="str">
        <f>IF('Rekapitulace stavby'!E17="","",'Rekapitulace stavby'!E17)</f>
        <v xml:space="preserve"> </v>
      </c>
      <c r="F23" s="41"/>
      <c r="G23" s="41"/>
      <c r="H23" s="41"/>
      <c r="I23" s="154" t="s">
        <v>34</v>
      </c>
      <c r="J23" s="137" t="str">
        <f>IF('Rekapitulace stavby'!AN17="","",'Rekapitulace stavby'!AN17)</f>
        <v/>
      </c>
      <c r="K23" s="41"/>
      <c r="L23" s="15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151"/>
      <c r="J24" s="41"/>
      <c r="K24" s="41"/>
      <c r="L24" s="15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9" t="s">
        <v>41</v>
      </c>
      <c r="E25" s="41"/>
      <c r="F25" s="41"/>
      <c r="G25" s="41"/>
      <c r="H25" s="41"/>
      <c r="I25" s="154" t="s">
        <v>31</v>
      </c>
      <c r="J25" s="137" t="s">
        <v>35</v>
      </c>
      <c r="K25" s="41"/>
      <c r="L25" s="15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7" t="s">
        <v>42</v>
      </c>
      <c r="F26" s="41"/>
      <c r="G26" s="41"/>
      <c r="H26" s="41"/>
      <c r="I26" s="154" t="s">
        <v>34</v>
      </c>
      <c r="J26" s="137" t="s">
        <v>35</v>
      </c>
      <c r="K26" s="41"/>
      <c r="L26" s="15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151"/>
      <c r="J27" s="41"/>
      <c r="K27" s="41"/>
      <c r="L27" s="15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9" t="s">
        <v>43</v>
      </c>
      <c r="E28" s="41"/>
      <c r="F28" s="41"/>
      <c r="G28" s="41"/>
      <c r="H28" s="41"/>
      <c r="I28" s="151"/>
      <c r="J28" s="41"/>
      <c r="K28" s="41"/>
      <c r="L28" s="15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51" customHeight="1">
      <c r="A29" s="156"/>
      <c r="B29" s="157"/>
      <c r="C29" s="156"/>
      <c r="D29" s="156"/>
      <c r="E29" s="158" t="s">
        <v>44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151"/>
      <c r="J30" s="41"/>
      <c r="K30" s="41"/>
      <c r="L30" s="15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61"/>
      <c r="E31" s="161"/>
      <c r="F31" s="161"/>
      <c r="G31" s="161"/>
      <c r="H31" s="161"/>
      <c r="I31" s="162"/>
      <c r="J31" s="161"/>
      <c r="K31" s="161"/>
      <c r="L31" s="15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63" t="s">
        <v>45</v>
      </c>
      <c r="E32" s="41"/>
      <c r="F32" s="41"/>
      <c r="G32" s="41"/>
      <c r="H32" s="41"/>
      <c r="I32" s="151"/>
      <c r="J32" s="164">
        <f>ROUND(J87, 2)</f>
        <v>0</v>
      </c>
      <c r="K32" s="41"/>
      <c r="L32" s="15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1"/>
      <c r="E33" s="161"/>
      <c r="F33" s="161"/>
      <c r="G33" s="161"/>
      <c r="H33" s="161"/>
      <c r="I33" s="162"/>
      <c r="J33" s="161"/>
      <c r="K33" s="161"/>
      <c r="L33" s="15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65" t="s">
        <v>47</v>
      </c>
      <c r="G34" s="41"/>
      <c r="H34" s="41"/>
      <c r="I34" s="166" t="s">
        <v>46</v>
      </c>
      <c r="J34" s="165" t="s">
        <v>48</v>
      </c>
      <c r="K34" s="41"/>
      <c r="L34" s="15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167" t="s">
        <v>49</v>
      </c>
      <c r="E35" s="149" t="s">
        <v>50</v>
      </c>
      <c r="F35" s="168">
        <f>ROUND((SUM(BE87:BE95)),  2)</f>
        <v>0</v>
      </c>
      <c r="G35" s="41"/>
      <c r="H35" s="41"/>
      <c r="I35" s="169">
        <v>0.20999999999999999</v>
      </c>
      <c r="J35" s="168">
        <f>ROUND(((SUM(BE87:BE95))*I35),  2)</f>
        <v>0</v>
      </c>
      <c r="K35" s="41"/>
      <c r="L35" s="15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9" t="s">
        <v>51</v>
      </c>
      <c r="F36" s="168">
        <f>ROUND((SUM(BF87:BF95)),  2)</f>
        <v>0</v>
      </c>
      <c r="G36" s="41"/>
      <c r="H36" s="41"/>
      <c r="I36" s="169">
        <v>0.14999999999999999</v>
      </c>
      <c r="J36" s="168">
        <f>ROUND(((SUM(BF87:BF95))*I36),  2)</f>
        <v>0</v>
      </c>
      <c r="K36" s="41"/>
      <c r="L36" s="15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9" t="s">
        <v>49</v>
      </c>
      <c r="E37" s="149" t="s">
        <v>52</v>
      </c>
      <c r="F37" s="168">
        <f>ROUND((SUM(BG87:BG95)),  2)</f>
        <v>0</v>
      </c>
      <c r="G37" s="41"/>
      <c r="H37" s="41"/>
      <c r="I37" s="169">
        <v>0.20999999999999999</v>
      </c>
      <c r="J37" s="168">
        <f>0</f>
        <v>0</v>
      </c>
      <c r="K37" s="41"/>
      <c r="L37" s="15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9" t="s">
        <v>53</v>
      </c>
      <c r="F38" s="168">
        <f>ROUND((SUM(BH87:BH95)),  2)</f>
        <v>0</v>
      </c>
      <c r="G38" s="41"/>
      <c r="H38" s="41"/>
      <c r="I38" s="169">
        <v>0.14999999999999999</v>
      </c>
      <c r="J38" s="168">
        <f>0</f>
        <v>0</v>
      </c>
      <c r="K38" s="41"/>
      <c r="L38" s="15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9" t="s">
        <v>54</v>
      </c>
      <c r="F39" s="168">
        <f>ROUND((SUM(BI87:BI95)),  2)</f>
        <v>0</v>
      </c>
      <c r="G39" s="41"/>
      <c r="H39" s="41"/>
      <c r="I39" s="169">
        <v>0</v>
      </c>
      <c r="J39" s="168">
        <f>0</f>
        <v>0</v>
      </c>
      <c r="K39" s="41"/>
      <c r="L39" s="15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151"/>
      <c r="J40" s="41"/>
      <c r="K40" s="41"/>
      <c r="L40" s="15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70"/>
      <c r="D41" s="171" t="s">
        <v>55</v>
      </c>
      <c r="E41" s="172"/>
      <c r="F41" s="172"/>
      <c r="G41" s="173" t="s">
        <v>56</v>
      </c>
      <c r="H41" s="174" t="s">
        <v>57</v>
      </c>
      <c r="I41" s="175"/>
      <c r="J41" s="176">
        <f>SUM(J32:J39)</f>
        <v>0</v>
      </c>
      <c r="K41" s="177"/>
      <c r="L41" s="15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5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52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162</v>
      </c>
      <c r="D47" s="43"/>
      <c r="E47" s="43"/>
      <c r="F47" s="43"/>
      <c r="G47" s="43"/>
      <c r="H47" s="43"/>
      <c r="I47" s="151"/>
      <c r="J47" s="43"/>
      <c r="K47" s="43"/>
      <c r="L47" s="152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151"/>
      <c r="J48" s="43"/>
      <c r="K48" s="43"/>
      <c r="L48" s="152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151"/>
      <c r="J49" s="43"/>
      <c r="K49" s="43"/>
      <c r="L49" s="152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84" t="str">
        <f>E7</f>
        <v>Oprava přejezdů P1963 v km 0,788 a P1964 v km 0,941 v ŽST Chomutov</v>
      </c>
      <c r="F50" s="34"/>
      <c r="G50" s="34"/>
      <c r="H50" s="34"/>
      <c r="I50" s="151"/>
      <c r="J50" s="43"/>
      <c r="K50" s="43"/>
      <c r="L50" s="152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134</v>
      </c>
      <c r="D51" s="24"/>
      <c r="E51" s="24"/>
      <c r="F51" s="24"/>
      <c r="G51" s="24"/>
      <c r="H51" s="24"/>
      <c r="I51" s="142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84" t="s">
        <v>612</v>
      </c>
      <c r="F52" s="43"/>
      <c r="G52" s="43"/>
      <c r="H52" s="43"/>
      <c r="I52" s="151"/>
      <c r="J52" s="43"/>
      <c r="K52" s="43"/>
      <c r="L52" s="152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142</v>
      </c>
      <c r="D53" s="43"/>
      <c r="E53" s="43"/>
      <c r="F53" s="43"/>
      <c r="G53" s="43"/>
      <c r="H53" s="43"/>
      <c r="I53" s="151"/>
      <c r="J53" s="43"/>
      <c r="K53" s="43"/>
      <c r="L53" s="152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3" t="str">
        <f>E11</f>
        <v>Č22 - Silnoproud</v>
      </c>
      <c r="F54" s="43"/>
      <c r="G54" s="43"/>
      <c r="H54" s="43"/>
      <c r="I54" s="151"/>
      <c r="J54" s="43"/>
      <c r="K54" s="43"/>
      <c r="L54" s="152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151"/>
      <c r="J55" s="43"/>
      <c r="K55" s="43"/>
      <c r="L55" s="152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TK Chomutov - Černovice</v>
      </c>
      <c r="G56" s="43"/>
      <c r="H56" s="43"/>
      <c r="I56" s="154" t="s">
        <v>24</v>
      </c>
      <c r="J56" s="76" t="str">
        <f>IF(J14="","",J14)</f>
        <v>15. 7. 2019</v>
      </c>
      <c r="K56" s="43"/>
      <c r="L56" s="152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151"/>
      <c r="J57" s="43"/>
      <c r="K57" s="43"/>
      <c r="L57" s="152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SŽDC s.o. OŘ UNL, ST Most</v>
      </c>
      <c r="G58" s="43"/>
      <c r="H58" s="43"/>
      <c r="I58" s="154" t="s">
        <v>38</v>
      </c>
      <c r="J58" s="39" t="str">
        <f>E23</f>
        <v xml:space="preserve"> </v>
      </c>
      <c r="K58" s="43"/>
      <c r="L58" s="152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3.0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154" t="s">
        <v>41</v>
      </c>
      <c r="J59" s="39" t="str">
        <f>E26</f>
        <v>Ing. Horák Jiří, horak@szdc.cz, +420 602155923</v>
      </c>
      <c r="K59" s="43"/>
      <c r="L59" s="152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151"/>
      <c r="J60" s="43"/>
      <c r="K60" s="43"/>
      <c r="L60" s="152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85" t="s">
        <v>163</v>
      </c>
      <c r="D61" s="186"/>
      <c r="E61" s="186"/>
      <c r="F61" s="186"/>
      <c r="G61" s="186"/>
      <c r="H61" s="186"/>
      <c r="I61" s="187"/>
      <c r="J61" s="188" t="s">
        <v>164</v>
      </c>
      <c r="K61" s="186"/>
      <c r="L61" s="15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151"/>
      <c r="J62" s="43"/>
      <c r="K62" s="43"/>
      <c r="L62" s="152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89" t="s">
        <v>77</v>
      </c>
      <c r="D63" s="43"/>
      <c r="E63" s="43"/>
      <c r="F63" s="43"/>
      <c r="G63" s="43"/>
      <c r="H63" s="43"/>
      <c r="I63" s="151"/>
      <c r="J63" s="106">
        <f>J87</f>
        <v>0</v>
      </c>
      <c r="K63" s="43"/>
      <c r="L63" s="152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165</v>
      </c>
    </row>
    <row r="64" s="9" customFormat="1" ht="24.96" customHeight="1">
      <c r="A64" s="9"/>
      <c r="B64" s="190"/>
      <c r="C64" s="191"/>
      <c r="D64" s="192" t="s">
        <v>714</v>
      </c>
      <c r="E64" s="193"/>
      <c r="F64" s="193"/>
      <c r="G64" s="193"/>
      <c r="H64" s="193"/>
      <c r="I64" s="194"/>
      <c r="J64" s="195">
        <f>J92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7"/>
      <c r="C65" s="129"/>
      <c r="D65" s="198" t="s">
        <v>715</v>
      </c>
      <c r="E65" s="199"/>
      <c r="F65" s="199"/>
      <c r="G65" s="199"/>
      <c r="H65" s="199"/>
      <c r="I65" s="200"/>
      <c r="J65" s="201">
        <f>J93</f>
        <v>0</v>
      </c>
      <c r="K65" s="129"/>
      <c r="L65" s="20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151"/>
      <c r="J66" s="43"/>
      <c r="K66" s="43"/>
      <c r="L66" s="152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3"/>
      <c r="C67" s="64"/>
      <c r="D67" s="64"/>
      <c r="E67" s="64"/>
      <c r="F67" s="64"/>
      <c r="G67" s="64"/>
      <c r="H67" s="64"/>
      <c r="I67" s="180"/>
      <c r="J67" s="64"/>
      <c r="K67" s="64"/>
      <c r="L67" s="152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5"/>
      <c r="C71" s="66"/>
      <c r="D71" s="66"/>
      <c r="E71" s="66"/>
      <c r="F71" s="66"/>
      <c r="G71" s="66"/>
      <c r="H71" s="66"/>
      <c r="I71" s="183"/>
      <c r="J71" s="66"/>
      <c r="K71" s="66"/>
      <c r="L71" s="152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5" t="s">
        <v>169</v>
      </c>
      <c r="D72" s="43"/>
      <c r="E72" s="43"/>
      <c r="F72" s="43"/>
      <c r="G72" s="43"/>
      <c r="H72" s="43"/>
      <c r="I72" s="151"/>
      <c r="J72" s="43"/>
      <c r="K72" s="43"/>
      <c r="L72" s="152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151"/>
      <c r="J73" s="43"/>
      <c r="K73" s="43"/>
      <c r="L73" s="152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16</v>
      </c>
      <c r="D74" s="43"/>
      <c r="E74" s="43"/>
      <c r="F74" s="43"/>
      <c r="G74" s="43"/>
      <c r="H74" s="43"/>
      <c r="I74" s="151"/>
      <c r="J74" s="43"/>
      <c r="K74" s="43"/>
      <c r="L74" s="152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84" t="str">
        <f>E7</f>
        <v>Oprava přejezdů P1963 v km 0,788 a P1964 v km 0,941 v ŽST Chomutov</v>
      </c>
      <c r="F75" s="34"/>
      <c r="G75" s="34"/>
      <c r="H75" s="34"/>
      <c r="I75" s="151"/>
      <c r="J75" s="43"/>
      <c r="K75" s="43"/>
      <c r="L75" s="152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3"/>
      <c r="C76" s="34" t="s">
        <v>134</v>
      </c>
      <c r="D76" s="24"/>
      <c r="E76" s="24"/>
      <c r="F76" s="24"/>
      <c r="G76" s="24"/>
      <c r="H76" s="24"/>
      <c r="I76" s="142"/>
      <c r="J76" s="24"/>
      <c r="K76" s="24"/>
      <c r="L76" s="22"/>
    </row>
    <row r="77" s="2" customFormat="1" ht="16.5" customHeight="1">
      <c r="A77" s="41"/>
      <c r="B77" s="42"/>
      <c r="C77" s="43"/>
      <c r="D77" s="43"/>
      <c r="E77" s="184" t="s">
        <v>612</v>
      </c>
      <c r="F77" s="43"/>
      <c r="G77" s="43"/>
      <c r="H77" s="43"/>
      <c r="I77" s="151"/>
      <c r="J77" s="43"/>
      <c r="K77" s="43"/>
      <c r="L77" s="15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142</v>
      </c>
      <c r="D78" s="43"/>
      <c r="E78" s="43"/>
      <c r="F78" s="43"/>
      <c r="G78" s="43"/>
      <c r="H78" s="43"/>
      <c r="I78" s="151"/>
      <c r="J78" s="43"/>
      <c r="K78" s="43"/>
      <c r="L78" s="152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3" t="str">
        <f>E11</f>
        <v>Č22 - Silnoproud</v>
      </c>
      <c r="F79" s="43"/>
      <c r="G79" s="43"/>
      <c r="H79" s="43"/>
      <c r="I79" s="151"/>
      <c r="J79" s="43"/>
      <c r="K79" s="43"/>
      <c r="L79" s="152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151"/>
      <c r="J80" s="43"/>
      <c r="K80" s="43"/>
      <c r="L80" s="152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22</v>
      </c>
      <c r="D81" s="43"/>
      <c r="E81" s="43"/>
      <c r="F81" s="29" t="str">
        <f>F14</f>
        <v>TK Chomutov - Černovice</v>
      </c>
      <c r="G81" s="43"/>
      <c r="H81" s="43"/>
      <c r="I81" s="154" t="s">
        <v>24</v>
      </c>
      <c r="J81" s="76" t="str">
        <f>IF(J14="","",J14)</f>
        <v>15. 7. 2019</v>
      </c>
      <c r="K81" s="43"/>
      <c r="L81" s="15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151"/>
      <c r="J82" s="43"/>
      <c r="K82" s="43"/>
      <c r="L82" s="15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30</v>
      </c>
      <c r="D83" s="43"/>
      <c r="E83" s="43"/>
      <c r="F83" s="29" t="str">
        <f>E17</f>
        <v>SŽDC s.o. OŘ UNL, ST Most</v>
      </c>
      <c r="G83" s="43"/>
      <c r="H83" s="43"/>
      <c r="I83" s="154" t="s">
        <v>38</v>
      </c>
      <c r="J83" s="39" t="str">
        <f>E23</f>
        <v xml:space="preserve"> </v>
      </c>
      <c r="K83" s="43"/>
      <c r="L83" s="15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3.05" customHeight="1">
      <c r="A84" s="41"/>
      <c r="B84" s="42"/>
      <c r="C84" s="34" t="s">
        <v>36</v>
      </c>
      <c r="D84" s="43"/>
      <c r="E84" s="43"/>
      <c r="F84" s="29" t="str">
        <f>IF(E20="","",E20)</f>
        <v>Vyplň údaj</v>
      </c>
      <c r="G84" s="43"/>
      <c r="H84" s="43"/>
      <c r="I84" s="154" t="s">
        <v>41</v>
      </c>
      <c r="J84" s="39" t="str">
        <f>E26</f>
        <v>Ing. Horák Jiří, horak@szdc.cz, +420 602155923</v>
      </c>
      <c r="K84" s="43"/>
      <c r="L84" s="15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151"/>
      <c r="J85" s="43"/>
      <c r="K85" s="43"/>
      <c r="L85" s="15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203"/>
      <c r="B86" s="204"/>
      <c r="C86" s="205" t="s">
        <v>170</v>
      </c>
      <c r="D86" s="206" t="s">
        <v>64</v>
      </c>
      <c r="E86" s="206" t="s">
        <v>60</v>
      </c>
      <c r="F86" s="206" t="s">
        <v>61</v>
      </c>
      <c r="G86" s="206" t="s">
        <v>171</v>
      </c>
      <c r="H86" s="206" t="s">
        <v>172</v>
      </c>
      <c r="I86" s="207" t="s">
        <v>173</v>
      </c>
      <c r="J86" s="206" t="s">
        <v>164</v>
      </c>
      <c r="K86" s="208" t="s">
        <v>174</v>
      </c>
      <c r="L86" s="209"/>
      <c r="M86" s="96" t="s">
        <v>35</v>
      </c>
      <c r="N86" s="97" t="s">
        <v>49</v>
      </c>
      <c r="O86" s="97" t="s">
        <v>175</v>
      </c>
      <c r="P86" s="97" t="s">
        <v>176</v>
      </c>
      <c r="Q86" s="97" t="s">
        <v>177</v>
      </c>
      <c r="R86" s="97" t="s">
        <v>178</v>
      </c>
      <c r="S86" s="97" t="s">
        <v>179</v>
      </c>
      <c r="T86" s="98" t="s">
        <v>180</v>
      </c>
      <c r="U86" s="203"/>
      <c r="V86" s="203"/>
      <c r="W86" s="203"/>
      <c r="X86" s="203"/>
      <c r="Y86" s="203"/>
      <c r="Z86" s="203"/>
      <c r="AA86" s="203"/>
      <c r="AB86" s="203"/>
      <c r="AC86" s="203"/>
      <c r="AD86" s="203"/>
      <c r="AE86" s="203"/>
    </row>
    <row r="87" s="2" customFormat="1" ht="22.8" customHeight="1">
      <c r="A87" s="41"/>
      <c r="B87" s="42"/>
      <c r="C87" s="103" t="s">
        <v>181</v>
      </c>
      <c r="D87" s="43"/>
      <c r="E87" s="43"/>
      <c r="F87" s="43"/>
      <c r="G87" s="43"/>
      <c r="H87" s="43"/>
      <c r="I87" s="151"/>
      <c r="J87" s="210">
        <f>BK87</f>
        <v>0</v>
      </c>
      <c r="K87" s="43"/>
      <c r="L87" s="47"/>
      <c r="M87" s="99"/>
      <c r="N87" s="211"/>
      <c r="O87" s="100"/>
      <c r="P87" s="212">
        <f>P88+SUM(P89:P92)</f>
        <v>0</v>
      </c>
      <c r="Q87" s="100"/>
      <c r="R87" s="212">
        <f>R88+SUM(R89:R92)</f>
        <v>0.26700000000000002</v>
      </c>
      <c r="S87" s="100"/>
      <c r="T87" s="213">
        <f>T88+SUM(T89:T92)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78</v>
      </c>
      <c r="AU87" s="19" t="s">
        <v>165</v>
      </c>
      <c r="BK87" s="214">
        <f>BK88+SUM(BK89:BK92)</f>
        <v>0</v>
      </c>
    </row>
    <row r="88" s="2" customFormat="1" ht="16.5" customHeight="1">
      <c r="A88" s="41"/>
      <c r="B88" s="42"/>
      <c r="C88" s="280" t="s">
        <v>86</v>
      </c>
      <c r="D88" s="280" t="s">
        <v>333</v>
      </c>
      <c r="E88" s="281" t="s">
        <v>716</v>
      </c>
      <c r="F88" s="282" t="s">
        <v>717</v>
      </c>
      <c r="G88" s="283" t="s">
        <v>113</v>
      </c>
      <c r="H88" s="284">
        <v>38</v>
      </c>
      <c r="I88" s="285"/>
      <c r="J88" s="286">
        <f>ROUND(I88*H88,2)</f>
        <v>0</v>
      </c>
      <c r="K88" s="282" t="s">
        <v>718</v>
      </c>
      <c r="L88" s="287"/>
      <c r="M88" s="288" t="s">
        <v>35</v>
      </c>
      <c r="N88" s="289" t="s">
        <v>52</v>
      </c>
      <c r="O88" s="88"/>
      <c r="P88" s="240">
        <f>O88*H88</f>
        <v>0</v>
      </c>
      <c r="Q88" s="240">
        <v>0.00036000000000000002</v>
      </c>
      <c r="R88" s="240">
        <f>Q88*H88</f>
        <v>0.013680000000000001</v>
      </c>
      <c r="S88" s="240">
        <v>0</v>
      </c>
      <c r="T88" s="241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42" t="s">
        <v>234</v>
      </c>
      <c r="AT88" s="242" t="s">
        <v>333</v>
      </c>
      <c r="AU88" s="242" t="s">
        <v>79</v>
      </c>
      <c r="AY88" s="19" t="s">
        <v>184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19" t="s">
        <v>191</v>
      </c>
      <c r="BK88" s="243">
        <f>ROUND(I88*H88,2)</f>
        <v>0</v>
      </c>
      <c r="BL88" s="19" t="s">
        <v>191</v>
      </c>
      <c r="BM88" s="242" t="s">
        <v>719</v>
      </c>
    </row>
    <row r="89" s="2" customFormat="1" ht="16.5" customHeight="1">
      <c r="A89" s="41"/>
      <c r="B89" s="42"/>
      <c r="C89" s="280" t="s">
        <v>88</v>
      </c>
      <c r="D89" s="280" t="s">
        <v>333</v>
      </c>
      <c r="E89" s="281" t="s">
        <v>720</v>
      </c>
      <c r="F89" s="282" t="s">
        <v>721</v>
      </c>
      <c r="G89" s="283" t="s">
        <v>237</v>
      </c>
      <c r="H89" s="284">
        <v>2</v>
      </c>
      <c r="I89" s="285"/>
      <c r="J89" s="286">
        <f>ROUND(I89*H89,2)</f>
        <v>0</v>
      </c>
      <c r="K89" s="282" t="s">
        <v>718</v>
      </c>
      <c r="L89" s="287"/>
      <c r="M89" s="288" t="s">
        <v>35</v>
      </c>
      <c r="N89" s="289" t="s">
        <v>52</v>
      </c>
      <c r="O89" s="88"/>
      <c r="P89" s="240">
        <f>O89*H89</f>
        <v>0</v>
      </c>
      <c r="Q89" s="240">
        <v>0.0080999999999999996</v>
      </c>
      <c r="R89" s="240">
        <f>Q89*H89</f>
        <v>0.016199999999999999</v>
      </c>
      <c r="S89" s="240">
        <v>0</v>
      </c>
      <c r="T89" s="241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42" t="s">
        <v>234</v>
      </c>
      <c r="AT89" s="242" t="s">
        <v>333</v>
      </c>
      <c r="AU89" s="242" t="s">
        <v>79</v>
      </c>
      <c r="AY89" s="19" t="s">
        <v>184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19" t="s">
        <v>191</v>
      </c>
      <c r="BK89" s="243">
        <f>ROUND(I89*H89,2)</f>
        <v>0</v>
      </c>
      <c r="BL89" s="19" t="s">
        <v>191</v>
      </c>
      <c r="BM89" s="242" t="s">
        <v>722</v>
      </c>
    </row>
    <row r="90" s="2" customFormat="1" ht="16.5" customHeight="1">
      <c r="A90" s="41"/>
      <c r="B90" s="42"/>
      <c r="C90" s="280" t="s">
        <v>203</v>
      </c>
      <c r="D90" s="280" t="s">
        <v>333</v>
      </c>
      <c r="E90" s="281" t="s">
        <v>723</v>
      </c>
      <c r="F90" s="282" t="s">
        <v>724</v>
      </c>
      <c r="G90" s="283" t="s">
        <v>113</v>
      </c>
      <c r="H90" s="284">
        <v>76</v>
      </c>
      <c r="I90" s="285"/>
      <c r="J90" s="286">
        <f>ROUND(I90*H90,2)</f>
        <v>0</v>
      </c>
      <c r="K90" s="282" t="s">
        <v>718</v>
      </c>
      <c r="L90" s="287"/>
      <c r="M90" s="288" t="s">
        <v>35</v>
      </c>
      <c r="N90" s="289" t="s">
        <v>52</v>
      </c>
      <c r="O90" s="88"/>
      <c r="P90" s="240">
        <f>O90*H90</f>
        <v>0</v>
      </c>
      <c r="Q90" s="240">
        <v>0.0030000000000000001</v>
      </c>
      <c r="R90" s="240">
        <f>Q90*H90</f>
        <v>0.22800000000000001</v>
      </c>
      <c r="S90" s="240">
        <v>0</v>
      </c>
      <c r="T90" s="241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42" t="s">
        <v>234</v>
      </c>
      <c r="AT90" s="242" t="s">
        <v>333</v>
      </c>
      <c r="AU90" s="242" t="s">
        <v>79</v>
      </c>
      <c r="AY90" s="19" t="s">
        <v>184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19" t="s">
        <v>191</v>
      </c>
      <c r="BK90" s="243">
        <f>ROUND(I90*H90,2)</f>
        <v>0</v>
      </c>
      <c r="BL90" s="19" t="s">
        <v>191</v>
      </c>
      <c r="BM90" s="242" t="s">
        <v>725</v>
      </c>
    </row>
    <row r="91" s="2" customFormat="1" ht="16.5" customHeight="1">
      <c r="A91" s="41"/>
      <c r="B91" s="42"/>
      <c r="C91" s="280" t="s">
        <v>191</v>
      </c>
      <c r="D91" s="280" t="s">
        <v>333</v>
      </c>
      <c r="E91" s="281" t="s">
        <v>726</v>
      </c>
      <c r="F91" s="282" t="s">
        <v>727</v>
      </c>
      <c r="G91" s="283" t="s">
        <v>237</v>
      </c>
      <c r="H91" s="284">
        <v>38</v>
      </c>
      <c r="I91" s="285"/>
      <c r="J91" s="286">
        <f>ROUND(I91*H91,2)</f>
        <v>0</v>
      </c>
      <c r="K91" s="282" t="s">
        <v>718</v>
      </c>
      <c r="L91" s="287"/>
      <c r="M91" s="288" t="s">
        <v>35</v>
      </c>
      <c r="N91" s="289" t="s">
        <v>52</v>
      </c>
      <c r="O91" s="88"/>
      <c r="P91" s="240">
        <f>O91*H91</f>
        <v>0</v>
      </c>
      <c r="Q91" s="240">
        <v>0.00024000000000000001</v>
      </c>
      <c r="R91" s="240">
        <f>Q91*H91</f>
        <v>0.0091199999999999996</v>
      </c>
      <c r="S91" s="240">
        <v>0</v>
      </c>
      <c r="T91" s="241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42" t="s">
        <v>234</v>
      </c>
      <c r="AT91" s="242" t="s">
        <v>333</v>
      </c>
      <c r="AU91" s="242" t="s">
        <v>79</v>
      </c>
      <c r="AY91" s="19" t="s">
        <v>184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9" t="s">
        <v>191</v>
      </c>
      <c r="BK91" s="243">
        <f>ROUND(I91*H91,2)</f>
        <v>0</v>
      </c>
      <c r="BL91" s="19" t="s">
        <v>191</v>
      </c>
      <c r="BM91" s="242" t="s">
        <v>728</v>
      </c>
    </row>
    <row r="92" s="12" customFormat="1" ht="25.92" customHeight="1">
      <c r="A92" s="12"/>
      <c r="B92" s="215"/>
      <c r="C92" s="216"/>
      <c r="D92" s="217" t="s">
        <v>78</v>
      </c>
      <c r="E92" s="218" t="s">
        <v>729</v>
      </c>
      <c r="F92" s="218" t="s">
        <v>730</v>
      </c>
      <c r="G92" s="216"/>
      <c r="H92" s="216"/>
      <c r="I92" s="219"/>
      <c r="J92" s="220">
        <f>BK92</f>
        <v>0</v>
      </c>
      <c r="K92" s="216"/>
      <c r="L92" s="221"/>
      <c r="M92" s="222"/>
      <c r="N92" s="223"/>
      <c r="O92" s="223"/>
      <c r="P92" s="224">
        <f>P93</f>
        <v>0</v>
      </c>
      <c r="Q92" s="223"/>
      <c r="R92" s="224">
        <f>R93</f>
        <v>0</v>
      </c>
      <c r="S92" s="223"/>
      <c r="T92" s="225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6" t="s">
        <v>88</v>
      </c>
      <c r="AT92" s="227" t="s">
        <v>78</v>
      </c>
      <c r="AU92" s="227" t="s">
        <v>79</v>
      </c>
      <c r="AY92" s="226" t="s">
        <v>184</v>
      </c>
      <c r="BK92" s="228">
        <f>BK93</f>
        <v>0</v>
      </c>
    </row>
    <row r="93" s="12" customFormat="1" ht="22.8" customHeight="1">
      <c r="A93" s="12"/>
      <c r="B93" s="215"/>
      <c r="C93" s="216"/>
      <c r="D93" s="217" t="s">
        <v>78</v>
      </c>
      <c r="E93" s="229" t="s">
        <v>731</v>
      </c>
      <c r="F93" s="229" t="s">
        <v>732</v>
      </c>
      <c r="G93" s="216"/>
      <c r="H93" s="216"/>
      <c r="I93" s="219"/>
      <c r="J93" s="230">
        <f>BK93</f>
        <v>0</v>
      </c>
      <c r="K93" s="216"/>
      <c r="L93" s="221"/>
      <c r="M93" s="222"/>
      <c r="N93" s="223"/>
      <c r="O93" s="223"/>
      <c r="P93" s="224">
        <f>SUM(P94:P95)</f>
        <v>0</v>
      </c>
      <c r="Q93" s="223"/>
      <c r="R93" s="224">
        <f>SUM(R94:R95)</f>
        <v>0</v>
      </c>
      <c r="S93" s="223"/>
      <c r="T93" s="225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6" t="s">
        <v>88</v>
      </c>
      <c r="AT93" s="227" t="s">
        <v>78</v>
      </c>
      <c r="AU93" s="227" t="s">
        <v>86</v>
      </c>
      <c r="AY93" s="226" t="s">
        <v>184</v>
      </c>
      <c r="BK93" s="228">
        <f>SUM(BK94:BK95)</f>
        <v>0</v>
      </c>
    </row>
    <row r="94" s="2" customFormat="1" ht="24" customHeight="1">
      <c r="A94" s="41"/>
      <c r="B94" s="42"/>
      <c r="C94" s="231" t="s">
        <v>185</v>
      </c>
      <c r="D94" s="231" t="s">
        <v>187</v>
      </c>
      <c r="E94" s="232" t="s">
        <v>733</v>
      </c>
      <c r="F94" s="233" t="s">
        <v>734</v>
      </c>
      <c r="G94" s="234" t="s">
        <v>113</v>
      </c>
      <c r="H94" s="235">
        <v>38</v>
      </c>
      <c r="I94" s="236"/>
      <c r="J94" s="237">
        <f>ROUND(I94*H94,2)</f>
        <v>0</v>
      </c>
      <c r="K94" s="233" t="s">
        <v>718</v>
      </c>
      <c r="L94" s="47"/>
      <c r="M94" s="238" t="s">
        <v>35</v>
      </c>
      <c r="N94" s="239" t="s">
        <v>52</v>
      </c>
      <c r="O94" s="88"/>
      <c r="P94" s="240">
        <f>O94*H94</f>
        <v>0</v>
      </c>
      <c r="Q94" s="240">
        <v>0</v>
      </c>
      <c r="R94" s="240">
        <f>Q94*H94</f>
        <v>0</v>
      </c>
      <c r="S94" s="240">
        <v>0</v>
      </c>
      <c r="T94" s="241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42" t="s">
        <v>279</v>
      </c>
      <c r="AT94" s="242" t="s">
        <v>187</v>
      </c>
      <c r="AU94" s="242" t="s">
        <v>88</v>
      </c>
      <c r="AY94" s="19" t="s">
        <v>184</v>
      </c>
      <c r="BE94" s="243">
        <f>IF(N94="základní",J94,0)</f>
        <v>0</v>
      </c>
      <c r="BF94" s="243">
        <f>IF(N94="snížená",J94,0)</f>
        <v>0</v>
      </c>
      <c r="BG94" s="243">
        <f>IF(N94="zákl. přenesená",J94,0)</f>
        <v>0</v>
      </c>
      <c r="BH94" s="243">
        <f>IF(N94="sníž. přenesená",J94,0)</f>
        <v>0</v>
      </c>
      <c r="BI94" s="243">
        <f>IF(N94="nulová",J94,0)</f>
        <v>0</v>
      </c>
      <c r="BJ94" s="19" t="s">
        <v>191</v>
      </c>
      <c r="BK94" s="243">
        <f>ROUND(I94*H94,2)</f>
        <v>0</v>
      </c>
      <c r="BL94" s="19" t="s">
        <v>279</v>
      </c>
      <c r="BM94" s="242" t="s">
        <v>735</v>
      </c>
    </row>
    <row r="95" s="2" customFormat="1" ht="24" customHeight="1">
      <c r="A95" s="41"/>
      <c r="B95" s="42"/>
      <c r="C95" s="231" t="s">
        <v>220</v>
      </c>
      <c r="D95" s="231" t="s">
        <v>187</v>
      </c>
      <c r="E95" s="232" t="s">
        <v>736</v>
      </c>
      <c r="F95" s="233" t="s">
        <v>737</v>
      </c>
      <c r="G95" s="234" t="s">
        <v>237</v>
      </c>
      <c r="H95" s="235">
        <v>2</v>
      </c>
      <c r="I95" s="236"/>
      <c r="J95" s="237">
        <f>ROUND(I95*H95,2)</f>
        <v>0</v>
      </c>
      <c r="K95" s="233" t="s">
        <v>718</v>
      </c>
      <c r="L95" s="47"/>
      <c r="M95" s="309" t="s">
        <v>35</v>
      </c>
      <c r="N95" s="310" t="s">
        <v>52</v>
      </c>
      <c r="O95" s="306"/>
      <c r="P95" s="307">
        <f>O95*H95</f>
        <v>0</v>
      </c>
      <c r="Q95" s="307">
        <v>0</v>
      </c>
      <c r="R95" s="307">
        <f>Q95*H95</f>
        <v>0</v>
      </c>
      <c r="S95" s="307">
        <v>0</v>
      </c>
      <c r="T95" s="30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42" t="s">
        <v>279</v>
      </c>
      <c r="AT95" s="242" t="s">
        <v>187</v>
      </c>
      <c r="AU95" s="242" t="s">
        <v>88</v>
      </c>
      <c r="AY95" s="19" t="s">
        <v>184</v>
      </c>
      <c r="BE95" s="243">
        <f>IF(N95="základní",J95,0)</f>
        <v>0</v>
      </c>
      <c r="BF95" s="243">
        <f>IF(N95="snížená",J95,0)</f>
        <v>0</v>
      </c>
      <c r="BG95" s="243">
        <f>IF(N95="zákl. přenesená",J95,0)</f>
        <v>0</v>
      </c>
      <c r="BH95" s="243">
        <f>IF(N95="sníž. přenesená",J95,0)</f>
        <v>0</v>
      </c>
      <c r="BI95" s="243">
        <f>IF(N95="nulová",J95,0)</f>
        <v>0</v>
      </c>
      <c r="BJ95" s="19" t="s">
        <v>191</v>
      </c>
      <c r="BK95" s="243">
        <f>ROUND(I95*H95,2)</f>
        <v>0</v>
      </c>
      <c r="BL95" s="19" t="s">
        <v>279</v>
      </c>
      <c r="BM95" s="242" t="s">
        <v>738</v>
      </c>
    </row>
    <row r="96" s="2" customFormat="1" ht="6.96" customHeight="1">
      <c r="A96" s="41"/>
      <c r="B96" s="63"/>
      <c r="C96" s="64"/>
      <c r="D96" s="64"/>
      <c r="E96" s="64"/>
      <c r="F96" s="64"/>
      <c r="G96" s="64"/>
      <c r="H96" s="64"/>
      <c r="I96" s="180"/>
      <c r="J96" s="64"/>
      <c r="K96" s="64"/>
      <c r="L96" s="47"/>
      <c r="M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</sheetData>
  <sheetProtection sheet="1" autoFilter="0" formatColumns="0" formatRows="0" objects="1" scenarios="1" spinCount="100000" saltValue="0yjZBT1jyMkKFweKPYGaHyzdgWdY9xXz3z8SotV3F9125T419l5hifn+MsY5BOEo547AVT3PqwgWPhpuIBA4PA==" hashValue="pjeCsSePEk/1zL2Qwdbn2Jp+x+R6+ceV8gqDnaCAE8t7E20cWgR2XzTiIn3t2g89At9zHY48J5BSGTTUwJAMpQ==" algorithmName="SHA-512" password="CC35"/>
  <autoFilter ref="C86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22"/>
      <c r="AT3" s="19" t="s">
        <v>88</v>
      </c>
    </row>
    <row r="4" s="1" customFormat="1" ht="24.96" customHeight="1">
      <c r="B4" s="22"/>
      <c r="D4" s="147" t="s">
        <v>119</v>
      </c>
      <c r="I4" s="142"/>
      <c r="L4" s="22"/>
      <c r="M4" s="148" t="s">
        <v>10</v>
      </c>
      <c r="AT4" s="19" t="s">
        <v>40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9" t="s">
        <v>16</v>
      </c>
      <c r="I6" s="142"/>
      <c r="L6" s="22"/>
    </row>
    <row r="7" s="1" customFormat="1" ht="16.5" customHeight="1">
      <c r="B7" s="22"/>
      <c r="E7" s="150" t="str">
        <f>'Rekapitulace stavby'!K6</f>
        <v>Oprava přejezdů P1963 v km 0,788 a P1964 v km 0,941 v ŽST Chomutov</v>
      </c>
      <c r="F7" s="149"/>
      <c r="G7" s="149"/>
      <c r="H7" s="149"/>
      <c r="I7" s="142"/>
      <c r="L7" s="22"/>
    </row>
    <row r="8" s="1" customFormat="1" ht="12" customHeight="1">
      <c r="B8" s="22"/>
      <c r="D8" s="149" t="s">
        <v>134</v>
      </c>
      <c r="I8" s="142"/>
      <c r="L8" s="22"/>
    </row>
    <row r="9" s="2" customFormat="1" ht="16.5" customHeight="1">
      <c r="A9" s="41"/>
      <c r="B9" s="47"/>
      <c r="C9" s="41"/>
      <c r="D9" s="41"/>
      <c r="E9" s="150" t="s">
        <v>739</v>
      </c>
      <c r="F9" s="41"/>
      <c r="G9" s="41"/>
      <c r="H9" s="41"/>
      <c r="I9" s="151"/>
      <c r="J9" s="41"/>
      <c r="K9" s="41"/>
      <c r="L9" s="15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9" t="s">
        <v>142</v>
      </c>
      <c r="E10" s="41"/>
      <c r="F10" s="41"/>
      <c r="G10" s="41"/>
      <c r="H10" s="41"/>
      <c r="I10" s="151"/>
      <c r="J10" s="41"/>
      <c r="K10" s="41"/>
      <c r="L10" s="15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3" t="s">
        <v>740</v>
      </c>
      <c r="F11" s="41"/>
      <c r="G11" s="41"/>
      <c r="H11" s="41"/>
      <c r="I11" s="151"/>
      <c r="J11" s="41"/>
      <c r="K11" s="41"/>
      <c r="L11" s="15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151"/>
      <c r="J12" s="41"/>
      <c r="K12" s="41"/>
      <c r="L12" s="15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9" t="s">
        <v>18</v>
      </c>
      <c r="E13" s="41"/>
      <c r="F13" s="137" t="s">
        <v>35</v>
      </c>
      <c r="G13" s="41"/>
      <c r="H13" s="41"/>
      <c r="I13" s="154" t="s">
        <v>20</v>
      </c>
      <c r="J13" s="137" t="s">
        <v>35</v>
      </c>
      <c r="K13" s="41"/>
      <c r="L13" s="15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9" t="s">
        <v>22</v>
      </c>
      <c r="E14" s="41"/>
      <c r="F14" s="137" t="s">
        <v>23</v>
      </c>
      <c r="G14" s="41"/>
      <c r="H14" s="41"/>
      <c r="I14" s="154" t="s">
        <v>24</v>
      </c>
      <c r="J14" s="155" t="str">
        <f>'Rekapitulace stavby'!AN8</f>
        <v>15. 7. 2019</v>
      </c>
      <c r="K14" s="41"/>
      <c r="L14" s="15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151"/>
      <c r="J15" s="41"/>
      <c r="K15" s="41"/>
      <c r="L15" s="15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9" t="s">
        <v>30</v>
      </c>
      <c r="E16" s="41"/>
      <c r="F16" s="41"/>
      <c r="G16" s="41"/>
      <c r="H16" s="41"/>
      <c r="I16" s="154" t="s">
        <v>31</v>
      </c>
      <c r="J16" s="137" t="s">
        <v>32</v>
      </c>
      <c r="K16" s="41"/>
      <c r="L16" s="15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7" t="s">
        <v>33</v>
      </c>
      <c r="F17" s="41"/>
      <c r="G17" s="41"/>
      <c r="H17" s="41"/>
      <c r="I17" s="154" t="s">
        <v>34</v>
      </c>
      <c r="J17" s="137" t="s">
        <v>35</v>
      </c>
      <c r="K17" s="41"/>
      <c r="L17" s="15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151"/>
      <c r="J18" s="41"/>
      <c r="K18" s="41"/>
      <c r="L18" s="15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9" t="s">
        <v>36</v>
      </c>
      <c r="E19" s="41"/>
      <c r="F19" s="41"/>
      <c r="G19" s="41"/>
      <c r="H19" s="41"/>
      <c r="I19" s="154" t="s">
        <v>31</v>
      </c>
      <c r="J19" s="35" t="str">
        <f>'Rekapitulace stavby'!AN13</f>
        <v>Vyplň údaj</v>
      </c>
      <c r="K19" s="41"/>
      <c r="L19" s="15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7"/>
      <c r="G20" s="137"/>
      <c r="H20" s="137"/>
      <c r="I20" s="154" t="s">
        <v>34</v>
      </c>
      <c r="J20" s="35" t="str">
        <f>'Rekapitulace stavby'!AN14</f>
        <v>Vyplň údaj</v>
      </c>
      <c r="K20" s="41"/>
      <c r="L20" s="15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151"/>
      <c r="J21" s="41"/>
      <c r="K21" s="41"/>
      <c r="L21" s="15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9" t="s">
        <v>38</v>
      </c>
      <c r="E22" s="41"/>
      <c r="F22" s="41"/>
      <c r="G22" s="41"/>
      <c r="H22" s="41"/>
      <c r="I22" s="154" t="s">
        <v>31</v>
      </c>
      <c r="J22" s="137" t="str">
        <f>IF('Rekapitulace stavby'!AN16="","",'Rekapitulace stavby'!AN16)</f>
        <v/>
      </c>
      <c r="K22" s="41"/>
      <c r="L22" s="15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7" t="str">
        <f>IF('Rekapitulace stavby'!E17="","",'Rekapitulace stavby'!E17)</f>
        <v xml:space="preserve"> </v>
      </c>
      <c r="F23" s="41"/>
      <c r="G23" s="41"/>
      <c r="H23" s="41"/>
      <c r="I23" s="154" t="s">
        <v>34</v>
      </c>
      <c r="J23" s="137" t="str">
        <f>IF('Rekapitulace stavby'!AN17="","",'Rekapitulace stavby'!AN17)</f>
        <v/>
      </c>
      <c r="K23" s="41"/>
      <c r="L23" s="15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151"/>
      <c r="J24" s="41"/>
      <c r="K24" s="41"/>
      <c r="L24" s="15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9" t="s">
        <v>41</v>
      </c>
      <c r="E25" s="41"/>
      <c r="F25" s="41"/>
      <c r="G25" s="41"/>
      <c r="H25" s="41"/>
      <c r="I25" s="154" t="s">
        <v>31</v>
      </c>
      <c r="J25" s="137" t="s">
        <v>35</v>
      </c>
      <c r="K25" s="41"/>
      <c r="L25" s="15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7" t="s">
        <v>42</v>
      </c>
      <c r="F26" s="41"/>
      <c r="G26" s="41"/>
      <c r="H26" s="41"/>
      <c r="I26" s="154" t="s">
        <v>34</v>
      </c>
      <c r="J26" s="137" t="s">
        <v>35</v>
      </c>
      <c r="K26" s="41"/>
      <c r="L26" s="15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151"/>
      <c r="J27" s="41"/>
      <c r="K27" s="41"/>
      <c r="L27" s="15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9" t="s">
        <v>43</v>
      </c>
      <c r="E28" s="41"/>
      <c r="F28" s="41"/>
      <c r="G28" s="41"/>
      <c r="H28" s="41"/>
      <c r="I28" s="151"/>
      <c r="J28" s="41"/>
      <c r="K28" s="41"/>
      <c r="L28" s="15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51" customHeight="1">
      <c r="A29" s="156"/>
      <c r="B29" s="157"/>
      <c r="C29" s="156"/>
      <c r="D29" s="156"/>
      <c r="E29" s="158" t="s">
        <v>44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151"/>
      <c r="J30" s="41"/>
      <c r="K30" s="41"/>
      <c r="L30" s="15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61"/>
      <c r="E31" s="161"/>
      <c r="F31" s="161"/>
      <c r="G31" s="161"/>
      <c r="H31" s="161"/>
      <c r="I31" s="162"/>
      <c r="J31" s="161"/>
      <c r="K31" s="161"/>
      <c r="L31" s="15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63" t="s">
        <v>45</v>
      </c>
      <c r="E32" s="41"/>
      <c r="F32" s="41"/>
      <c r="G32" s="41"/>
      <c r="H32" s="41"/>
      <c r="I32" s="151"/>
      <c r="J32" s="164">
        <f>ROUND(J86, 2)</f>
        <v>0</v>
      </c>
      <c r="K32" s="41"/>
      <c r="L32" s="15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1"/>
      <c r="E33" s="161"/>
      <c r="F33" s="161"/>
      <c r="G33" s="161"/>
      <c r="H33" s="161"/>
      <c r="I33" s="162"/>
      <c r="J33" s="161"/>
      <c r="K33" s="161"/>
      <c r="L33" s="15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65" t="s">
        <v>47</v>
      </c>
      <c r="G34" s="41"/>
      <c r="H34" s="41"/>
      <c r="I34" s="166" t="s">
        <v>46</v>
      </c>
      <c r="J34" s="165" t="s">
        <v>48</v>
      </c>
      <c r="K34" s="41"/>
      <c r="L34" s="15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167" t="s">
        <v>49</v>
      </c>
      <c r="E35" s="149" t="s">
        <v>50</v>
      </c>
      <c r="F35" s="168">
        <f>ROUND((SUM(BE86:BE121)),  2)</f>
        <v>0</v>
      </c>
      <c r="G35" s="41"/>
      <c r="H35" s="41"/>
      <c r="I35" s="169">
        <v>0.20999999999999999</v>
      </c>
      <c r="J35" s="168">
        <f>ROUND(((SUM(BE86:BE121))*I35),  2)</f>
        <v>0</v>
      </c>
      <c r="K35" s="41"/>
      <c r="L35" s="15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9" t="s">
        <v>51</v>
      </c>
      <c r="F36" s="168">
        <f>ROUND((SUM(BF86:BF121)),  2)</f>
        <v>0</v>
      </c>
      <c r="G36" s="41"/>
      <c r="H36" s="41"/>
      <c r="I36" s="169">
        <v>0.14999999999999999</v>
      </c>
      <c r="J36" s="168">
        <f>ROUND(((SUM(BF86:BF121))*I36),  2)</f>
        <v>0</v>
      </c>
      <c r="K36" s="41"/>
      <c r="L36" s="15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9" t="s">
        <v>49</v>
      </c>
      <c r="E37" s="149" t="s">
        <v>52</v>
      </c>
      <c r="F37" s="168">
        <f>ROUND((SUM(BG86:BG121)),  2)</f>
        <v>0</v>
      </c>
      <c r="G37" s="41"/>
      <c r="H37" s="41"/>
      <c r="I37" s="169">
        <v>0.20999999999999999</v>
      </c>
      <c r="J37" s="168">
        <f>0</f>
        <v>0</v>
      </c>
      <c r="K37" s="41"/>
      <c r="L37" s="15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9" t="s">
        <v>53</v>
      </c>
      <c r="F38" s="168">
        <f>ROUND((SUM(BH86:BH121)),  2)</f>
        <v>0</v>
      </c>
      <c r="G38" s="41"/>
      <c r="H38" s="41"/>
      <c r="I38" s="169">
        <v>0.14999999999999999</v>
      </c>
      <c r="J38" s="168">
        <f>0</f>
        <v>0</v>
      </c>
      <c r="K38" s="41"/>
      <c r="L38" s="15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9" t="s">
        <v>54</v>
      </c>
      <c r="F39" s="168">
        <f>ROUND((SUM(BI86:BI121)),  2)</f>
        <v>0</v>
      </c>
      <c r="G39" s="41"/>
      <c r="H39" s="41"/>
      <c r="I39" s="169">
        <v>0</v>
      </c>
      <c r="J39" s="168">
        <f>0</f>
        <v>0</v>
      </c>
      <c r="K39" s="41"/>
      <c r="L39" s="15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151"/>
      <c r="J40" s="41"/>
      <c r="K40" s="41"/>
      <c r="L40" s="15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70"/>
      <c r="D41" s="171" t="s">
        <v>55</v>
      </c>
      <c r="E41" s="172"/>
      <c r="F41" s="172"/>
      <c r="G41" s="173" t="s">
        <v>56</v>
      </c>
      <c r="H41" s="174" t="s">
        <v>57</v>
      </c>
      <c r="I41" s="175"/>
      <c r="J41" s="176">
        <f>SUM(J32:J39)</f>
        <v>0</v>
      </c>
      <c r="K41" s="177"/>
      <c r="L41" s="15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5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52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162</v>
      </c>
      <c r="D47" s="43"/>
      <c r="E47" s="43"/>
      <c r="F47" s="43"/>
      <c r="G47" s="43"/>
      <c r="H47" s="43"/>
      <c r="I47" s="151"/>
      <c r="J47" s="43"/>
      <c r="K47" s="43"/>
      <c r="L47" s="152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151"/>
      <c r="J48" s="43"/>
      <c r="K48" s="43"/>
      <c r="L48" s="152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151"/>
      <c r="J49" s="43"/>
      <c r="K49" s="43"/>
      <c r="L49" s="152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84" t="str">
        <f>E7</f>
        <v>Oprava přejezdů P1963 v km 0,788 a P1964 v km 0,941 v ŽST Chomutov</v>
      </c>
      <c r="F50" s="34"/>
      <c r="G50" s="34"/>
      <c r="H50" s="34"/>
      <c r="I50" s="151"/>
      <c r="J50" s="43"/>
      <c r="K50" s="43"/>
      <c r="L50" s="152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134</v>
      </c>
      <c r="D51" s="24"/>
      <c r="E51" s="24"/>
      <c r="F51" s="24"/>
      <c r="G51" s="24"/>
      <c r="H51" s="24"/>
      <c r="I51" s="142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84" t="s">
        <v>739</v>
      </c>
      <c r="F52" s="43"/>
      <c r="G52" s="43"/>
      <c r="H52" s="43"/>
      <c r="I52" s="151"/>
      <c r="J52" s="43"/>
      <c r="K52" s="43"/>
      <c r="L52" s="152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142</v>
      </c>
      <c r="D53" s="43"/>
      <c r="E53" s="43"/>
      <c r="F53" s="43"/>
      <c r="G53" s="43"/>
      <c r="H53" s="43"/>
      <c r="I53" s="151"/>
      <c r="J53" s="43"/>
      <c r="K53" s="43"/>
      <c r="L53" s="152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3" t="str">
        <f>E11</f>
        <v>Č31 - VRN</v>
      </c>
      <c r="F54" s="43"/>
      <c r="G54" s="43"/>
      <c r="H54" s="43"/>
      <c r="I54" s="151"/>
      <c r="J54" s="43"/>
      <c r="K54" s="43"/>
      <c r="L54" s="152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151"/>
      <c r="J55" s="43"/>
      <c r="K55" s="43"/>
      <c r="L55" s="152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TK Chomutov - Černovice</v>
      </c>
      <c r="G56" s="43"/>
      <c r="H56" s="43"/>
      <c r="I56" s="154" t="s">
        <v>24</v>
      </c>
      <c r="J56" s="76" t="str">
        <f>IF(J14="","",J14)</f>
        <v>15. 7. 2019</v>
      </c>
      <c r="K56" s="43"/>
      <c r="L56" s="152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151"/>
      <c r="J57" s="43"/>
      <c r="K57" s="43"/>
      <c r="L57" s="152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SŽDC s.o. OŘ UNL, ST Most</v>
      </c>
      <c r="G58" s="43"/>
      <c r="H58" s="43"/>
      <c r="I58" s="154" t="s">
        <v>38</v>
      </c>
      <c r="J58" s="39" t="str">
        <f>E23</f>
        <v xml:space="preserve"> </v>
      </c>
      <c r="K58" s="43"/>
      <c r="L58" s="152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3.0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154" t="s">
        <v>41</v>
      </c>
      <c r="J59" s="39" t="str">
        <f>E26</f>
        <v>Ing. Horák Jiří, horak@szdc.cz, +420 602155923</v>
      </c>
      <c r="K59" s="43"/>
      <c r="L59" s="152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151"/>
      <c r="J60" s="43"/>
      <c r="K60" s="43"/>
      <c r="L60" s="152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85" t="s">
        <v>163</v>
      </c>
      <c r="D61" s="186"/>
      <c r="E61" s="186"/>
      <c r="F61" s="186"/>
      <c r="G61" s="186"/>
      <c r="H61" s="186"/>
      <c r="I61" s="187"/>
      <c r="J61" s="188" t="s">
        <v>164</v>
      </c>
      <c r="K61" s="186"/>
      <c r="L61" s="15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151"/>
      <c r="J62" s="43"/>
      <c r="K62" s="43"/>
      <c r="L62" s="152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89" t="s">
        <v>77</v>
      </c>
      <c r="D63" s="43"/>
      <c r="E63" s="43"/>
      <c r="F63" s="43"/>
      <c r="G63" s="43"/>
      <c r="H63" s="43"/>
      <c r="I63" s="151"/>
      <c r="J63" s="106">
        <f>J86</f>
        <v>0</v>
      </c>
      <c r="K63" s="43"/>
      <c r="L63" s="152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165</v>
      </c>
    </row>
    <row r="64" s="9" customFormat="1" ht="24.96" customHeight="1">
      <c r="A64" s="9"/>
      <c r="B64" s="190"/>
      <c r="C64" s="191"/>
      <c r="D64" s="192" t="s">
        <v>741</v>
      </c>
      <c r="E64" s="193"/>
      <c r="F64" s="193"/>
      <c r="G64" s="193"/>
      <c r="H64" s="193"/>
      <c r="I64" s="194"/>
      <c r="J64" s="195">
        <f>J87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151"/>
      <c r="J65" s="43"/>
      <c r="K65" s="43"/>
      <c r="L65" s="15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3"/>
      <c r="C66" s="64"/>
      <c r="D66" s="64"/>
      <c r="E66" s="64"/>
      <c r="F66" s="64"/>
      <c r="G66" s="64"/>
      <c r="H66" s="64"/>
      <c r="I66" s="180"/>
      <c r="J66" s="64"/>
      <c r="K66" s="64"/>
      <c r="L66" s="152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5"/>
      <c r="C70" s="66"/>
      <c r="D70" s="66"/>
      <c r="E70" s="66"/>
      <c r="F70" s="66"/>
      <c r="G70" s="66"/>
      <c r="H70" s="66"/>
      <c r="I70" s="183"/>
      <c r="J70" s="66"/>
      <c r="K70" s="66"/>
      <c r="L70" s="152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5" t="s">
        <v>169</v>
      </c>
      <c r="D71" s="43"/>
      <c r="E71" s="43"/>
      <c r="F71" s="43"/>
      <c r="G71" s="43"/>
      <c r="H71" s="43"/>
      <c r="I71" s="151"/>
      <c r="J71" s="43"/>
      <c r="K71" s="43"/>
      <c r="L71" s="152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151"/>
      <c r="J72" s="43"/>
      <c r="K72" s="43"/>
      <c r="L72" s="152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16</v>
      </c>
      <c r="D73" s="43"/>
      <c r="E73" s="43"/>
      <c r="F73" s="43"/>
      <c r="G73" s="43"/>
      <c r="H73" s="43"/>
      <c r="I73" s="151"/>
      <c r="J73" s="43"/>
      <c r="K73" s="43"/>
      <c r="L73" s="152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84" t="str">
        <f>E7</f>
        <v>Oprava přejezdů P1963 v km 0,788 a P1964 v km 0,941 v ŽST Chomutov</v>
      </c>
      <c r="F74" s="34"/>
      <c r="G74" s="34"/>
      <c r="H74" s="34"/>
      <c r="I74" s="151"/>
      <c r="J74" s="43"/>
      <c r="K74" s="43"/>
      <c r="L74" s="152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1" customFormat="1" ht="12" customHeight="1">
      <c r="B75" s="23"/>
      <c r="C75" s="34" t="s">
        <v>134</v>
      </c>
      <c r="D75" s="24"/>
      <c r="E75" s="24"/>
      <c r="F75" s="24"/>
      <c r="G75" s="24"/>
      <c r="H75" s="24"/>
      <c r="I75" s="142"/>
      <c r="J75" s="24"/>
      <c r="K75" s="24"/>
      <c r="L75" s="22"/>
    </row>
    <row r="76" s="2" customFormat="1" ht="16.5" customHeight="1">
      <c r="A76" s="41"/>
      <c r="B76" s="42"/>
      <c r="C76" s="43"/>
      <c r="D76" s="43"/>
      <c r="E76" s="184" t="s">
        <v>739</v>
      </c>
      <c r="F76" s="43"/>
      <c r="G76" s="43"/>
      <c r="H76" s="43"/>
      <c r="I76" s="151"/>
      <c r="J76" s="43"/>
      <c r="K76" s="43"/>
      <c r="L76" s="15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142</v>
      </c>
      <c r="D77" s="43"/>
      <c r="E77" s="43"/>
      <c r="F77" s="43"/>
      <c r="G77" s="43"/>
      <c r="H77" s="43"/>
      <c r="I77" s="151"/>
      <c r="J77" s="43"/>
      <c r="K77" s="43"/>
      <c r="L77" s="152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3" t="str">
        <f>E11</f>
        <v>Č31 - VRN</v>
      </c>
      <c r="F78" s="43"/>
      <c r="G78" s="43"/>
      <c r="H78" s="43"/>
      <c r="I78" s="151"/>
      <c r="J78" s="43"/>
      <c r="K78" s="43"/>
      <c r="L78" s="152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151"/>
      <c r="J79" s="43"/>
      <c r="K79" s="43"/>
      <c r="L79" s="152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22</v>
      </c>
      <c r="D80" s="43"/>
      <c r="E80" s="43"/>
      <c r="F80" s="29" t="str">
        <f>F14</f>
        <v>TK Chomutov - Černovice</v>
      </c>
      <c r="G80" s="43"/>
      <c r="H80" s="43"/>
      <c r="I80" s="154" t="s">
        <v>24</v>
      </c>
      <c r="J80" s="76" t="str">
        <f>IF(J14="","",J14)</f>
        <v>15. 7. 2019</v>
      </c>
      <c r="K80" s="43"/>
      <c r="L80" s="152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151"/>
      <c r="J81" s="43"/>
      <c r="K81" s="43"/>
      <c r="L81" s="15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4" t="s">
        <v>30</v>
      </c>
      <c r="D82" s="43"/>
      <c r="E82" s="43"/>
      <c r="F82" s="29" t="str">
        <f>E17</f>
        <v>SŽDC s.o. OŘ UNL, ST Most</v>
      </c>
      <c r="G82" s="43"/>
      <c r="H82" s="43"/>
      <c r="I82" s="154" t="s">
        <v>38</v>
      </c>
      <c r="J82" s="39" t="str">
        <f>E23</f>
        <v xml:space="preserve"> </v>
      </c>
      <c r="K82" s="43"/>
      <c r="L82" s="15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43.05" customHeight="1">
      <c r="A83" s="41"/>
      <c r="B83" s="42"/>
      <c r="C83" s="34" t="s">
        <v>36</v>
      </c>
      <c r="D83" s="43"/>
      <c r="E83" s="43"/>
      <c r="F83" s="29" t="str">
        <f>IF(E20="","",E20)</f>
        <v>Vyplň údaj</v>
      </c>
      <c r="G83" s="43"/>
      <c r="H83" s="43"/>
      <c r="I83" s="154" t="s">
        <v>41</v>
      </c>
      <c r="J83" s="39" t="str">
        <f>E26</f>
        <v>Ing. Horák Jiří, horak@szdc.cz, +420 602155923</v>
      </c>
      <c r="K83" s="43"/>
      <c r="L83" s="15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151"/>
      <c r="J84" s="43"/>
      <c r="K84" s="43"/>
      <c r="L84" s="15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203"/>
      <c r="B85" s="204"/>
      <c r="C85" s="205" t="s">
        <v>170</v>
      </c>
      <c r="D85" s="206" t="s">
        <v>64</v>
      </c>
      <c r="E85" s="206" t="s">
        <v>60</v>
      </c>
      <c r="F85" s="206" t="s">
        <v>61</v>
      </c>
      <c r="G85" s="206" t="s">
        <v>171</v>
      </c>
      <c r="H85" s="206" t="s">
        <v>172</v>
      </c>
      <c r="I85" s="207" t="s">
        <v>173</v>
      </c>
      <c r="J85" s="206" t="s">
        <v>164</v>
      </c>
      <c r="K85" s="208" t="s">
        <v>174</v>
      </c>
      <c r="L85" s="209"/>
      <c r="M85" s="96" t="s">
        <v>35</v>
      </c>
      <c r="N85" s="97" t="s">
        <v>49</v>
      </c>
      <c r="O85" s="97" t="s">
        <v>175</v>
      </c>
      <c r="P85" s="97" t="s">
        <v>176</v>
      </c>
      <c r="Q85" s="97" t="s">
        <v>177</v>
      </c>
      <c r="R85" s="97" t="s">
        <v>178</v>
      </c>
      <c r="S85" s="97" t="s">
        <v>179</v>
      </c>
      <c r="T85" s="98" t="s">
        <v>180</v>
      </c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</row>
    <row r="86" s="2" customFormat="1" ht="22.8" customHeight="1">
      <c r="A86" s="41"/>
      <c r="B86" s="42"/>
      <c r="C86" s="103" t="s">
        <v>181</v>
      </c>
      <c r="D86" s="43"/>
      <c r="E86" s="43"/>
      <c r="F86" s="43"/>
      <c r="G86" s="43"/>
      <c r="H86" s="43"/>
      <c r="I86" s="151"/>
      <c r="J86" s="210">
        <f>BK86</f>
        <v>0</v>
      </c>
      <c r="K86" s="43"/>
      <c r="L86" s="47"/>
      <c r="M86" s="99"/>
      <c r="N86" s="211"/>
      <c r="O86" s="100"/>
      <c r="P86" s="212">
        <f>P87</f>
        <v>0</v>
      </c>
      <c r="Q86" s="100"/>
      <c r="R86" s="212">
        <f>R87</f>
        <v>0</v>
      </c>
      <c r="S86" s="100"/>
      <c r="T86" s="213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78</v>
      </c>
      <c r="AU86" s="19" t="s">
        <v>165</v>
      </c>
      <c r="BK86" s="214">
        <f>BK87</f>
        <v>0</v>
      </c>
    </row>
    <row r="87" s="12" customFormat="1" ht="25.92" customHeight="1">
      <c r="A87" s="12"/>
      <c r="B87" s="215"/>
      <c r="C87" s="216"/>
      <c r="D87" s="217" t="s">
        <v>78</v>
      </c>
      <c r="E87" s="218" t="s">
        <v>109</v>
      </c>
      <c r="F87" s="218" t="s">
        <v>106</v>
      </c>
      <c r="G87" s="216"/>
      <c r="H87" s="216"/>
      <c r="I87" s="219"/>
      <c r="J87" s="220">
        <f>BK87</f>
        <v>0</v>
      </c>
      <c r="K87" s="216"/>
      <c r="L87" s="221"/>
      <c r="M87" s="222"/>
      <c r="N87" s="223"/>
      <c r="O87" s="223"/>
      <c r="P87" s="224">
        <f>SUM(P88:P121)</f>
        <v>0</v>
      </c>
      <c r="Q87" s="223"/>
      <c r="R87" s="224">
        <f>SUM(R88:R121)</f>
        <v>0</v>
      </c>
      <c r="S87" s="223"/>
      <c r="T87" s="225">
        <f>SUM(T88:T121)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6" t="s">
        <v>185</v>
      </c>
      <c r="AT87" s="227" t="s">
        <v>78</v>
      </c>
      <c r="AU87" s="227" t="s">
        <v>79</v>
      </c>
      <c r="AY87" s="226" t="s">
        <v>184</v>
      </c>
      <c r="BK87" s="228">
        <f>SUM(BK88:BK121)</f>
        <v>0</v>
      </c>
    </row>
    <row r="88" s="2" customFormat="1" ht="16.5" customHeight="1">
      <c r="A88" s="41"/>
      <c r="B88" s="42"/>
      <c r="C88" s="231" t="s">
        <v>86</v>
      </c>
      <c r="D88" s="231" t="s">
        <v>187</v>
      </c>
      <c r="E88" s="232" t="s">
        <v>742</v>
      </c>
      <c r="F88" s="233" t="s">
        <v>743</v>
      </c>
      <c r="G88" s="234" t="s">
        <v>744</v>
      </c>
      <c r="H88" s="311"/>
      <c r="I88" s="236"/>
      <c r="J88" s="237">
        <f>ROUND(I88*H88,2)</f>
        <v>0</v>
      </c>
      <c r="K88" s="233" t="s">
        <v>35</v>
      </c>
      <c r="L88" s="47"/>
      <c r="M88" s="238" t="s">
        <v>35</v>
      </c>
      <c r="N88" s="239" t="s">
        <v>52</v>
      </c>
      <c r="O88" s="88"/>
      <c r="P88" s="240">
        <f>O88*H88</f>
        <v>0</v>
      </c>
      <c r="Q88" s="240">
        <v>0</v>
      </c>
      <c r="R88" s="240">
        <f>Q88*H88</f>
        <v>0</v>
      </c>
      <c r="S88" s="240">
        <v>0</v>
      </c>
      <c r="T88" s="241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42" t="s">
        <v>191</v>
      </c>
      <c r="AT88" s="242" t="s">
        <v>187</v>
      </c>
      <c r="AU88" s="242" t="s">
        <v>86</v>
      </c>
      <c r="AY88" s="19" t="s">
        <v>184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19" t="s">
        <v>191</v>
      </c>
      <c r="BK88" s="243">
        <f>ROUND(I88*H88,2)</f>
        <v>0</v>
      </c>
      <c r="BL88" s="19" t="s">
        <v>191</v>
      </c>
      <c r="BM88" s="242" t="s">
        <v>745</v>
      </c>
    </row>
    <row r="89" s="2" customFormat="1" ht="36" customHeight="1">
      <c r="A89" s="41"/>
      <c r="B89" s="42"/>
      <c r="C89" s="231" t="s">
        <v>88</v>
      </c>
      <c r="D89" s="231" t="s">
        <v>187</v>
      </c>
      <c r="E89" s="232" t="s">
        <v>746</v>
      </c>
      <c r="F89" s="233" t="s">
        <v>747</v>
      </c>
      <c r="G89" s="234" t="s">
        <v>211</v>
      </c>
      <c r="H89" s="235">
        <v>0.40000000000000002</v>
      </c>
      <c r="I89" s="236"/>
      <c r="J89" s="237">
        <f>ROUND(I89*H89,2)</f>
        <v>0</v>
      </c>
      <c r="K89" s="233" t="s">
        <v>190</v>
      </c>
      <c r="L89" s="47"/>
      <c r="M89" s="238" t="s">
        <v>35</v>
      </c>
      <c r="N89" s="239" t="s">
        <v>52</v>
      </c>
      <c r="O89" s="88"/>
      <c r="P89" s="240">
        <f>O89*H89</f>
        <v>0</v>
      </c>
      <c r="Q89" s="240">
        <v>0</v>
      </c>
      <c r="R89" s="240">
        <f>Q89*H89</f>
        <v>0</v>
      </c>
      <c r="S89" s="240">
        <v>0</v>
      </c>
      <c r="T89" s="241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42" t="s">
        <v>191</v>
      </c>
      <c r="AT89" s="242" t="s">
        <v>187</v>
      </c>
      <c r="AU89" s="242" t="s">
        <v>86</v>
      </c>
      <c r="AY89" s="19" t="s">
        <v>184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19" t="s">
        <v>191</v>
      </c>
      <c r="BK89" s="243">
        <f>ROUND(I89*H89,2)</f>
        <v>0</v>
      </c>
      <c r="BL89" s="19" t="s">
        <v>191</v>
      </c>
      <c r="BM89" s="242" t="s">
        <v>748</v>
      </c>
    </row>
    <row r="90" s="2" customFormat="1">
      <c r="A90" s="41"/>
      <c r="B90" s="42"/>
      <c r="C90" s="43"/>
      <c r="D90" s="244" t="s">
        <v>193</v>
      </c>
      <c r="E90" s="43"/>
      <c r="F90" s="245" t="s">
        <v>749</v>
      </c>
      <c r="G90" s="43"/>
      <c r="H90" s="43"/>
      <c r="I90" s="151"/>
      <c r="J90" s="43"/>
      <c r="K90" s="43"/>
      <c r="L90" s="47"/>
      <c r="M90" s="246"/>
      <c r="N90" s="247"/>
      <c r="O90" s="88"/>
      <c r="P90" s="88"/>
      <c r="Q90" s="88"/>
      <c r="R90" s="88"/>
      <c r="S90" s="88"/>
      <c r="T90" s="89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193</v>
      </c>
      <c r="AU90" s="19" t="s">
        <v>86</v>
      </c>
    </row>
    <row r="91" s="13" customFormat="1">
      <c r="A91" s="13"/>
      <c r="B91" s="248"/>
      <c r="C91" s="249"/>
      <c r="D91" s="244" t="s">
        <v>195</v>
      </c>
      <c r="E91" s="250" t="s">
        <v>35</v>
      </c>
      <c r="F91" s="251" t="s">
        <v>750</v>
      </c>
      <c r="G91" s="249"/>
      <c r="H91" s="252">
        <v>0.40000000000000002</v>
      </c>
      <c r="I91" s="253"/>
      <c r="J91" s="249"/>
      <c r="K91" s="249"/>
      <c r="L91" s="254"/>
      <c r="M91" s="255"/>
      <c r="N91" s="256"/>
      <c r="O91" s="256"/>
      <c r="P91" s="256"/>
      <c r="Q91" s="256"/>
      <c r="R91" s="256"/>
      <c r="S91" s="256"/>
      <c r="T91" s="25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58" t="s">
        <v>195</v>
      </c>
      <c r="AU91" s="258" t="s">
        <v>86</v>
      </c>
      <c r="AV91" s="13" t="s">
        <v>88</v>
      </c>
      <c r="AW91" s="13" t="s">
        <v>40</v>
      </c>
      <c r="AX91" s="13" t="s">
        <v>86</v>
      </c>
      <c r="AY91" s="258" t="s">
        <v>184</v>
      </c>
    </row>
    <row r="92" s="2" customFormat="1" ht="36" customHeight="1">
      <c r="A92" s="41"/>
      <c r="B92" s="42"/>
      <c r="C92" s="231" t="s">
        <v>203</v>
      </c>
      <c r="D92" s="231" t="s">
        <v>187</v>
      </c>
      <c r="E92" s="232" t="s">
        <v>751</v>
      </c>
      <c r="F92" s="233" t="s">
        <v>752</v>
      </c>
      <c r="G92" s="234" t="s">
        <v>237</v>
      </c>
      <c r="H92" s="235">
        <v>5</v>
      </c>
      <c r="I92" s="236"/>
      <c r="J92" s="237">
        <f>ROUND(I92*H92,2)</f>
        <v>0</v>
      </c>
      <c r="K92" s="233" t="s">
        <v>190</v>
      </c>
      <c r="L92" s="47"/>
      <c r="M92" s="238" t="s">
        <v>35</v>
      </c>
      <c r="N92" s="239" t="s">
        <v>52</v>
      </c>
      <c r="O92" s="88"/>
      <c r="P92" s="240">
        <f>O92*H92</f>
        <v>0</v>
      </c>
      <c r="Q92" s="240">
        <v>0</v>
      </c>
      <c r="R92" s="240">
        <f>Q92*H92</f>
        <v>0</v>
      </c>
      <c r="S92" s="240">
        <v>0</v>
      </c>
      <c r="T92" s="241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42" t="s">
        <v>753</v>
      </c>
      <c r="AT92" s="242" t="s">
        <v>187</v>
      </c>
      <c r="AU92" s="242" t="s">
        <v>86</v>
      </c>
      <c r="AY92" s="19" t="s">
        <v>184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19" t="s">
        <v>191</v>
      </c>
      <c r="BK92" s="243">
        <f>ROUND(I92*H92,2)</f>
        <v>0</v>
      </c>
      <c r="BL92" s="19" t="s">
        <v>753</v>
      </c>
      <c r="BM92" s="242" t="s">
        <v>754</v>
      </c>
    </row>
    <row r="93" s="2" customFormat="1">
      <c r="A93" s="41"/>
      <c r="B93" s="42"/>
      <c r="C93" s="43"/>
      <c r="D93" s="244" t="s">
        <v>193</v>
      </c>
      <c r="E93" s="43"/>
      <c r="F93" s="245" t="s">
        <v>755</v>
      </c>
      <c r="G93" s="43"/>
      <c r="H93" s="43"/>
      <c r="I93" s="151"/>
      <c r="J93" s="43"/>
      <c r="K93" s="43"/>
      <c r="L93" s="47"/>
      <c r="M93" s="246"/>
      <c r="N93" s="247"/>
      <c r="O93" s="88"/>
      <c r="P93" s="88"/>
      <c r="Q93" s="88"/>
      <c r="R93" s="88"/>
      <c r="S93" s="88"/>
      <c r="T93" s="89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193</v>
      </c>
      <c r="AU93" s="19" t="s">
        <v>86</v>
      </c>
    </row>
    <row r="94" s="2" customFormat="1" ht="24" customHeight="1">
      <c r="A94" s="41"/>
      <c r="B94" s="42"/>
      <c r="C94" s="231" t="s">
        <v>191</v>
      </c>
      <c r="D94" s="231" t="s">
        <v>187</v>
      </c>
      <c r="E94" s="232" t="s">
        <v>756</v>
      </c>
      <c r="F94" s="233" t="s">
        <v>757</v>
      </c>
      <c r="G94" s="234" t="s">
        <v>744</v>
      </c>
      <c r="H94" s="311"/>
      <c r="I94" s="236"/>
      <c r="J94" s="237">
        <f>ROUND(I94*H94,2)</f>
        <v>0</v>
      </c>
      <c r="K94" s="233" t="s">
        <v>190</v>
      </c>
      <c r="L94" s="47"/>
      <c r="M94" s="238" t="s">
        <v>35</v>
      </c>
      <c r="N94" s="239" t="s">
        <v>52</v>
      </c>
      <c r="O94" s="88"/>
      <c r="P94" s="240">
        <f>O94*H94</f>
        <v>0</v>
      </c>
      <c r="Q94" s="240">
        <v>0</v>
      </c>
      <c r="R94" s="240">
        <f>Q94*H94</f>
        <v>0</v>
      </c>
      <c r="S94" s="240">
        <v>0</v>
      </c>
      <c r="T94" s="241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42" t="s">
        <v>191</v>
      </c>
      <c r="AT94" s="242" t="s">
        <v>187</v>
      </c>
      <c r="AU94" s="242" t="s">
        <v>86</v>
      </c>
      <c r="AY94" s="19" t="s">
        <v>184</v>
      </c>
      <c r="BE94" s="243">
        <f>IF(N94="základní",J94,0)</f>
        <v>0</v>
      </c>
      <c r="BF94" s="243">
        <f>IF(N94="snížená",J94,0)</f>
        <v>0</v>
      </c>
      <c r="BG94" s="243">
        <f>IF(N94="zákl. přenesená",J94,0)</f>
        <v>0</v>
      </c>
      <c r="BH94" s="243">
        <f>IF(N94="sníž. přenesená",J94,0)</f>
        <v>0</v>
      </c>
      <c r="BI94" s="243">
        <f>IF(N94="nulová",J94,0)</f>
        <v>0</v>
      </c>
      <c r="BJ94" s="19" t="s">
        <v>191</v>
      </c>
      <c r="BK94" s="243">
        <f>ROUND(I94*H94,2)</f>
        <v>0</v>
      </c>
      <c r="BL94" s="19" t="s">
        <v>191</v>
      </c>
      <c r="BM94" s="242" t="s">
        <v>758</v>
      </c>
    </row>
    <row r="95" s="2" customFormat="1" ht="24" customHeight="1">
      <c r="A95" s="41"/>
      <c r="B95" s="42"/>
      <c r="C95" s="231" t="s">
        <v>185</v>
      </c>
      <c r="D95" s="231" t="s">
        <v>187</v>
      </c>
      <c r="E95" s="232" t="s">
        <v>759</v>
      </c>
      <c r="F95" s="233" t="s">
        <v>760</v>
      </c>
      <c r="G95" s="234" t="s">
        <v>744</v>
      </c>
      <c r="H95" s="311"/>
      <c r="I95" s="236"/>
      <c r="J95" s="237">
        <f>ROUND(I95*H95,2)</f>
        <v>0</v>
      </c>
      <c r="K95" s="233" t="s">
        <v>190</v>
      </c>
      <c r="L95" s="47"/>
      <c r="M95" s="238" t="s">
        <v>35</v>
      </c>
      <c r="N95" s="239" t="s">
        <v>52</v>
      </c>
      <c r="O95" s="88"/>
      <c r="P95" s="240">
        <f>O95*H95</f>
        <v>0</v>
      </c>
      <c r="Q95" s="240">
        <v>0</v>
      </c>
      <c r="R95" s="240">
        <f>Q95*H95</f>
        <v>0</v>
      </c>
      <c r="S95" s="240">
        <v>0</v>
      </c>
      <c r="T95" s="241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42" t="s">
        <v>191</v>
      </c>
      <c r="AT95" s="242" t="s">
        <v>187</v>
      </c>
      <c r="AU95" s="242" t="s">
        <v>86</v>
      </c>
      <c r="AY95" s="19" t="s">
        <v>184</v>
      </c>
      <c r="BE95" s="243">
        <f>IF(N95="základní",J95,0)</f>
        <v>0</v>
      </c>
      <c r="BF95" s="243">
        <f>IF(N95="snížená",J95,0)</f>
        <v>0</v>
      </c>
      <c r="BG95" s="243">
        <f>IF(N95="zákl. přenesená",J95,0)</f>
        <v>0</v>
      </c>
      <c r="BH95" s="243">
        <f>IF(N95="sníž. přenesená",J95,0)</f>
        <v>0</v>
      </c>
      <c r="BI95" s="243">
        <f>IF(N95="nulová",J95,0)</f>
        <v>0</v>
      </c>
      <c r="BJ95" s="19" t="s">
        <v>191</v>
      </c>
      <c r="BK95" s="243">
        <f>ROUND(I95*H95,2)</f>
        <v>0</v>
      </c>
      <c r="BL95" s="19" t="s">
        <v>191</v>
      </c>
      <c r="BM95" s="242" t="s">
        <v>761</v>
      </c>
    </row>
    <row r="96" s="2" customFormat="1" ht="24" customHeight="1">
      <c r="A96" s="41"/>
      <c r="B96" s="42"/>
      <c r="C96" s="231" t="s">
        <v>220</v>
      </c>
      <c r="D96" s="231" t="s">
        <v>187</v>
      </c>
      <c r="E96" s="232" t="s">
        <v>762</v>
      </c>
      <c r="F96" s="233" t="s">
        <v>763</v>
      </c>
      <c r="G96" s="234" t="s">
        <v>744</v>
      </c>
      <c r="H96" s="311"/>
      <c r="I96" s="236"/>
      <c r="J96" s="237">
        <f>ROUND(I96*H96,2)</f>
        <v>0</v>
      </c>
      <c r="K96" s="233" t="s">
        <v>190</v>
      </c>
      <c r="L96" s="47"/>
      <c r="M96" s="238" t="s">
        <v>35</v>
      </c>
      <c r="N96" s="239" t="s">
        <v>52</v>
      </c>
      <c r="O96" s="88"/>
      <c r="P96" s="240">
        <f>O96*H96</f>
        <v>0</v>
      </c>
      <c r="Q96" s="240">
        <v>0</v>
      </c>
      <c r="R96" s="240">
        <f>Q96*H96</f>
        <v>0</v>
      </c>
      <c r="S96" s="240">
        <v>0</v>
      </c>
      <c r="T96" s="241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42" t="s">
        <v>753</v>
      </c>
      <c r="AT96" s="242" t="s">
        <v>187</v>
      </c>
      <c r="AU96" s="242" t="s">
        <v>86</v>
      </c>
      <c r="AY96" s="19" t="s">
        <v>184</v>
      </c>
      <c r="BE96" s="243">
        <f>IF(N96="základní",J96,0)</f>
        <v>0</v>
      </c>
      <c r="BF96" s="243">
        <f>IF(N96="snížená",J96,0)</f>
        <v>0</v>
      </c>
      <c r="BG96" s="243">
        <f>IF(N96="zákl. přenesená",J96,0)</f>
        <v>0</v>
      </c>
      <c r="BH96" s="243">
        <f>IF(N96="sníž. přenesená",J96,0)</f>
        <v>0</v>
      </c>
      <c r="BI96" s="243">
        <f>IF(N96="nulová",J96,0)</f>
        <v>0</v>
      </c>
      <c r="BJ96" s="19" t="s">
        <v>191</v>
      </c>
      <c r="BK96" s="243">
        <f>ROUND(I96*H96,2)</f>
        <v>0</v>
      </c>
      <c r="BL96" s="19" t="s">
        <v>753</v>
      </c>
      <c r="BM96" s="242" t="s">
        <v>764</v>
      </c>
    </row>
    <row r="97" s="2" customFormat="1">
      <c r="A97" s="41"/>
      <c r="B97" s="42"/>
      <c r="C97" s="43"/>
      <c r="D97" s="244" t="s">
        <v>230</v>
      </c>
      <c r="E97" s="43"/>
      <c r="F97" s="245" t="s">
        <v>765</v>
      </c>
      <c r="G97" s="43"/>
      <c r="H97" s="43"/>
      <c r="I97" s="151"/>
      <c r="J97" s="43"/>
      <c r="K97" s="43"/>
      <c r="L97" s="47"/>
      <c r="M97" s="246"/>
      <c r="N97" s="247"/>
      <c r="O97" s="88"/>
      <c r="P97" s="88"/>
      <c r="Q97" s="88"/>
      <c r="R97" s="88"/>
      <c r="S97" s="88"/>
      <c r="T97" s="89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230</v>
      </c>
      <c r="AU97" s="19" t="s">
        <v>86</v>
      </c>
    </row>
    <row r="98" s="2" customFormat="1" ht="60" customHeight="1">
      <c r="A98" s="41"/>
      <c r="B98" s="42"/>
      <c r="C98" s="231" t="s">
        <v>226</v>
      </c>
      <c r="D98" s="231" t="s">
        <v>187</v>
      </c>
      <c r="E98" s="232" t="s">
        <v>766</v>
      </c>
      <c r="F98" s="233" t="s">
        <v>767</v>
      </c>
      <c r="G98" s="234" t="s">
        <v>211</v>
      </c>
      <c r="H98" s="235">
        <v>0.40000000000000002</v>
      </c>
      <c r="I98" s="236"/>
      <c r="J98" s="237">
        <f>ROUND(I98*H98,2)</f>
        <v>0</v>
      </c>
      <c r="K98" s="233" t="s">
        <v>35</v>
      </c>
      <c r="L98" s="47"/>
      <c r="M98" s="238" t="s">
        <v>35</v>
      </c>
      <c r="N98" s="239" t="s">
        <v>52</v>
      </c>
      <c r="O98" s="88"/>
      <c r="P98" s="240">
        <f>O98*H98</f>
        <v>0</v>
      </c>
      <c r="Q98" s="240">
        <v>0</v>
      </c>
      <c r="R98" s="240">
        <f>Q98*H98</f>
        <v>0</v>
      </c>
      <c r="S98" s="240">
        <v>0</v>
      </c>
      <c r="T98" s="241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42" t="s">
        <v>191</v>
      </c>
      <c r="AT98" s="242" t="s">
        <v>187</v>
      </c>
      <c r="AU98" s="242" t="s">
        <v>86</v>
      </c>
      <c r="AY98" s="19" t="s">
        <v>184</v>
      </c>
      <c r="BE98" s="243">
        <f>IF(N98="základní",J98,0)</f>
        <v>0</v>
      </c>
      <c r="BF98" s="243">
        <f>IF(N98="snížená",J98,0)</f>
        <v>0</v>
      </c>
      <c r="BG98" s="243">
        <f>IF(N98="zákl. přenesená",J98,0)</f>
        <v>0</v>
      </c>
      <c r="BH98" s="243">
        <f>IF(N98="sníž. přenesená",J98,0)</f>
        <v>0</v>
      </c>
      <c r="BI98" s="243">
        <f>IF(N98="nulová",J98,0)</f>
        <v>0</v>
      </c>
      <c r="BJ98" s="19" t="s">
        <v>191</v>
      </c>
      <c r="BK98" s="243">
        <f>ROUND(I98*H98,2)</f>
        <v>0</v>
      </c>
      <c r="BL98" s="19" t="s">
        <v>191</v>
      </c>
      <c r="BM98" s="242" t="s">
        <v>768</v>
      </c>
    </row>
    <row r="99" s="2" customFormat="1">
      <c r="A99" s="41"/>
      <c r="B99" s="42"/>
      <c r="C99" s="43"/>
      <c r="D99" s="244" t="s">
        <v>193</v>
      </c>
      <c r="E99" s="43"/>
      <c r="F99" s="245" t="s">
        <v>769</v>
      </c>
      <c r="G99" s="43"/>
      <c r="H99" s="43"/>
      <c r="I99" s="151"/>
      <c r="J99" s="43"/>
      <c r="K99" s="43"/>
      <c r="L99" s="47"/>
      <c r="M99" s="246"/>
      <c r="N99" s="247"/>
      <c r="O99" s="88"/>
      <c r="P99" s="88"/>
      <c r="Q99" s="88"/>
      <c r="R99" s="88"/>
      <c r="S99" s="88"/>
      <c r="T99" s="89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193</v>
      </c>
      <c r="AU99" s="19" t="s">
        <v>86</v>
      </c>
    </row>
    <row r="100" s="13" customFormat="1">
      <c r="A100" s="13"/>
      <c r="B100" s="248"/>
      <c r="C100" s="249"/>
      <c r="D100" s="244" t="s">
        <v>195</v>
      </c>
      <c r="E100" s="250" t="s">
        <v>35</v>
      </c>
      <c r="F100" s="251" t="s">
        <v>750</v>
      </c>
      <c r="G100" s="249"/>
      <c r="H100" s="252">
        <v>0.40000000000000002</v>
      </c>
      <c r="I100" s="253"/>
      <c r="J100" s="249"/>
      <c r="K100" s="249"/>
      <c r="L100" s="254"/>
      <c r="M100" s="255"/>
      <c r="N100" s="256"/>
      <c r="O100" s="256"/>
      <c r="P100" s="256"/>
      <c r="Q100" s="256"/>
      <c r="R100" s="256"/>
      <c r="S100" s="256"/>
      <c r="T100" s="25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8" t="s">
        <v>195</v>
      </c>
      <c r="AU100" s="258" t="s">
        <v>86</v>
      </c>
      <c r="AV100" s="13" t="s">
        <v>88</v>
      </c>
      <c r="AW100" s="13" t="s">
        <v>40</v>
      </c>
      <c r="AX100" s="13" t="s">
        <v>79</v>
      </c>
      <c r="AY100" s="258" t="s">
        <v>184</v>
      </c>
    </row>
    <row r="101" s="14" customFormat="1">
      <c r="A101" s="14"/>
      <c r="B101" s="259"/>
      <c r="C101" s="260"/>
      <c r="D101" s="244" t="s">
        <v>195</v>
      </c>
      <c r="E101" s="261" t="s">
        <v>35</v>
      </c>
      <c r="F101" s="262" t="s">
        <v>198</v>
      </c>
      <c r="G101" s="260"/>
      <c r="H101" s="263">
        <v>0.40000000000000002</v>
      </c>
      <c r="I101" s="264"/>
      <c r="J101" s="260"/>
      <c r="K101" s="260"/>
      <c r="L101" s="265"/>
      <c r="M101" s="266"/>
      <c r="N101" s="267"/>
      <c r="O101" s="267"/>
      <c r="P101" s="267"/>
      <c r="Q101" s="267"/>
      <c r="R101" s="267"/>
      <c r="S101" s="267"/>
      <c r="T101" s="26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9" t="s">
        <v>195</v>
      </c>
      <c r="AU101" s="269" t="s">
        <v>86</v>
      </c>
      <c r="AV101" s="14" t="s">
        <v>191</v>
      </c>
      <c r="AW101" s="14" t="s">
        <v>40</v>
      </c>
      <c r="AX101" s="14" t="s">
        <v>86</v>
      </c>
      <c r="AY101" s="269" t="s">
        <v>184</v>
      </c>
    </row>
    <row r="102" s="2" customFormat="1" ht="36" customHeight="1">
      <c r="A102" s="41"/>
      <c r="B102" s="42"/>
      <c r="C102" s="231" t="s">
        <v>234</v>
      </c>
      <c r="D102" s="231" t="s">
        <v>187</v>
      </c>
      <c r="E102" s="232" t="s">
        <v>770</v>
      </c>
      <c r="F102" s="233" t="s">
        <v>771</v>
      </c>
      <c r="G102" s="234" t="s">
        <v>744</v>
      </c>
      <c r="H102" s="311"/>
      <c r="I102" s="236"/>
      <c r="J102" s="237">
        <f>ROUND(I102*H102,2)</f>
        <v>0</v>
      </c>
      <c r="K102" s="233" t="s">
        <v>190</v>
      </c>
      <c r="L102" s="47"/>
      <c r="M102" s="238" t="s">
        <v>35</v>
      </c>
      <c r="N102" s="239" t="s">
        <v>52</v>
      </c>
      <c r="O102" s="88"/>
      <c r="P102" s="240">
        <f>O102*H102</f>
        <v>0</v>
      </c>
      <c r="Q102" s="240">
        <v>0</v>
      </c>
      <c r="R102" s="240">
        <f>Q102*H102</f>
        <v>0</v>
      </c>
      <c r="S102" s="240">
        <v>0</v>
      </c>
      <c r="T102" s="241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42" t="s">
        <v>191</v>
      </c>
      <c r="AT102" s="242" t="s">
        <v>187</v>
      </c>
      <c r="AU102" s="242" t="s">
        <v>86</v>
      </c>
      <c r="AY102" s="19" t="s">
        <v>184</v>
      </c>
      <c r="BE102" s="243">
        <f>IF(N102="základní",J102,0)</f>
        <v>0</v>
      </c>
      <c r="BF102" s="243">
        <f>IF(N102="snížená",J102,0)</f>
        <v>0</v>
      </c>
      <c r="BG102" s="243">
        <f>IF(N102="zákl. přenesená",J102,0)</f>
        <v>0</v>
      </c>
      <c r="BH102" s="243">
        <f>IF(N102="sníž. přenesená",J102,0)</f>
        <v>0</v>
      </c>
      <c r="BI102" s="243">
        <f>IF(N102="nulová",J102,0)</f>
        <v>0</v>
      </c>
      <c r="BJ102" s="19" t="s">
        <v>191</v>
      </c>
      <c r="BK102" s="243">
        <f>ROUND(I102*H102,2)</f>
        <v>0</v>
      </c>
      <c r="BL102" s="19" t="s">
        <v>191</v>
      </c>
      <c r="BM102" s="242" t="s">
        <v>772</v>
      </c>
    </row>
    <row r="103" s="2" customFormat="1">
      <c r="A103" s="41"/>
      <c r="B103" s="42"/>
      <c r="C103" s="43"/>
      <c r="D103" s="244" t="s">
        <v>193</v>
      </c>
      <c r="E103" s="43"/>
      <c r="F103" s="245" t="s">
        <v>773</v>
      </c>
      <c r="G103" s="43"/>
      <c r="H103" s="43"/>
      <c r="I103" s="151"/>
      <c r="J103" s="43"/>
      <c r="K103" s="43"/>
      <c r="L103" s="47"/>
      <c r="M103" s="246"/>
      <c r="N103" s="247"/>
      <c r="O103" s="88"/>
      <c r="P103" s="88"/>
      <c r="Q103" s="88"/>
      <c r="R103" s="88"/>
      <c r="S103" s="88"/>
      <c r="T103" s="89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193</v>
      </c>
      <c r="AU103" s="19" t="s">
        <v>86</v>
      </c>
    </row>
    <row r="104" s="2" customFormat="1" ht="48" customHeight="1">
      <c r="A104" s="41"/>
      <c r="B104" s="42"/>
      <c r="C104" s="231" t="s">
        <v>240</v>
      </c>
      <c r="D104" s="231" t="s">
        <v>187</v>
      </c>
      <c r="E104" s="232" t="s">
        <v>774</v>
      </c>
      <c r="F104" s="233" t="s">
        <v>775</v>
      </c>
      <c r="G104" s="234" t="s">
        <v>211</v>
      </c>
      <c r="H104" s="235">
        <v>0.40000000000000002</v>
      </c>
      <c r="I104" s="236"/>
      <c r="J104" s="237">
        <f>ROUND(I104*H104,2)</f>
        <v>0</v>
      </c>
      <c r="K104" s="233" t="s">
        <v>190</v>
      </c>
      <c r="L104" s="47"/>
      <c r="M104" s="238" t="s">
        <v>35</v>
      </c>
      <c r="N104" s="239" t="s">
        <v>52</v>
      </c>
      <c r="O104" s="88"/>
      <c r="P104" s="240">
        <f>O104*H104</f>
        <v>0</v>
      </c>
      <c r="Q104" s="240">
        <v>0</v>
      </c>
      <c r="R104" s="240">
        <f>Q104*H104</f>
        <v>0</v>
      </c>
      <c r="S104" s="240">
        <v>0</v>
      </c>
      <c r="T104" s="241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42" t="s">
        <v>191</v>
      </c>
      <c r="AT104" s="242" t="s">
        <v>187</v>
      </c>
      <c r="AU104" s="242" t="s">
        <v>86</v>
      </c>
      <c r="AY104" s="19" t="s">
        <v>184</v>
      </c>
      <c r="BE104" s="243">
        <f>IF(N104="základní",J104,0)</f>
        <v>0</v>
      </c>
      <c r="BF104" s="243">
        <f>IF(N104="snížená",J104,0)</f>
        <v>0</v>
      </c>
      <c r="BG104" s="243">
        <f>IF(N104="zákl. přenesená",J104,0)</f>
        <v>0</v>
      </c>
      <c r="BH104" s="243">
        <f>IF(N104="sníž. přenesená",J104,0)</f>
        <v>0</v>
      </c>
      <c r="BI104" s="243">
        <f>IF(N104="nulová",J104,0)</f>
        <v>0</v>
      </c>
      <c r="BJ104" s="19" t="s">
        <v>191</v>
      </c>
      <c r="BK104" s="243">
        <f>ROUND(I104*H104,2)</f>
        <v>0</v>
      </c>
      <c r="BL104" s="19" t="s">
        <v>191</v>
      </c>
      <c r="BM104" s="242" t="s">
        <v>776</v>
      </c>
    </row>
    <row r="105" s="2" customFormat="1">
      <c r="A105" s="41"/>
      <c r="B105" s="42"/>
      <c r="C105" s="43"/>
      <c r="D105" s="244" t="s">
        <v>193</v>
      </c>
      <c r="E105" s="43"/>
      <c r="F105" s="245" t="s">
        <v>777</v>
      </c>
      <c r="G105" s="43"/>
      <c r="H105" s="43"/>
      <c r="I105" s="151"/>
      <c r="J105" s="43"/>
      <c r="K105" s="43"/>
      <c r="L105" s="47"/>
      <c r="M105" s="246"/>
      <c r="N105" s="247"/>
      <c r="O105" s="88"/>
      <c r="P105" s="88"/>
      <c r="Q105" s="88"/>
      <c r="R105" s="88"/>
      <c r="S105" s="88"/>
      <c r="T105" s="89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193</v>
      </c>
      <c r="AU105" s="19" t="s">
        <v>86</v>
      </c>
    </row>
    <row r="106" s="13" customFormat="1">
      <c r="A106" s="13"/>
      <c r="B106" s="248"/>
      <c r="C106" s="249"/>
      <c r="D106" s="244" t="s">
        <v>195</v>
      </c>
      <c r="E106" s="250" t="s">
        <v>35</v>
      </c>
      <c r="F106" s="251" t="s">
        <v>750</v>
      </c>
      <c r="G106" s="249"/>
      <c r="H106" s="252">
        <v>0.40000000000000002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8" t="s">
        <v>195</v>
      </c>
      <c r="AU106" s="258" t="s">
        <v>86</v>
      </c>
      <c r="AV106" s="13" t="s">
        <v>88</v>
      </c>
      <c r="AW106" s="13" t="s">
        <v>40</v>
      </c>
      <c r="AX106" s="13" t="s">
        <v>79</v>
      </c>
      <c r="AY106" s="258" t="s">
        <v>184</v>
      </c>
    </row>
    <row r="107" s="14" customFormat="1">
      <c r="A107" s="14"/>
      <c r="B107" s="259"/>
      <c r="C107" s="260"/>
      <c r="D107" s="244" t="s">
        <v>195</v>
      </c>
      <c r="E107" s="261" t="s">
        <v>35</v>
      </c>
      <c r="F107" s="262" t="s">
        <v>198</v>
      </c>
      <c r="G107" s="260"/>
      <c r="H107" s="263">
        <v>0.40000000000000002</v>
      </c>
      <c r="I107" s="264"/>
      <c r="J107" s="260"/>
      <c r="K107" s="260"/>
      <c r="L107" s="265"/>
      <c r="M107" s="266"/>
      <c r="N107" s="267"/>
      <c r="O107" s="267"/>
      <c r="P107" s="267"/>
      <c r="Q107" s="267"/>
      <c r="R107" s="267"/>
      <c r="S107" s="267"/>
      <c r="T107" s="26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9" t="s">
        <v>195</v>
      </c>
      <c r="AU107" s="269" t="s">
        <v>86</v>
      </c>
      <c r="AV107" s="14" t="s">
        <v>191</v>
      </c>
      <c r="AW107" s="14" t="s">
        <v>40</v>
      </c>
      <c r="AX107" s="14" t="s">
        <v>86</v>
      </c>
      <c r="AY107" s="269" t="s">
        <v>184</v>
      </c>
    </row>
    <row r="108" s="2" customFormat="1" ht="48" customHeight="1">
      <c r="A108" s="41"/>
      <c r="B108" s="42"/>
      <c r="C108" s="231" t="s">
        <v>246</v>
      </c>
      <c r="D108" s="231" t="s">
        <v>187</v>
      </c>
      <c r="E108" s="232" t="s">
        <v>778</v>
      </c>
      <c r="F108" s="233" t="s">
        <v>779</v>
      </c>
      <c r="G108" s="234" t="s">
        <v>211</v>
      </c>
      <c r="H108" s="235">
        <v>0.40000000000000002</v>
      </c>
      <c r="I108" s="236"/>
      <c r="J108" s="237">
        <f>ROUND(I108*H108,2)</f>
        <v>0</v>
      </c>
      <c r="K108" s="233" t="s">
        <v>190</v>
      </c>
      <c r="L108" s="47"/>
      <c r="M108" s="238" t="s">
        <v>35</v>
      </c>
      <c r="N108" s="239" t="s">
        <v>52</v>
      </c>
      <c r="O108" s="88"/>
      <c r="P108" s="240">
        <f>O108*H108</f>
        <v>0</v>
      </c>
      <c r="Q108" s="240">
        <v>0</v>
      </c>
      <c r="R108" s="240">
        <f>Q108*H108</f>
        <v>0</v>
      </c>
      <c r="S108" s="240">
        <v>0</v>
      </c>
      <c r="T108" s="241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42" t="s">
        <v>191</v>
      </c>
      <c r="AT108" s="242" t="s">
        <v>187</v>
      </c>
      <c r="AU108" s="242" t="s">
        <v>86</v>
      </c>
      <c r="AY108" s="19" t="s">
        <v>184</v>
      </c>
      <c r="BE108" s="243">
        <f>IF(N108="základní",J108,0)</f>
        <v>0</v>
      </c>
      <c r="BF108" s="243">
        <f>IF(N108="snížená",J108,0)</f>
        <v>0</v>
      </c>
      <c r="BG108" s="243">
        <f>IF(N108="zákl. přenesená",J108,0)</f>
        <v>0</v>
      </c>
      <c r="BH108" s="243">
        <f>IF(N108="sníž. přenesená",J108,0)</f>
        <v>0</v>
      </c>
      <c r="BI108" s="243">
        <f>IF(N108="nulová",J108,0)</f>
        <v>0</v>
      </c>
      <c r="BJ108" s="19" t="s">
        <v>191</v>
      </c>
      <c r="BK108" s="243">
        <f>ROUND(I108*H108,2)</f>
        <v>0</v>
      </c>
      <c r="BL108" s="19" t="s">
        <v>191</v>
      </c>
      <c r="BM108" s="242" t="s">
        <v>780</v>
      </c>
    </row>
    <row r="109" s="2" customFormat="1">
      <c r="A109" s="41"/>
      <c r="B109" s="42"/>
      <c r="C109" s="43"/>
      <c r="D109" s="244" t="s">
        <v>193</v>
      </c>
      <c r="E109" s="43"/>
      <c r="F109" s="245" t="s">
        <v>781</v>
      </c>
      <c r="G109" s="43"/>
      <c r="H109" s="43"/>
      <c r="I109" s="151"/>
      <c r="J109" s="43"/>
      <c r="K109" s="43"/>
      <c r="L109" s="47"/>
      <c r="M109" s="246"/>
      <c r="N109" s="247"/>
      <c r="O109" s="88"/>
      <c r="P109" s="88"/>
      <c r="Q109" s="88"/>
      <c r="R109" s="88"/>
      <c r="S109" s="88"/>
      <c r="T109" s="89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193</v>
      </c>
      <c r="AU109" s="19" t="s">
        <v>86</v>
      </c>
    </row>
    <row r="110" s="13" customFormat="1">
      <c r="A110" s="13"/>
      <c r="B110" s="248"/>
      <c r="C110" s="249"/>
      <c r="D110" s="244" t="s">
        <v>195</v>
      </c>
      <c r="E110" s="250" t="s">
        <v>35</v>
      </c>
      <c r="F110" s="251" t="s">
        <v>750</v>
      </c>
      <c r="G110" s="249"/>
      <c r="H110" s="252">
        <v>0.40000000000000002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8" t="s">
        <v>195</v>
      </c>
      <c r="AU110" s="258" t="s">
        <v>86</v>
      </c>
      <c r="AV110" s="13" t="s">
        <v>88</v>
      </c>
      <c r="AW110" s="13" t="s">
        <v>40</v>
      </c>
      <c r="AX110" s="13" t="s">
        <v>79</v>
      </c>
      <c r="AY110" s="258" t="s">
        <v>184</v>
      </c>
    </row>
    <row r="111" s="14" customFormat="1">
      <c r="A111" s="14"/>
      <c r="B111" s="259"/>
      <c r="C111" s="260"/>
      <c r="D111" s="244" t="s">
        <v>195</v>
      </c>
      <c r="E111" s="261" t="s">
        <v>35</v>
      </c>
      <c r="F111" s="262" t="s">
        <v>198</v>
      </c>
      <c r="G111" s="260"/>
      <c r="H111" s="263">
        <v>0.40000000000000002</v>
      </c>
      <c r="I111" s="264"/>
      <c r="J111" s="260"/>
      <c r="K111" s="260"/>
      <c r="L111" s="265"/>
      <c r="M111" s="266"/>
      <c r="N111" s="267"/>
      <c r="O111" s="267"/>
      <c r="P111" s="267"/>
      <c r="Q111" s="267"/>
      <c r="R111" s="267"/>
      <c r="S111" s="267"/>
      <c r="T111" s="26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9" t="s">
        <v>195</v>
      </c>
      <c r="AU111" s="269" t="s">
        <v>86</v>
      </c>
      <c r="AV111" s="14" t="s">
        <v>191</v>
      </c>
      <c r="AW111" s="14" t="s">
        <v>40</v>
      </c>
      <c r="AX111" s="14" t="s">
        <v>86</v>
      </c>
      <c r="AY111" s="269" t="s">
        <v>184</v>
      </c>
    </row>
    <row r="112" s="2" customFormat="1" ht="48" customHeight="1">
      <c r="A112" s="41"/>
      <c r="B112" s="42"/>
      <c r="C112" s="231" t="s">
        <v>252</v>
      </c>
      <c r="D112" s="231" t="s">
        <v>187</v>
      </c>
      <c r="E112" s="232" t="s">
        <v>782</v>
      </c>
      <c r="F112" s="233" t="s">
        <v>783</v>
      </c>
      <c r="G112" s="234" t="s">
        <v>744</v>
      </c>
      <c r="H112" s="311"/>
      <c r="I112" s="236"/>
      <c r="J112" s="237">
        <f>ROUND(I112*H112,2)</f>
        <v>0</v>
      </c>
      <c r="K112" s="233" t="s">
        <v>190</v>
      </c>
      <c r="L112" s="47"/>
      <c r="M112" s="238" t="s">
        <v>35</v>
      </c>
      <c r="N112" s="239" t="s">
        <v>52</v>
      </c>
      <c r="O112" s="88"/>
      <c r="P112" s="240">
        <f>O112*H112</f>
        <v>0</v>
      </c>
      <c r="Q112" s="240">
        <v>0</v>
      </c>
      <c r="R112" s="240">
        <f>Q112*H112</f>
        <v>0</v>
      </c>
      <c r="S112" s="240">
        <v>0</v>
      </c>
      <c r="T112" s="241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42" t="s">
        <v>191</v>
      </c>
      <c r="AT112" s="242" t="s">
        <v>187</v>
      </c>
      <c r="AU112" s="242" t="s">
        <v>86</v>
      </c>
      <c r="AY112" s="19" t="s">
        <v>184</v>
      </c>
      <c r="BE112" s="243">
        <f>IF(N112="základní",J112,0)</f>
        <v>0</v>
      </c>
      <c r="BF112" s="243">
        <f>IF(N112="snížená",J112,0)</f>
        <v>0</v>
      </c>
      <c r="BG112" s="243">
        <f>IF(N112="zákl. přenesená",J112,0)</f>
        <v>0</v>
      </c>
      <c r="BH112" s="243">
        <f>IF(N112="sníž. přenesená",J112,0)</f>
        <v>0</v>
      </c>
      <c r="BI112" s="243">
        <f>IF(N112="nulová",J112,0)</f>
        <v>0</v>
      </c>
      <c r="BJ112" s="19" t="s">
        <v>191</v>
      </c>
      <c r="BK112" s="243">
        <f>ROUND(I112*H112,2)</f>
        <v>0</v>
      </c>
      <c r="BL112" s="19" t="s">
        <v>191</v>
      </c>
      <c r="BM112" s="242" t="s">
        <v>784</v>
      </c>
    </row>
    <row r="113" s="2" customFormat="1">
      <c r="A113" s="41"/>
      <c r="B113" s="42"/>
      <c r="C113" s="43"/>
      <c r="D113" s="244" t="s">
        <v>193</v>
      </c>
      <c r="E113" s="43"/>
      <c r="F113" s="245" t="s">
        <v>785</v>
      </c>
      <c r="G113" s="43"/>
      <c r="H113" s="43"/>
      <c r="I113" s="151"/>
      <c r="J113" s="43"/>
      <c r="K113" s="43"/>
      <c r="L113" s="47"/>
      <c r="M113" s="246"/>
      <c r="N113" s="247"/>
      <c r="O113" s="88"/>
      <c r="P113" s="88"/>
      <c r="Q113" s="88"/>
      <c r="R113" s="88"/>
      <c r="S113" s="88"/>
      <c r="T113" s="89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193</v>
      </c>
      <c r="AU113" s="19" t="s">
        <v>86</v>
      </c>
    </row>
    <row r="114" s="2" customFormat="1" ht="24" customHeight="1">
      <c r="A114" s="41"/>
      <c r="B114" s="42"/>
      <c r="C114" s="231" t="s">
        <v>257</v>
      </c>
      <c r="D114" s="231" t="s">
        <v>187</v>
      </c>
      <c r="E114" s="232" t="s">
        <v>786</v>
      </c>
      <c r="F114" s="233" t="s">
        <v>787</v>
      </c>
      <c r="G114" s="234" t="s">
        <v>744</v>
      </c>
      <c r="H114" s="311"/>
      <c r="I114" s="236"/>
      <c r="J114" s="237">
        <f>ROUND(I114*H114,2)</f>
        <v>0</v>
      </c>
      <c r="K114" s="233" t="s">
        <v>190</v>
      </c>
      <c r="L114" s="47"/>
      <c r="M114" s="238" t="s">
        <v>35</v>
      </c>
      <c r="N114" s="239" t="s">
        <v>52</v>
      </c>
      <c r="O114" s="88"/>
      <c r="P114" s="240">
        <f>O114*H114</f>
        <v>0</v>
      </c>
      <c r="Q114" s="240">
        <v>0</v>
      </c>
      <c r="R114" s="240">
        <f>Q114*H114</f>
        <v>0</v>
      </c>
      <c r="S114" s="240">
        <v>0</v>
      </c>
      <c r="T114" s="241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42" t="s">
        <v>753</v>
      </c>
      <c r="AT114" s="242" t="s">
        <v>187</v>
      </c>
      <c r="AU114" s="242" t="s">
        <v>86</v>
      </c>
      <c r="AY114" s="19" t="s">
        <v>184</v>
      </c>
      <c r="BE114" s="243">
        <f>IF(N114="základní",J114,0)</f>
        <v>0</v>
      </c>
      <c r="BF114" s="243">
        <f>IF(N114="snížená",J114,0)</f>
        <v>0</v>
      </c>
      <c r="BG114" s="243">
        <f>IF(N114="zákl. přenesená",J114,0)</f>
        <v>0</v>
      </c>
      <c r="BH114" s="243">
        <f>IF(N114="sníž. přenesená",J114,0)</f>
        <v>0</v>
      </c>
      <c r="BI114" s="243">
        <f>IF(N114="nulová",J114,0)</f>
        <v>0</v>
      </c>
      <c r="BJ114" s="19" t="s">
        <v>191</v>
      </c>
      <c r="BK114" s="243">
        <f>ROUND(I114*H114,2)</f>
        <v>0</v>
      </c>
      <c r="BL114" s="19" t="s">
        <v>753</v>
      </c>
      <c r="BM114" s="242" t="s">
        <v>788</v>
      </c>
    </row>
    <row r="115" s="2" customFormat="1" ht="24" customHeight="1">
      <c r="A115" s="41"/>
      <c r="B115" s="42"/>
      <c r="C115" s="231" t="s">
        <v>264</v>
      </c>
      <c r="D115" s="231" t="s">
        <v>187</v>
      </c>
      <c r="E115" s="232" t="s">
        <v>789</v>
      </c>
      <c r="F115" s="233" t="s">
        <v>790</v>
      </c>
      <c r="G115" s="234" t="s">
        <v>744</v>
      </c>
      <c r="H115" s="311"/>
      <c r="I115" s="236"/>
      <c r="J115" s="237">
        <f>ROUND(I115*H115,2)</f>
        <v>0</v>
      </c>
      <c r="K115" s="233" t="s">
        <v>190</v>
      </c>
      <c r="L115" s="47"/>
      <c r="M115" s="238" t="s">
        <v>35</v>
      </c>
      <c r="N115" s="239" t="s">
        <v>52</v>
      </c>
      <c r="O115" s="88"/>
      <c r="P115" s="240">
        <f>O115*H115</f>
        <v>0</v>
      </c>
      <c r="Q115" s="240">
        <v>0</v>
      </c>
      <c r="R115" s="240">
        <f>Q115*H115</f>
        <v>0</v>
      </c>
      <c r="S115" s="240">
        <v>0</v>
      </c>
      <c r="T115" s="241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42" t="s">
        <v>191</v>
      </c>
      <c r="AT115" s="242" t="s">
        <v>187</v>
      </c>
      <c r="AU115" s="242" t="s">
        <v>86</v>
      </c>
      <c r="AY115" s="19" t="s">
        <v>184</v>
      </c>
      <c r="BE115" s="243">
        <f>IF(N115="základní",J115,0)</f>
        <v>0</v>
      </c>
      <c r="BF115" s="243">
        <f>IF(N115="snížená",J115,0)</f>
        <v>0</v>
      </c>
      <c r="BG115" s="243">
        <f>IF(N115="zákl. přenesená",J115,0)</f>
        <v>0</v>
      </c>
      <c r="BH115" s="243">
        <f>IF(N115="sníž. přenesená",J115,0)</f>
        <v>0</v>
      </c>
      <c r="BI115" s="243">
        <f>IF(N115="nulová",J115,0)</f>
        <v>0</v>
      </c>
      <c r="BJ115" s="19" t="s">
        <v>191</v>
      </c>
      <c r="BK115" s="243">
        <f>ROUND(I115*H115,2)</f>
        <v>0</v>
      </c>
      <c r="BL115" s="19" t="s">
        <v>191</v>
      </c>
      <c r="BM115" s="242" t="s">
        <v>791</v>
      </c>
    </row>
    <row r="116" s="2" customFormat="1" ht="36" customHeight="1">
      <c r="A116" s="41"/>
      <c r="B116" s="42"/>
      <c r="C116" s="231" t="s">
        <v>269</v>
      </c>
      <c r="D116" s="231" t="s">
        <v>187</v>
      </c>
      <c r="E116" s="232" t="s">
        <v>792</v>
      </c>
      <c r="F116" s="233" t="s">
        <v>793</v>
      </c>
      <c r="G116" s="234" t="s">
        <v>744</v>
      </c>
      <c r="H116" s="311"/>
      <c r="I116" s="236"/>
      <c r="J116" s="237">
        <f>ROUND(I116*H116,2)</f>
        <v>0</v>
      </c>
      <c r="K116" s="233" t="s">
        <v>190</v>
      </c>
      <c r="L116" s="47"/>
      <c r="M116" s="238" t="s">
        <v>35</v>
      </c>
      <c r="N116" s="239" t="s">
        <v>52</v>
      </c>
      <c r="O116" s="88"/>
      <c r="P116" s="240">
        <f>O116*H116</f>
        <v>0</v>
      </c>
      <c r="Q116" s="240">
        <v>0</v>
      </c>
      <c r="R116" s="240">
        <f>Q116*H116</f>
        <v>0</v>
      </c>
      <c r="S116" s="240">
        <v>0</v>
      </c>
      <c r="T116" s="241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42" t="s">
        <v>191</v>
      </c>
      <c r="AT116" s="242" t="s">
        <v>187</v>
      </c>
      <c r="AU116" s="242" t="s">
        <v>86</v>
      </c>
      <c r="AY116" s="19" t="s">
        <v>184</v>
      </c>
      <c r="BE116" s="243">
        <f>IF(N116="základní",J116,0)</f>
        <v>0</v>
      </c>
      <c r="BF116" s="243">
        <f>IF(N116="snížená",J116,0)</f>
        <v>0</v>
      </c>
      <c r="BG116" s="243">
        <f>IF(N116="zákl. přenesená",J116,0)</f>
        <v>0</v>
      </c>
      <c r="BH116" s="243">
        <f>IF(N116="sníž. přenesená",J116,0)</f>
        <v>0</v>
      </c>
      <c r="BI116" s="243">
        <f>IF(N116="nulová",J116,0)</f>
        <v>0</v>
      </c>
      <c r="BJ116" s="19" t="s">
        <v>191</v>
      </c>
      <c r="BK116" s="243">
        <f>ROUND(I116*H116,2)</f>
        <v>0</v>
      </c>
      <c r="BL116" s="19" t="s">
        <v>191</v>
      </c>
      <c r="BM116" s="242" t="s">
        <v>794</v>
      </c>
    </row>
    <row r="117" s="2" customFormat="1" ht="24" customHeight="1">
      <c r="A117" s="41"/>
      <c r="B117" s="42"/>
      <c r="C117" s="231" t="s">
        <v>8</v>
      </c>
      <c r="D117" s="231" t="s">
        <v>187</v>
      </c>
      <c r="E117" s="232" t="s">
        <v>795</v>
      </c>
      <c r="F117" s="233" t="s">
        <v>796</v>
      </c>
      <c r="G117" s="234" t="s">
        <v>744</v>
      </c>
      <c r="H117" s="311"/>
      <c r="I117" s="236"/>
      <c r="J117" s="237">
        <f>ROUND(I117*H117,2)</f>
        <v>0</v>
      </c>
      <c r="K117" s="233" t="s">
        <v>190</v>
      </c>
      <c r="L117" s="47"/>
      <c r="M117" s="238" t="s">
        <v>35</v>
      </c>
      <c r="N117" s="239" t="s">
        <v>52</v>
      </c>
      <c r="O117" s="88"/>
      <c r="P117" s="240">
        <f>O117*H117</f>
        <v>0</v>
      </c>
      <c r="Q117" s="240">
        <v>0</v>
      </c>
      <c r="R117" s="240">
        <f>Q117*H117</f>
        <v>0</v>
      </c>
      <c r="S117" s="240">
        <v>0</v>
      </c>
      <c r="T117" s="241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42" t="s">
        <v>753</v>
      </c>
      <c r="AT117" s="242" t="s">
        <v>187</v>
      </c>
      <c r="AU117" s="242" t="s">
        <v>86</v>
      </c>
      <c r="AY117" s="19" t="s">
        <v>184</v>
      </c>
      <c r="BE117" s="243">
        <f>IF(N117="základní",J117,0)</f>
        <v>0</v>
      </c>
      <c r="BF117" s="243">
        <f>IF(N117="snížená",J117,0)</f>
        <v>0</v>
      </c>
      <c r="BG117" s="243">
        <f>IF(N117="zákl. přenesená",J117,0)</f>
        <v>0</v>
      </c>
      <c r="BH117" s="243">
        <f>IF(N117="sníž. přenesená",J117,0)</f>
        <v>0</v>
      </c>
      <c r="BI117" s="243">
        <f>IF(N117="nulová",J117,0)</f>
        <v>0</v>
      </c>
      <c r="BJ117" s="19" t="s">
        <v>191</v>
      </c>
      <c r="BK117" s="243">
        <f>ROUND(I117*H117,2)</f>
        <v>0</v>
      </c>
      <c r="BL117" s="19" t="s">
        <v>753</v>
      </c>
      <c r="BM117" s="242" t="s">
        <v>797</v>
      </c>
    </row>
    <row r="118" s="2" customFormat="1" ht="48" customHeight="1">
      <c r="A118" s="41"/>
      <c r="B118" s="42"/>
      <c r="C118" s="231" t="s">
        <v>279</v>
      </c>
      <c r="D118" s="231" t="s">
        <v>187</v>
      </c>
      <c r="E118" s="232" t="s">
        <v>798</v>
      </c>
      <c r="F118" s="233" t="s">
        <v>799</v>
      </c>
      <c r="G118" s="234" t="s">
        <v>113</v>
      </c>
      <c r="H118" s="235">
        <v>900</v>
      </c>
      <c r="I118" s="236"/>
      <c r="J118" s="237">
        <f>ROUND(I118*H118,2)</f>
        <v>0</v>
      </c>
      <c r="K118" s="233" t="s">
        <v>190</v>
      </c>
      <c r="L118" s="47"/>
      <c r="M118" s="238" t="s">
        <v>35</v>
      </c>
      <c r="N118" s="239" t="s">
        <v>52</v>
      </c>
      <c r="O118" s="88"/>
      <c r="P118" s="240">
        <f>O118*H118</f>
        <v>0</v>
      </c>
      <c r="Q118" s="240">
        <v>0</v>
      </c>
      <c r="R118" s="240">
        <f>Q118*H118</f>
        <v>0</v>
      </c>
      <c r="S118" s="240">
        <v>0</v>
      </c>
      <c r="T118" s="241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42" t="s">
        <v>191</v>
      </c>
      <c r="AT118" s="242" t="s">
        <v>187</v>
      </c>
      <c r="AU118" s="242" t="s">
        <v>86</v>
      </c>
      <c r="AY118" s="19" t="s">
        <v>184</v>
      </c>
      <c r="BE118" s="243">
        <f>IF(N118="základní",J118,0)</f>
        <v>0</v>
      </c>
      <c r="BF118" s="243">
        <f>IF(N118="snížená",J118,0)</f>
        <v>0</v>
      </c>
      <c r="BG118" s="243">
        <f>IF(N118="zákl. přenesená",J118,0)</f>
        <v>0</v>
      </c>
      <c r="BH118" s="243">
        <f>IF(N118="sníž. přenesená",J118,0)</f>
        <v>0</v>
      </c>
      <c r="BI118" s="243">
        <f>IF(N118="nulová",J118,0)</f>
        <v>0</v>
      </c>
      <c r="BJ118" s="19" t="s">
        <v>191</v>
      </c>
      <c r="BK118" s="243">
        <f>ROUND(I118*H118,2)</f>
        <v>0</v>
      </c>
      <c r="BL118" s="19" t="s">
        <v>191</v>
      </c>
      <c r="BM118" s="242" t="s">
        <v>800</v>
      </c>
    </row>
    <row r="119" s="2" customFormat="1">
      <c r="A119" s="41"/>
      <c r="B119" s="42"/>
      <c r="C119" s="43"/>
      <c r="D119" s="244" t="s">
        <v>193</v>
      </c>
      <c r="E119" s="43"/>
      <c r="F119" s="245" t="s">
        <v>801</v>
      </c>
      <c r="G119" s="43"/>
      <c r="H119" s="43"/>
      <c r="I119" s="151"/>
      <c r="J119" s="43"/>
      <c r="K119" s="43"/>
      <c r="L119" s="47"/>
      <c r="M119" s="246"/>
      <c r="N119" s="247"/>
      <c r="O119" s="88"/>
      <c r="P119" s="88"/>
      <c r="Q119" s="88"/>
      <c r="R119" s="88"/>
      <c r="S119" s="88"/>
      <c r="T119" s="89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193</v>
      </c>
      <c r="AU119" s="19" t="s">
        <v>86</v>
      </c>
    </row>
    <row r="120" s="13" customFormat="1">
      <c r="A120" s="13"/>
      <c r="B120" s="248"/>
      <c r="C120" s="249"/>
      <c r="D120" s="244" t="s">
        <v>195</v>
      </c>
      <c r="E120" s="250" t="s">
        <v>35</v>
      </c>
      <c r="F120" s="251" t="s">
        <v>802</v>
      </c>
      <c r="G120" s="249"/>
      <c r="H120" s="252">
        <v>900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8" t="s">
        <v>195</v>
      </c>
      <c r="AU120" s="258" t="s">
        <v>86</v>
      </c>
      <c r="AV120" s="13" t="s">
        <v>88</v>
      </c>
      <c r="AW120" s="13" t="s">
        <v>40</v>
      </c>
      <c r="AX120" s="13" t="s">
        <v>79</v>
      </c>
      <c r="AY120" s="258" t="s">
        <v>184</v>
      </c>
    </row>
    <row r="121" s="14" customFormat="1">
      <c r="A121" s="14"/>
      <c r="B121" s="259"/>
      <c r="C121" s="260"/>
      <c r="D121" s="244" t="s">
        <v>195</v>
      </c>
      <c r="E121" s="261" t="s">
        <v>35</v>
      </c>
      <c r="F121" s="262" t="s">
        <v>198</v>
      </c>
      <c r="G121" s="260"/>
      <c r="H121" s="263">
        <v>900</v>
      </c>
      <c r="I121" s="264"/>
      <c r="J121" s="260"/>
      <c r="K121" s="260"/>
      <c r="L121" s="265"/>
      <c r="M121" s="301"/>
      <c r="N121" s="302"/>
      <c r="O121" s="302"/>
      <c r="P121" s="302"/>
      <c r="Q121" s="302"/>
      <c r="R121" s="302"/>
      <c r="S121" s="302"/>
      <c r="T121" s="30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9" t="s">
        <v>195</v>
      </c>
      <c r="AU121" s="269" t="s">
        <v>86</v>
      </c>
      <c r="AV121" s="14" t="s">
        <v>191</v>
      </c>
      <c r="AW121" s="14" t="s">
        <v>40</v>
      </c>
      <c r="AX121" s="14" t="s">
        <v>86</v>
      </c>
      <c r="AY121" s="269" t="s">
        <v>184</v>
      </c>
    </row>
    <row r="122" s="2" customFormat="1" ht="6.96" customHeight="1">
      <c r="A122" s="41"/>
      <c r="B122" s="63"/>
      <c r="C122" s="64"/>
      <c r="D122" s="64"/>
      <c r="E122" s="64"/>
      <c r="F122" s="64"/>
      <c r="G122" s="64"/>
      <c r="H122" s="64"/>
      <c r="I122" s="180"/>
      <c r="J122" s="64"/>
      <c r="K122" s="64"/>
      <c r="L122" s="47"/>
      <c r="M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</sheetData>
  <sheetProtection sheet="1" autoFilter="0" formatColumns="0" formatRows="0" objects="1" scenarios="1" spinCount="100000" saltValue="zz9IcJ6yCA4zQb1fuYzPXL7fHripZjt4cdZ2qWBlkFrDCPHgwKI0zzd7zDnMwiQMdoEeXr1uIOUg7wpBtBBt/Q==" hashValue="8lpXYT2PLE3kgtZU/ID8PByTD1HtS6WSg+ojBnB2cYWhd5j0u2v4agnOLwHRyLAdPbNTmg9P37dPcCMN0HaIbg==" algorithmName="SHA-512" password="CC35"/>
  <autoFilter ref="C85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312" customWidth="1"/>
    <col min="2" max="2" width="1.664063" style="312" customWidth="1"/>
    <col min="3" max="4" width="5" style="312" customWidth="1"/>
    <col min="5" max="5" width="11.67" style="312" customWidth="1"/>
    <col min="6" max="6" width="9.17" style="312" customWidth="1"/>
    <col min="7" max="7" width="5" style="312" customWidth="1"/>
    <col min="8" max="8" width="77.83" style="312" customWidth="1"/>
    <col min="9" max="10" width="20" style="312" customWidth="1"/>
    <col min="11" max="11" width="1.664063" style="312" customWidth="1"/>
  </cols>
  <sheetData>
    <row r="1" s="1" customFormat="1" ht="37.5" customHeight="1"/>
    <row r="2" s="1" customFormat="1" ht="7.5" customHeight="1">
      <c r="B2" s="313"/>
      <c r="C2" s="314"/>
      <c r="D2" s="314"/>
      <c r="E2" s="314"/>
      <c r="F2" s="314"/>
      <c r="G2" s="314"/>
      <c r="H2" s="314"/>
      <c r="I2" s="314"/>
      <c r="J2" s="314"/>
      <c r="K2" s="315"/>
    </row>
    <row r="3" s="17" customFormat="1" ht="45" customHeight="1">
      <c r="B3" s="316"/>
      <c r="C3" s="317" t="s">
        <v>803</v>
      </c>
      <c r="D3" s="317"/>
      <c r="E3" s="317"/>
      <c r="F3" s="317"/>
      <c r="G3" s="317"/>
      <c r="H3" s="317"/>
      <c r="I3" s="317"/>
      <c r="J3" s="317"/>
      <c r="K3" s="318"/>
    </row>
    <row r="4" s="1" customFormat="1" ht="25.5" customHeight="1">
      <c r="B4" s="319"/>
      <c r="C4" s="320" t="s">
        <v>804</v>
      </c>
      <c r="D4" s="320"/>
      <c r="E4" s="320"/>
      <c r="F4" s="320"/>
      <c r="G4" s="320"/>
      <c r="H4" s="320"/>
      <c r="I4" s="320"/>
      <c r="J4" s="320"/>
      <c r="K4" s="321"/>
    </row>
    <row r="5" s="1" customFormat="1" ht="5.25" customHeight="1">
      <c r="B5" s="319"/>
      <c r="C5" s="322"/>
      <c r="D5" s="322"/>
      <c r="E5" s="322"/>
      <c r="F5" s="322"/>
      <c r="G5" s="322"/>
      <c r="H5" s="322"/>
      <c r="I5" s="322"/>
      <c r="J5" s="322"/>
      <c r="K5" s="321"/>
    </row>
    <row r="6" s="1" customFormat="1" ht="15" customHeight="1">
      <c r="B6" s="319"/>
      <c r="C6" s="323" t="s">
        <v>805</v>
      </c>
      <c r="D6" s="323"/>
      <c r="E6" s="323"/>
      <c r="F6" s="323"/>
      <c r="G6" s="323"/>
      <c r="H6" s="323"/>
      <c r="I6" s="323"/>
      <c r="J6" s="323"/>
      <c r="K6" s="321"/>
    </row>
    <row r="7" s="1" customFormat="1" ht="15" customHeight="1">
      <c r="B7" s="324"/>
      <c r="C7" s="323" t="s">
        <v>806</v>
      </c>
      <c r="D7" s="323"/>
      <c r="E7" s="323"/>
      <c r="F7" s="323"/>
      <c r="G7" s="323"/>
      <c r="H7" s="323"/>
      <c r="I7" s="323"/>
      <c r="J7" s="323"/>
      <c r="K7" s="321"/>
    </row>
    <row r="8" s="1" customFormat="1" ht="12.75" customHeight="1">
      <c r="B8" s="324"/>
      <c r="C8" s="323"/>
      <c r="D8" s="323"/>
      <c r="E8" s="323"/>
      <c r="F8" s="323"/>
      <c r="G8" s="323"/>
      <c r="H8" s="323"/>
      <c r="I8" s="323"/>
      <c r="J8" s="323"/>
      <c r="K8" s="321"/>
    </row>
    <row r="9" s="1" customFormat="1" ht="15" customHeight="1">
      <c r="B9" s="324"/>
      <c r="C9" s="323" t="s">
        <v>807</v>
      </c>
      <c r="D9" s="323"/>
      <c r="E9" s="323"/>
      <c r="F9" s="323"/>
      <c r="G9" s="323"/>
      <c r="H9" s="323"/>
      <c r="I9" s="323"/>
      <c r="J9" s="323"/>
      <c r="K9" s="321"/>
    </row>
    <row r="10" s="1" customFormat="1" ht="15" customHeight="1">
      <c r="B10" s="324"/>
      <c r="C10" s="323"/>
      <c r="D10" s="323" t="s">
        <v>808</v>
      </c>
      <c r="E10" s="323"/>
      <c r="F10" s="323"/>
      <c r="G10" s="323"/>
      <c r="H10" s="323"/>
      <c r="I10" s="323"/>
      <c r="J10" s="323"/>
      <c r="K10" s="321"/>
    </row>
    <row r="11" s="1" customFormat="1" ht="15" customHeight="1">
      <c r="B11" s="324"/>
      <c r="C11" s="325"/>
      <c r="D11" s="323" t="s">
        <v>809</v>
      </c>
      <c r="E11" s="323"/>
      <c r="F11" s="323"/>
      <c r="G11" s="323"/>
      <c r="H11" s="323"/>
      <c r="I11" s="323"/>
      <c r="J11" s="323"/>
      <c r="K11" s="321"/>
    </row>
    <row r="12" s="1" customFormat="1" ht="15" customHeight="1">
      <c r="B12" s="324"/>
      <c r="C12" s="325"/>
      <c r="D12" s="323"/>
      <c r="E12" s="323"/>
      <c r="F12" s="323"/>
      <c r="G12" s="323"/>
      <c r="H12" s="323"/>
      <c r="I12" s="323"/>
      <c r="J12" s="323"/>
      <c r="K12" s="321"/>
    </row>
    <row r="13" s="1" customFormat="1" ht="15" customHeight="1">
      <c r="B13" s="324"/>
      <c r="C13" s="325"/>
      <c r="D13" s="326" t="s">
        <v>810</v>
      </c>
      <c r="E13" s="323"/>
      <c r="F13" s="323"/>
      <c r="G13" s="323"/>
      <c r="H13" s="323"/>
      <c r="I13" s="323"/>
      <c r="J13" s="323"/>
      <c r="K13" s="321"/>
    </row>
    <row r="14" s="1" customFormat="1" ht="12.75" customHeight="1">
      <c r="B14" s="324"/>
      <c r="C14" s="325"/>
      <c r="D14" s="325"/>
      <c r="E14" s="325"/>
      <c r="F14" s="325"/>
      <c r="G14" s="325"/>
      <c r="H14" s="325"/>
      <c r="I14" s="325"/>
      <c r="J14" s="325"/>
      <c r="K14" s="321"/>
    </row>
    <row r="15" s="1" customFormat="1" ht="15" customHeight="1">
      <c r="B15" s="324"/>
      <c r="C15" s="325"/>
      <c r="D15" s="323" t="s">
        <v>811</v>
      </c>
      <c r="E15" s="323"/>
      <c r="F15" s="323"/>
      <c r="G15" s="323"/>
      <c r="H15" s="323"/>
      <c r="I15" s="323"/>
      <c r="J15" s="323"/>
      <c r="K15" s="321"/>
    </row>
    <row r="16" s="1" customFormat="1" ht="15" customHeight="1">
      <c r="B16" s="324"/>
      <c r="C16" s="325"/>
      <c r="D16" s="323" t="s">
        <v>812</v>
      </c>
      <c r="E16" s="323"/>
      <c r="F16" s="323"/>
      <c r="G16" s="323"/>
      <c r="H16" s="323"/>
      <c r="I16" s="323"/>
      <c r="J16" s="323"/>
      <c r="K16" s="321"/>
    </row>
    <row r="17" s="1" customFormat="1" ht="15" customHeight="1">
      <c r="B17" s="324"/>
      <c r="C17" s="325"/>
      <c r="D17" s="323" t="s">
        <v>813</v>
      </c>
      <c r="E17" s="323"/>
      <c r="F17" s="323"/>
      <c r="G17" s="323"/>
      <c r="H17" s="323"/>
      <c r="I17" s="323"/>
      <c r="J17" s="323"/>
      <c r="K17" s="321"/>
    </row>
    <row r="18" s="1" customFormat="1" ht="15" customHeight="1">
      <c r="B18" s="324"/>
      <c r="C18" s="325"/>
      <c r="D18" s="325"/>
      <c r="E18" s="327" t="s">
        <v>85</v>
      </c>
      <c r="F18" s="323" t="s">
        <v>814</v>
      </c>
      <c r="G18" s="323"/>
      <c r="H18" s="323"/>
      <c r="I18" s="323"/>
      <c r="J18" s="323"/>
      <c r="K18" s="321"/>
    </row>
    <row r="19" s="1" customFormat="1" ht="15" customHeight="1">
      <c r="B19" s="324"/>
      <c r="C19" s="325"/>
      <c r="D19" s="325"/>
      <c r="E19" s="327" t="s">
        <v>815</v>
      </c>
      <c r="F19" s="323" t="s">
        <v>816</v>
      </c>
      <c r="G19" s="323"/>
      <c r="H19" s="323"/>
      <c r="I19" s="323"/>
      <c r="J19" s="323"/>
      <c r="K19" s="321"/>
    </row>
    <row r="20" s="1" customFormat="1" ht="15" customHeight="1">
      <c r="B20" s="324"/>
      <c r="C20" s="325"/>
      <c r="D20" s="325"/>
      <c r="E20" s="327" t="s">
        <v>817</v>
      </c>
      <c r="F20" s="323" t="s">
        <v>818</v>
      </c>
      <c r="G20" s="323"/>
      <c r="H20" s="323"/>
      <c r="I20" s="323"/>
      <c r="J20" s="323"/>
      <c r="K20" s="321"/>
    </row>
    <row r="21" s="1" customFormat="1" ht="15" customHeight="1">
      <c r="B21" s="324"/>
      <c r="C21" s="325"/>
      <c r="D21" s="325"/>
      <c r="E21" s="327" t="s">
        <v>819</v>
      </c>
      <c r="F21" s="323" t="s">
        <v>820</v>
      </c>
      <c r="G21" s="323"/>
      <c r="H21" s="323"/>
      <c r="I21" s="323"/>
      <c r="J21" s="323"/>
      <c r="K21" s="321"/>
    </row>
    <row r="22" s="1" customFormat="1" ht="15" customHeight="1">
      <c r="B22" s="324"/>
      <c r="C22" s="325"/>
      <c r="D22" s="325"/>
      <c r="E22" s="327" t="s">
        <v>432</v>
      </c>
      <c r="F22" s="323" t="s">
        <v>433</v>
      </c>
      <c r="G22" s="323"/>
      <c r="H22" s="323"/>
      <c r="I22" s="323"/>
      <c r="J22" s="323"/>
      <c r="K22" s="321"/>
    </row>
    <row r="23" s="1" customFormat="1" ht="15" customHeight="1">
      <c r="B23" s="324"/>
      <c r="C23" s="325"/>
      <c r="D23" s="325"/>
      <c r="E23" s="327" t="s">
        <v>92</v>
      </c>
      <c r="F23" s="323" t="s">
        <v>821</v>
      </c>
      <c r="G23" s="323"/>
      <c r="H23" s="323"/>
      <c r="I23" s="323"/>
      <c r="J23" s="323"/>
      <c r="K23" s="321"/>
    </row>
    <row r="24" s="1" customFormat="1" ht="12.75" customHeight="1">
      <c r="B24" s="324"/>
      <c r="C24" s="325"/>
      <c r="D24" s="325"/>
      <c r="E24" s="325"/>
      <c r="F24" s="325"/>
      <c r="G24" s="325"/>
      <c r="H24" s="325"/>
      <c r="I24" s="325"/>
      <c r="J24" s="325"/>
      <c r="K24" s="321"/>
    </row>
    <row r="25" s="1" customFormat="1" ht="15" customHeight="1">
      <c r="B25" s="324"/>
      <c r="C25" s="323" t="s">
        <v>822</v>
      </c>
      <c r="D25" s="323"/>
      <c r="E25" s="323"/>
      <c r="F25" s="323"/>
      <c r="G25" s="323"/>
      <c r="H25" s="323"/>
      <c r="I25" s="323"/>
      <c r="J25" s="323"/>
      <c r="K25" s="321"/>
    </row>
    <row r="26" s="1" customFormat="1" ht="15" customHeight="1">
      <c r="B26" s="324"/>
      <c r="C26" s="323" t="s">
        <v>823</v>
      </c>
      <c r="D26" s="323"/>
      <c r="E26" s="323"/>
      <c r="F26" s="323"/>
      <c r="G26" s="323"/>
      <c r="H26" s="323"/>
      <c r="I26" s="323"/>
      <c r="J26" s="323"/>
      <c r="K26" s="321"/>
    </row>
    <row r="27" s="1" customFormat="1" ht="15" customHeight="1">
      <c r="B27" s="324"/>
      <c r="C27" s="323"/>
      <c r="D27" s="323" t="s">
        <v>824</v>
      </c>
      <c r="E27" s="323"/>
      <c r="F27" s="323"/>
      <c r="G27" s="323"/>
      <c r="H27" s="323"/>
      <c r="I27" s="323"/>
      <c r="J27" s="323"/>
      <c r="K27" s="321"/>
    </row>
    <row r="28" s="1" customFormat="1" ht="15" customHeight="1">
      <c r="B28" s="324"/>
      <c r="C28" s="325"/>
      <c r="D28" s="323" t="s">
        <v>825</v>
      </c>
      <c r="E28" s="323"/>
      <c r="F28" s="323"/>
      <c r="G28" s="323"/>
      <c r="H28" s="323"/>
      <c r="I28" s="323"/>
      <c r="J28" s="323"/>
      <c r="K28" s="321"/>
    </row>
    <row r="29" s="1" customFormat="1" ht="12.75" customHeight="1">
      <c r="B29" s="324"/>
      <c r="C29" s="325"/>
      <c r="D29" s="325"/>
      <c r="E29" s="325"/>
      <c r="F29" s="325"/>
      <c r="G29" s="325"/>
      <c r="H29" s="325"/>
      <c r="I29" s="325"/>
      <c r="J29" s="325"/>
      <c r="K29" s="321"/>
    </row>
    <row r="30" s="1" customFormat="1" ht="15" customHeight="1">
      <c r="B30" s="324"/>
      <c r="C30" s="325"/>
      <c r="D30" s="323" t="s">
        <v>826</v>
      </c>
      <c r="E30" s="323"/>
      <c r="F30" s="323"/>
      <c r="G30" s="323"/>
      <c r="H30" s="323"/>
      <c r="I30" s="323"/>
      <c r="J30" s="323"/>
      <c r="K30" s="321"/>
    </row>
    <row r="31" s="1" customFormat="1" ht="15" customHeight="1">
      <c r="B31" s="324"/>
      <c r="C31" s="325"/>
      <c r="D31" s="323" t="s">
        <v>827</v>
      </c>
      <c r="E31" s="323"/>
      <c r="F31" s="323"/>
      <c r="G31" s="323"/>
      <c r="H31" s="323"/>
      <c r="I31" s="323"/>
      <c r="J31" s="323"/>
      <c r="K31" s="321"/>
    </row>
    <row r="32" s="1" customFormat="1" ht="12.75" customHeight="1">
      <c r="B32" s="324"/>
      <c r="C32" s="325"/>
      <c r="D32" s="325"/>
      <c r="E32" s="325"/>
      <c r="F32" s="325"/>
      <c r="G32" s="325"/>
      <c r="H32" s="325"/>
      <c r="I32" s="325"/>
      <c r="J32" s="325"/>
      <c r="K32" s="321"/>
    </row>
    <row r="33" s="1" customFormat="1" ht="15" customHeight="1">
      <c r="B33" s="324"/>
      <c r="C33" s="325"/>
      <c r="D33" s="323" t="s">
        <v>828</v>
      </c>
      <c r="E33" s="323"/>
      <c r="F33" s="323"/>
      <c r="G33" s="323"/>
      <c r="H33" s="323"/>
      <c r="I33" s="323"/>
      <c r="J33" s="323"/>
      <c r="K33" s="321"/>
    </row>
    <row r="34" s="1" customFormat="1" ht="15" customHeight="1">
      <c r="B34" s="324"/>
      <c r="C34" s="325"/>
      <c r="D34" s="323" t="s">
        <v>829</v>
      </c>
      <c r="E34" s="323"/>
      <c r="F34" s="323"/>
      <c r="G34" s="323"/>
      <c r="H34" s="323"/>
      <c r="I34" s="323"/>
      <c r="J34" s="323"/>
      <c r="K34" s="321"/>
    </row>
    <row r="35" s="1" customFormat="1" ht="15" customHeight="1">
      <c r="B35" s="324"/>
      <c r="C35" s="325"/>
      <c r="D35" s="323" t="s">
        <v>830</v>
      </c>
      <c r="E35" s="323"/>
      <c r="F35" s="323"/>
      <c r="G35" s="323"/>
      <c r="H35" s="323"/>
      <c r="I35" s="323"/>
      <c r="J35" s="323"/>
      <c r="K35" s="321"/>
    </row>
    <row r="36" s="1" customFormat="1" ht="15" customHeight="1">
      <c r="B36" s="324"/>
      <c r="C36" s="325"/>
      <c r="D36" s="323"/>
      <c r="E36" s="326" t="s">
        <v>170</v>
      </c>
      <c r="F36" s="323"/>
      <c r="G36" s="323" t="s">
        <v>831</v>
      </c>
      <c r="H36" s="323"/>
      <c r="I36" s="323"/>
      <c r="J36" s="323"/>
      <c r="K36" s="321"/>
    </row>
    <row r="37" s="1" customFormat="1" ht="30.75" customHeight="1">
      <c r="B37" s="324"/>
      <c r="C37" s="325"/>
      <c r="D37" s="323"/>
      <c r="E37" s="326" t="s">
        <v>832</v>
      </c>
      <c r="F37" s="323"/>
      <c r="G37" s="323" t="s">
        <v>833</v>
      </c>
      <c r="H37" s="323"/>
      <c r="I37" s="323"/>
      <c r="J37" s="323"/>
      <c r="K37" s="321"/>
    </row>
    <row r="38" s="1" customFormat="1" ht="15" customHeight="1">
      <c r="B38" s="324"/>
      <c r="C38" s="325"/>
      <c r="D38" s="323"/>
      <c r="E38" s="326" t="s">
        <v>60</v>
      </c>
      <c r="F38" s="323"/>
      <c r="G38" s="323" t="s">
        <v>834</v>
      </c>
      <c r="H38" s="323"/>
      <c r="I38" s="323"/>
      <c r="J38" s="323"/>
      <c r="K38" s="321"/>
    </row>
    <row r="39" s="1" customFormat="1" ht="15" customHeight="1">
      <c r="B39" s="324"/>
      <c r="C39" s="325"/>
      <c r="D39" s="323"/>
      <c r="E39" s="326" t="s">
        <v>61</v>
      </c>
      <c r="F39" s="323"/>
      <c r="G39" s="323" t="s">
        <v>835</v>
      </c>
      <c r="H39" s="323"/>
      <c r="I39" s="323"/>
      <c r="J39" s="323"/>
      <c r="K39" s="321"/>
    </row>
    <row r="40" s="1" customFormat="1" ht="15" customHeight="1">
      <c r="B40" s="324"/>
      <c r="C40" s="325"/>
      <c r="D40" s="323"/>
      <c r="E40" s="326" t="s">
        <v>171</v>
      </c>
      <c r="F40" s="323"/>
      <c r="G40" s="323" t="s">
        <v>836</v>
      </c>
      <c r="H40" s="323"/>
      <c r="I40" s="323"/>
      <c r="J40" s="323"/>
      <c r="K40" s="321"/>
    </row>
    <row r="41" s="1" customFormat="1" ht="15" customHeight="1">
      <c r="B41" s="324"/>
      <c r="C41" s="325"/>
      <c r="D41" s="323"/>
      <c r="E41" s="326" t="s">
        <v>172</v>
      </c>
      <c r="F41" s="323"/>
      <c r="G41" s="323" t="s">
        <v>837</v>
      </c>
      <c r="H41" s="323"/>
      <c r="I41" s="323"/>
      <c r="J41" s="323"/>
      <c r="K41" s="321"/>
    </row>
    <row r="42" s="1" customFormat="1" ht="15" customHeight="1">
      <c r="B42" s="324"/>
      <c r="C42" s="325"/>
      <c r="D42" s="323"/>
      <c r="E42" s="326" t="s">
        <v>838</v>
      </c>
      <c r="F42" s="323"/>
      <c r="G42" s="323" t="s">
        <v>839</v>
      </c>
      <c r="H42" s="323"/>
      <c r="I42" s="323"/>
      <c r="J42" s="323"/>
      <c r="K42" s="321"/>
    </row>
    <row r="43" s="1" customFormat="1" ht="15" customHeight="1">
      <c r="B43" s="324"/>
      <c r="C43" s="325"/>
      <c r="D43" s="323"/>
      <c r="E43" s="326"/>
      <c r="F43" s="323"/>
      <c r="G43" s="323" t="s">
        <v>840</v>
      </c>
      <c r="H43" s="323"/>
      <c r="I43" s="323"/>
      <c r="J43" s="323"/>
      <c r="K43" s="321"/>
    </row>
    <row r="44" s="1" customFormat="1" ht="15" customHeight="1">
      <c r="B44" s="324"/>
      <c r="C44" s="325"/>
      <c r="D44" s="323"/>
      <c r="E44" s="326" t="s">
        <v>841</v>
      </c>
      <c r="F44" s="323"/>
      <c r="G44" s="323" t="s">
        <v>842</v>
      </c>
      <c r="H44" s="323"/>
      <c r="I44" s="323"/>
      <c r="J44" s="323"/>
      <c r="K44" s="321"/>
    </row>
    <row r="45" s="1" customFormat="1" ht="15" customHeight="1">
      <c r="B45" s="324"/>
      <c r="C45" s="325"/>
      <c r="D45" s="323"/>
      <c r="E45" s="326" t="s">
        <v>174</v>
      </c>
      <c r="F45" s="323"/>
      <c r="G45" s="323" t="s">
        <v>843</v>
      </c>
      <c r="H45" s="323"/>
      <c r="I45" s="323"/>
      <c r="J45" s="323"/>
      <c r="K45" s="321"/>
    </row>
    <row r="46" s="1" customFormat="1" ht="12.75" customHeight="1">
      <c r="B46" s="324"/>
      <c r="C46" s="325"/>
      <c r="D46" s="323"/>
      <c r="E46" s="323"/>
      <c r="F46" s="323"/>
      <c r="G46" s="323"/>
      <c r="H46" s="323"/>
      <c r="I46" s="323"/>
      <c r="J46" s="323"/>
      <c r="K46" s="321"/>
    </row>
    <row r="47" s="1" customFormat="1" ht="15" customHeight="1">
      <c r="B47" s="324"/>
      <c r="C47" s="325"/>
      <c r="D47" s="323" t="s">
        <v>844</v>
      </c>
      <c r="E47" s="323"/>
      <c r="F47" s="323"/>
      <c r="G47" s="323"/>
      <c r="H47" s="323"/>
      <c r="I47" s="323"/>
      <c r="J47" s="323"/>
      <c r="K47" s="321"/>
    </row>
    <row r="48" s="1" customFormat="1" ht="15" customHeight="1">
      <c r="B48" s="324"/>
      <c r="C48" s="325"/>
      <c r="D48" s="325"/>
      <c r="E48" s="323" t="s">
        <v>845</v>
      </c>
      <c r="F48" s="323"/>
      <c r="G48" s="323"/>
      <c r="H48" s="323"/>
      <c r="I48" s="323"/>
      <c r="J48" s="323"/>
      <c r="K48" s="321"/>
    </row>
    <row r="49" s="1" customFormat="1" ht="15" customHeight="1">
      <c r="B49" s="324"/>
      <c r="C49" s="325"/>
      <c r="D49" s="325"/>
      <c r="E49" s="323" t="s">
        <v>846</v>
      </c>
      <c r="F49" s="323"/>
      <c r="G49" s="323"/>
      <c r="H49" s="323"/>
      <c r="I49" s="323"/>
      <c r="J49" s="323"/>
      <c r="K49" s="321"/>
    </row>
    <row r="50" s="1" customFormat="1" ht="15" customHeight="1">
      <c r="B50" s="324"/>
      <c r="C50" s="325"/>
      <c r="D50" s="325"/>
      <c r="E50" s="323" t="s">
        <v>847</v>
      </c>
      <c r="F50" s="323"/>
      <c r="G50" s="323"/>
      <c r="H50" s="323"/>
      <c r="I50" s="323"/>
      <c r="J50" s="323"/>
      <c r="K50" s="321"/>
    </row>
    <row r="51" s="1" customFormat="1" ht="15" customHeight="1">
      <c r="B51" s="324"/>
      <c r="C51" s="325"/>
      <c r="D51" s="323" t="s">
        <v>848</v>
      </c>
      <c r="E51" s="323"/>
      <c r="F51" s="323"/>
      <c r="G51" s="323"/>
      <c r="H51" s="323"/>
      <c r="I51" s="323"/>
      <c r="J51" s="323"/>
      <c r="K51" s="321"/>
    </row>
    <row r="52" s="1" customFormat="1" ht="25.5" customHeight="1">
      <c r="B52" s="319"/>
      <c r="C52" s="320" t="s">
        <v>849</v>
      </c>
      <c r="D52" s="320"/>
      <c r="E52" s="320"/>
      <c r="F52" s="320"/>
      <c r="G52" s="320"/>
      <c r="H52" s="320"/>
      <c r="I52" s="320"/>
      <c r="J52" s="320"/>
      <c r="K52" s="321"/>
    </row>
    <row r="53" s="1" customFormat="1" ht="5.25" customHeight="1">
      <c r="B53" s="319"/>
      <c r="C53" s="322"/>
      <c r="D53" s="322"/>
      <c r="E53" s="322"/>
      <c r="F53" s="322"/>
      <c r="G53" s="322"/>
      <c r="H53" s="322"/>
      <c r="I53" s="322"/>
      <c r="J53" s="322"/>
      <c r="K53" s="321"/>
    </row>
    <row r="54" s="1" customFormat="1" ht="15" customHeight="1">
      <c r="B54" s="319"/>
      <c r="C54" s="323" t="s">
        <v>850</v>
      </c>
      <c r="D54" s="323"/>
      <c r="E54" s="323"/>
      <c r="F54" s="323"/>
      <c r="G54" s="323"/>
      <c r="H54" s="323"/>
      <c r="I54" s="323"/>
      <c r="J54" s="323"/>
      <c r="K54" s="321"/>
    </row>
    <row r="55" s="1" customFormat="1" ht="15" customHeight="1">
      <c r="B55" s="319"/>
      <c r="C55" s="323" t="s">
        <v>851</v>
      </c>
      <c r="D55" s="323"/>
      <c r="E55" s="323"/>
      <c r="F55" s="323"/>
      <c r="G55" s="323"/>
      <c r="H55" s="323"/>
      <c r="I55" s="323"/>
      <c r="J55" s="323"/>
      <c r="K55" s="321"/>
    </row>
    <row r="56" s="1" customFormat="1" ht="12.75" customHeight="1">
      <c r="B56" s="319"/>
      <c r="C56" s="323"/>
      <c r="D56" s="323"/>
      <c r="E56" s="323"/>
      <c r="F56" s="323"/>
      <c r="G56" s="323"/>
      <c r="H56" s="323"/>
      <c r="I56" s="323"/>
      <c r="J56" s="323"/>
      <c r="K56" s="321"/>
    </row>
    <row r="57" s="1" customFormat="1" ht="15" customHeight="1">
      <c r="B57" s="319"/>
      <c r="C57" s="323" t="s">
        <v>852</v>
      </c>
      <c r="D57" s="323"/>
      <c r="E57" s="323"/>
      <c r="F57" s="323"/>
      <c r="G57" s="323"/>
      <c r="H57" s="323"/>
      <c r="I57" s="323"/>
      <c r="J57" s="323"/>
      <c r="K57" s="321"/>
    </row>
    <row r="58" s="1" customFormat="1" ht="15" customHeight="1">
      <c r="B58" s="319"/>
      <c r="C58" s="325"/>
      <c r="D58" s="323" t="s">
        <v>853</v>
      </c>
      <c r="E58" s="323"/>
      <c r="F58" s="323"/>
      <c r="G58" s="323"/>
      <c r="H58" s="323"/>
      <c r="I58" s="323"/>
      <c r="J58" s="323"/>
      <c r="K58" s="321"/>
    </row>
    <row r="59" s="1" customFormat="1" ht="15" customHeight="1">
      <c r="B59" s="319"/>
      <c r="C59" s="325"/>
      <c r="D59" s="323" t="s">
        <v>854</v>
      </c>
      <c r="E59" s="323"/>
      <c r="F59" s="323"/>
      <c r="G59" s="323"/>
      <c r="H59" s="323"/>
      <c r="I59" s="323"/>
      <c r="J59" s="323"/>
      <c r="K59" s="321"/>
    </row>
    <row r="60" s="1" customFormat="1" ht="15" customHeight="1">
      <c r="B60" s="319"/>
      <c r="C60" s="325"/>
      <c r="D60" s="323" t="s">
        <v>855</v>
      </c>
      <c r="E60" s="323"/>
      <c r="F60" s="323"/>
      <c r="G60" s="323"/>
      <c r="H60" s="323"/>
      <c r="I60" s="323"/>
      <c r="J60" s="323"/>
      <c r="K60" s="321"/>
    </row>
    <row r="61" s="1" customFormat="1" ht="15" customHeight="1">
      <c r="B61" s="319"/>
      <c r="C61" s="325"/>
      <c r="D61" s="323" t="s">
        <v>856</v>
      </c>
      <c r="E61" s="323"/>
      <c r="F61" s="323"/>
      <c r="G61" s="323"/>
      <c r="H61" s="323"/>
      <c r="I61" s="323"/>
      <c r="J61" s="323"/>
      <c r="K61" s="321"/>
    </row>
    <row r="62" s="1" customFormat="1" ht="15" customHeight="1">
      <c r="B62" s="319"/>
      <c r="C62" s="325"/>
      <c r="D62" s="328" t="s">
        <v>857</v>
      </c>
      <c r="E62" s="328"/>
      <c r="F62" s="328"/>
      <c r="G62" s="328"/>
      <c r="H62" s="328"/>
      <c r="I62" s="328"/>
      <c r="J62" s="328"/>
      <c r="K62" s="321"/>
    </row>
    <row r="63" s="1" customFormat="1" ht="15" customHeight="1">
      <c r="B63" s="319"/>
      <c r="C63" s="325"/>
      <c r="D63" s="323" t="s">
        <v>858</v>
      </c>
      <c r="E63" s="323"/>
      <c r="F63" s="323"/>
      <c r="G63" s="323"/>
      <c r="H63" s="323"/>
      <c r="I63" s="323"/>
      <c r="J63" s="323"/>
      <c r="K63" s="321"/>
    </row>
    <row r="64" s="1" customFormat="1" ht="12.75" customHeight="1">
      <c r="B64" s="319"/>
      <c r="C64" s="325"/>
      <c r="D64" s="325"/>
      <c r="E64" s="329"/>
      <c r="F64" s="325"/>
      <c r="G64" s="325"/>
      <c r="H64" s="325"/>
      <c r="I64" s="325"/>
      <c r="J64" s="325"/>
      <c r="K64" s="321"/>
    </row>
    <row r="65" s="1" customFormat="1" ht="15" customHeight="1">
      <c r="B65" s="319"/>
      <c r="C65" s="325"/>
      <c r="D65" s="323" t="s">
        <v>859</v>
      </c>
      <c r="E65" s="323"/>
      <c r="F65" s="323"/>
      <c r="G65" s="323"/>
      <c r="H65" s="323"/>
      <c r="I65" s="323"/>
      <c r="J65" s="323"/>
      <c r="K65" s="321"/>
    </row>
    <row r="66" s="1" customFormat="1" ht="15" customHeight="1">
      <c r="B66" s="319"/>
      <c r="C66" s="325"/>
      <c r="D66" s="328" t="s">
        <v>860</v>
      </c>
      <c r="E66" s="328"/>
      <c r="F66" s="328"/>
      <c r="G66" s="328"/>
      <c r="H66" s="328"/>
      <c r="I66" s="328"/>
      <c r="J66" s="328"/>
      <c r="K66" s="321"/>
    </row>
    <row r="67" s="1" customFormat="1" ht="15" customHeight="1">
      <c r="B67" s="319"/>
      <c r="C67" s="325"/>
      <c r="D67" s="323" t="s">
        <v>861</v>
      </c>
      <c r="E67" s="323"/>
      <c r="F67" s="323"/>
      <c r="G67" s="323"/>
      <c r="H67" s="323"/>
      <c r="I67" s="323"/>
      <c r="J67" s="323"/>
      <c r="K67" s="321"/>
    </row>
    <row r="68" s="1" customFormat="1" ht="15" customHeight="1">
      <c r="B68" s="319"/>
      <c r="C68" s="325"/>
      <c r="D68" s="323" t="s">
        <v>862</v>
      </c>
      <c r="E68" s="323"/>
      <c r="F68" s="323"/>
      <c r="G68" s="323"/>
      <c r="H68" s="323"/>
      <c r="I68" s="323"/>
      <c r="J68" s="323"/>
      <c r="K68" s="321"/>
    </row>
    <row r="69" s="1" customFormat="1" ht="15" customHeight="1">
      <c r="B69" s="319"/>
      <c r="C69" s="325"/>
      <c r="D69" s="323" t="s">
        <v>863</v>
      </c>
      <c r="E69" s="323"/>
      <c r="F69" s="323"/>
      <c r="G69" s="323"/>
      <c r="H69" s="323"/>
      <c r="I69" s="323"/>
      <c r="J69" s="323"/>
      <c r="K69" s="321"/>
    </row>
    <row r="70" s="1" customFormat="1" ht="15" customHeight="1">
      <c r="B70" s="319"/>
      <c r="C70" s="325"/>
      <c r="D70" s="323" t="s">
        <v>864</v>
      </c>
      <c r="E70" s="323"/>
      <c r="F70" s="323"/>
      <c r="G70" s="323"/>
      <c r="H70" s="323"/>
      <c r="I70" s="323"/>
      <c r="J70" s="323"/>
      <c r="K70" s="321"/>
    </row>
    <row r="71" s="1" customFormat="1" ht="12.75" customHeight="1">
      <c r="B71" s="330"/>
      <c r="C71" s="331"/>
      <c r="D71" s="331"/>
      <c r="E71" s="331"/>
      <c r="F71" s="331"/>
      <c r="G71" s="331"/>
      <c r="H71" s="331"/>
      <c r="I71" s="331"/>
      <c r="J71" s="331"/>
      <c r="K71" s="332"/>
    </row>
    <row r="72" s="1" customFormat="1" ht="18.75" customHeight="1">
      <c r="B72" s="333"/>
      <c r="C72" s="333"/>
      <c r="D72" s="333"/>
      <c r="E72" s="333"/>
      <c r="F72" s="333"/>
      <c r="G72" s="333"/>
      <c r="H72" s="333"/>
      <c r="I72" s="333"/>
      <c r="J72" s="333"/>
      <c r="K72" s="334"/>
    </row>
    <row r="73" s="1" customFormat="1" ht="18.75" customHeight="1">
      <c r="B73" s="334"/>
      <c r="C73" s="334"/>
      <c r="D73" s="334"/>
      <c r="E73" s="334"/>
      <c r="F73" s="334"/>
      <c r="G73" s="334"/>
      <c r="H73" s="334"/>
      <c r="I73" s="334"/>
      <c r="J73" s="334"/>
      <c r="K73" s="334"/>
    </row>
    <row r="74" s="1" customFormat="1" ht="7.5" customHeight="1">
      <c r="B74" s="335"/>
      <c r="C74" s="336"/>
      <c r="D74" s="336"/>
      <c r="E74" s="336"/>
      <c r="F74" s="336"/>
      <c r="G74" s="336"/>
      <c r="H74" s="336"/>
      <c r="I74" s="336"/>
      <c r="J74" s="336"/>
      <c r="K74" s="337"/>
    </row>
    <row r="75" s="1" customFormat="1" ht="45" customHeight="1">
      <c r="B75" s="338"/>
      <c r="C75" s="339" t="s">
        <v>865</v>
      </c>
      <c r="D75" s="339"/>
      <c r="E75" s="339"/>
      <c r="F75" s="339"/>
      <c r="G75" s="339"/>
      <c r="H75" s="339"/>
      <c r="I75" s="339"/>
      <c r="J75" s="339"/>
      <c r="K75" s="340"/>
    </row>
    <row r="76" s="1" customFormat="1" ht="17.25" customHeight="1">
      <c r="B76" s="338"/>
      <c r="C76" s="341" t="s">
        <v>866</v>
      </c>
      <c r="D76" s="341"/>
      <c r="E76" s="341"/>
      <c r="F76" s="341" t="s">
        <v>867</v>
      </c>
      <c r="G76" s="342"/>
      <c r="H76" s="341" t="s">
        <v>61</v>
      </c>
      <c r="I76" s="341" t="s">
        <v>64</v>
      </c>
      <c r="J76" s="341" t="s">
        <v>868</v>
      </c>
      <c r="K76" s="340"/>
    </row>
    <row r="77" s="1" customFormat="1" ht="17.25" customHeight="1">
      <c r="B77" s="338"/>
      <c r="C77" s="343" t="s">
        <v>869</v>
      </c>
      <c r="D77" s="343"/>
      <c r="E77" s="343"/>
      <c r="F77" s="344" t="s">
        <v>870</v>
      </c>
      <c r="G77" s="345"/>
      <c r="H77" s="343"/>
      <c r="I77" s="343"/>
      <c r="J77" s="343" t="s">
        <v>871</v>
      </c>
      <c r="K77" s="340"/>
    </row>
    <row r="78" s="1" customFormat="1" ht="5.25" customHeight="1">
      <c r="B78" s="338"/>
      <c r="C78" s="346"/>
      <c r="D78" s="346"/>
      <c r="E78" s="346"/>
      <c r="F78" s="346"/>
      <c r="G78" s="347"/>
      <c r="H78" s="346"/>
      <c r="I78" s="346"/>
      <c r="J78" s="346"/>
      <c r="K78" s="340"/>
    </row>
    <row r="79" s="1" customFormat="1" ht="15" customHeight="1">
      <c r="B79" s="338"/>
      <c r="C79" s="326" t="s">
        <v>60</v>
      </c>
      <c r="D79" s="346"/>
      <c r="E79" s="346"/>
      <c r="F79" s="348" t="s">
        <v>872</v>
      </c>
      <c r="G79" s="347"/>
      <c r="H79" s="326" t="s">
        <v>873</v>
      </c>
      <c r="I79" s="326" t="s">
        <v>874</v>
      </c>
      <c r="J79" s="326">
        <v>20</v>
      </c>
      <c r="K79" s="340"/>
    </row>
    <row r="80" s="1" customFormat="1" ht="15" customHeight="1">
      <c r="B80" s="338"/>
      <c r="C80" s="326" t="s">
        <v>875</v>
      </c>
      <c r="D80" s="326"/>
      <c r="E80" s="326"/>
      <c r="F80" s="348" t="s">
        <v>872</v>
      </c>
      <c r="G80" s="347"/>
      <c r="H80" s="326" t="s">
        <v>876</v>
      </c>
      <c r="I80" s="326" t="s">
        <v>874</v>
      </c>
      <c r="J80" s="326">
        <v>120</v>
      </c>
      <c r="K80" s="340"/>
    </row>
    <row r="81" s="1" customFormat="1" ht="15" customHeight="1">
      <c r="B81" s="349"/>
      <c r="C81" s="326" t="s">
        <v>877</v>
      </c>
      <c r="D81" s="326"/>
      <c r="E81" s="326"/>
      <c r="F81" s="348" t="s">
        <v>878</v>
      </c>
      <c r="G81" s="347"/>
      <c r="H81" s="326" t="s">
        <v>879</v>
      </c>
      <c r="I81" s="326" t="s">
        <v>874</v>
      </c>
      <c r="J81" s="326">
        <v>50</v>
      </c>
      <c r="K81" s="340"/>
    </row>
    <row r="82" s="1" customFormat="1" ht="15" customHeight="1">
      <c r="B82" s="349"/>
      <c r="C82" s="326" t="s">
        <v>880</v>
      </c>
      <c r="D82" s="326"/>
      <c r="E82" s="326"/>
      <c r="F82" s="348" t="s">
        <v>872</v>
      </c>
      <c r="G82" s="347"/>
      <c r="H82" s="326" t="s">
        <v>881</v>
      </c>
      <c r="I82" s="326" t="s">
        <v>882</v>
      </c>
      <c r="J82" s="326"/>
      <c r="K82" s="340"/>
    </row>
    <row r="83" s="1" customFormat="1" ht="15" customHeight="1">
      <c r="B83" s="349"/>
      <c r="C83" s="350" t="s">
        <v>883</v>
      </c>
      <c r="D83" s="350"/>
      <c r="E83" s="350"/>
      <c r="F83" s="351" t="s">
        <v>878</v>
      </c>
      <c r="G83" s="350"/>
      <c r="H83" s="350" t="s">
        <v>884</v>
      </c>
      <c r="I83" s="350" t="s">
        <v>874</v>
      </c>
      <c r="J83" s="350">
        <v>15</v>
      </c>
      <c r="K83" s="340"/>
    </row>
    <row r="84" s="1" customFormat="1" ht="15" customHeight="1">
      <c r="B84" s="349"/>
      <c r="C84" s="350" t="s">
        <v>885</v>
      </c>
      <c r="D84" s="350"/>
      <c r="E84" s="350"/>
      <c r="F84" s="351" t="s">
        <v>878</v>
      </c>
      <c r="G84" s="350"/>
      <c r="H84" s="350" t="s">
        <v>886</v>
      </c>
      <c r="I84" s="350" t="s">
        <v>874</v>
      </c>
      <c r="J84" s="350">
        <v>15</v>
      </c>
      <c r="K84" s="340"/>
    </row>
    <row r="85" s="1" customFormat="1" ht="15" customHeight="1">
      <c r="B85" s="349"/>
      <c r="C85" s="350" t="s">
        <v>887</v>
      </c>
      <c r="D85" s="350"/>
      <c r="E85" s="350"/>
      <c r="F85" s="351" t="s">
        <v>878</v>
      </c>
      <c r="G85" s="350"/>
      <c r="H85" s="350" t="s">
        <v>888</v>
      </c>
      <c r="I85" s="350" t="s">
        <v>874</v>
      </c>
      <c r="J85" s="350">
        <v>20</v>
      </c>
      <c r="K85" s="340"/>
    </row>
    <row r="86" s="1" customFormat="1" ht="15" customHeight="1">
      <c r="B86" s="349"/>
      <c r="C86" s="350" t="s">
        <v>889</v>
      </c>
      <c r="D86" s="350"/>
      <c r="E86" s="350"/>
      <c r="F86" s="351" t="s">
        <v>878</v>
      </c>
      <c r="G86" s="350"/>
      <c r="H86" s="350" t="s">
        <v>890</v>
      </c>
      <c r="I86" s="350" t="s">
        <v>874</v>
      </c>
      <c r="J86" s="350">
        <v>20</v>
      </c>
      <c r="K86" s="340"/>
    </row>
    <row r="87" s="1" customFormat="1" ht="15" customHeight="1">
      <c r="B87" s="349"/>
      <c r="C87" s="326" t="s">
        <v>891</v>
      </c>
      <c r="D87" s="326"/>
      <c r="E87" s="326"/>
      <c r="F87" s="348" t="s">
        <v>878</v>
      </c>
      <c r="G87" s="347"/>
      <c r="H87" s="326" t="s">
        <v>892</v>
      </c>
      <c r="I87" s="326" t="s">
        <v>874</v>
      </c>
      <c r="J87" s="326">
        <v>50</v>
      </c>
      <c r="K87" s="340"/>
    </row>
    <row r="88" s="1" customFormat="1" ht="15" customHeight="1">
      <c r="B88" s="349"/>
      <c r="C88" s="326" t="s">
        <v>893</v>
      </c>
      <c r="D88" s="326"/>
      <c r="E88" s="326"/>
      <c r="F88" s="348" t="s">
        <v>878</v>
      </c>
      <c r="G88" s="347"/>
      <c r="H88" s="326" t="s">
        <v>894</v>
      </c>
      <c r="I88" s="326" t="s">
        <v>874</v>
      </c>
      <c r="J88" s="326">
        <v>20</v>
      </c>
      <c r="K88" s="340"/>
    </row>
    <row r="89" s="1" customFormat="1" ht="15" customHeight="1">
      <c r="B89" s="349"/>
      <c r="C89" s="326" t="s">
        <v>895</v>
      </c>
      <c r="D89" s="326"/>
      <c r="E89" s="326"/>
      <c r="F89" s="348" t="s">
        <v>878</v>
      </c>
      <c r="G89" s="347"/>
      <c r="H89" s="326" t="s">
        <v>896</v>
      </c>
      <c r="I89" s="326" t="s">
        <v>874</v>
      </c>
      <c r="J89" s="326">
        <v>20</v>
      </c>
      <c r="K89" s="340"/>
    </row>
    <row r="90" s="1" customFormat="1" ht="15" customHeight="1">
      <c r="B90" s="349"/>
      <c r="C90" s="326" t="s">
        <v>897</v>
      </c>
      <c r="D90" s="326"/>
      <c r="E90" s="326"/>
      <c r="F90" s="348" t="s">
        <v>878</v>
      </c>
      <c r="G90" s="347"/>
      <c r="H90" s="326" t="s">
        <v>898</v>
      </c>
      <c r="I90" s="326" t="s">
        <v>874</v>
      </c>
      <c r="J90" s="326">
        <v>50</v>
      </c>
      <c r="K90" s="340"/>
    </row>
    <row r="91" s="1" customFormat="1" ht="15" customHeight="1">
      <c r="B91" s="349"/>
      <c r="C91" s="326" t="s">
        <v>899</v>
      </c>
      <c r="D91" s="326"/>
      <c r="E91" s="326"/>
      <c r="F91" s="348" t="s">
        <v>878</v>
      </c>
      <c r="G91" s="347"/>
      <c r="H91" s="326" t="s">
        <v>899</v>
      </c>
      <c r="I91" s="326" t="s">
        <v>874</v>
      </c>
      <c r="J91" s="326">
        <v>50</v>
      </c>
      <c r="K91" s="340"/>
    </row>
    <row r="92" s="1" customFormat="1" ht="15" customHeight="1">
      <c r="B92" s="349"/>
      <c r="C92" s="326" t="s">
        <v>900</v>
      </c>
      <c r="D92" s="326"/>
      <c r="E92" s="326"/>
      <c r="F92" s="348" t="s">
        <v>878</v>
      </c>
      <c r="G92" s="347"/>
      <c r="H92" s="326" t="s">
        <v>901</v>
      </c>
      <c r="I92" s="326" t="s">
        <v>874</v>
      </c>
      <c r="J92" s="326">
        <v>255</v>
      </c>
      <c r="K92" s="340"/>
    </row>
    <row r="93" s="1" customFormat="1" ht="15" customHeight="1">
      <c r="B93" s="349"/>
      <c r="C93" s="326" t="s">
        <v>902</v>
      </c>
      <c r="D93" s="326"/>
      <c r="E93" s="326"/>
      <c r="F93" s="348" t="s">
        <v>872</v>
      </c>
      <c r="G93" s="347"/>
      <c r="H93" s="326" t="s">
        <v>903</v>
      </c>
      <c r="I93" s="326" t="s">
        <v>904</v>
      </c>
      <c r="J93" s="326"/>
      <c r="K93" s="340"/>
    </row>
    <row r="94" s="1" customFormat="1" ht="15" customHeight="1">
      <c r="B94" s="349"/>
      <c r="C94" s="326" t="s">
        <v>905</v>
      </c>
      <c r="D94" s="326"/>
      <c r="E94" s="326"/>
      <c r="F94" s="348" t="s">
        <v>872</v>
      </c>
      <c r="G94" s="347"/>
      <c r="H94" s="326" t="s">
        <v>906</v>
      </c>
      <c r="I94" s="326" t="s">
        <v>907</v>
      </c>
      <c r="J94" s="326"/>
      <c r="K94" s="340"/>
    </row>
    <row r="95" s="1" customFormat="1" ht="15" customHeight="1">
      <c r="B95" s="349"/>
      <c r="C95" s="326" t="s">
        <v>908</v>
      </c>
      <c r="D95" s="326"/>
      <c r="E95" s="326"/>
      <c r="F95" s="348" t="s">
        <v>872</v>
      </c>
      <c r="G95" s="347"/>
      <c r="H95" s="326" t="s">
        <v>908</v>
      </c>
      <c r="I95" s="326" t="s">
        <v>907</v>
      </c>
      <c r="J95" s="326"/>
      <c r="K95" s="340"/>
    </row>
    <row r="96" s="1" customFormat="1" ht="15" customHeight="1">
      <c r="B96" s="349"/>
      <c r="C96" s="326" t="s">
        <v>45</v>
      </c>
      <c r="D96" s="326"/>
      <c r="E96" s="326"/>
      <c r="F96" s="348" t="s">
        <v>872</v>
      </c>
      <c r="G96" s="347"/>
      <c r="H96" s="326" t="s">
        <v>909</v>
      </c>
      <c r="I96" s="326" t="s">
        <v>907</v>
      </c>
      <c r="J96" s="326"/>
      <c r="K96" s="340"/>
    </row>
    <row r="97" s="1" customFormat="1" ht="15" customHeight="1">
      <c r="B97" s="349"/>
      <c r="C97" s="326" t="s">
        <v>55</v>
      </c>
      <c r="D97" s="326"/>
      <c r="E97" s="326"/>
      <c r="F97" s="348" t="s">
        <v>872</v>
      </c>
      <c r="G97" s="347"/>
      <c r="H97" s="326" t="s">
        <v>910</v>
      </c>
      <c r="I97" s="326" t="s">
        <v>907</v>
      </c>
      <c r="J97" s="326"/>
      <c r="K97" s="340"/>
    </row>
    <row r="98" s="1" customFormat="1" ht="15" customHeight="1">
      <c r="B98" s="352"/>
      <c r="C98" s="353"/>
      <c r="D98" s="353"/>
      <c r="E98" s="353"/>
      <c r="F98" s="353"/>
      <c r="G98" s="353"/>
      <c r="H98" s="353"/>
      <c r="I98" s="353"/>
      <c r="J98" s="353"/>
      <c r="K98" s="354"/>
    </row>
    <row r="99" s="1" customFormat="1" ht="18.75" customHeight="1">
      <c r="B99" s="355"/>
      <c r="C99" s="356"/>
      <c r="D99" s="356"/>
      <c r="E99" s="356"/>
      <c r="F99" s="356"/>
      <c r="G99" s="356"/>
      <c r="H99" s="356"/>
      <c r="I99" s="356"/>
      <c r="J99" s="356"/>
      <c r="K99" s="355"/>
    </row>
    <row r="100" s="1" customFormat="1" ht="18.75" customHeight="1">
      <c r="B100" s="334"/>
      <c r="C100" s="334"/>
      <c r="D100" s="334"/>
      <c r="E100" s="334"/>
      <c r="F100" s="334"/>
      <c r="G100" s="334"/>
      <c r="H100" s="334"/>
      <c r="I100" s="334"/>
      <c r="J100" s="334"/>
      <c r="K100" s="334"/>
    </row>
    <row r="101" s="1" customFormat="1" ht="7.5" customHeight="1">
      <c r="B101" s="335"/>
      <c r="C101" s="336"/>
      <c r="D101" s="336"/>
      <c r="E101" s="336"/>
      <c r="F101" s="336"/>
      <c r="G101" s="336"/>
      <c r="H101" s="336"/>
      <c r="I101" s="336"/>
      <c r="J101" s="336"/>
      <c r="K101" s="337"/>
    </row>
    <row r="102" s="1" customFormat="1" ht="45" customHeight="1">
      <c r="B102" s="338"/>
      <c r="C102" s="339" t="s">
        <v>911</v>
      </c>
      <c r="D102" s="339"/>
      <c r="E102" s="339"/>
      <c r="F102" s="339"/>
      <c r="G102" s="339"/>
      <c r="H102" s="339"/>
      <c r="I102" s="339"/>
      <c r="J102" s="339"/>
      <c r="K102" s="340"/>
    </row>
    <row r="103" s="1" customFormat="1" ht="17.25" customHeight="1">
      <c r="B103" s="338"/>
      <c r="C103" s="341" t="s">
        <v>866</v>
      </c>
      <c r="D103" s="341"/>
      <c r="E103" s="341"/>
      <c r="F103" s="341" t="s">
        <v>867</v>
      </c>
      <c r="G103" s="342"/>
      <c r="H103" s="341" t="s">
        <v>61</v>
      </c>
      <c r="I103" s="341" t="s">
        <v>64</v>
      </c>
      <c r="J103" s="341" t="s">
        <v>868</v>
      </c>
      <c r="K103" s="340"/>
    </row>
    <row r="104" s="1" customFormat="1" ht="17.25" customHeight="1">
      <c r="B104" s="338"/>
      <c r="C104" s="343" t="s">
        <v>869</v>
      </c>
      <c r="D104" s="343"/>
      <c r="E104" s="343"/>
      <c r="F104" s="344" t="s">
        <v>870</v>
      </c>
      <c r="G104" s="345"/>
      <c r="H104" s="343"/>
      <c r="I104" s="343"/>
      <c r="J104" s="343" t="s">
        <v>871</v>
      </c>
      <c r="K104" s="340"/>
    </row>
    <row r="105" s="1" customFormat="1" ht="5.25" customHeight="1">
      <c r="B105" s="338"/>
      <c r="C105" s="341"/>
      <c r="D105" s="341"/>
      <c r="E105" s="341"/>
      <c r="F105" s="341"/>
      <c r="G105" s="357"/>
      <c r="H105" s="341"/>
      <c r="I105" s="341"/>
      <c r="J105" s="341"/>
      <c r="K105" s="340"/>
    </row>
    <row r="106" s="1" customFormat="1" ht="15" customHeight="1">
      <c r="B106" s="338"/>
      <c r="C106" s="326" t="s">
        <v>60</v>
      </c>
      <c r="D106" s="346"/>
      <c r="E106" s="346"/>
      <c r="F106" s="348" t="s">
        <v>872</v>
      </c>
      <c r="G106" s="357"/>
      <c r="H106" s="326" t="s">
        <v>912</v>
      </c>
      <c r="I106" s="326" t="s">
        <v>874</v>
      </c>
      <c r="J106" s="326">
        <v>20</v>
      </c>
      <c r="K106" s="340"/>
    </row>
    <row r="107" s="1" customFormat="1" ht="15" customHeight="1">
      <c r="B107" s="338"/>
      <c r="C107" s="326" t="s">
        <v>875</v>
      </c>
      <c r="D107" s="326"/>
      <c r="E107" s="326"/>
      <c r="F107" s="348" t="s">
        <v>872</v>
      </c>
      <c r="G107" s="326"/>
      <c r="H107" s="326" t="s">
        <v>912</v>
      </c>
      <c r="I107" s="326" t="s">
        <v>874</v>
      </c>
      <c r="J107" s="326">
        <v>120</v>
      </c>
      <c r="K107" s="340"/>
    </row>
    <row r="108" s="1" customFormat="1" ht="15" customHeight="1">
      <c r="B108" s="349"/>
      <c r="C108" s="326" t="s">
        <v>877</v>
      </c>
      <c r="D108" s="326"/>
      <c r="E108" s="326"/>
      <c r="F108" s="348" t="s">
        <v>878</v>
      </c>
      <c r="G108" s="326"/>
      <c r="H108" s="326" t="s">
        <v>912</v>
      </c>
      <c r="I108" s="326" t="s">
        <v>874</v>
      </c>
      <c r="J108" s="326">
        <v>50</v>
      </c>
      <c r="K108" s="340"/>
    </row>
    <row r="109" s="1" customFormat="1" ht="15" customHeight="1">
      <c r="B109" s="349"/>
      <c r="C109" s="326" t="s">
        <v>880</v>
      </c>
      <c r="D109" s="326"/>
      <c r="E109" s="326"/>
      <c r="F109" s="348" t="s">
        <v>872</v>
      </c>
      <c r="G109" s="326"/>
      <c r="H109" s="326" t="s">
        <v>912</v>
      </c>
      <c r="I109" s="326" t="s">
        <v>882</v>
      </c>
      <c r="J109" s="326"/>
      <c r="K109" s="340"/>
    </row>
    <row r="110" s="1" customFormat="1" ht="15" customHeight="1">
      <c r="B110" s="349"/>
      <c r="C110" s="326" t="s">
        <v>891</v>
      </c>
      <c r="D110" s="326"/>
      <c r="E110" s="326"/>
      <c r="F110" s="348" t="s">
        <v>878</v>
      </c>
      <c r="G110" s="326"/>
      <c r="H110" s="326" t="s">
        <v>912</v>
      </c>
      <c r="I110" s="326" t="s">
        <v>874</v>
      </c>
      <c r="J110" s="326">
        <v>50</v>
      </c>
      <c r="K110" s="340"/>
    </row>
    <row r="111" s="1" customFormat="1" ht="15" customHeight="1">
      <c r="B111" s="349"/>
      <c r="C111" s="326" t="s">
        <v>899</v>
      </c>
      <c r="D111" s="326"/>
      <c r="E111" s="326"/>
      <c r="F111" s="348" t="s">
        <v>878</v>
      </c>
      <c r="G111" s="326"/>
      <c r="H111" s="326" t="s">
        <v>912</v>
      </c>
      <c r="I111" s="326" t="s">
        <v>874</v>
      </c>
      <c r="J111" s="326">
        <v>50</v>
      </c>
      <c r="K111" s="340"/>
    </row>
    <row r="112" s="1" customFormat="1" ht="15" customHeight="1">
      <c r="B112" s="349"/>
      <c r="C112" s="326" t="s">
        <v>897</v>
      </c>
      <c r="D112" s="326"/>
      <c r="E112" s="326"/>
      <c r="F112" s="348" t="s">
        <v>878</v>
      </c>
      <c r="G112" s="326"/>
      <c r="H112" s="326" t="s">
        <v>912</v>
      </c>
      <c r="I112" s="326" t="s">
        <v>874</v>
      </c>
      <c r="J112" s="326">
        <v>50</v>
      </c>
      <c r="K112" s="340"/>
    </row>
    <row r="113" s="1" customFormat="1" ht="15" customHeight="1">
      <c r="B113" s="349"/>
      <c r="C113" s="326" t="s">
        <v>60</v>
      </c>
      <c r="D113" s="326"/>
      <c r="E113" s="326"/>
      <c r="F113" s="348" t="s">
        <v>872</v>
      </c>
      <c r="G113" s="326"/>
      <c r="H113" s="326" t="s">
        <v>913</v>
      </c>
      <c r="I113" s="326" t="s">
        <v>874</v>
      </c>
      <c r="J113" s="326">
        <v>20</v>
      </c>
      <c r="K113" s="340"/>
    </row>
    <row r="114" s="1" customFormat="1" ht="15" customHeight="1">
      <c r="B114" s="349"/>
      <c r="C114" s="326" t="s">
        <v>914</v>
      </c>
      <c r="D114" s="326"/>
      <c r="E114" s="326"/>
      <c r="F114" s="348" t="s">
        <v>872</v>
      </c>
      <c r="G114" s="326"/>
      <c r="H114" s="326" t="s">
        <v>915</v>
      </c>
      <c r="I114" s="326" t="s">
        <v>874</v>
      </c>
      <c r="J114" s="326">
        <v>120</v>
      </c>
      <c r="K114" s="340"/>
    </row>
    <row r="115" s="1" customFormat="1" ht="15" customHeight="1">
      <c r="B115" s="349"/>
      <c r="C115" s="326" t="s">
        <v>45</v>
      </c>
      <c r="D115" s="326"/>
      <c r="E115" s="326"/>
      <c r="F115" s="348" t="s">
        <v>872</v>
      </c>
      <c r="G115" s="326"/>
      <c r="H115" s="326" t="s">
        <v>916</v>
      </c>
      <c r="I115" s="326" t="s">
        <v>907</v>
      </c>
      <c r="J115" s="326"/>
      <c r="K115" s="340"/>
    </row>
    <row r="116" s="1" customFormat="1" ht="15" customHeight="1">
      <c r="B116" s="349"/>
      <c r="C116" s="326" t="s">
        <v>55</v>
      </c>
      <c r="D116" s="326"/>
      <c r="E116" s="326"/>
      <c r="F116" s="348" t="s">
        <v>872</v>
      </c>
      <c r="G116" s="326"/>
      <c r="H116" s="326" t="s">
        <v>917</v>
      </c>
      <c r="I116" s="326" t="s">
        <v>907</v>
      </c>
      <c r="J116" s="326"/>
      <c r="K116" s="340"/>
    </row>
    <row r="117" s="1" customFormat="1" ht="15" customHeight="1">
      <c r="B117" s="349"/>
      <c r="C117" s="326" t="s">
        <v>64</v>
      </c>
      <c r="D117" s="326"/>
      <c r="E117" s="326"/>
      <c r="F117" s="348" t="s">
        <v>872</v>
      </c>
      <c r="G117" s="326"/>
      <c r="H117" s="326" t="s">
        <v>918</v>
      </c>
      <c r="I117" s="326" t="s">
        <v>919</v>
      </c>
      <c r="J117" s="326"/>
      <c r="K117" s="340"/>
    </row>
    <row r="118" s="1" customFormat="1" ht="15" customHeight="1">
      <c r="B118" s="352"/>
      <c r="C118" s="358"/>
      <c r="D118" s="358"/>
      <c r="E118" s="358"/>
      <c r="F118" s="358"/>
      <c r="G118" s="358"/>
      <c r="H118" s="358"/>
      <c r="I118" s="358"/>
      <c r="J118" s="358"/>
      <c r="K118" s="354"/>
    </row>
    <row r="119" s="1" customFormat="1" ht="18.75" customHeight="1">
      <c r="B119" s="359"/>
      <c r="C119" s="323"/>
      <c r="D119" s="323"/>
      <c r="E119" s="323"/>
      <c r="F119" s="360"/>
      <c r="G119" s="323"/>
      <c r="H119" s="323"/>
      <c r="I119" s="323"/>
      <c r="J119" s="323"/>
      <c r="K119" s="359"/>
    </row>
    <row r="120" s="1" customFormat="1" ht="18.75" customHeight="1">
      <c r="B120" s="334"/>
      <c r="C120" s="334"/>
      <c r="D120" s="334"/>
      <c r="E120" s="334"/>
      <c r="F120" s="334"/>
      <c r="G120" s="334"/>
      <c r="H120" s="334"/>
      <c r="I120" s="334"/>
      <c r="J120" s="334"/>
      <c r="K120" s="334"/>
    </row>
    <row r="121" s="1" customFormat="1" ht="7.5" customHeight="1">
      <c r="B121" s="361"/>
      <c r="C121" s="362"/>
      <c r="D121" s="362"/>
      <c r="E121" s="362"/>
      <c r="F121" s="362"/>
      <c r="G121" s="362"/>
      <c r="H121" s="362"/>
      <c r="I121" s="362"/>
      <c r="J121" s="362"/>
      <c r="K121" s="363"/>
    </row>
    <row r="122" s="1" customFormat="1" ht="45" customHeight="1">
      <c r="B122" s="364"/>
      <c r="C122" s="317" t="s">
        <v>920</v>
      </c>
      <c r="D122" s="317"/>
      <c r="E122" s="317"/>
      <c r="F122" s="317"/>
      <c r="G122" s="317"/>
      <c r="H122" s="317"/>
      <c r="I122" s="317"/>
      <c r="J122" s="317"/>
      <c r="K122" s="365"/>
    </row>
    <row r="123" s="1" customFormat="1" ht="17.25" customHeight="1">
      <c r="B123" s="366"/>
      <c r="C123" s="341" t="s">
        <v>866</v>
      </c>
      <c r="D123" s="341"/>
      <c r="E123" s="341"/>
      <c r="F123" s="341" t="s">
        <v>867</v>
      </c>
      <c r="G123" s="342"/>
      <c r="H123" s="341" t="s">
        <v>61</v>
      </c>
      <c r="I123" s="341" t="s">
        <v>64</v>
      </c>
      <c r="J123" s="341" t="s">
        <v>868</v>
      </c>
      <c r="K123" s="367"/>
    </row>
    <row r="124" s="1" customFormat="1" ht="17.25" customHeight="1">
      <c r="B124" s="366"/>
      <c r="C124" s="343" t="s">
        <v>869</v>
      </c>
      <c r="D124" s="343"/>
      <c r="E124" s="343"/>
      <c r="F124" s="344" t="s">
        <v>870</v>
      </c>
      <c r="G124" s="345"/>
      <c r="H124" s="343"/>
      <c r="I124" s="343"/>
      <c r="J124" s="343" t="s">
        <v>871</v>
      </c>
      <c r="K124" s="367"/>
    </row>
    <row r="125" s="1" customFormat="1" ht="5.25" customHeight="1">
      <c r="B125" s="368"/>
      <c r="C125" s="346"/>
      <c r="D125" s="346"/>
      <c r="E125" s="346"/>
      <c r="F125" s="346"/>
      <c r="G125" s="326"/>
      <c r="H125" s="346"/>
      <c r="I125" s="346"/>
      <c r="J125" s="346"/>
      <c r="K125" s="369"/>
    </row>
    <row r="126" s="1" customFormat="1" ht="15" customHeight="1">
      <c r="B126" s="368"/>
      <c r="C126" s="326" t="s">
        <v>875</v>
      </c>
      <c r="D126" s="346"/>
      <c r="E126" s="346"/>
      <c r="F126" s="348" t="s">
        <v>872</v>
      </c>
      <c r="G126" s="326"/>
      <c r="H126" s="326" t="s">
        <v>912</v>
      </c>
      <c r="I126" s="326" t="s">
        <v>874</v>
      </c>
      <c r="J126" s="326">
        <v>120</v>
      </c>
      <c r="K126" s="370"/>
    </row>
    <row r="127" s="1" customFormat="1" ht="15" customHeight="1">
      <c r="B127" s="368"/>
      <c r="C127" s="326" t="s">
        <v>921</v>
      </c>
      <c r="D127" s="326"/>
      <c r="E127" s="326"/>
      <c r="F127" s="348" t="s">
        <v>872</v>
      </c>
      <c r="G127" s="326"/>
      <c r="H127" s="326" t="s">
        <v>922</v>
      </c>
      <c r="I127" s="326" t="s">
        <v>874</v>
      </c>
      <c r="J127" s="326" t="s">
        <v>923</v>
      </c>
      <c r="K127" s="370"/>
    </row>
    <row r="128" s="1" customFormat="1" ht="15" customHeight="1">
      <c r="B128" s="368"/>
      <c r="C128" s="326" t="s">
        <v>92</v>
      </c>
      <c r="D128" s="326"/>
      <c r="E128" s="326"/>
      <c r="F128" s="348" t="s">
        <v>872</v>
      </c>
      <c r="G128" s="326"/>
      <c r="H128" s="326" t="s">
        <v>924</v>
      </c>
      <c r="I128" s="326" t="s">
        <v>874</v>
      </c>
      <c r="J128" s="326" t="s">
        <v>923</v>
      </c>
      <c r="K128" s="370"/>
    </row>
    <row r="129" s="1" customFormat="1" ht="15" customHeight="1">
      <c r="B129" s="368"/>
      <c r="C129" s="326" t="s">
        <v>883</v>
      </c>
      <c r="D129" s="326"/>
      <c r="E129" s="326"/>
      <c r="F129" s="348" t="s">
        <v>878</v>
      </c>
      <c r="G129" s="326"/>
      <c r="H129" s="326" t="s">
        <v>884</v>
      </c>
      <c r="I129" s="326" t="s">
        <v>874</v>
      </c>
      <c r="J129" s="326">
        <v>15</v>
      </c>
      <c r="K129" s="370"/>
    </row>
    <row r="130" s="1" customFormat="1" ht="15" customHeight="1">
      <c r="B130" s="368"/>
      <c r="C130" s="350" t="s">
        <v>885</v>
      </c>
      <c r="D130" s="350"/>
      <c r="E130" s="350"/>
      <c r="F130" s="351" t="s">
        <v>878</v>
      </c>
      <c r="G130" s="350"/>
      <c r="H130" s="350" t="s">
        <v>886</v>
      </c>
      <c r="I130" s="350" t="s">
        <v>874</v>
      </c>
      <c r="J130" s="350">
        <v>15</v>
      </c>
      <c r="K130" s="370"/>
    </row>
    <row r="131" s="1" customFormat="1" ht="15" customHeight="1">
      <c r="B131" s="368"/>
      <c r="C131" s="350" t="s">
        <v>887</v>
      </c>
      <c r="D131" s="350"/>
      <c r="E131" s="350"/>
      <c r="F131" s="351" t="s">
        <v>878</v>
      </c>
      <c r="G131" s="350"/>
      <c r="H131" s="350" t="s">
        <v>888</v>
      </c>
      <c r="I131" s="350" t="s">
        <v>874</v>
      </c>
      <c r="J131" s="350">
        <v>20</v>
      </c>
      <c r="K131" s="370"/>
    </row>
    <row r="132" s="1" customFormat="1" ht="15" customHeight="1">
      <c r="B132" s="368"/>
      <c r="C132" s="350" t="s">
        <v>889</v>
      </c>
      <c r="D132" s="350"/>
      <c r="E132" s="350"/>
      <c r="F132" s="351" t="s">
        <v>878</v>
      </c>
      <c r="G132" s="350"/>
      <c r="H132" s="350" t="s">
        <v>890</v>
      </c>
      <c r="I132" s="350" t="s">
        <v>874</v>
      </c>
      <c r="J132" s="350">
        <v>20</v>
      </c>
      <c r="K132" s="370"/>
    </row>
    <row r="133" s="1" customFormat="1" ht="15" customHeight="1">
      <c r="B133" s="368"/>
      <c r="C133" s="326" t="s">
        <v>877</v>
      </c>
      <c r="D133" s="326"/>
      <c r="E133" s="326"/>
      <c r="F133" s="348" t="s">
        <v>878</v>
      </c>
      <c r="G133" s="326"/>
      <c r="H133" s="326" t="s">
        <v>912</v>
      </c>
      <c r="I133" s="326" t="s">
        <v>874</v>
      </c>
      <c r="J133" s="326">
        <v>50</v>
      </c>
      <c r="K133" s="370"/>
    </row>
    <row r="134" s="1" customFormat="1" ht="15" customHeight="1">
      <c r="B134" s="368"/>
      <c r="C134" s="326" t="s">
        <v>891</v>
      </c>
      <c r="D134" s="326"/>
      <c r="E134" s="326"/>
      <c r="F134" s="348" t="s">
        <v>878</v>
      </c>
      <c r="G134" s="326"/>
      <c r="H134" s="326" t="s">
        <v>912</v>
      </c>
      <c r="I134" s="326" t="s">
        <v>874</v>
      </c>
      <c r="J134" s="326">
        <v>50</v>
      </c>
      <c r="K134" s="370"/>
    </row>
    <row r="135" s="1" customFormat="1" ht="15" customHeight="1">
      <c r="B135" s="368"/>
      <c r="C135" s="326" t="s">
        <v>897</v>
      </c>
      <c r="D135" s="326"/>
      <c r="E135" s="326"/>
      <c r="F135" s="348" t="s">
        <v>878</v>
      </c>
      <c r="G135" s="326"/>
      <c r="H135" s="326" t="s">
        <v>912</v>
      </c>
      <c r="I135" s="326" t="s">
        <v>874</v>
      </c>
      <c r="J135" s="326">
        <v>50</v>
      </c>
      <c r="K135" s="370"/>
    </row>
    <row r="136" s="1" customFormat="1" ht="15" customHeight="1">
      <c r="B136" s="368"/>
      <c r="C136" s="326" t="s">
        <v>899</v>
      </c>
      <c r="D136" s="326"/>
      <c r="E136" s="326"/>
      <c r="F136" s="348" t="s">
        <v>878</v>
      </c>
      <c r="G136" s="326"/>
      <c r="H136" s="326" t="s">
        <v>912</v>
      </c>
      <c r="I136" s="326" t="s">
        <v>874</v>
      </c>
      <c r="J136" s="326">
        <v>50</v>
      </c>
      <c r="K136" s="370"/>
    </row>
    <row r="137" s="1" customFormat="1" ht="15" customHeight="1">
      <c r="B137" s="368"/>
      <c r="C137" s="326" t="s">
        <v>900</v>
      </c>
      <c r="D137" s="326"/>
      <c r="E137" s="326"/>
      <c r="F137" s="348" t="s">
        <v>878</v>
      </c>
      <c r="G137" s="326"/>
      <c r="H137" s="326" t="s">
        <v>925</v>
      </c>
      <c r="I137" s="326" t="s">
        <v>874</v>
      </c>
      <c r="J137" s="326">
        <v>255</v>
      </c>
      <c r="K137" s="370"/>
    </row>
    <row r="138" s="1" customFormat="1" ht="15" customHeight="1">
      <c r="B138" s="368"/>
      <c r="C138" s="326" t="s">
        <v>902</v>
      </c>
      <c r="D138" s="326"/>
      <c r="E138" s="326"/>
      <c r="F138" s="348" t="s">
        <v>872</v>
      </c>
      <c r="G138" s="326"/>
      <c r="H138" s="326" t="s">
        <v>926</v>
      </c>
      <c r="I138" s="326" t="s">
        <v>904</v>
      </c>
      <c r="J138" s="326"/>
      <c r="K138" s="370"/>
    </row>
    <row r="139" s="1" customFormat="1" ht="15" customHeight="1">
      <c r="B139" s="368"/>
      <c r="C139" s="326" t="s">
        <v>905</v>
      </c>
      <c r="D139" s="326"/>
      <c r="E139" s="326"/>
      <c r="F139" s="348" t="s">
        <v>872</v>
      </c>
      <c r="G139" s="326"/>
      <c r="H139" s="326" t="s">
        <v>927</v>
      </c>
      <c r="I139" s="326" t="s">
        <v>907</v>
      </c>
      <c r="J139" s="326"/>
      <c r="K139" s="370"/>
    </row>
    <row r="140" s="1" customFormat="1" ht="15" customHeight="1">
      <c r="B140" s="368"/>
      <c r="C140" s="326" t="s">
        <v>908</v>
      </c>
      <c r="D140" s="326"/>
      <c r="E140" s="326"/>
      <c r="F140" s="348" t="s">
        <v>872</v>
      </c>
      <c r="G140" s="326"/>
      <c r="H140" s="326" t="s">
        <v>908</v>
      </c>
      <c r="I140" s="326" t="s">
        <v>907</v>
      </c>
      <c r="J140" s="326"/>
      <c r="K140" s="370"/>
    </row>
    <row r="141" s="1" customFormat="1" ht="15" customHeight="1">
      <c r="B141" s="368"/>
      <c r="C141" s="326" t="s">
        <v>45</v>
      </c>
      <c r="D141" s="326"/>
      <c r="E141" s="326"/>
      <c r="F141" s="348" t="s">
        <v>872</v>
      </c>
      <c r="G141" s="326"/>
      <c r="H141" s="326" t="s">
        <v>928</v>
      </c>
      <c r="I141" s="326" t="s">
        <v>907</v>
      </c>
      <c r="J141" s="326"/>
      <c r="K141" s="370"/>
    </row>
    <row r="142" s="1" customFormat="1" ht="15" customHeight="1">
      <c r="B142" s="368"/>
      <c r="C142" s="326" t="s">
        <v>929</v>
      </c>
      <c r="D142" s="326"/>
      <c r="E142" s="326"/>
      <c r="F142" s="348" t="s">
        <v>872</v>
      </c>
      <c r="G142" s="326"/>
      <c r="H142" s="326" t="s">
        <v>930</v>
      </c>
      <c r="I142" s="326" t="s">
        <v>907</v>
      </c>
      <c r="J142" s="326"/>
      <c r="K142" s="370"/>
    </row>
    <row r="143" s="1" customFormat="1" ht="15" customHeight="1">
      <c r="B143" s="371"/>
      <c r="C143" s="372"/>
      <c r="D143" s="372"/>
      <c r="E143" s="372"/>
      <c r="F143" s="372"/>
      <c r="G143" s="372"/>
      <c r="H143" s="372"/>
      <c r="I143" s="372"/>
      <c r="J143" s="372"/>
      <c r="K143" s="373"/>
    </row>
    <row r="144" s="1" customFormat="1" ht="18.75" customHeight="1">
      <c r="B144" s="323"/>
      <c r="C144" s="323"/>
      <c r="D144" s="323"/>
      <c r="E144" s="323"/>
      <c r="F144" s="360"/>
      <c r="G144" s="323"/>
      <c r="H144" s="323"/>
      <c r="I144" s="323"/>
      <c r="J144" s="323"/>
      <c r="K144" s="323"/>
    </row>
    <row r="145" s="1" customFormat="1" ht="18.75" customHeight="1">
      <c r="B145" s="334"/>
      <c r="C145" s="334"/>
      <c r="D145" s="334"/>
      <c r="E145" s="334"/>
      <c r="F145" s="334"/>
      <c r="G145" s="334"/>
      <c r="H145" s="334"/>
      <c r="I145" s="334"/>
      <c r="J145" s="334"/>
      <c r="K145" s="334"/>
    </row>
    <row r="146" s="1" customFormat="1" ht="7.5" customHeight="1">
      <c r="B146" s="335"/>
      <c r="C146" s="336"/>
      <c r="D146" s="336"/>
      <c r="E146" s="336"/>
      <c r="F146" s="336"/>
      <c r="G146" s="336"/>
      <c r="H146" s="336"/>
      <c r="I146" s="336"/>
      <c r="J146" s="336"/>
      <c r="K146" s="337"/>
    </row>
    <row r="147" s="1" customFormat="1" ht="45" customHeight="1">
      <c r="B147" s="338"/>
      <c r="C147" s="339" t="s">
        <v>931</v>
      </c>
      <c r="D147" s="339"/>
      <c r="E147" s="339"/>
      <c r="F147" s="339"/>
      <c r="G147" s="339"/>
      <c r="H147" s="339"/>
      <c r="I147" s="339"/>
      <c r="J147" s="339"/>
      <c r="K147" s="340"/>
    </row>
    <row r="148" s="1" customFormat="1" ht="17.25" customHeight="1">
      <c r="B148" s="338"/>
      <c r="C148" s="341" t="s">
        <v>866</v>
      </c>
      <c r="D148" s="341"/>
      <c r="E148" s="341"/>
      <c r="F148" s="341" t="s">
        <v>867</v>
      </c>
      <c r="G148" s="342"/>
      <c r="H148" s="341" t="s">
        <v>61</v>
      </c>
      <c r="I148" s="341" t="s">
        <v>64</v>
      </c>
      <c r="J148" s="341" t="s">
        <v>868</v>
      </c>
      <c r="K148" s="340"/>
    </row>
    <row r="149" s="1" customFormat="1" ht="17.25" customHeight="1">
      <c r="B149" s="338"/>
      <c r="C149" s="343" t="s">
        <v>869</v>
      </c>
      <c r="D149" s="343"/>
      <c r="E149" s="343"/>
      <c r="F149" s="344" t="s">
        <v>870</v>
      </c>
      <c r="G149" s="345"/>
      <c r="H149" s="343"/>
      <c r="I149" s="343"/>
      <c r="J149" s="343" t="s">
        <v>871</v>
      </c>
      <c r="K149" s="340"/>
    </row>
    <row r="150" s="1" customFormat="1" ht="5.25" customHeight="1">
      <c r="B150" s="349"/>
      <c r="C150" s="346"/>
      <c r="D150" s="346"/>
      <c r="E150" s="346"/>
      <c r="F150" s="346"/>
      <c r="G150" s="347"/>
      <c r="H150" s="346"/>
      <c r="I150" s="346"/>
      <c r="J150" s="346"/>
      <c r="K150" s="370"/>
    </row>
    <row r="151" s="1" customFormat="1" ht="15" customHeight="1">
      <c r="B151" s="349"/>
      <c r="C151" s="374" t="s">
        <v>875</v>
      </c>
      <c r="D151" s="326"/>
      <c r="E151" s="326"/>
      <c r="F151" s="375" t="s">
        <v>872</v>
      </c>
      <c r="G151" s="326"/>
      <c r="H151" s="374" t="s">
        <v>912</v>
      </c>
      <c r="I151" s="374" t="s">
        <v>874</v>
      </c>
      <c r="J151" s="374">
        <v>120</v>
      </c>
      <c r="K151" s="370"/>
    </row>
    <row r="152" s="1" customFormat="1" ht="15" customHeight="1">
      <c r="B152" s="349"/>
      <c r="C152" s="374" t="s">
        <v>921</v>
      </c>
      <c r="D152" s="326"/>
      <c r="E152" s="326"/>
      <c r="F152" s="375" t="s">
        <v>872</v>
      </c>
      <c r="G152" s="326"/>
      <c r="H152" s="374" t="s">
        <v>932</v>
      </c>
      <c r="I152" s="374" t="s">
        <v>874</v>
      </c>
      <c r="J152" s="374" t="s">
        <v>923</v>
      </c>
      <c r="K152" s="370"/>
    </row>
    <row r="153" s="1" customFormat="1" ht="15" customHeight="1">
      <c r="B153" s="349"/>
      <c r="C153" s="374" t="s">
        <v>92</v>
      </c>
      <c r="D153" s="326"/>
      <c r="E153" s="326"/>
      <c r="F153" s="375" t="s">
        <v>872</v>
      </c>
      <c r="G153" s="326"/>
      <c r="H153" s="374" t="s">
        <v>933</v>
      </c>
      <c r="I153" s="374" t="s">
        <v>874</v>
      </c>
      <c r="J153" s="374" t="s">
        <v>923</v>
      </c>
      <c r="K153" s="370"/>
    </row>
    <row r="154" s="1" customFormat="1" ht="15" customHeight="1">
      <c r="B154" s="349"/>
      <c r="C154" s="374" t="s">
        <v>877</v>
      </c>
      <c r="D154" s="326"/>
      <c r="E154" s="326"/>
      <c r="F154" s="375" t="s">
        <v>878</v>
      </c>
      <c r="G154" s="326"/>
      <c r="H154" s="374" t="s">
        <v>912</v>
      </c>
      <c r="I154" s="374" t="s">
        <v>874</v>
      </c>
      <c r="J154" s="374">
        <v>50</v>
      </c>
      <c r="K154" s="370"/>
    </row>
    <row r="155" s="1" customFormat="1" ht="15" customHeight="1">
      <c r="B155" s="349"/>
      <c r="C155" s="374" t="s">
        <v>880</v>
      </c>
      <c r="D155" s="326"/>
      <c r="E155" s="326"/>
      <c r="F155" s="375" t="s">
        <v>872</v>
      </c>
      <c r="G155" s="326"/>
      <c r="H155" s="374" t="s">
        <v>912</v>
      </c>
      <c r="I155" s="374" t="s">
        <v>882</v>
      </c>
      <c r="J155" s="374"/>
      <c r="K155" s="370"/>
    </row>
    <row r="156" s="1" customFormat="1" ht="15" customHeight="1">
      <c r="B156" s="349"/>
      <c r="C156" s="374" t="s">
        <v>891</v>
      </c>
      <c r="D156" s="326"/>
      <c r="E156" s="326"/>
      <c r="F156" s="375" t="s">
        <v>878</v>
      </c>
      <c r="G156" s="326"/>
      <c r="H156" s="374" t="s">
        <v>912</v>
      </c>
      <c r="I156" s="374" t="s">
        <v>874</v>
      </c>
      <c r="J156" s="374">
        <v>50</v>
      </c>
      <c r="K156" s="370"/>
    </row>
    <row r="157" s="1" customFormat="1" ht="15" customHeight="1">
      <c r="B157" s="349"/>
      <c r="C157" s="374" t="s">
        <v>899</v>
      </c>
      <c r="D157" s="326"/>
      <c r="E157" s="326"/>
      <c r="F157" s="375" t="s">
        <v>878</v>
      </c>
      <c r="G157" s="326"/>
      <c r="H157" s="374" t="s">
        <v>912</v>
      </c>
      <c r="I157" s="374" t="s">
        <v>874</v>
      </c>
      <c r="J157" s="374">
        <v>50</v>
      </c>
      <c r="K157" s="370"/>
    </row>
    <row r="158" s="1" customFormat="1" ht="15" customHeight="1">
      <c r="B158" s="349"/>
      <c r="C158" s="374" t="s">
        <v>897</v>
      </c>
      <c r="D158" s="326"/>
      <c r="E158" s="326"/>
      <c r="F158" s="375" t="s">
        <v>878</v>
      </c>
      <c r="G158" s="326"/>
      <c r="H158" s="374" t="s">
        <v>912</v>
      </c>
      <c r="I158" s="374" t="s">
        <v>874</v>
      </c>
      <c r="J158" s="374">
        <v>50</v>
      </c>
      <c r="K158" s="370"/>
    </row>
    <row r="159" s="1" customFormat="1" ht="15" customHeight="1">
      <c r="B159" s="349"/>
      <c r="C159" s="374" t="s">
        <v>163</v>
      </c>
      <c r="D159" s="326"/>
      <c r="E159" s="326"/>
      <c r="F159" s="375" t="s">
        <v>872</v>
      </c>
      <c r="G159" s="326"/>
      <c r="H159" s="374" t="s">
        <v>934</v>
      </c>
      <c r="I159" s="374" t="s">
        <v>874</v>
      </c>
      <c r="J159" s="374" t="s">
        <v>935</v>
      </c>
      <c r="K159" s="370"/>
    </row>
    <row r="160" s="1" customFormat="1" ht="15" customHeight="1">
      <c r="B160" s="349"/>
      <c r="C160" s="374" t="s">
        <v>936</v>
      </c>
      <c r="D160" s="326"/>
      <c r="E160" s="326"/>
      <c r="F160" s="375" t="s">
        <v>872</v>
      </c>
      <c r="G160" s="326"/>
      <c r="H160" s="374" t="s">
        <v>937</v>
      </c>
      <c r="I160" s="374" t="s">
        <v>907</v>
      </c>
      <c r="J160" s="374"/>
      <c r="K160" s="370"/>
    </row>
    <row r="161" s="1" customFormat="1" ht="15" customHeight="1">
      <c r="B161" s="376"/>
      <c r="C161" s="358"/>
      <c r="D161" s="358"/>
      <c r="E161" s="358"/>
      <c r="F161" s="358"/>
      <c r="G161" s="358"/>
      <c r="H161" s="358"/>
      <c r="I161" s="358"/>
      <c r="J161" s="358"/>
      <c r="K161" s="377"/>
    </row>
    <row r="162" s="1" customFormat="1" ht="18.75" customHeight="1">
      <c r="B162" s="323"/>
      <c r="C162" s="326"/>
      <c r="D162" s="326"/>
      <c r="E162" s="326"/>
      <c r="F162" s="348"/>
      <c r="G162" s="326"/>
      <c r="H162" s="326"/>
      <c r="I162" s="326"/>
      <c r="J162" s="326"/>
      <c r="K162" s="323"/>
    </row>
    <row r="163" s="1" customFormat="1" ht="18.75" customHeight="1">
      <c r="B163" s="334"/>
      <c r="C163" s="334"/>
      <c r="D163" s="334"/>
      <c r="E163" s="334"/>
      <c r="F163" s="334"/>
      <c r="G163" s="334"/>
      <c r="H163" s="334"/>
      <c r="I163" s="334"/>
      <c r="J163" s="334"/>
      <c r="K163" s="334"/>
    </row>
    <row r="164" s="1" customFormat="1" ht="7.5" customHeight="1">
      <c r="B164" s="313"/>
      <c r="C164" s="314"/>
      <c r="D164" s="314"/>
      <c r="E164" s="314"/>
      <c r="F164" s="314"/>
      <c r="G164" s="314"/>
      <c r="H164" s="314"/>
      <c r="I164" s="314"/>
      <c r="J164" s="314"/>
      <c r="K164" s="315"/>
    </row>
    <row r="165" s="1" customFormat="1" ht="45" customHeight="1">
      <c r="B165" s="316"/>
      <c r="C165" s="317" t="s">
        <v>938</v>
      </c>
      <c r="D165" s="317"/>
      <c r="E165" s="317"/>
      <c r="F165" s="317"/>
      <c r="G165" s="317"/>
      <c r="H165" s="317"/>
      <c r="I165" s="317"/>
      <c r="J165" s="317"/>
      <c r="K165" s="318"/>
    </row>
    <row r="166" s="1" customFormat="1" ht="17.25" customHeight="1">
      <c r="B166" s="316"/>
      <c r="C166" s="341" t="s">
        <v>866</v>
      </c>
      <c r="D166" s="341"/>
      <c r="E166" s="341"/>
      <c r="F166" s="341" t="s">
        <v>867</v>
      </c>
      <c r="G166" s="378"/>
      <c r="H166" s="379" t="s">
        <v>61</v>
      </c>
      <c r="I166" s="379" t="s">
        <v>64</v>
      </c>
      <c r="J166" s="341" t="s">
        <v>868</v>
      </c>
      <c r="K166" s="318"/>
    </row>
    <row r="167" s="1" customFormat="1" ht="17.25" customHeight="1">
      <c r="B167" s="319"/>
      <c r="C167" s="343" t="s">
        <v>869</v>
      </c>
      <c r="D167" s="343"/>
      <c r="E167" s="343"/>
      <c r="F167" s="344" t="s">
        <v>870</v>
      </c>
      <c r="G167" s="380"/>
      <c r="H167" s="381"/>
      <c r="I167" s="381"/>
      <c r="J167" s="343" t="s">
        <v>871</v>
      </c>
      <c r="K167" s="321"/>
    </row>
    <row r="168" s="1" customFormat="1" ht="5.25" customHeight="1">
      <c r="B168" s="349"/>
      <c r="C168" s="346"/>
      <c r="D168" s="346"/>
      <c r="E168" s="346"/>
      <c r="F168" s="346"/>
      <c r="G168" s="347"/>
      <c r="H168" s="346"/>
      <c r="I168" s="346"/>
      <c r="J168" s="346"/>
      <c r="K168" s="370"/>
    </row>
    <row r="169" s="1" customFormat="1" ht="15" customHeight="1">
      <c r="B169" s="349"/>
      <c r="C169" s="326" t="s">
        <v>875</v>
      </c>
      <c r="D169" s="326"/>
      <c r="E169" s="326"/>
      <c r="F169" s="348" t="s">
        <v>872</v>
      </c>
      <c r="G169" s="326"/>
      <c r="H169" s="326" t="s">
        <v>912</v>
      </c>
      <c r="I169" s="326" t="s">
        <v>874</v>
      </c>
      <c r="J169" s="326">
        <v>120</v>
      </c>
      <c r="K169" s="370"/>
    </row>
    <row r="170" s="1" customFormat="1" ht="15" customHeight="1">
      <c r="B170" s="349"/>
      <c r="C170" s="326" t="s">
        <v>921</v>
      </c>
      <c r="D170" s="326"/>
      <c r="E170" s="326"/>
      <c r="F170" s="348" t="s">
        <v>872</v>
      </c>
      <c r="G170" s="326"/>
      <c r="H170" s="326" t="s">
        <v>922</v>
      </c>
      <c r="I170" s="326" t="s">
        <v>874</v>
      </c>
      <c r="J170" s="326" t="s">
        <v>923</v>
      </c>
      <c r="K170" s="370"/>
    </row>
    <row r="171" s="1" customFormat="1" ht="15" customHeight="1">
      <c r="B171" s="349"/>
      <c r="C171" s="326" t="s">
        <v>92</v>
      </c>
      <c r="D171" s="326"/>
      <c r="E171" s="326"/>
      <c r="F171" s="348" t="s">
        <v>872</v>
      </c>
      <c r="G171" s="326"/>
      <c r="H171" s="326" t="s">
        <v>939</v>
      </c>
      <c r="I171" s="326" t="s">
        <v>874</v>
      </c>
      <c r="J171" s="326" t="s">
        <v>923</v>
      </c>
      <c r="K171" s="370"/>
    </row>
    <row r="172" s="1" customFormat="1" ht="15" customHeight="1">
      <c r="B172" s="349"/>
      <c r="C172" s="326" t="s">
        <v>877</v>
      </c>
      <c r="D172" s="326"/>
      <c r="E172" s="326"/>
      <c r="F172" s="348" t="s">
        <v>878</v>
      </c>
      <c r="G172" s="326"/>
      <c r="H172" s="326" t="s">
        <v>939</v>
      </c>
      <c r="I172" s="326" t="s">
        <v>874</v>
      </c>
      <c r="J172" s="326">
        <v>50</v>
      </c>
      <c r="K172" s="370"/>
    </row>
    <row r="173" s="1" customFormat="1" ht="15" customHeight="1">
      <c r="B173" s="349"/>
      <c r="C173" s="326" t="s">
        <v>880</v>
      </c>
      <c r="D173" s="326"/>
      <c r="E173" s="326"/>
      <c r="F173" s="348" t="s">
        <v>872</v>
      </c>
      <c r="G173" s="326"/>
      <c r="H173" s="326" t="s">
        <v>939</v>
      </c>
      <c r="I173" s="326" t="s">
        <v>882</v>
      </c>
      <c r="J173" s="326"/>
      <c r="K173" s="370"/>
    </row>
    <row r="174" s="1" customFormat="1" ht="15" customHeight="1">
      <c r="B174" s="349"/>
      <c r="C174" s="326" t="s">
        <v>891</v>
      </c>
      <c r="D174" s="326"/>
      <c r="E174" s="326"/>
      <c r="F174" s="348" t="s">
        <v>878</v>
      </c>
      <c r="G174" s="326"/>
      <c r="H174" s="326" t="s">
        <v>939</v>
      </c>
      <c r="I174" s="326" t="s">
        <v>874</v>
      </c>
      <c r="J174" s="326">
        <v>50</v>
      </c>
      <c r="K174" s="370"/>
    </row>
    <row r="175" s="1" customFormat="1" ht="15" customHeight="1">
      <c r="B175" s="349"/>
      <c r="C175" s="326" t="s">
        <v>899</v>
      </c>
      <c r="D175" s="326"/>
      <c r="E175" s="326"/>
      <c r="F175" s="348" t="s">
        <v>878</v>
      </c>
      <c r="G175" s="326"/>
      <c r="H175" s="326" t="s">
        <v>939</v>
      </c>
      <c r="I175" s="326" t="s">
        <v>874</v>
      </c>
      <c r="J175" s="326">
        <v>50</v>
      </c>
      <c r="K175" s="370"/>
    </row>
    <row r="176" s="1" customFormat="1" ht="15" customHeight="1">
      <c r="B176" s="349"/>
      <c r="C176" s="326" t="s">
        <v>897</v>
      </c>
      <c r="D176" s="326"/>
      <c r="E176" s="326"/>
      <c r="F176" s="348" t="s">
        <v>878</v>
      </c>
      <c r="G176" s="326"/>
      <c r="H176" s="326" t="s">
        <v>939</v>
      </c>
      <c r="I176" s="326" t="s">
        <v>874</v>
      </c>
      <c r="J176" s="326">
        <v>50</v>
      </c>
      <c r="K176" s="370"/>
    </row>
    <row r="177" s="1" customFormat="1" ht="15" customHeight="1">
      <c r="B177" s="349"/>
      <c r="C177" s="326" t="s">
        <v>170</v>
      </c>
      <c r="D177" s="326"/>
      <c r="E177" s="326"/>
      <c r="F177" s="348" t="s">
        <v>872</v>
      </c>
      <c r="G177" s="326"/>
      <c r="H177" s="326" t="s">
        <v>940</v>
      </c>
      <c r="I177" s="326" t="s">
        <v>941</v>
      </c>
      <c r="J177" s="326"/>
      <c r="K177" s="370"/>
    </row>
    <row r="178" s="1" customFormat="1" ht="15" customHeight="1">
      <c r="B178" s="349"/>
      <c r="C178" s="326" t="s">
        <v>64</v>
      </c>
      <c r="D178" s="326"/>
      <c r="E178" s="326"/>
      <c r="F178" s="348" t="s">
        <v>872</v>
      </c>
      <c r="G178" s="326"/>
      <c r="H178" s="326" t="s">
        <v>942</v>
      </c>
      <c r="I178" s="326" t="s">
        <v>943</v>
      </c>
      <c r="J178" s="326">
        <v>1</v>
      </c>
      <c r="K178" s="370"/>
    </row>
    <row r="179" s="1" customFormat="1" ht="15" customHeight="1">
      <c r="B179" s="349"/>
      <c r="C179" s="326" t="s">
        <v>60</v>
      </c>
      <c r="D179" s="326"/>
      <c r="E179" s="326"/>
      <c r="F179" s="348" t="s">
        <v>872</v>
      </c>
      <c r="G179" s="326"/>
      <c r="H179" s="326" t="s">
        <v>944</v>
      </c>
      <c r="I179" s="326" t="s">
        <v>874</v>
      </c>
      <c r="J179" s="326">
        <v>20</v>
      </c>
      <c r="K179" s="370"/>
    </row>
    <row r="180" s="1" customFormat="1" ht="15" customHeight="1">
      <c r="B180" s="349"/>
      <c r="C180" s="326" t="s">
        <v>61</v>
      </c>
      <c r="D180" s="326"/>
      <c r="E180" s="326"/>
      <c r="F180" s="348" t="s">
        <v>872</v>
      </c>
      <c r="G180" s="326"/>
      <c r="H180" s="326" t="s">
        <v>945</v>
      </c>
      <c r="I180" s="326" t="s">
        <v>874</v>
      </c>
      <c r="J180" s="326">
        <v>255</v>
      </c>
      <c r="K180" s="370"/>
    </row>
    <row r="181" s="1" customFormat="1" ht="15" customHeight="1">
      <c r="B181" s="349"/>
      <c r="C181" s="326" t="s">
        <v>171</v>
      </c>
      <c r="D181" s="326"/>
      <c r="E181" s="326"/>
      <c r="F181" s="348" t="s">
        <v>872</v>
      </c>
      <c r="G181" s="326"/>
      <c r="H181" s="326" t="s">
        <v>836</v>
      </c>
      <c r="I181" s="326" t="s">
        <v>874</v>
      </c>
      <c r="J181" s="326">
        <v>10</v>
      </c>
      <c r="K181" s="370"/>
    </row>
    <row r="182" s="1" customFormat="1" ht="15" customHeight="1">
      <c r="B182" s="349"/>
      <c r="C182" s="326" t="s">
        <v>172</v>
      </c>
      <c r="D182" s="326"/>
      <c r="E182" s="326"/>
      <c r="F182" s="348" t="s">
        <v>872</v>
      </c>
      <c r="G182" s="326"/>
      <c r="H182" s="326" t="s">
        <v>946</v>
      </c>
      <c r="I182" s="326" t="s">
        <v>907</v>
      </c>
      <c r="J182" s="326"/>
      <c r="K182" s="370"/>
    </row>
    <row r="183" s="1" customFormat="1" ht="15" customHeight="1">
      <c r="B183" s="349"/>
      <c r="C183" s="326" t="s">
        <v>947</v>
      </c>
      <c r="D183" s="326"/>
      <c r="E183" s="326"/>
      <c r="F183" s="348" t="s">
        <v>872</v>
      </c>
      <c r="G183" s="326"/>
      <c r="H183" s="326" t="s">
        <v>948</v>
      </c>
      <c r="I183" s="326" t="s">
        <v>907</v>
      </c>
      <c r="J183" s="326"/>
      <c r="K183" s="370"/>
    </row>
    <row r="184" s="1" customFormat="1" ht="15" customHeight="1">
      <c r="B184" s="349"/>
      <c r="C184" s="326" t="s">
        <v>936</v>
      </c>
      <c r="D184" s="326"/>
      <c r="E184" s="326"/>
      <c r="F184" s="348" t="s">
        <v>872</v>
      </c>
      <c r="G184" s="326"/>
      <c r="H184" s="326" t="s">
        <v>949</v>
      </c>
      <c r="I184" s="326" t="s">
        <v>907</v>
      </c>
      <c r="J184" s="326"/>
      <c r="K184" s="370"/>
    </row>
    <row r="185" s="1" customFormat="1" ht="15" customHeight="1">
      <c r="B185" s="349"/>
      <c r="C185" s="326" t="s">
        <v>174</v>
      </c>
      <c r="D185" s="326"/>
      <c r="E185" s="326"/>
      <c r="F185" s="348" t="s">
        <v>878</v>
      </c>
      <c r="G185" s="326"/>
      <c r="H185" s="326" t="s">
        <v>950</v>
      </c>
      <c r="I185" s="326" t="s">
        <v>874</v>
      </c>
      <c r="J185" s="326">
        <v>50</v>
      </c>
      <c r="K185" s="370"/>
    </row>
    <row r="186" s="1" customFormat="1" ht="15" customHeight="1">
      <c r="B186" s="349"/>
      <c r="C186" s="326" t="s">
        <v>951</v>
      </c>
      <c r="D186" s="326"/>
      <c r="E186" s="326"/>
      <c r="F186" s="348" t="s">
        <v>878</v>
      </c>
      <c r="G186" s="326"/>
      <c r="H186" s="326" t="s">
        <v>952</v>
      </c>
      <c r="I186" s="326" t="s">
        <v>953</v>
      </c>
      <c r="J186" s="326"/>
      <c r="K186" s="370"/>
    </row>
    <row r="187" s="1" customFormat="1" ht="15" customHeight="1">
      <c r="B187" s="349"/>
      <c r="C187" s="326" t="s">
        <v>954</v>
      </c>
      <c r="D187" s="326"/>
      <c r="E187" s="326"/>
      <c r="F187" s="348" t="s">
        <v>878</v>
      </c>
      <c r="G187" s="326"/>
      <c r="H187" s="326" t="s">
        <v>955</v>
      </c>
      <c r="I187" s="326" t="s">
        <v>953</v>
      </c>
      <c r="J187" s="326"/>
      <c r="K187" s="370"/>
    </row>
    <row r="188" s="1" customFormat="1" ht="15" customHeight="1">
      <c r="B188" s="349"/>
      <c r="C188" s="326" t="s">
        <v>956</v>
      </c>
      <c r="D188" s="326"/>
      <c r="E188" s="326"/>
      <c r="F188" s="348" t="s">
        <v>878</v>
      </c>
      <c r="G188" s="326"/>
      <c r="H188" s="326" t="s">
        <v>957</v>
      </c>
      <c r="I188" s="326" t="s">
        <v>953</v>
      </c>
      <c r="J188" s="326"/>
      <c r="K188" s="370"/>
    </row>
    <row r="189" s="1" customFormat="1" ht="15" customHeight="1">
      <c r="B189" s="349"/>
      <c r="C189" s="382" t="s">
        <v>958</v>
      </c>
      <c r="D189" s="326"/>
      <c r="E189" s="326"/>
      <c r="F189" s="348" t="s">
        <v>878</v>
      </c>
      <c r="G189" s="326"/>
      <c r="H189" s="326" t="s">
        <v>959</v>
      </c>
      <c r="I189" s="326" t="s">
        <v>960</v>
      </c>
      <c r="J189" s="383" t="s">
        <v>961</v>
      </c>
      <c r="K189" s="370"/>
    </row>
    <row r="190" s="1" customFormat="1" ht="15" customHeight="1">
      <c r="B190" s="349"/>
      <c r="C190" s="333" t="s">
        <v>49</v>
      </c>
      <c r="D190" s="326"/>
      <c r="E190" s="326"/>
      <c r="F190" s="348" t="s">
        <v>872</v>
      </c>
      <c r="G190" s="326"/>
      <c r="H190" s="323" t="s">
        <v>962</v>
      </c>
      <c r="I190" s="326" t="s">
        <v>963</v>
      </c>
      <c r="J190" s="326"/>
      <c r="K190" s="370"/>
    </row>
    <row r="191" s="1" customFormat="1" ht="15" customHeight="1">
      <c r="B191" s="349"/>
      <c r="C191" s="333" t="s">
        <v>964</v>
      </c>
      <c r="D191" s="326"/>
      <c r="E191" s="326"/>
      <c r="F191" s="348" t="s">
        <v>872</v>
      </c>
      <c r="G191" s="326"/>
      <c r="H191" s="326" t="s">
        <v>965</v>
      </c>
      <c r="I191" s="326" t="s">
        <v>907</v>
      </c>
      <c r="J191" s="326"/>
      <c r="K191" s="370"/>
    </row>
    <row r="192" s="1" customFormat="1" ht="15" customHeight="1">
      <c r="B192" s="349"/>
      <c r="C192" s="333" t="s">
        <v>966</v>
      </c>
      <c r="D192" s="326"/>
      <c r="E192" s="326"/>
      <c r="F192" s="348" t="s">
        <v>872</v>
      </c>
      <c r="G192" s="326"/>
      <c r="H192" s="326" t="s">
        <v>967</v>
      </c>
      <c r="I192" s="326" t="s">
        <v>907</v>
      </c>
      <c r="J192" s="326"/>
      <c r="K192" s="370"/>
    </row>
    <row r="193" s="1" customFormat="1" ht="15" customHeight="1">
      <c r="B193" s="349"/>
      <c r="C193" s="333" t="s">
        <v>968</v>
      </c>
      <c r="D193" s="326"/>
      <c r="E193" s="326"/>
      <c r="F193" s="348" t="s">
        <v>878</v>
      </c>
      <c r="G193" s="326"/>
      <c r="H193" s="326" t="s">
        <v>969</v>
      </c>
      <c r="I193" s="326" t="s">
        <v>907</v>
      </c>
      <c r="J193" s="326"/>
      <c r="K193" s="370"/>
    </row>
    <row r="194" s="1" customFormat="1" ht="15" customHeight="1">
      <c r="B194" s="376"/>
      <c r="C194" s="384"/>
      <c r="D194" s="358"/>
      <c r="E194" s="358"/>
      <c r="F194" s="358"/>
      <c r="G194" s="358"/>
      <c r="H194" s="358"/>
      <c r="I194" s="358"/>
      <c r="J194" s="358"/>
      <c r="K194" s="377"/>
    </row>
    <row r="195" s="1" customFormat="1" ht="18.75" customHeight="1">
      <c r="B195" s="323"/>
      <c r="C195" s="326"/>
      <c r="D195" s="326"/>
      <c r="E195" s="326"/>
      <c r="F195" s="348"/>
      <c r="G195" s="326"/>
      <c r="H195" s="326"/>
      <c r="I195" s="326"/>
      <c r="J195" s="326"/>
      <c r="K195" s="323"/>
    </row>
    <row r="196" s="1" customFormat="1" ht="18.75" customHeight="1">
      <c r="B196" s="323"/>
      <c r="C196" s="326"/>
      <c r="D196" s="326"/>
      <c r="E196" s="326"/>
      <c r="F196" s="348"/>
      <c r="G196" s="326"/>
      <c r="H196" s="326"/>
      <c r="I196" s="326"/>
      <c r="J196" s="326"/>
      <c r="K196" s="323"/>
    </row>
    <row r="197" s="1" customFormat="1" ht="18.75" customHeight="1">
      <c r="B197" s="334"/>
      <c r="C197" s="334"/>
      <c r="D197" s="334"/>
      <c r="E197" s="334"/>
      <c r="F197" s="334"/>
      <c r="G197" s="334"/>
      <c r="H197" s="334"/>
      <c r="I197" s="334"/>
      <c r="J197" s="334"/>
      <c r="K197" s="334"/>
    </row>
    <row r="198" s="1" customFormat="1" ht="13.5">
      <c r="B198" s="313"/>
      <c r="C198" s="314"/>
      <c r="D198" s="314"/>
      <c r="E198" s="314"/>
      <c r="F198" s="314"/>
      <c r="G198" s="314"/>
      <c r="H198" s="314"/>
      <c r="I198" s="314"/>
      <c r="J198" s="314"/>
      <c r="K198" s="315"/>
    </row>
    <row r="199" s="1" customFormat="1" ht="21">
      <c r="B199" s="316"/>
      <c r="C199" s="317" t="s">
        <v>970</v>
      </c>
      <c r="D199" s="317"/>
      <c r="E199" s="317"/>
      <c r="F199" s="317"/>
      <c r="G199" s="317"/>
      <c r="H199" s="317"/>
      <c r="I199" s="317"/>
      <c r="J199" s="317"/>
      <c r="K199" s="318"/>
    </row>
    <row r="200" s="1" customFormat="1" ht="25.5" customHeight="1">
      <c r="B200" s="316"/>
      <c r="C200" s="385" t="s">
        <v>971</v>
      </c>
      <c r="D200" s="385"/>
      <c r="E200" s="385"/>
      <c r="F200" s="385" t="s">
        <v>972</v>
      </c>
      <c r="G200" s="386"/>
      <c r="H200" s="385" t="s">
        <v>973</v>
      </c>
      <c r="I200" s="385"/>
      <c r="J200" s="385"/>
      <c r="K200" s="318"/>
    </row>
    <row r="201" s="1" customFormat="1" ht="5.25" customHeight="1">
      <c r="B201" s="349"/>
      <c r="C201" s="346"/>
      <c r="D201" s="346"/>
      <c r="E201" s="346"/>
      <c r="F201" s="346"/>
      <c r="G201" s="326"/>
      <c r="H201" s="346"/>
      <c r="I201" s="346"/>
      <c r="J201" s="346"/>
      <c r="K201" s="370"/>
    </row>
    <row r="202" s="1" customFormat="1" ht="15" customHeight="1">
      <c r="B202" s="349"/>
      <c r="C202" s="326" t="s">
        <v>963</v>
      </c>
      <c r="D202" s="326"/>
      <c r="E202" s="326"/>
      <c r="F202" s="348" t="s">
        <v>50</v>
      </c>
      <c r="G202" s="326"/>
      <c r="H202" s="326" t="s">
        <v>974</v>
      </c>
      <c r="I202" s="326"/>
      <c r="J202" s="326"/>
      <c r="K202" s="370"/>
    </row>
    <row r="203" s="1" customFormat="1" ht="15" customHeight="1">
      <c r="B203" s="349"/>
      <c r="C203" s="355"/>
      <c r="D203" s="326"/>
      <c r="E203" s="326"/>
      <c r="F203" s="348" t="s">
        <v>51</v>
      </c>
      <c r="G203" s="326"/>
      <c r="H203" s="326" t="s">
        <v>975</v>
      </c>
      <c r="I203" s="326"/>
      <c r="J203" s="326"/>
      <c r="K203" s="370"/>
    </row>
    <row r="204" s="1" customFormat="1" ht="15" customHeight="1">
      <c r="B204" s="349"/>
      <c r="C204" s="355"/>
      <c r="D204" s="326"/>
      <c r="E204" s="326"/>
      <c r="F204" s="348" t="s">
        <v>54</v>
      </c>
      <c r="G204" s="326"/>
      <c r="H204" s="326" t="s">
        <v>976</v>
      </c>
      <c r="I204" s="326"/>
      <c r="J204" s="326"/>
      <c r="K204" s="370"/>
    </row>
    <row r="205" s="1" customFormat="1" ht="15" customHeight="1">
      <c r="B205" s="349"/>
      <c r="C205" s="326"/>
      <c r="D205" s="326"/>
      <c r="E205" s="326"/>
      <c r="F205" s="348" t="s">
        <v>52</v>
      </c>
      <c r="G205" s="326"/>
      <c r="H205" s="326" t="s">
        <v>977</v>
      </c>
      <c r="I205" s="326"/>
      <c r="J205" s="326"/>
      <c r="K205" s="370"/>
    </row>
    <row r="206" s="1" customFormat="1" ht="15" customHeight="1">
      <c r="B206" s="349"/>
      <c r="C206" s="326"/>
      <c r="D206" s="326"/>
      <c r="E206" s="326"/>
      <c r="F206" s="348" t="s">
        <v>53</v>
      </c>
      <c r="G206" s="326"/>
      <c r="H206" s="326" t="s">
        <v>978</v>
      </c>
      <c r="I206" s="326"/>
      <c r="J206" s="326"/>
      <c r="K206" s="370"/>
    </row>
    <row r="207" s="1" customFormat="1" ht="15" customHeight="1">
      <c r="B207" s="349"/>
      <c r="C207" s="326"/>
      <c r="D207" s="326"/>
      <c r="E207" s="326"/>
      <c r="F207" s="348"/>
      <c r="G207" s="326"/>
      <c r="H207" s="326"/>
      <c r="I207" s="326"/>
      <c r="J207" s="326"/>
      <c r="K207" s="370"/>
    </row>
    <row r="208" s="1" customFormat="1" ht="15" customHeight="1">
      <c r="B208" s="349"/>
      <c r="C208" s="326" t="s">
        <v>919</v>
      </c>
      <c r="D208" s="326"/>
      <c r="E208" s="326"/>
      <c r="F208" s="348" t="s">
        <v>85</v>
      </c>
      <c r="G208" s="326"/>
      <c r="H208" s="326" t="s">
        <v>979</v>
      </c>
      <c r="I208" s="326"/>
      <c r="J208" s="326"/>
      <c r="K208" s="370"/>
    </row>
    <row r="209" s="1" customFormat="1" ht="15" customHeight="1">
      <c r="B209" s="349"/>
      <c r="C209" s="355"/>
      <c r="D209" s="326"/>
      <c r="E209" s="326"/>
      <c r="F209" s="348" t="s">
        <v>817</v>
      </c>
      <c r="G209" s="326"/>
      <c r="H209" s="326" t="s">
        <v>818</v>
      </c>
      <c r="I209" s="326"/>
      <c r="J209" s="326"/>
      <c r="K209" s="370"/>
    </row>
    <row r="210" s="1" customFormat="1" ht="15" customHeight="1">
      <c r="B210" s="349"/>
      <c r="C210" s="326"/>
      <c r="D210" s="326"/>
      <c r="E210" s="326"/>
      <c r="F210" s="348" t="s">
        <v>815</v>
      </c>
      <c r="G210" s="326"/>
      <c r="H210" s="326" t="s">
        <v>980</v>
      </c>
      <c r="I210" s="326"/>
      <c r="J210" s="326"/>
      <c r="K210" s="370"/>
    </row>
    <row r="211" s="1" customFormat="1" ht="15" customHeight="1">
      <c r="B211" s="387"/>
      <c r="C211" s="355"/>
      <c r="D211" s="355"/>
      <c r="E211" s="355"/>
      <c r="F211" s="348" t="s">
        <v>819</v>
      </c>
      <c r="G211" s="333"/>
      <c r="H211" s="374" t="s">
        <v>820</v>
      </c>
      <c r="I211" s="374"/>
      <c r="J211" s="374"/>
      <c r="K211" s="388"/>
    </row>
    <row r="212" s="1" customFormat="1" ht="15" customHeight="1">
      <c r="B212" s="387"/>
      <c r="C212" s="355"/>
      <c r="D212" s="355"/>
      <c r="E212" s="355"/>
      <c r="F212" s="348" t="s">
        <v>432</v>
      </c>
      <c r="G212" s="333"/>
      <c r="H212" s="374" t="s">
        <v>981</v>
      </c>
      <c r="I212" s="374"/>
      <c r="J212" s="374"/>
      <c r="K212" s="388"/>
    </row>
    <row r="213" s="1" customFormat="1" ht="15" customHeight="1">
      <c r="B213" s="387"/>
      <c r="C213" s="355"/>
      <c r="D213" s="355"/>
      <c r="E213" s="355"/>
      <c r="F213" s="389"/>
      <c r="G213" s="333"/>
      <c r="H213" s="390"/>
      <c r="I213" s="390"/>
      <c r="J213" s="390"/>
      <c r="K213" s="388"/>
    </row>
    <row r="214" s="1" customFormat="1" ht="15" customHeight="1">
      <c r="B214" s="387"/>
      <c r="C214" s="326" t="s">
        <v>943</v>
      </c>
      <c r="D214" s="355"/>
      <c r="E214" s="355"/>
      <c r="F214" s="348">
        <v>1</v>
      </c>
      <c r="G214" s="333"/>
      <c r="H214" s="374" t="s">
        <v>982</v>
      </c>
      <c r="I214" s="374"/>
      <c r="J214" s="374"/>
      <c r="K214" s="388"/>
    </row>
    <row r="215" s="1" customFormat="1" ht="15" customHeight="1">
      <c r="B215" s="387"/>
      <c r="C215" s="355"/>
      <c r="D215" s="355"/>
      <c r="E215" s="355"/>
      <c r="F215" s="348">
        <v>2</v>
      </c>
      <c r="G215" s="333"/>
      <c r="H215" s="374" t="s">
        <v>983</v>
      </c>
      <c r="I215" s="374"/>
      <c r="J215" s="374"/>
      <c r="K215" s="388"/>
    </row>
    <row r="216" s="1" customFormat="1" ht="15" customHeight="1">
      <c r="B216" s="387"/>
      <c r="C216" s="355"/>
      <c r="D216" s="355"/>
      <c r="E216" s="355"/>
      <c r="F216" s="348">
        <v>3</v>
      </c>
      <c r="G216" s="333"/>
      <c r="H216" s="374" t="s">
        <v>984</v>
      </c>
      <c r="I216" s="374"/>
      <c r="J216" s="374"/>
      <c r="K216" s="388"/>
    </row>
    <row r="217" s="1" customFormat="1" ht="15" customHeight="1">
      <c r="B217" s="387"/>
      <c r="C217" s="355"/>
      <c r="D217" s="355"/>
      <c r="E217" s="355"/>
      <c r="F217" s="348">
        <v>4</v>
      </c>
      <c r="G217" s="333"/>
      <c r="H217" s="374" t="s">
        <v>985</v>
      </c>
      <c r="I217" s="374"/>
      <c r="J217" s="374"/>
      <c r="K217" s="388"/>
    </row>
    <row r="218" s="1" customFormat="1" ht="12.75" customHeight="1">
      <c r="B218" s="391"/>
      <c r="C218" s="392"/>
      <c r="D218" s="392"/>
      <c r="E218" s="392"/>
      <c r="F218" s="392"/>
      <c r="G218" s="392"/>
      <c r="H218" s="392"/>
      <c r="I218" s="392"/>
      <c r="J218" s="392"/>
      <c r="K218" s="393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2019-07-24T07:42:02Z</dcterms:created>
  <dcterms:modified xsi:type="dcterms:W3CDTF">2019-07-24T07:42:12Z</dcterms:modified>
</cp:coreProperties>
</file>